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manuscript\LC\"/>
    </mc:Choice>
  </mc:AlternateContent>
  <xr:revisionPtr revIDLastSave="0" documentId="13_ncr:1_{86E5EABD-838A-422B-908A-780FFF83CA39}" xr6:coauthVersionLast="45" xr6:coauthVersionMax="45" xr10:uidLastSave="{00000000-0000-0000-0000-000000000000}"/>
  <bookViews>
    <workbookView xWindow="-120" yWindow="-120" windowWidth="20730" windowHeight="11160" xr2:uid="{F195E8A4-6698-4636-8838-1F4966F759C7}"/>
  </bookViews>
  <sheets>
    <sheet name="Sheet1" sheetId="1" r:id="rId1"/>
  </sheets>
  <externalReferences>
    <externalReference r:id="rId2"/>
    <externalReference r:id="rId3"/>
    <externalReference r:id="rId4"/>
    <externalReference r:id="rId5"/>
  </externalReferences>
  <definedNames>
    <definedName name="_xlnm._FilterDatabase" localSheetId="0" hidden="1">Sheet1!$A$1:$BS$130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18" i="1" l="1"/>
  <c r="Q120" i="1"/>
  <c r="Q121" i="1"/>
  <c r="Q122" i="1"/>
  <c r="Q123" i="1"/>
  <c r="Q125" i="1"/>
  <c r="Q127" i="1"/>
  <c r="Q126" i="1"/>
  <c r="Q124" i="1"/>
  <c r="Q119" i="1"/>
  <c r="Q128" i="1"/>
  <c r="Q129" i="1"/>
  <c r="Q130" i="1"/>
  <c r="AA118" i="1"/>
  <c r="AA120" i="1"/>
  <c r="AA121" i="1"/>
  <c r="AA122" i="1"/>
  <c r="AA123" i="1"/>
  <c r="AA125" i="1"/>
  <c r="AA126" i="1"/>
  <c r="AA124" i="1"/>
  <c r="AA119" i="1"/>
  <c r="AA128" i="1"/>
  <c r="AA129" i="1"/>
  <c r="Z118" i="1"/>
  <c r="Z120" i="1"/>
  <c r="Z121" i="1"/>
  <c r="Z122" i="1"/>
  <c r="Z123" i="1"/>
  <c r="Z125" i="1"/>
  <c r="Z126" i="1"/>
  <c r="Z124" i="1"/>
  <c r="Z119" i="1"/>
  <c r="Z128" i="1"/>
  <c r="Z129" i="1"/>
  <c r="Y118" i="1"/>
  <c r="Y120" i="1"/>
  <c r="Y121" i="1"/>
  <c r="Y122" i="1"/>
  <c r="Y123" i="1"/>
  <c r="Y125" i="1"/>
  <c r="Y126" i="1"/>
  <c r="Y124" i="1"/>
  <c r="Y119" i="1"/>
  <c r="Y128" i="1"/>
  <c r="Y129" i="1"/>
  <c r="X118" i="1"/>
  <c r="X120" i="1"/>
  <c r="X121" i="1"/>
  <c r="X122" i="1"/>
  <c r="X123" i="1"/>
  <c r="X125" i="1"/>
  <c r="X126" i="1"/>
  <c r="X124" i="1"/>
  <c r="X119" i="1"/>
  <c r="X128" i="1"/>
  <c r="X129" i="1"/>
  <c r="W118" i="1"/>
  <c r="W120" i="1"/>
  <c r="W121" i="1"/>
  <c r="W122" i="1"/>
  <c r="W123" i="1"/>
  <c r="W125" i="1"/>
  <c r="W126" i="1"/>
  <c r="W124" i="1"/>
  <c r="W119" i="1"/>
  <c r="W128" i="1"/>
  <c r="W129" i="1"/>
  <c r="AU115" i="1" l="1"/>
  <c r="AU118" i="1"/>
  <c r="AU120" i="1"/>
  <c r="AU121" i="1"/>
  <c r="AU122" i="1"/>
  <c r="AU123" i="1"/>
  <c r="AU125" i="1"/>
  <c r="AU127" i="1"/>
  <c r="AU126" i="1"/>
  <c r="AU124" i="1"/>
  <c r="AU119" i="1"/>
  <c r="AU128" i="1"/>
  <c r="AU129" i="1"/>
  <c r="AU130" i="1"/>
  <c r="G115" i="1"/>
  <c r="G118" i="1"/>
  <c r="G120" i="1"/>
  <c r="G121" i="1"/>
  <c r="G122" i="1"/>
  <c r="G123" i="1"/>
  <c r="G125" i="1"/>
  <c r="G127" i="1"/>
  <c r="G126" i="1"/>
  <c r="G124" i="1"/>
  <c r="G119" i="1"/>
  <c r="G128" i="1"/>
  <c r="G129" i="1"/>
  <c r="G130" i="1"/>
  <c r="F115" i="1"/>
  <c r="F118" i="1"/>
  <c r="F120" i="1"/>
  <c r="F121" i="1"/>
  <c r="F122" i="1"/>
  <c r="F123" i="1"/>
  <c r="F125" i="1"/>
  <c r="F127" i="1"/>
  <c r="F126" i="1"/>
  <c r="F124" i="1"/>
  <c r="F119" i="1"/>
  <c r="F128" i="1"/>
  <c r="E115" i="1"/>
  <c r="E118" i="1"/>
  <c r="E120" i="1"/>
  <c r="E121" i="1"/>
  <c r="E122" i="1"/>
  <c r="E123" i="1"/>
  <c r="E125" i="1"/>
  <c r="E127" i="1"/>
  <c r="E126" i="1"/>
  <c r="E124" i="1"/>
  <c r="E119" i="1"/>
  <c r="E128" i="1"/>
  <c r="D115" i="1"/>
  <c r="D118" i="1"/>
  <c r="D120" i="1"/>
  <c r="D121" i="1"/>
  <c r="D122" i="1"/>
  <c r="D123" i="1"/>
  <c r="D125" i="1"/>
  <c r="D127" i="1"/>
  <c r="D126" i="1"/>
  <c r="D124" i="1"/>
  <c r="D119" i="1"/>
  <c r="D128" i="1"/>
  <c r="C115" i="1"/>
  <c r="C118" i="1"/>
  <c r="C120" i="1"/>
  <c r="C121" i="1"/>
  <c r="C122" i="1"/>
  <c r="C123" i="1"/>
  <c r="C125" i="1"/>
  <c r="C127" i="1"/>
  <c r="C126" i="1"/>
  <c r="C124" i="1"/>
  <c r="C119" i="1"/>
  <c r="C128" i="1"/>
  <c r="BD115" i="1" l="1"/>
  <c r="BD118" i="1"/>
  <c r="BD120" i="1"/>
  <c r="BD121" i="1"/>
  <c r="BD122" i="1"/>
  <c r="BD123" i="1"/>
  <c r="BD125" i="1"/>
  <c r="BD127" i="1"/>
  <c r="BD126" i="1"/>
  <c r="BD124" i="1"/>
  <c r="BD119" i="1"/>
  <c r="BD128" i="1"/>
  <c r="BD129" i="1"/>
  <c r="BD130" i="1"/>
  <c r="BC115" i="1"/>
  <c r="BC118" i="1"/>
  <c r="BC120" i="1"/>
  <c r="BC121" i="1"/>
  <c r="BC122" i="1"/>
  <c r="BC123" i="1"/>
  <c r="BC125" i="1"/>
  <c r="BC127" i="1"/>
  <c r="BC126" i="1"/>
  <c r="BC124" i="1"/>
  <c r="BC119" i="1"/>
  <c r="BC128" i="1"/>
  <c r="BC129" i="1"/>
  <c r="BC130" i="1"/>
  <c r="BB115" i="1"/>
  <c r="BB118" i="1"/>
  <c r="BB120" i="1"/>
  <c r="BB121" i="1"/>
  <c r="BB122" i="1"/>
  <c r="BB123" i="1"/>
  <c r="BB125" i="1"/>
  <c r="BB127" i="1"/>
  <c r="BB126" i="1"/>
  <c r="BB124" i="1"/>
  <c r="BB119" i="1"/>
  <c r="BB128" i="1"/>
  <c r="BB129" i="1"/>
  <c r="BB130" i="1"/>
  <c r="BA115" i="1"/>
  <c r="BA118" i="1"/>
  <c r="BA120" i="1"/>
  <c r="BA121" i="1"/>
  <c r="BA122" i="1"/>
  <c r="BA123" i="1"/>
  <c r="BA125" i="1"/>
  <c r="BA127" i="1"/>
  <c r="BA126" i="1"/>
  <c r="BA124" i="1"/>
  <c r="BA119" i="1"/>
  <c r="BA128" i="1"/>
  <c r="BA129" i="1"/>
  <c r="BA130" i="1"/>
  <c r="AZ115" i="1"/>
  <c r="AZ118" i="1"/>
  <c r="AZ120" i="1"/>
  <c r="AZ121" i="1"/>
  <c r="AZ122" i="1"/>
  <c r="AZ123" i="1"/>
  <c r="AZ125" i="1"/>
  <c r="AZ127" i="1"/>
  <c r="AZ126" i="1"/>
  <c r="AZ124" i="1"/>
  <c r="AZ119" i="1"/>
  <c r="AZ128" i="1"/>
  <c r="AZ129" i="1"/>
  <c r="AZ130" i="1"/>
  <c r="AY115" i="1"/>
  <c r="AY118" i="1"/>
  <c r="AY120" i="1"/>
  <c r="AY121" i="1"/>
  <c r="AY122" i="1"/>
  <c r="AY123" i="1"/>
  <c r="AY125" i="1"/>
  <c r="AY127" i="1"/>
  <c r="AY126" i="1"/>
  <c r="AY124" i="1"/>
  <c r="AY119" i="1"/>
  <c r="AY128" i="1"/>
  <c r="AY129" i="1"/>
  <c r="AY130" i="1"/>
  <c r="AX115" i="1"/>
  <c r="AX118" i="1"/>
  <c r="AX120" i="1"/>
  <c r="AX121" i="1"/>
  <c r="AX122" i="1"/>
  <c r="AX123" i="1"/>
  <c r="AX125" i="1"/>
  <c r="AX127" i="1"/>
  <c r="AX126" i="1"/>
  <c r="AX124" i="1"/>
  <c r="AX119" i="1"/>
  <c r="AX128" i="1"/>
  <c r="AX129" i="1"/>
  <c r="AX130" i="1"/>
  <c r="AV115" i="1"/>
  <c r="AV118" i="1"/>
  <c r="AV120" i="1"/>
  <c r="AV121" i="1"/>
  <c r="AV122" i="1"/>
  <c r="AV123" i="1"/>
  <c r="AV125" i="1"/>
  <c r="AV127" i="1"/>
  <c r="AV126" i="1"/>
  <c r="AV124" i="1"/>
  <c r="AV119" i="1"/>
  <c r="AV128" i="1"/>
  <c r="AV129" i="1"/>
  <c r="AV130" i="1"/>
  <c r="AW115" i="1"/>
  <c r="AW118" i="1"/>
  <c r="AW120" i="1"/>
  <c r="AW121" i="1"/>
  <c r="AW122" i="1"/>
  <c r="AW123" i="1"/>
  <c r="AW125" i="1"/>
  <c r="AW127" i="1"/>
  <c r="AW126" i="1"/>
  <c r="AW124" i="1"/>
  <c r="AW119" i="1"/>
  <c r="AW128" i="1"/>
  <c r="AW129" i="1"/>
  <c r="AW130" i="1"/>
  <c r="AO115" i="1"/>
  <c r="AO118" i="1"/>
  <c r="AO120" i="1"/>
  <c r="AO121" i="1"/>
  <c r="AO122" i="1"/>
  <c r="AO123" i="1"/>
  <c r="AO125" i="1"/>
  <c r="AO127" i="1"/>
  <c r="AO126" i="1"/>
  <c r="AO124" i="1"/>
  <c r="AO119" i="1"/>
  <c r="AO128" i="1"/>
  <c r="AO129" i="1"/>
  <c r="AO130" i="1"/>
  <c r="AN115" i="1"/>
  <c r="AN118" i="1"/>
  <c r="AN120" i="1"/>
  <c r="AN121" i="1"/>
  <c r="AN122" i="1"/>
  <c r="AN123" i="1"/>
  <c r="AN125" i="1"/>
  <c r="AN127" i="1"/>
  <c r="AN126" i="1"/>
  <c r="AN124" i="1"/>
  <c r="AN119" i="1"/>
  <c r="AN128" i="1"/>
  <c r="AN129" i="1"/>
  <c r="AN130" i="1"/>
  <c r="AM115" i="1"/>
  <c r="AM118" i="1"/>
  <c r="AM120" i="1"/>
  <c r="AM121" i="1"/>
  <c r="AM122" i="1"/>
  <c r="AM123" i="1"/>
  <c r="AM125" i="1"/>
  <c r="AM127" i="1"/>
  <c r="AM126" i="1"/>
  <c r="AM124" i="1"/>
  <c r="AM119" i="1"/>
  <c r="AM128" i="1"/>
  <c r="AM129" i="1"/>
  <c r="AM130" i="1"/>
  <c r="AL115" i="1"/>
  <c r="AL118" i="1"/>
  <c r="AL120" i="1"/>
  <c r="AL121" i="1"/>
  <c r="AL122" i="1"/>
  <c r="AL123" i="1"/>
  <c r="AL125" i="1"/>
  <c r="AL127" i="1"/>
  <c r="AL126" i="1"/>
  <c r="AL124" i="1"/>
  <c r="AL119" i="1"/>
  <c r="AL128" i="1"/>
  <c r="AL129" i="1"/>
  <c r="AL130" i="1"/>
  <c r="M115" i="1"/>
  <c r="M118" i="1"/>
  <c r="M120" i="1"/>
  <c r="M121" i="1"/>
  <c r="M122" i="1"/>
  <c r="M123" i="1"/>
  <c r="M125" i="1"/>
  <c r="M127" i="1"/>
  <c r="M126" i="1"/>
  <c r="M124" i="1"/>
  <c r="M119" i="1"/>
  <c r="M128" i="1"/>
  <c r="M129" i="1"/>
  <c r="M130" i="1"/>
  <c r="V117" i="1" l="1"/>
  <c r="B117" i="1"/>
  <c r="B116" i="1"/>
  <c r="B114" i="1"/>
  <c r="B113" i="1"/>
  <c r="V112" i="1"/>
  <c r="B112" i="1"/>
  <c r="V111" i="1"/>
  <c r="B111" i="1"/>
  <c r="B110" i="1"/>
  <c r="B109" i="1"/>
  <c r="B108" i="1"/>
  <c r="V107" i="1"/>
  <c r="B107" i="1"/>
  <c r="B106" i="1"/>
  <c r="B105" i="1"/>
  <c r="V104" i="1"/>
  <c r="B104" i="1"/>
  <c r="B102" i="1"/>
  <c r="B101" i="1"/>
  <c r="B100" i="1"/>
  <c r="B99" i="1"/>
  <c r="B98" i="1"/>
  <c r="B97" i="1"/>
  <c r="B96" i="1"/>
  <c r="B95" i="1"/>
  <c r="V94"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<sst xmlns="http://schemas.openxmlformats.org/spreadsheetml/2006/main" count="3004" uniqueCount="1327">
  <si>
    <t>华大编号</t>
    <phoneticPr fontId="5" type="noConversion"/>
  </si>
  <si>
    <t>Mseq</t>
    <phoneticPr fontId="1" type="noConversion"/>
  </si>
  <si>
    <t>MS</t>
    <phoneticPr fontId="5" type="noConversion"/>
  </si>
  <si>
    <t>SUMAF</t>
    <phoneticPr fontId="5" type="noConversion"/>
  </si>
  <si>
    <t>TMB</t>
    <phoneticPr fontId="5" type="noConversion"/>
  </si>
  <si>
    <t>weighted_SUMAF</t>
    <phoneticPr fontId="5" type="noConversion"/>
  </si>
  <si>
    <t>patient_hospital_ID</t>
    <phoneticPr fontId="1" type="noConversion"/>
  </si>
  <si>
    <t>姓名</t>
    <phoneticPr fontId="5" type="noConversion"/>
  </si>
  <si>
    <t>手术日期</t>
  </si>
  <si>
    <t>TNM</t>
    <phoneticPr fontId="5" type="noConversion"/>
  </si>
  <si>
    <t>病理</t>
  </si>
  <si>
    <t>病理诊断</t>
    <phoneticPr fontId="5" type="noConversion"/>
  </si>
  <si>
    <t>位置</t>
    <phoneticPr fontId="5" type="noConversion"/>
  </si>
  <si>
    <t>肿瘤大小</t>
    <phoneticPr fontId="5" type="noConversion"/>
  </si>
  <si>
    <t>分化</t>
  </si>
  <si>
    <t>MIA</t>
  </si>
  <si>
    <t>手术方式</t>
  </si>
  <si>
    <t>术前放化疗</t>
  </si>
  <si>
    <t>术后化疗1</t>
  </si>
  <si>
    <t>术后化疗2</t>
  </si>
  <si>
    <t>术后化疗3</t>
  </si>
  <si>
    <t>术后化疗4</t>
  </si>
  <si>
    <t>术后化疗5</t>
  </si>
  <si>
    <t>术后化疗6</t>
  </si>
  <si>
    <t>术后化疗7---</t>
  </si>
  <si>
    <t>术后放疗</t>
  </si>
  <si>
    <t>随访记录</t>
  </si>
  <si>
    <t>是否复发（0否，1是）</t>
    <phoneticPr fontId="1" type="noConversion"/>
  </si>
  <si>
    <t>局部复发/远处转移</t>
    <phoneticPr fontId="1" type="noConversion"/>
  </si>
  <si>
    <t>肿瘤复发时间部位</t>
  </si>
  <si>
    <t>无瘤生存时间（月）</t>
    <phoneticPr fontId="1" type="noConversion"/>
  </si>
  <si>
    <t>复发后治疗</t>
  </si>
  <si>
    <t>是否死亡（0存活，1死亡）</t>
    <phoneticPr fontId="1" type="noConversion"/>
  </si>
  <si>
    <t>死亡时间（月）</t>
    <phoneticPr fontId="1" type="noConversion"/>
  </si>
  <si>
    <t>总存活时间</t>
  </si>
  <si>
    <t>死亡是否与肿瘤相关（0无关，1相关）</t>
    <phoneticPr fontId="1" type="noConversion"/>
  </si>
  <si>
    <t>石蜡标本</t>
  </si>
  <si>
    <t>肿瘤标本(管数)T</t>
  </si>
  <si>
    <t>癌旁组织标本(管数)N</t>
  </si>
  <si>
    <t>淋巴结(管数)</t>
  </si>
  <si>
    <t>液氮标本</t>
  </si>
  <si>
    <t>血标本</t>
  </si>
  <si>
    <t>备注</t>
  </si>
  <si>
    <t>慢性病史</t>
  </si>
  <si>
    <t>既往肿瘤病史</t>
  </si>
  <si>
    <t>吸烟史（无吸烟史=0，有吸烟史记录包年数）</t>
    <phoneticPr fontId="9" type="noConversion"/>
  </si>
  <si>
    <t>是否戒烟（无吸烟史=0；未戒烟=0；戒烟=1）</t>
  </si>
  <si>
    <t>戒烟时长（x月，或x年）小于1月不记录</t>
  </si>
  <si>
    <t>肺癌家族史（1有，写出具体关系； 0无）</t>
    <phoneticPr fontId="5" type="noConversion"/>
  </si>
  <si>
    <t>手术志上的肿瘤直径</t>
  </si>
  <si>
    <t>提取 1</t>
    <phoneticPr fontId="5" type="noConversion"/>
  </si>
  <si>
    <t>18P4063746</t>
  </si>
  <si>
    <t>P2007</t>
  </si>
  <si>
    <t>白永阳</t>
  </si>
  <si>
    <t>F</t>
  </si>
  <si>
    <t>LUAD</t>
  </si>
  <si>
    <t>IIa</t>
  </si>
  <si>
    <t>T1N1M0</t>
  </si>
  <si>
    <t>腺癌</t>
  </si>
  <si>
    <t>（右肺上叶）楔形切除：腺癌，体积1cmx1.5cmx1cm；
（右肺上叶）肺叶切除：肺组织中未见残留肿瘤组织，支气管断端未见癌；
送检（12组）淋巴结可见癌（1/3)，（11、2、4、7、10、13组）淋巴结未见癌：（0/2,0/1,0/2,0/2,0/5,0/3)。</t>
  </si>
  <si>
    <t>右肺上叶腺癌</t>
  </si>
  <si>
    <t>NA</t>
  </si>
  <si>
    <t>胸腔镜右肺上叶切除+淋巴结清扫术</t>
  </si>
  <si>
    <t xml:space="preserve">2014-08-21 力比泰0.74g d1+顺铂 110mg d1 </t>
  </si>
  <si>
    <t>力比泰+顺铂</t>
  </si>
  <si>
    <t>2014年11月 力比泰+顺铂</t>
  </si>
  <si>
    <t>2015/7/28随访记录：2015年5月胸CT、腹部彩超未见复发。恢复良好，无特殊不适。2016/1/13随访，病人11月份于我院复查MRI、CT、骨扫描、彩超均正常，化疗4次，方案为培美曲塞,顺铂,培美曲塞,顺铂。该家属态度较差。/2016.4.12随访；接到对方电话，准备近期复查。2016/7/12随访：一般状况好，2016-05复查CT正常。2017/2/22随访：接通后挂断。2018/3/22随访：接通后挂断。2018/7/19随访：2018-2-25复查无异常。2019/1/14随访：胸部稍疼痛，2018-8-15复查胸、头颅CT、腹部彩超无异常。2019/7/10随访：2019-6-25复查腹部、胸部、头颅结果无异常。未述特殊不适。</t>
    <phoneticPr fontId="5" type="noConversion"/>
  </si>
  <si>
    <t>存活</t>
    <phoneticPr fontId="1" type="noConversion"/>
  </si>
  <si>
    <t>60</t>
    <phoneticPr fontId="5" type="noConversion"/>
  </si>
  <si>
    <t>T，N</t>
  </si>
  <si>
    <t>T,N</t>
  </si>
  <si>
    <t>wbc2管，P7管</t>
  </si>
  <si>
    <t xml:space="preserve"> </t>
    <phoneticPr fontId="1" type="noConversion"/>
  </si>
  <si>
    <t>无</t>
    <phoneticPr fontId="5" type="noConversion"/>
  </si>
  <si>
    <t>8年前宫颈癌前病变行全子宫双附件切除</t>
    <phoneticPr fontId="5" type="noConversion"/>
  </si>
  <si>
    <t>右肺上叶1×0.5cm、中叶0.3cm、下叶1.5×1cm</t>
  </si>
  <si>
    <t>18P4063749</t>
  </si>
  <si>
    <t>P2014</t>
  </si>
  <si>
    <t>李从奇</t>
    <phoneticPr fontId="5" type="noConversion"/>
  </si>
  <si>
    <t>M</t>
  </si>
  <si>
    <t>IIIa</t>
  </si>
  <si>
    <t>T2aN2M0</t>
  </si>
  <si>
    <t>低分化腺癌</t>
  </si>
  <si>
    <t>（左肺上叶）楔形切除+（左肺下叶）切除+淋巴结清扫标本：（左肺下叶）低分化腺癌，局灶鳞状分化，4x4x2cm，未见明确脉管内癌栓，支气管断端未见癌，脏层胸膜未见癌侵犯，支气管断端未见癌侵犯；（左肺上叶）肺组织中可见散在异型腺体，符合腺癌，大小2x1x1cm，脏层胸膜未见癌侵犯（弹力纤维：连续+）；（5、12组）淋巴结可见癌转移（1/1、1/3），（7、9、10组）淋巴结未见癌（0/3、0/2、0/3、0/1）。免疫组化染色结果：CK7（+），TTF-1（+），CK5/6（局灶+），p63（局灶+），CgA（-），Syn（-），Ki-67（70%+）。</t>
  </si>
  <si>
    <t>左肺上叶腺癌及下叶低分化腺癌</t>
  </si>
  <si>
    <t>低分化</t>
  </si>
  <si>
    <t>胸腔镜左肺下叶切除+上叶楔形切除术</t>
    <phoneticPr fontId="5" type="noConversion"/>
  </si>
  <si>
    <t>2015-07随访：术后行化疗，化疗后序贯放疗，放疗至肺部感染，2015-02死亡</t>
  </si>
  <si>
    <t>死亡</t>
  </si>
  <si>
    <t>7</t>
    <phoneticPr fontId="1" type="noConversion"/>
  </si>
  <si>
    <t>7</t>
    <phoneticPr fontId="5" type="noConversion"/>
  </si>
  <si>
    <t>1化疗导致肺部感染</t>
    <phoneticPr fontId="1" type="noConversion"/>
  </si>
  <si>
    <t>T左中，左下，N</t>
  </si>
  <si>
    <t>P7管</t>
  </si>
  <si>
    <t>18P4063750</t>
  </si>
  <si>
    <t>P2018</t>
  </si>
  <si>
    <t>黄艳</t>
  </si>
  <si>
    <t>Ia</t>
  </si>
  <si>
    <t>T1aN0M0</t>
  </si>
  <si>
    <t>中分化腺癌</t>
  </si>
  <si>
    <t>（右肺下叶）楔形及肺叶切除：中分化腺癌，直径0.5cm，未侵犯胸膜，余肺出血、纤维化，支气管断端未见癌；
送检（4，7，9，10，11组）淋巴结未见癌（0/1,0/1,0/1,0/2,0/3)。</t>
  </si>
  <si>
    <t>右肺下叶腺癌</t>
  </si>
  <si>
    <t>中分化</t>
  </si>
  <si>
    <t>右肺下叶切除术+纵膈淋巴结清扫术</t>
  </si>
  <si>
    <t>2015-07随访：术后咳嗽，逐渐好转，定期复查，2015-07复查，未见明显复发转移迹象，中叶病灶无好转，考虑炎症，建议近期我院门诊就诊。2016/1/27随访，近期未复查，病人一般状况良好，提醒病人复查。2017.3.1：身体状况良好。2017/7随访：家人拒绝随访，以后别再打了。</t>
    <phoneticPr fontId="5" type="noConversion"/>
  </si>
  <si>
    <t>永久失访家属拒绝（以最近有效随访时间计算）</t>
    <phoneticPr fontId="5" type="noConversion"/>
  </si>
  <si>
    <t>32</t>
    <phoneticPr fontId="1" type="noConversion"/>
  </si>
  <si>
    <t>p*7</t>
  </si>
  <si>
    <t>1.2×1cm</t>
  </si>
  <si>
    <t>18P4063751</t>
  </si>
  <si>
    <t>P2019</t>
  </si>
  <si>
    <t>王菊花</t>
    <phoneticPr fontId="5" type="noConversion"/>
  </si>
  <si>
    <t>T1N0M0</t>
  </si>
  <si>
    <t>中高分化腺癌</t>
  </si>
  <si>
    <t xml:space="preserve">（右上叶）肺切除标本：肺中-高分化腺癌，直径1cm，肿瘤以贴壁生长方式为主，未侵及脏层胸膜，支气管断端未见癌。免疫组化染色结果：CK7（+），CK20（+），TTF1（+），Napsina（+），KI-67（5%+），CD34（间质血管+），D2-40（间质小淋巴管+）。
（右中叶）肺楔形切除标本：小块肺组织中可见玻璃样变结节及炭末沉着，直径0.3cm。
（4、6、7、9、10组）淋巴结未见癌（0/1、0/3、0/1、0/1、0/1）。
</t>
  </si>
  <si>
    <t>右肺上叶癌</t>
  </si>
  <si>
    <t>中-高分化</t>
  </si>
  <si>
    <t>胸腔镜右肺上叶切除+右肺中叶楔形切除术</t>
  </si>
  <si>
    <t>2015-07随访：术后恢复可，本月复查，未见复发转移。2016/1/27随访，病人近期做胸部CT及腹部B超，均正常.2016/2/2随访：其他疾病引起不适，2016-01复查胸部CT，怀疑肺炎。2016.4.20随访：一般状况正常，存活。2016/9/20随访：一般状况可，复查CT提示肺部炎症。2017/2/4随访：其他疾病引起不适，2016-12复查CT稳定。2017.3.1：身体状况尚可。2017/7/21随访：无不适，2017-5复查无异常。2018/4/11随访：接通后挂断。2018/8/7随访：接通后挂断。2019/2/3随访：接通后挂断。2019/7/22随访：一般状况可，存活。</t>
    <phoneticPr fontId="5" type="noConversion"/>
  </si>
  <si>
    <t>存活</t>
    <phoneticPr fontId="5" type="noConversion"/>
  </si>
  <si>
    <t>高血压（170/90mmHg）</t>
    <phoneticPr fontId="5" type="noConversion"/>
  </si>
  <si>
    <t>2012年左侧乳腺癌根治术，病理左乳内上象限浸润性导管癌I期pT1cN0M0，术后服用阿那曲唑片</t>
    <phoneticPr fontId="5" type="noConversion"/>
  </si>
  <si>
    <t>1.4cm</t>
  </si>
  <si>
    <t>18P4063753</t>
  </si>
  <si>
    <t>P2029</t>
  </si>
  <si>
    <t>高森明</t>
    <phoneticPr fontId="5" type="noConversion"/>
  </si>
  <si>
    <t>Ib</t>
  </si>
  <si>
    <t>T2aN0M0</t>
  </si>
  <si>
    <t>（左下叶）肺切除标本：肺中分化腺癌，大小1.5x1cm，局灶侵犯脏层胸膜，尚未侵透弹力纤维板，特殊染色结果：弹力纤维（连续+），支气管断端未见癌，断端旁淋巴结未见癌转移（0/1）。
免疫组化染色结果：CK7（+），CK20（局灶+），TTF1（+），Napsina（+），KI-67（10%+）。
分送：
（7、8、9、10、11、12组）淋巴结未见癌转移（0/1、0/2、0/1、0/2、0/1、0/2）。
（5、6组）纤维脂肪组织，未见癌。</t>
  </si>
  <si>
    <t>左肺下叶腺癌</t>
  </si>
  <si>
    <t>胸腔镜左肺下叶切除+淋巴结清扫术</t>
  </si>
  <si>
    <t>2015-07随访：术后规律恢复好，2015-07复查无异常。2015-12-19：一般状态好，半年前复查未见异常，准备近期复查。2016.5.12随访：运动量大了会有气短情况。2016/7/12随访：运动量大了会有气短，2016-7复查B超、MRI、CT正常。2016/8/4随访：运动量大了会有气短。2017/2/6随访：身体状况可。2018/3/26随访：身体状况好，2017-6-25复查CT、B超正常。2018/8/9随访：存活。2019/2/11随访：身体状况可，2018-7-15复查CT、B超无异常。2019/7/31随访：规律复查，存活</t>
    <phoneticPr fontId="5" type="noConversion"/>
  </si>
  <si>
    <t>存活</t>
  </si>
  <si>
    <t>高血压冠心病10年，窦缓，右束支传导阻滞9年，23年前输血感染乙肝病毒</t>
    <phoneticPr fontId="5" type="noConversion"/>
  </si>
  <si>
    <t>12年</t>
    <phoneticPr fontId="5" type="noConversion"/>
  </si>
  <si>
    <t>18P4063754</t>
  </si>
  <si>
    <t>P2030</t>
    <phoneticPr fontId="5" type="noConversion"/>
  </si>
  <si>
    <t>冯井范</t>
    <phoneticPr fontId="5" type="noConversion"/>
  </si>
  <si>
    <t>（右下叶）肺+（右上叶）肺楔形切除标本：（右下叶）肺腺癌，高分化，直径0.7cm，脏层胸膜未见侵犯，未见明确脉管内癌栓，支气管断端未见癌；（右上叶）肿物已先行切除（参见S320075)，挖空区周围未见癌残留。
（右下叶）肿瘤组织免疫组化染色结果：CK7（-），CK20（+），NapsinA（+），TTF-1（+），Ki-67（5%+）；特殊染色结果：弹力纤维（连续+）。
分送：（2、4、7、9、10、11、12组）淋巴结未见癌转移（0/1、0/1、0/3、0/1、0/1、0/3、0/10）。</t>
  </si>
  <si>
    <t>右肺多发腺癌</t>
  </si>
  <si>
    <t>右肺下叶切除+中叶楔形切除+纵膈淋巴结清扫术</t>
  </si>
  <si>
    <t>2015-07随访：术后规律恢复好，2015-04复查无异常。2015-12-19：6月复查，未见异常，计划近期复查。2016.7.11随访：2016.3.31复查CT, 骨扫描__肿瘤标志物，无身体不适。2016/8/4随访：身体状况可，2016-3-31复查瘤标、CT无异常。2017/2/6随访：身体状况可，2016-6复查B超,,骨扫描,CT正常。2017-07-31随访：身体状况可，2017-4-5复查CT正常。2018-3-22随访：存活。2018/8/9随访：存活。2019/2/11随访：2018-8-25复查CT正常。2019/7/31随访：2019-4-25复查CT正常</t>
    <phoneticPr fontId="5" type="noConversion"/>
  </si>
  <si>
    <t>高血压5年，（1972,1992年分别行双侧乳腺纤维瘤切除术，1996子宫肌瘤，宫颈息肉及卵巢囊肿行子宫+单侧卵巢切除术）</t>
    <phoneticPr fontId="5" type="noConversion"/>
  </si>
  <si>
    <t>18P4063756</t>
  </si>
  <si>
    <t>P2032</t>
  </si>
  <si>
    <t>杨振南</t>
    <phoneticPr fontId="5" type="noConversion"/>
  </si>
  <si>
    <t>（右肺中叶）切除+淋巴结清扫标本：肺中分化腺癌，大小1.5x0.8cm，未见明确脉管内癌栓，肿瘤紧邻脏层胸膜，未见侵犯（弹力纤维连续+），支气管断端未见癌侵犯；（2、4、7、8、9、10、11组）淋巴结未见癌转移（0/2、0/4、0/1、0/2、0/1、0/4、0/2)。</t>
  </si>
  <si>
    <t>右肺中叶腺癌</t>
  </si>
  <si>
    <t>右肺中叶切除+纵膈淋巴结清扫术</t>
  </si>
  <si>
    <t>2015-07随访：术后规律复查，2015-02复查，无异常。2015-12-26随访，电话无人接听。2016.7.11随访：2016.5月复查CT,B超(-）有点咳嗽，无其他不适。2016/8/3随访：有点咳嗽，无其他不适。2017/2/7随访：2017/1复查CT正常。2018/5/4随访：接通后挂断。2019/1/31随访：接通后挂断。2019/7/17随访：2019/1/15复查CT彩超无异常。</t>
    <phoneticPr fontId="5" type="noConversion"/>
  </si>
  <si>
    <t>18P4063757</t>
  </si>
  <si>
    <t>P2034</t>
  </si>
  <si>
    <t>王笑飞</t>
  </si>
  <si>
    <t>T3N1M0</t>
  </si>
  <si>
    <t>标本类型：右肺上叶+右肺下叶楔形切除+淋巴结清扫标本；
肿瘤部位：右肺上叶两处；
组织学类型：低分化癌，大细胞癌可能性大；
肿瘤大小：3x1.5cm及直径2.5cm；
脉管内癌栓：可见脉管内癌栓；
胸膜侵犯：肿瘤侵犯胸膜；
支气管断端：未见癌；
淋巴结：（14组）淋巴结可见癌转移（1/2），（2，4,7,8，9，10,11,12,13组）淋巴结未见癌转移（0/1,0/5,0/4,0/1,0/1,0/1,0/3,0/6,0/2）。
免疫组化染色结果：TTF-1（-），CEA（+），NapsinA（-），CgA（-），Syn（-），CD56（+），p63（-），CK5/6（-），Ki-67（30%+）。</t>
  </si>
  <si>
    <t>右肺上叶+下叶腺癌</t>
  </si>
  <si>
    <t>右肺上叶切除术+右肺下叶楔形切除术+纵膈淋巴结清扫</t>
  </si>
  <si>
    <t>2014-09-17 力比泰0.88g d1+伯尔定450mg d1</t>
  </si>
  <si>
    <t>2014-10-09 力比泰0.88g d1+伯尔定450mg d1</t>
  </si>
  <si>
    <t>2015-07随访：术后按期化疗，规律复查，2015-07复查无异常。2015-12-26随访，一般情况看，中药治疗，每3个月复查一次，10月胸CT无异常。2016.5.20随访：吃中药调理，无身体不适。2016/7/12随访：吃中药调理，无身体不适。2016/8/4随访：吃中药调理，无身体不适。2017/2/6随访：吃中药调理，无身体不适。2017/1复查CT、瘤标正常。2018/3/27随访：偶尔咳嗽，癌胚抗原偏高，2018-2-5复查CT正常。2018/8/9随访：口服中药调理。2019/2/12随访：2018-12-15复查CT、瘤标正常。2019-07-31随访：吃中药调理，无不适。</t>
    <phoneticPr fontId="5" type="noConversion"/>
  </si>
  <si>
    <t>高血压</t>
    <phoneticPr fontId="5" type="noConversion"/>
  </si>
  <si>
    <t>18P4063758</t>
  </si>
  <si>
    <t>P2044</t>
  </si>
  <si>
    <t>杨淑琴</t>
  </si>
  <si>
    <t xml:space="preserve">（右下叶）肺脏切除及淋巴结清扫标本：肺脏中分化腺癌，大小1.5cmx1cm，部分呈粘液腺癌表现，未见明确脉管内癌栓，免疫组化染色结果：TTF-1（+），特殊染色结果：弹力纤维（+），紧邻（未侵犯）脏层胸膜；支气管残端未见癌侵犯；（肺腺癌的IASLC/ATS/ERS分类（2011年）：浸润性腺癌，腺泡性为主，可见乳头状生长及贴壁状生长）
送检（2组、4组、7组、8组、9组、10组、11组、12组） 淋巴结均未见转移癌（0/1、0/6、0/5、0/1、0/1、0/1、0/1、0/1）。
</t>
  </si>
  <si>
    <t>胸腔镜右肺下叶切除术</t>
  </si>
  <si>
    <t>2015-07随访：术后规律复查，无复发转移。2015-12-15，感冒，每3月复查，6月胸CT无异常，10月B超及血瘤标无异常。2016-3-12随访：偶尔咳嗽。2016-1复查CT、B超正常。2016.5.12随访：2016.1月复查CT,B超（-）。2016/8/8随访：无不适，2016/8/3复查CT提示炎症。2017/2/6随访：无不适。2018/4/13随访：接通后挂断。2018/8/20随访：接通后挂断。2019/2/26随访：接通后挂断。2019/8/6随访：一般状况可，准备近期复查。</t>
    <phoneticPr fontId="5" type="noConversion"/>
  </si>
  <si>
    <t>18P4063760</t>
  </si>
  <si>
    <t>P2048</t>
  </si>
  <si>
    <t>左梅英</t>
    <phoneticPr fontId="5" type="noConversion"/>
  </si>
  <si>
    <t>（右上叶）肺脏切除及淋巴结清扫标本：肺脏高-中分化腺癌，2cm×2cm×1.5cm，免疫组化染色结果：TTF-1（+），特殊染色结果：弹力纤维（+），紧邻（未累及）脏层胸膜；支气管断端未见癌侵犯；（肺腺癌的IASLC/ATS/ERS分类（2011年）：浸润性腺癌，贴壁状生长为主）
送检（2组、4组、7组、9组、10组、11组、12组、13组）淋巴结未见癌转移（0/2、0/5、0/3、0/1、0/1、0/1、0/2、0/1）。</t>
  </si>
  <si>
    <t>右肺上叶鳞癌</t>
  </si>
  <si>
    <t>高-中分化</t>
  </si>
  <si>
    <t>胸腔镜右肺上叶切除术+纵膈淋巴结清扫术</t>
  </si>
  <si>
    <r>
      <t>2015-07随访：术后半年复查，未见复发转移。2016/1/27随访，病人近期未复查，诉气短及背痛，嘱咐病人尽快复查.2016.5.20随访：2016.4.4复查CT,B超（-).2016-07-12随访：气短、无其他不适。2016-4-4复查B超、CT正常。2016-08-31随访：吃中药调理、无不适，</t>
    </r>
    <r>
      <rPr>
        <b/>
        <sz val="11"/>
        <color theme="1"/>
        <rFont val="等线"/>
        <family val="3"/>
        <charset val="134"/>
        <scheme val="minor"/>
      </rPr>
      <t>2016-04复查B超、CT提示肺大泡、有结节。2017-04-25随访：无不适，2016-11复查CT提示肺大泡、有结节、肺炎症。2018-08-20随访：服用中药，2018-03-15复查CT提示肺大泡、肺部炎症。2019-02-20随访：胸部疼痛，吃保健药。2019-08-14随访：无不适。</t>
    </r>
    <phoneticPr fontId="5" type="noConversion"/>
  </si>
  <si>
    <t>高血压，20年前子宫肌瘤行子宫全切，14年前肺结核</t>
    <phoneticPr fontId="5" type="noConversion"/>
  </si>
  <si>
    <t>18P4063761</t>
  </si>
  <si>
    <t>P2049</t>
  </si>
  <si>
    <t>马晓琴</t>
    <phoneticPr fontId="5" type="noConversion"/>
  </si>
  <si>
    <t>T1bN0M0</t>
  </si>
  <si>
    <t>（右下叶）肺脏切除及淋巴结清扫标本：肺脏中分化腺癌，大小2.5cm×2cm×1cm，免疫组化染色结果：CK7（+），TTF-1（+），p53（-），p16（+），特殊染色结果：弹力纤维（+），可疑个别脉管内癌栓，未累及脏层胸膜；支气管断端未见癌侵犯；（肺腺癌的IASLC/ATS/ERS分类（2011年）：浸润性腺癌，腺泡性为主）
送检（2、4、7、8、9、10、11、12）淋巴结未见癌转移（0/3、0/3、0/1、0/1、0/1、0/1、0/2、0/1）。</t>
  </si>
  <si>
    <t>2015-07-26随访：患者本人在加拿大修养，老伴述身体挺好，但复查时间不清楚。2016/1/27随访，老伴和患者不在一起，老伴不了解情况,说指标正常，一般状况好，提醒复查CT.2016.5.20随访：存活患者现在在国外，准备回国了去医院去复查，现在在吃中药调理，无身体不适。2016-09-07随访：无不适，2016-08复查正常。2017.3.6：上个月复查无特，目前身体良好。2017-04-01随访：无不适，2016-12复查MRI、CT提示正常。2018-08-23随访：无不适。2019-02-22随访：咳嗽，无其他不适。2019-08-13随访，存活。</t>
    <phoneticPr fontId="5" type="noConversion"/>
  </si>
  <si>
    <t>P7</t>
  </si>
  <si>
    <t>二手烟接触30余年，量不详</t>
    <phoneticPr fontId="5" type="noConversion"/>
  </si>
  <si>
    <t>/</t>
    <phoneticPr fontId="5" type="noConversion"/>
  </si>
  <si>
    <t>0 （父亲，叔叔患结肠癌，母亲患胃癌）</t>
    <phoneticPr fontId="5" type="noConversion"/>
  </si>
  <si>
    <t>18P4063763</t>
  </si>
  <si>
    <t>P2058</t>
  </si>
  <si>
    <t>刘淑贤</t>
  </si>
  <si>
    <t xml:space="preserve">标本类型：（右下叶）楔形+肺叶+淋巴结清扫标本；
肿瘤部位：（右肺下叶）
组织学类型：腺癌；
组织学分级：中分化；
肿瘤大小：直径1cm；
脉管内癌栓：未见明确脉管内癌栓；
胸膜侵犯：肿瘤局部侵犯胸膜（弹力纤维染色：肿瘤组织紧贴弹力纤维）；
支气管断端：未见癌；
淋巴结：（4,7,10，11，12组）淋巴结未见癌转移（0/4,0/5,0/2,0/2,0/2）；（2组）纤维脂肪组织未见癌侵犯。
其他：（右中叶）肺楔形切除：肺组织肺泡间隔增宽，纤维组织增生，少量炎细胞浸润。
</t>
  </si>
  <si>
    <t>胸腔镜右肺下叶切除+右肺中叶楔形切除+纵膈淋巴结清扫术</t>
  </si>
  <si>
    <t>2014-09-23 力比泰0.77g+伯尔定400mg d1</t>
  </si>
  <si>
    <t>2014-10-14 力比泰0.77g+伯尔定400mg d1</t>
  </si>
  <si>
    <t>2014-11-06 力比泰0.77g+伯尔定400mg d1</t>
  </si>
  <si>
    <t>2014-11-27 力比泰0.77g+伯尔定400mg d1</t>
  </si>
  <si>
    <t>2015-2-6随访：术后化疗4次。目前吃中药治疗，身体状况好。2016/1/28随访，病人术后每3个月复查一次，最近一次查CT及B超，均正常。2016.5.25随访：2016.5.12复查CT,有LN。2016-08-18随访：中药调理，无不适。2017-04-06随访：咳嗽严重，胸闷气短好转，胸腔积液减少，2017-03-20复查B超、CT提示正常。2018-08-31随访：接通后挂断。2019-02-26随访：一般状况可，2019-01-15复查CT提示无异常。2019-08-19随访：准备复查。</t>
    <phoneticPr fontId="5" type="noConversion"/>
  </si>
  <si>
    <t>18P4063764</t>
  </si>
  <si>
    <t>P2059</t>
  </si>
  <si>
    <t>杜国荣</t>
  </si>
  <si>
    <t>T3N2M0</t>
  </si>
  <si>
    <t>（右上叶）肺组织切除标本：中分化腺癌，大小约3*2cm；肿瘤侵透脏层胸膜，可见脉管内癌栓。支气管断端未见癌侵犯，支气管周围淋巴结可见癌转移（4/5）。
（2、4、11组）淋巴结可见癌转移（4/6、2/3、1/1）。
（7、12组）淋巴结未见癌转移（0/2,、0/1）。
（胸壁1）纤维脂肪及横纹肌组织，可见癌侵犯。
（胸壁2）纤维脂肪及横纹肌组织，未见癌侵犯。
（壁层胸膜）纤维组织可见癌侵犯。</t>
  </si>
  <si>
    <t>胸腔镜右肺上叶切除术</t>
  </si>
  <si>
    <t>2014-10-15 力比泰960mg+顺铂130mg</t>
  </si>
  <si>
    <t>2014-11-14 力比泰960mg+顺铂130mg</t>
  </si>
  <si>
    <t>2015-07-26随访：6月底复查胸腹部CT、腹部B超、头颅CT，均无异常，骨扫描可能做了，不确定。定期复查，身体一般情况好。2015-12-25随访：恢复良好，2015-9复查CT无异常。2016/1/28随访，病人近期做过B超及CT，均正常，中药治疗.2016.5.25随访:2016.4月复查CT,无身体不适，服用一些保肝的药物。2016-10-14随访：中药调理，2016-9-14复查CT无异常。2017.3.1:2月CT无特，一般情况良好。2017-5-8随访：2017-3复查发现肺、胸椎、髂骨、股骨颈转移，行靶向治疗。2017-11-24随访：2017-9-8因肺癌晚期死亡。</t>
    <phoneticPr fontId="5" type="noConversion"/>
  </si>
  <si>
    <t>死亡</t>
    <phoneticPr fontId="5" type="noConversion"/>
  </si>
  <si>
    <t>局部+远处（胸椎、髂骨、股骨颈）</t>
    <phoneticPr fontId="1" type="noConversion"/>
  </si>
  <si>
    <t>2017/3肺部、胸椎、髂骨、股骨颈</t>
    <phoneticPr fontId="5" type="noConversion"/>
  </si>
  <si>
    <t>31</t>
    <phoneticPr fontId="5" type="noConversion"/>
  </si>
  <si>
    <t>靶向治疗</t>
    <phoneticPr fontId="5" type="noConversion"/>
  </si>
  <si>
    <t>WBC2,P7</t>
  </si>
  <si>
    <t>18P4063770</t>
  </si>
  <si>
    <t>gDNA污染</t>
    <phoneticPr fontId="5" type="noConversion"/>
  </si>
  <si>
    <t>P2070</t>
  </si>
  <si>
    <t>胡菊芬</t>
  </si>
  <si>
    <t>标本类型：（右上叶后段）肺部分切除+淋巴结清扫标本；
组织学类型：（肿物已先行切除）周围肺组织见腺癌，周围可见原位腺癌；
肿瘤大小：残余肿瘤直径约0.3cm；
脉管内癌栓：未见脉管内癌栓；
胸膜侵犯：肿瘤侵犯胸膜（弹力纤维染色阳性）；
支气管断端：未见癌；
淋巴结：（2,4,7,10,11组）淋巴结未见癌转移（0/1,0/1,0/1,0/1,0/1）。</t>
  </si>
  <si>
    <t>胸腔镜肺段切除术，纵隔ＬＮ取样术</t>
  </si>
  <si>
    <t>2015-07-26随访：定期复查无异常，一般状况好。2016/1/28随访，第一个号拒接，第二个号空号。2016/1/30随访，仍拒接。2016/4/16随访：体质差，无力。2015-11复查B超、CT正常。2016.6.8随访：存活，中药调理、胸闷。2016/11/14随访：无人接听。2017.3.1：身体状况尚可，体重略减轻。2017/5/11随访：无不适。2017/11/25随访：无不适。2018/9/10随访：接通后挂断。2019/3/12随访：接通后挂断。2019/9/2随访：接通后挂断。</t>
    <phoneticPr fontId="5" type="noConversion"/>
  </si>
  <si>
    <t>3次失访</t>
    <phoneticPr fontId="5" type="noConversion"/>
  </si>
  <si>
    <t>39</t>
    <phoneticPr fontId="1" type="noConversion"/>
  </si>
  <si>
    <t>无 （子宫肌瘤）</t>
    <phoneticPr fontId="5" type="noConversion"/>
  </si>
  <si>
    <t>甲状腺结节，未诊治，性质未明</t>
    <phoneticPr fontId="5" type="noConversion"/>
  </si>
  <si>
    <t>0.3cm</t>
  </si>
  <si>
    <t>18P4063775</t>
  </si>
  <si>
    <t>P2095</t>
  </si>
  <si>
    <t>杨旭</t>
    <phoneticPr fontId="5" type="noConversion"/>
  </si>
  <si>
    <t>（右肺下叶）部分肺切除标本：肺中分化腺癌，大部分呈微乳头状癌表现，3X2X1cm,可见脉管内癌栓，未侵及肺膜，支气管切缘未见癌侵犯。
（右肺中叶）部分肺切除标本：肺组织中可见坏死结节，周围可见肉芽肿，建议临床结合其他检查除外结核。组化染色结果：抗酸（-）.
（2、4、7、9、11、12组）淋巴结未见癌转移（0/2、0/1、0/2、0/1、0/1、0/1）,部分淋巴结可见肉芽肿。
免疫组化染色结果：CK7（+），CK20（部分+），CDX-2（-），EMA（+），TTF-1（+）。</t>
  </si>
  <si>
    <t>胸腔镜肺叶切除术，纵隔LN清扫术</t>
  </si>
  <si>
    <t>2015-07-25随访：患者已死亡。</t>
  </si>
  <si>
    <t>8</t>
    <phoneticPr fontId="1" type="noConversion"/>
  </si>
  <si>
    <t>8</t>
    <phoneticPr fontId="5" type="noConversion"/>
  </si>
  <si>
    <t>0 死于胃癌</t>
    <phoneticPr fontId="1" type="noConversion"/>
  </si>
  <si>
    <t>wbc1管，P7管</t>
  </si>
  <si>
    <t>无</t>
  </si>
  <si>
    <t>0（父亲，姐姐患食管癌）</t>
    <phoneticPr fontId="5" type="noConversion"/>
  </si>
  <si>
    <t>3X2X1cm</t>
  </si>
  <si>
    <t>18P4063777</t>
  </si>
  <si>
    <t>P2097</t>
  </si>
  <si>
    <t>张桂存</t>
  </si>
  <si>
    <t xml:space="preserve">（左肺上叶）部分肺切除标本：中分化腺癌，直径1cm，脏层胸膜未见癌侵犯，支气管断端未见癌，支气管周围淋巴结未见癌（0/2）。
（5，6，7，9，10，11，12组）淋巴结未见癌转移（0/1，0/1，0/1，0/1，0/1，0/1，0/6）。
</t>
  </si>
  <si>
    <t>左肺上叶腺癌</t>
  </si>
  <si>
    <t>胸腔镜下左肺上叶切除+纵膈淋巴结清扫术</t>
  </si>
  <si>
    <t>直肠中分化腺癌术后xelox方案化疗6次</t>
  </si>
  <si>
    <t>2016-01-31随访：一般状况尚可，2016年1月行胸CT，B超，肿瘤标记物检查，结果未回。\\2016-06：一般情况可，轻度体力劳动后有气促，近期未复查。\\2017-1：患者一般情况尚可，去年年初肺部术后在胃肠化疗多次，最近一次复查16年10月份胸CT较前无特殊。\\2017-7:身体状况尚可，3月前在我院复查全身CT，未见明显复发转移。\\2018-3：家属接听，春节前复查，项目未知，结果未见异常。2018/11/24：10月份复查全身CT，未见明显复发转移。2019/6/18：身体状况可，近期未复查，已建议其复查。</t>
    <phoneticPr fontId="5" type="noConversion"/>
  </si>
  <si>
    <t>57</t>
    <phoneticPr fontId="1" type="noConversion"/>
  </si>
  <si>
    <t>57</t>
    <phoneticPr fontId="5" type="noConversion"/>
  </si>
  <si>
    <t>通风13年，高血压 2型糖尿病，OSAHS 3年</t>
    <phoneticPr fontId="5" type="noConversion"/>
  </si>
  <si>
    <t>结肠癌术后（腺癌）大小.5*4.0 cm，无脉管癌栓，浸透肠壁肌层到达周围脂肪，R0切缘，肠管周围淋巴结癌转移1/28，术后行6次xelox化疗</t>
    <phoneticPr fontId="5" type="noConversion"/>
  </si>
  <si>
    <t>18P4063779</t>
  </si>
  <si>
    <t>P2100</t>
  </si>
  <si>
    <t>牛树颖</t>
    <phoneticPr fontId="5" type="noConversion"/>
  </si>
  <si>
    <t>（左肺上叶）部分肺切除标本：肺中分化腺癌，大小1.8*2cm，肿物临近肺膜，支气管断端未见癌侵及，支气管周围淋巴结未见癌转移（0/3）。（5，7，9，10，11，12组）淋巴结未见癌转移（0/1，0/1，0/1，0/4，0/1，0/1).特殊染色结果：弹力纤维（肿瘤未侵及弹力板）。</t>
  </si>
  <si>
    <t>胸腔镜右肺上叶切除+中叶楔形切除术+纵膈淋巴结清扫术</t>
  </si>
  <si>
    <t>2016-01-31随访：一般状况尚可，2015年9月行胸CT，结果正常。\\2016-06：本人接听，状态良好，3月前来我院查胸CT（-）\\2017-1：女儿接听，患者身体状况可，去年年初我院复查，无特殊。比较配合，已告知补助领取和随访app事宜。\\2017-7：女儿接听，身体状况可，近期暂未复查。\\2018-3:家属接听，上次复查为2017年9月，检查项目为CT，未见异常。2018/11/19随访：近1年未复查，已建议其复查。2019/6/18：一般情况可，复查无特殊。</t>
    <phoneticPr fontId="5" type="noConversion"/>
  </si>
  <si>
    <t>P3管</t>
  </si>
  <si>
    <t>Ⅱ度房室传导阻滞</t>
  </si>
  <si>
    <t>18P4063781</t>
  </si>
  <si>
    <t>P2110</t>
  </si>
  <si>
    <t>王庆宜</t>
  </si>
  <si>
    <t>cT3N2M0</t>
  </si>
  <si>
    <t xml:space="preserve">（左侧）肺叶切除标本：肺脏支气管中央型中-低分化腺癌，2cm×1.5cm，细胞异型，呈腺样及条索状排列，可见个别脉管内癌栓，伴有变性、坏死、纤维化及炎细胞浸润；另可见多灶纤维化病灶，其内可见少量异型肿瘤细胞；结合临床病史符合腺癌化疗后表现；肿瘤局灶侵及支气管壁，未累及脏层胸膜；支气管断端未见癌侵犯；免疫组化染色结果：肿瘤组织：CK7（+），CK5/6（-），TTF-1（+），NapsinA（+），p53（-），p63（-），Ki-67（5%+）；
（残存肿瘤组织：肺腺癌的IASLC/ATS/ERS分类（2011年）：浸润性腺癌，腺泡性为主；注：可见单个异型肿瘤细胞成分，考虑肿瘤细胞化疗后改变）纵膈淋巴结清扫标本：（L4、L5、L7、L11、L12组）淋巴结可见癌转移（1/2、1/1、2/4、1/3、1/4）；（L10：2瓶）淋巴结未见癌转移（0/2、0/1）；
送检（支气管癌组织）纤维脂肪组织伴玻璃样变及炭末沉着，未见明确癌侵犯；（支气管残端）粘膜慢性炎，未见癌侵犯
</t>
  </si>
  <si>
    <t>左肺腺癌</t>
  </si>
  <si>
    <t>中低分化</t>
  </si>
  <si>
    <t>开胸左全肺切除术</t>
  </si>
  <si>
    <t>2014-06-28、2014-07-26、2014-07-12、2014-07-19、2014-07-26 DP方案 泰索帝35mg+顺铂35mg 同步放疗</t>
  </si>
  <si>
    <t>2014-11-27 DP方案 泰索帝110mg d1+顺铂130mg d1</t>
  </si>
  <si>
    <t>2014-12-18 DP方案 泰索帝100mg d1+顺铂90mg d1</t>
  </si>
  <si>
    <t>2016-1-18随访：2015-6-8复查提示肺功能弱。2015年12月脑转移，行化疗2次，方案不详。2016-01-31随访：一般状况可，2015年6月复查胸CT、瘤标未见异常。2016年1月，复查头颅CT发现脑转移。2016-5-12日随访：调养。2016-7-1随访：静养。2016-12-12随访：静养。2017.3.1：家属态度较为抵触，说较前无变化。2017-6-29随访：无人接听。2018-1-11随访：2017-8-15死亡，原因不详。</t>
    <rPh sb="23" eb="24">
      <t>nian</t>
    </rPh>
    <rPh sb="43" eb="44">
      <t>nian</t>
    </rPh>
    <rPh sb="45" eb="46">
      <t>yue</t>
    </rPh>
    <rPh sb="47" eb="48">
      <t>fu cha</t>
    </rPh>
    <rPh sb="49" eb="50">
      <t>tou lu</t>
    </rPh>
    <rPh sb="53" eb="54">
      <t>fa xian</t>
    </rPh>
    <rPh sb="55" eb="56">
      <t>nao zhuan yi</t>
    </rPh>
    <phoneticPr fontId="1" type="noConversion"/>
  </si>
  <si>
    <t>脑转移</t>
    <phoneticPr fontId="1" type="noConversion"/>
  </si>
  <si>
    <t>2015/12脑</t>
    <phoneticPr fontId="5" type="noConversion"/>
  </si>
  <si>
    <t>15</t>
    <rPh sb="0" eb="2">
      <t>geyue</t>
    </rPh>
    <phoneticPr fontId="1" type="noConversion"/>
  </si>
  <si>
    <t>化疗两次，方案不详</t>
    <rPh sb="0" eb="1">
      <t>zan wu</t>
    </rPh>
    <rPh sb="3" eb="4">
      <t>hui zhen</t>
    </rPh>
    <rPh sb="5" eb="6">
      <t>zhong</t>
    </rPh>
    <phoneticPr fontId="1" type="noConversion"/>
  </si>
  <si>
    <t>带状疱疹8月</t>
    <phoneticPr fontId="5" type="noConversion"/>
  </si>
  <si>
    <t>37.5 （50年，15支/天）</t>
    <phoneticPr fontId="5" type="noConversion"/>
  </si>
  <si>
    <t>18P4063782</t>
  </si>
  <si>
    <t>P2112</t>
  </si>
  <si>
    <t>李彦青</t>
    <phoneticPr fontId="5" type="noConversion"/>
  </si>
  <si>
    <t>T1（2）N0M0双原发</t>
    <phoneticPr fontId="5" type="noConversion"/>
  </si>
  <si>
    <t xml:space="preserve">（左肺上叶结节）部分肺脏切除标本：（结节1）高分化腺癌，周围呈肺泡细胞癌表现，直径1cm，未累及脏层胸膜；（结节2）高分化腺癌，周围呈肺泡细胞癌表现，直径0.7cm，局灶紧邻（未侵及）脏层胸膜；（肺腺癌的IASLC/ATS/ERS分类（2011年）：微浸润性腺癌）
（左肺上叶结节3）小块肺组织，局灶纤维结缔组织增生，散在炎细胞浸润，未见明确恶性证据；
送检（7、9、10组）淋巴结未见癌转移（0/1、0/2、0/1）。
</t>
  </si>
  <si>
    <t>高分化、微浸润性</t>
  </si>
  <si>
    <t>胸腔镜左肺上叶楔形切除术</t>
  </si>
  <si>
    <t>2015-07-27随访：一般状况可，1月复查胸CT、腹B超未见异常，拟近期复查；/2016.1.30随访：2015.8月复查（-），身体状况好。2016.2.24随访：术后半年30000,1年35000 / 2016-07-05访:2016-05复查CT:(-)/2017-02-12：2016-11胸部CT、B超、血瘤标（-），身体情况好。/2017-06-02：今年复查均无著变，身体情况可2018-1-22随访：12月当地医院体检行肺CT，与去年相比无变化，身体状况良好。2018/11/26：多次拨打无人接听2019/6/18：复查无特殊，身体情况可</t>
    <phoneticPr fontId="5" type="noConversion"/>
  </si>
  <si>
    <t>T(前后各1），N</t>
  </si>
  <si>
    <t>甲状腺术后（病理 乳头状微小癌）</t>
    <phoneticPr fontId="5" type="noConversion"/>
  </si>
  <si>
    <t>18P4063784</t>
  </si>
  <si>
    <t>P2114</t>
  </si>
  <si>
    <t>何元祥</t>
  </si>
  <si>
    <t>（左肺上叶舌段）肺腺癌，中-低分化，可见微乳头结构。
（左肺上叶结节）肺泡上皮增生，炭末沉着。
、（左肺上叶舌段结节+左肺上叶）楔形切除+淋巴结清扫标本：（左肺上叶楔形）肺中-低分化腺癌，部分呈乳头状腺癌，大小2×1.5cm，未见明确脉管内癌栓，肿瘤未侵及脏层胸膜，免疫组化染色结果：CK（+），TTF-1（+），特染：弹力纤维（连续+）。（左肺上叶舌段）小块肺组织未见癌残留，见S0322687。
（5、7、9、10组）淋巴结未见癌转移（0/2、0/1、0/2、0/1）。</t>
  </si>
  <si>
    <t>2015-07-27随访：术后出现咯血，复查发现右上纵膈占位，在肿瘤医院化疗，肿瘤缩小。一般状况可，偶有咳嗽，7月复查胸CT、头CT未见异常；2016.1.30随访：2015.10月纵膈肿瘤增大，来我院就诊，拒绝中转开胸手术，建议患者出院化疗/2016-07-07:肝、肾上腺多发转移，继续放化疗。\\2017-2：女儿接听，患者目前肝、肾上腺转移没有新的进展，但肺部复发较前增大，目前在协和医院做化疗，身体较虚弱。2017-7:女儿接听，患者今年5月份去世。</t>
    <phoneticPr fontId="5" type="noConversion"/>
  </si>
  <si>
    <t>远处转移（对侧纵隔、肝、肾上腺）</t>
    <phoneticPr fontId="1" type="noConversion"/>
  </si>
  <si>
    <t>2015-7-27随访有右上纵膈占位，化疗。2016-7-7随访：肝、肾上腺转移</t>
    <phoneticPr fontId="5" type="noConversion"/>
  </si>
  <si>
    <t>10</t>
    <phoneticPr fontId="1" type="noConversion"/>
  </si>
  <si>
    <t>化疗</t>
    <phoneticPr fontId="5" type="noConversion"/>
  </si>
  <si>
    <t>胆囊结石、肝囊肿、肾囊肿</t>
  </si>
  <si>
    <t>肺癌术后7年（右肺上叶肺癌）</t>
    <phoneticPr fontId="5" type="noConversion"/>
  </si>
  <si>
    <t>18P4063785</t>
  </si>
  <si>
    <t>P2117</t>
  </si>
  <si>
    <t>高奇勋</t>
    <phoneticPr fontId="5" type="noConversion"/>
  </si>
  <si>
    <t xml:space="preserve">（左肺上叶）部分肺组织切除标本：中分化腺癌，大小2.5x2x1cm，肿物未侵及脏层胸膜。支气管断端未见癌。
（5、7、10）淋巴结未见癌（0/2、0/2、0/1）。
</t>
  </si>
  <si>
    <t>胸腔镜中转开胸左肺上叶切除术</t>
  </si>
  <si>
    <t>2016-01-31随访：一般状况可，2015年10月复查胸CT、瘤标未见异常。\\2016-06：身体状况可，3月前右下肺有新发小阴影，CT报告考虑感染。\\2017-1：女儿接听，患者一般情况良好，复查胸CT无特殊。已告知补助事项和随访app\2017-7:女儿接听，表示患者身体状况可，近期暂未复查。2018-1-27随访：患者与外院继续治疗，目前状况良好。2018/11/21随访：2018-11-16复查无特殊。2019/6/18：近期未复查，一般情况可</t>
    <phoneticPr fontId="5" type="noConversion"/>
  </si>
  <si>
    <t>高分化</t>
  </si>
  <si>
    <t>18P4063787</t>
  </si>
  <si>
    <t>P2124</t>
  </si>
  <si>
    <t>王玉珠</t>
    <phoneticPr fontId="5" type="noConversion"/>
  </si>
  <si>
    <t>（右叶）部分肺组织切除标本：中-高分化腺癌，贴壁状生长为主，大小约1.2×0.8×0.4cm，未见明确脉管内癌栓，局灶累及脏层胸膜（弹力纤维局灶断裂）。
（2、4、7、10、11组）淋巴结未见癌转移（0/2、0/1、0/1、0/3、0/1）。</t>
  </si>
  <si>
    <t>中高分化</t>
  </si>
  <si>
    <t>胸腔镜右肺上叶后段切除+淋巴结清扫术</t>
  </si>
  <si>
    <t>2014-11-5 AP方案 力比泰0.78g d1+顺铂110mg d1</t>
  </si>
  <si>
    <t>2016-01-31:一般状况可，2015年9月复查胸部ct，肿瘤标记物无异常。2015-07-27 随访：一般情况可，2015-05月复查未见异常\\2016-06：身体状况可，今年年初复查无特殊。半年：20万，1年21万\\2017-1：患者身体状况可，去年7月份来我院复查结果可，胸CT、腹部B超（-）\\2017.5.19随访：2016.10月复查瘤标偏高。2016.10月开始吃中药至今。睡眠便秘调好。2018-1-27随访：目前身体情况一般，已建议其复查2018/11/21随访：自诉“肺发新发钙化点”，具体不详，抽血结果正常，明年春天打算来我院复查。2019/6/15：3月前复查无明显异常，一般情况可</t>
    <phoneticPr fontId="5" type="noConversion"/>
  </si>
  <si>
    <t>56</t>
    <phoneticPr fontId="5" type="noConversion"/>
  </si>
  <si>
    <t>心肌缺血3年，甲状腺瘤切除术13余年</t>
    <phoneticPr fontId="5" type="noConversion"/>
  </si>
  <si>
    <t>0 （父亲膀胱癌直肠转移）</t>
    <phoneticPr fontId="5" type="noConversion"/>
  </si>
  <si>
    <t>18P4063790</t>
  </si>
  <si>
    <t>P2138</t>
  </si>
  <si>
    <t>林瑞英</t>
    <phoneticPr fontId="5" type="noConversion"/>
  </si>
  <si>
    <t>（右上叶）肺组织切除标本：浸润性腺癌，呈腺泡状及实性生长，大小约3.4×2.3×2cm，侵犯支气管壁，未累及脏层胸膜。支气管断端未见癌。
（系线处）浸润性腺癌，呈贴壁性生长，大小约直径0.5-0.8cm。
（2、4、7、10、11、12组）淋巴结未见癌转移（0/2、0/2、0/3、0/1、0/1、0/1）。
免疫组化染色结果：CK（+），CK5/6（-），p63（-），P40（-），TTF-1（+），NapsinA（+），Ki-67（25%+），Syn（-），CD56（-），CgA（-）。</t>
  </si>
  <si>
    <t>右肺上叶浸润性腺癌</t>
  </si>
  <si>
    <t>浸润性</t>
  </si>
  <si>
    <t>2015-07-31 随访：2015-07胸CT（－）、2015.2.2随访：身体状况好。偶尔咳嗽。/2016-07-05身体状况好,今年未复查。/2017-02-10：身体状况好,今年未复查，已通知及早当地医院复查CT。B超及血常规。/2017-02-10：身体状况好,最近化验、CT正常。2018-1-27随访：多次拨打无人接听2018/11/27：多次拨打无人接听2019/6/15：无人接听</t>
    <phoneticPr fontId="5" type="noConversion"/>
  </si>
  <si>
    <t>28</t>
    <phoneticPr fontId="1" type="noConversion"/>
  </si>
  <si>
    <t>T2，N2</t>
  </si>
  <si>
    <t>8（大4管，中2管，间小1管，上叶中1管）</t>
  </si>
  <si>
    <t>2013年7月双侧甲状腺癌手术</t>
    <phoneticPr fontId="5" type="noConversion"/>
  </si>
  <si>
    <t>18P4063791</t>
  </si>
  <si>
    <t>P2143</t>
  </si>
  <si>
    <t>安素贞</t>
  </si>
  <si>
    <t>IV</t>
  </si>
  <si>
    <t>T4N0M1a</t>
  </si>
  <si>
    <t>（左下叶）部分肺组织切除标本：浸润性腺癌，呈腺泡状及乳头状生长，局灶呈微乳头及实性生长，大小约2.2*2*1.4cm，侵犯脏层胸膜（特殊染色：弹力纤维断裂）
（9、5、7、10、11组）淋巴结未见癌转移（0/2,0/2,0/1,0/3,0/3）。
（胸膜结节）可见癌侵犯。/（左肺上、下叶）浸润性腺癌，呈腺泡状及乳头状生长，局灶可见微乳头表现。（冰冻结果已于当日报告）
免疫组化染色结果：CK（+），EMA（+），Vimentin（局灶+），TTF-1（+），NapsinA（+），Calretinin</t>
  </si>
  <si>
    <t>左肺下叶浸润性腺癌</t>
  </si>
  <si>
    <t>左肺下叶楔形切除、胸膜活检术、纵隔淋巴结清扫术</t>
  </si>
  <si>
    <t>2014-11-06 健择2.2g d1</t>
  </si>
  <si>
    <t>2016-01-31随访：一般状况可，2015年11月复查胸CT,瘤标未见异常。2015-07-27 随访：一般情况可，术后健择2.2g d1化疗一次，2015-02月复查胸部CT左侧胸膜局限性增厚较前无著变\\2016-06：儿子接听，表示患者状态尚可，1月前来我院复查较前无改变。\\2017-1：儿子接听，表示患者身体状况挺好，16年12月份在我院刚刚复查过，结果无特殊。目前服用易瑞沙，有时脸部有过敏反应。\2017-6：患者儿子接听，患者身体尚可，仍在吃易瑞沙，定期2-3月复查。2018-1-27随访：身体情况一般，继续口服易瑞沙，11月复查CT无变化。2018/11/21：10月份胸部CT无特殊，继续口服易瑞沙。2019/6/15：3月前CT无特殊，目前继续口服易瑞沙，一般状态可</t>
    <phoneticPr fontId="5" type="noConversion"/>
  </si>
  <si>
    <t>高血压、冠心病</t>
    <phoneticPr fontId="5" type="noConversion"/>
  </si>
  <si>
    <t>18P4063798</t>
  </si>
  <si>
    <t>P2162</t>
  </si>
  <si>
    <t>朱桂香</t>
  </si>
  <si>
    <t>（右肺上叶）部分肺切除标本：肺中-低分化腺癌，大小4cm×2cm，局灶侵及肺膜，可见脉管内癌栓；支气管断端未见癌侵犯。（2、4、7、10、11、12组）淋巴结未见癌转移（0/3、0/5、0/2、0/1、0/2、0/1）。
组化染色结果：弹力纤维：显示癌侵及弹力纤维。</t>
  </si>
  <si>
    <t>＜0.6</t>
  </si>
  <si>
    <t>2015/8/6随访：多次均无人接听/2015.11.20随访：身体状况好，定期复查。术后没有接受过其他治疗。11月复查CT、B超(-)神经元特异性烯醇化酶偏高，周足力让3个月复查血。2016.06.17：一周前复查CT、血、B超均无明显异常，一般情况良好。2017-01-21随访：12月复查胸CT、腹B超、瘤标未见异常；2017-8-2随访：5月复查胸CT、腹B超、瘤标未见异常，平时乏力。2018-1-27随访：身体情况一般，12月份复查肺部CT无异常 2018/11/21：6月份CT、腹B超、瘤标未见异常2019/6/15：准备近期复查，一般情况可</t>
    <phoneticPr fontId="5" type="noConversion"/>
  </si>
  <si>
    <t>55</t>
    <phoneticPr fontId="5" type="noConversion"/>
  </si>
  <si>
    <t>2型糖尿病、高血压、支气管哮喘</t>
  </si>
  <si>
    <t>18P4063799</t>
  </si>
  <si>
    <t>P2164</t>
    <phoneticPr fontId="5" type="noConversion"/>
  </si>
  <si>
    <t>汪刚</t>
  </si>
  <si>
    <t>T2N0M0</t>
  </si>
  <si>
    <t>（左下叶）肺切除标本：肺浸润性腺癌，粘液腺癌（高分化），直径4cm，肿物未累及脏层胸膜，特殊染色：弹力纤维（连续+），支气管断端未见癌。
（5、6、7、9、10、11组）淋巴结未见癌（0/2、0/4、0/5、0/2、0/2、0/1）。
免疫组化染色结果：CK7（+），CK20（-），TTF1（+），Napsina（+），KI-67（＜5%+）。</t>
  </si>
  <si>
    <t>高分化粘液腺癌</t>
    <phoneticPr fontId="5" type="noConversion"/>
  </si>
  <si>
    <t>胸腔镜左肺下叶切除术</t>
  </si>
  <si>
    <t>2015/12/18随访：定期复查无特殊。2016.06.17：2次拒接。2016.07.09：2016年未复查，现患者状况良好，无特殊不适。2017.3.1：近期当地医院复查，无特殊，身体状况良好。2017-7-20:2月前复查无特，鼻子出血近期。2018/11/21：去年12月复查无异常，准备近期复查。2019/6/15：半年前复查无特殊，一般情况可</t>
    <phoneticPr fontId="5" type="noConversion"/>
  </si>
  <si>
    <t>高血压、乙肝</t>
    <phoneticPr fontId="5" type="noConversion"/>
  </si>
  <si>
    <t>胃大部切除术后</t>
  </si>
  <si>
    <t>18P4063800</t>
  </si>
  <si>
    <t>P2166</t>
  </si>
  <si>
    <t>王元根</t>
  </si>
  <si>
    <t>（右上叶）肺楔形切除标本：肺中-低分化腺癌，直径约3.5cm，肿物未侵犯脏层胸膜，特殊染色结果：弹力纤维（连续+），免疫组化染色结果：CK20（-），CK7（+），Ki-67（50%+），TTF-1（+），NapsinA（+）；周围肺组织纤维化，可见大量炭末沉着及玻璃样变小结。
（4组、10组）淋巴结未见癌转移（0/1、0/1）。</t>
  </si>
  <si>
    <t>胸腔镜右肺上叶楔形切除术+纵隔淋巴结采样术</t>
  </si>
  <si>
    <t>2015/12/18随访：空号。2016/06/18随访：已停机，海泰上只有此电话，临床数据中心上无后续就诊记录。2017.3.1：身体状况尚可。2017-7-20：6月份复查发现转移，具体转移位置该家属不清楚。2018年1月随访：患者因肿瘤多发转移，于去年9月份去世。</t>
    <phoneticPr fontId="5" type="noConversion"/>
  </si>
  <si>
    <t>远处转移，位置不详</t>
    <phoneticPr fontId="1" type="noConversion"/>
  </si>
  <si>
    <t>2017/6 转移，位置不详</t>
    <phoneticPr fontId="5" type="noConversion"/>
  </si>
  <si>
    <t>不详</t>
    <phoneticPr fontId="1" type="noConversion"/>
  </si>
  <si>
    <t>不详</t>
    <phoneticPr fontId="5" type="noConversion"/>
  </si>
  <si>
    <t>矽肺（Ⅱ期）、高血压、陈旧性脑梗死、颈椎病、前列腺增生</t>
  </si>
  <si>
    <t>18P4063801</t>
  </si>
  <si>
    <t>P2167</t>
  </si>
  <si>
    <t>麻进花</t>
  </si>
  <si>
    <t>（左肺上叶）部分肺切除标本：肺多灶浸润性腺癌，2cm×1cm，1cm×1cm，1cm×0.5cm，未侵及肺膜，未见脉管内癌栓，支气管断端未见癌侵犯，支气管周围淋巴结未见癌转移（0/2）。
（五、七、九、十、十一组）淋巴结未见癌转移（0/1、0/1、0/1、0/1、0/1）。</t>
  </si>
  <si>
    <t>2015/7/31随访：3个月一次CT，B超，无异常/2016.2.2随访：身体状况好，2015.12月复查CT B超 血（-）/2016-07-07:2016-06复查胸部CT左肺下叶基底段（具体问题家属描述不清），说考虑炎症可能性大。2017.4.9:无异常。2018/11/26：近期做胸部CT无异常，癌胚抗原稍增高，建议其继续复查。2019/6/18：一般情况可，准备近期复查</t>
    <rPh sb="83" eb="84">
      <t>fu'cha</t>
    </rPh>
    <rPh sb="85" eb="86">
      <t>xiong'bu</t>
    </rPh>
    <rPh sb="89" eb="90">
      <t>zuo'fei</t>
    </rPh>
    <rPh sb="91" eb="92">
      <t>xia'ye</t>
    </rPh>
    <rPh sb="93" eb="94">
      <t>ji'di'duan</t>
    </rPh>
    <rPh sb="97" eb="98">
      <t>ju'ti</t>
    </rPh>
    <rPh sb="99" eb="100">
      <t>wen'ti</t>
    </rPh>
    <rPh sb="101" eb="102">
      <t>jia'shu</t>
    </rPh>
    <rPh sb="103" eb="104">
      <t>miao'shu</t>
    </rPh>
    <rPh sb="105" eb="106">
      <t>bu'q</t>
    </rPh>
    <rPh sb="109" eb="110">
      <t>shuo</t>
    </rPh>
    <rPh sb="110" eb="111">
      <t>kao'l</t>
    </rPh>
    <rPh sb="112" eb="113">
      <t>yan'z</t>
    </rPh>
    <rPh sb="114" eb="115">
      <t>ke'neng'xing</t>
    </rPh>
    <rPh sb="117" eb="118">
      <t>da</t>
    </rPh>
    <phoneticPr fontId="1" type="noConversion"/>
  </si>
  <si>
    <t>存活</t>
    <rPh sb="0" eb="1">
      <t>cun'huo</t>
    </rPh>
    <phoneticPr fontId="1" type="noConversion"/>
  </si>
  <si>
    <t>T1，T2</t>
  </si>
  <si>
    <t>2型糖尿病</t>
  </si>
  <si>
    <t>18P4063802</t>
  </si>
  <si>
    <t>P2168</t>
  </si>
  <si>
    <t>候志军</t>
  </si>
  <si>
    <t>（右中叶）肺脏切除及淋巴结清扫标本：肺脏中分化腺癌，直径0.8cm，未见明确脉管内癌栓，未侵及支气管壁及脏层胸膜，支气管断端未见癌侵犯；（肺腺癌的IASLC/ATS/ERS分类（2011年）：浸润性腺癌，腺泡性为主）
送检（7、9、10、11、12组）淋巴结未见癌转移（0/12、0/1、0/3、0/4、0/4）。</t>
  </si>
  <si>
    <t>胸腔镜右肺中叶切除术+纵隔淋巴结清扫术</t>
  </si>
  <si>
    <t>2015/12/18随访：7月份复查CT正常，10月复查CT正常，未诉其他不适；2016/6/17随访：上周复查CT无异常，未诉其他不适；\\2017-2:本人接听，在海南度假，身体可，偶有气短，每3月复查胸CT和瘤标都很正常，已告知补助情况。\\2017-7：本人接听，身体可以，一直定期复查。2018-1-21随访：最近身体情况良好，1月份肺部CT无异常2018/11/24：11月份复查肺部CT，骨扫描无异常2019/6/18：4月前复查无明显异常，一般情况可</t>
    <phoneticPr fontId="5" type="noConversion"/>
  </si>
  <si>
    <t>18P4063804</t>
  </si>
  <si>
    <t>P2171</t>
  </si>
  <si>
    <t>张凤阳</t>
  </si>
  <si>
    <t>（右肺下叶）部分肺切除标本：肺腺癌，中分化，大小2cm×2cm，局灶侵犯肺膜，未见脉管内癌栓，支气管断端未见癌侵犯。（3、7、10、11组）淋巴结未见癌转移（0/1、0/7、0/1、0/1），（2、4组）纤维组织增生伴玻璃样变，可见碳末沉积。
免疫组化染色结果：弹力纤维：显示局灶肺膜弹力纤维破坏。</t>
  </si>
  <si>
    <t>normal</t>
  </si>
  <si>
    <t xml:space="preserve">2014-12-10健择2g d1、d8+伯尔定870mg d1 ； </t>
  </si>
  <si>
    <t>2015-1-23健择2g+卡铂600mg</t>
  </si>
  <si>
    <t>2015/7/31随访：电话无人接听+错号。2015-12-18：亲戚家电话，只知道一般状态好，具体不详，给的患者电话停机。2016.06.17：无法接通。2016-07-09:家属接听。复查不详。一般状况良好.2017.3.6：无人接听。2017-7-17：身体状况良好，之前复查无特殊，近期未复。2018/11/24：9月份复查无特殊。2019/6/15：近期未复查，一般情况可</t>
    <phoneticPr fontId="5" type="noConversion"/>
  </si>
  <si>
    <t>1级高血压、乳腺增生、膝关节骨关节炎</t>
  </si>
  <si>
    <t>18P4063806</t>
  </si>
  <si>
    <t>P2179</t>
  </si>
  <si>
    <t>杨炜</t>
  </si>
  <si>
    <t>（左下叶背段）肺楔形切除标本：肺浸润性腺癌，高-中分化，以贴壁生长为主型，直径1.4cm，未见明确脉管内癌栓，未侵犯脏层胸膜，特殊染色结果：弹力纤维（连续+），免疫组化染色结果：CK7（+），CK20（-），Ki-67（10%+），NapsinA（+），TTF-1（+）。
（5、7、9、10、12、13组）淋巴结未见癌转移（0/1,0/1,0/1,0/2,0/1,0/1）。</t>
  </si>
  <si>
    <t>胸腔镜左肺下叶背段切除术+淋巴结清扫术</t>
  </si>
  <si>
    <t>2015/12/19随访：4月中旬复查CT，诉肺上还有一个结节，同年PET，无异常摄取，建议随访，11月复查未见异常；2016/6/17随访：定期复查，4月复查胸部CT，腹部CT，颈部、腋下淋巴结，肿瘤标志物均未见异常，无明显症状\\2017-2：儿子接听，患者身体可，目前一年复查一次，结果良好。\2017-7：本人接听，目前身体可，今年暂未复查。2018-1-21随诊：9月份及2018-1-21肺CT无异常2018/11/27：10月份胸部CT未见异常。2019/6/18：身体状况可，近期未做复查</t>
    <phoneticPr fontId="5" type="noConversion"/>
  </si>
  <si>
    <t>慢阻肺、反流性食管炎</t>
  </si>
  <si>
    <t>双侧乳腺癌术后 （11年前右侧乳腺癌改良根治术，右乳浸润性导管癌2级；3年前左乳癌，导管原位癌）</t>
    <phoneticPr fontId="5" type="noConversion"/>
  </si>
  <si>
    <t>18P4063807</t>
  </si>
  <si>
    <t>P2180</t>
  </si>
  <si>
    <t>喻身启</t>
  </si>
  <si>
    <t>（右肺下叶）部分肺切除标本：肺腺癌，中-低分化，大小1.2cm×1cm，可见脉管内癌栓，肿瘤临近肺膜，支气管断端未见癌，支气管周围淋巴结未见癌转移（0/3）。
（2、4、7、8、9、10、11、12组）淋巴结未见癌转移（0/4、0/2、0/1、0/1、0/1、0/1、0/1、0/1）.</t>
  </si>
  <si>
    <t>胸腔镜右肺楔形切除术</t>
  </si>
  <si>
    <t>2015/12/19随访：瘦10斤（有糖尿病），未复查，自诉其他无异常；2016/6/17随访：5月胸部CT未见明显异常，无异常症状\\2017-2：老人16年9月份被诊断胰腺癌，10月份去世。</t>
  </si>
  <si>
    <t>23</t>
    <phoneticPr fontId="5" type="noConversion"/>
  </si>
  <si>
    <t>0 胰腺癌</t>
    <phoneticPr fontId="5" type="noConversion"/>
  </si>
  <si>
    <t>wbc2管，P6管</t>
  </si>
  <si>
    <t>高血压、冠心病、2型糖尿病、陈旧性脑梗死</t>
  </si>
  <si>
    <t>1 （弟弟因肺癌去世）</t>
    <phoneticPr fontId="5" type="noConversion"/>
  </si>
  <si>
    <t>18P4063808</t>
  </si>
  <si>
    <t>P2183</t>
  </si>
  <si>
    <t>孟哲英</t>
    <phoneticPr fontId="5" type="noConversion"/>
  </si>
  <si>
    <t>（右上叶）部分肺组织切除标本：浸润性腺癌，呈贴壁性及腺泡状生长，大小约直径1.5cm。未见明确被膜受累。
（7组淋巴结）小块纤维脂肪及淋巴组织广泛烧灼变形，未见明确肿瘤成分。</t>
  </si>
  <si>
    <t>胸腔镜楔形切除术</t>
  </si>
  <si>
    <t>2015/12/18随访：家属诉定期复查，10月复查未见异常；2016/6/17随访：家属诉定期复查，4月复查胸部CT未见异常；2017-03-19随访：几个电话均多次拨打无人接听；2017-8-2随访：上半年复查未见异常，一般状况可。2018-1-21随访：11月肺CT检查无异常，身体状况良好。2018-11-27：10月肺CT检查无异常，身体状况良好。2019/6/18：一般情况可，2月前复查CT无特殊</t>
    <phoneticPr fontId="5" type="noConversion"/>
  </si>
  <si>
    <t>十二指肠占位、冠心病</t>
  </si>
  <si>
    <t>髋关节置换术后</t>
  </si>
  <si>
    <t>2年</t>
    <phoneticPr fontId="5" type="noConversion"/>
  </si>
  <si>
    <t>18P4063809</t>
  </si>
  <si>
    <t>P2187</t>
  </si>
  <si>
    <t>孙敏</t>
    <phoneticPr fontId="5" type="noConversion"/>
  </si>
  <si>
    <t xml:space="preserve">（右肺下叶）部分肺切除标本：肺中分化腺癌，2cm×1.8cm，未见脉管内癌栓，组化染色结果：弹力纤维染色显示局灶侵及肺膜，支气管断端未见癌侵犯，支气管周围淋巴结未见癌转移（0/1）。
（2、4、7、8、9、11、12组）淋巴结未见癌转移（0/2、0/1、0/3、0/1、0/3、0/1、0/1）。
</t>
  </si>
  <si>
    <t>胸腔镜肺叶切除术，纵膈LN清扫术</t>
  </si>
  <si>
    <t>2016/06/18随访：接通后挂电话，临床数据中心显示定期复诊，2016-03-01胸部CT提示右侧少量胸腔积液无明显改变，双肺多发陈旧病变较前无著变。2016.7.16随访；身体状况好。2017.3.6：正忙。2017-7-18：无人接听。2017-7-20：身体状况良好，去年11月份复查无特，一年复查一次目前。2018-03-12：接通后挂掉。2018-11-22：身体状况良好，1周前复查无异常。2019/6/15：每年复查，一般情况可</t>
    <phoneticPr fontId="5" type="noConversion"/>
  </si>
  <si>
    <t>WBC2,P6</t>
  </si>
  <si>
    <t>冠心病2月半，高血压25年，2型糖尿病13奶奶</t>
    <phoneticPr fontId="5" type="noConversion"/>
  </si>
  <si>
    <t>18P4063810</t>
  </si>
  <si>
    <t>P2189</t>
  </si>
  <si>
    <t>胡恩光</t>
  </si>
  <si>
    <t>（右上叶）肺切除标本：肺中分化浸润性腺癌，直径2cm，肿瘤紧邻脏层胸膜但未穿透，特殊染色结果：弹力纤维（连续+），免疫组化染色结果：CK7（+），CK20（-），Ki-67（＜5%+），NapsinA（+），TTF-1（+）支气管断端未见癌；周围肺组织中可见纤维化玻璃样变结节，直径0.5cm。
（4、7、9、11、12、13组）淋巴结未见癌转移（0/2、0/1、0/1、0/1、0/4、0/1）。
4225121</t>
  </si>
  <si>
    <t>浸润性中分化</t>
  </si>
  <si>
    <t>2015/12/19随访：每3个月一次，CT、B超未见异常；2016/6/17随访：每3个月一次，胸部CT未见异常\\2017-2:女性家属（13601163535）接听，表示老人身体可，目前每3月复查一次胸部CT，一直没特殊。\\2017-7：家人接听，一直定期复查，没有新变化，患者身体状况可。2018-1-21随访：9月份肺CT无特殊，身体状况无特殊。2018/11/22：10月胸部CT未见异常。2019/6/18：未到复查时间，一般情况可。</t>
    <phoneticPr fontId="5" type="noConversion"/>
  </si>
  <si>
    <t>高血压</t>
  </si>
  <si>
    <t>1月</t>
    <phoneticPr fontId="5" type="noConversion"/>
  </si>
  <si>
    <t>18P4063811</t>
  </si>
  <si>
    <t>P2191</t>
  </si>
  <si>
    <t>陈登荣</t>
    <phoneticPr fontId="5" type="noConversion"/>
  </si>
  <si>
    <t>（右肺上叶）部分肺切除标本：肺中分化腺癌，大小5cm×4cm，未见脉管内癌栓，组化染色：弹力纤维染色显示肿瘤临近肺膜，支气管断端未见癌，肺门淋巴结未见癌转移（0/1）。（2、4、7、9、10、11、12、13组）淋巴结未见癌转移（0/1、0/2、0/2、0/1、0/1、0/1、0/2、0/1）。</t>
  </si>
  <si>
    <t>2015/12/19随访：5月CT未见异常，诉身体状况好，未再次复查，计划近期复查；2016/6/17随访：多次拒接。2017.3.6：无人接听。//2017-7-17：无人接听。//2017-7-20：无人接听。2018-1-21随访：12月CT未见异常，身体状态一般.2018/11/25：近期未复查，已建议其复查。2019/6/15：多次拨打无人接听</t>
    <phoneticPr fontId="5" type="noConversion"/>
  </si>
  <si>
    <t>1次失访</t>
    <phoneticPr fontId="1" type="noConversion"/>
  </si>
  <si>
    <t>1次失访</t>
    <phoneticPr fontId="5" type="noConversion"/>
  </si>
  <si>
    <t>48</t>
    <phoneticPr fontId="1" type="noConversion"/>
  </si>
  <si>
    <t>4年</t>
    <phoneticPr fontId="5" type="noConversion"/>
  </si>
  <si>
    <t>18P4063812</t>
  </si>
  <si>
    <t>P2196</t>
  </si>
  <si>
    <t>朱绍民</t>
  </si>
  <si>
    <t>T1aN1M0</t>
  </si>
  <si>
    <t>右肺上叶切除+淋巴结清扫标本：肺中分化腺癌，大小约2×2cm，部分呈乳头状腺癌表现，支气管断端及脏层胸膜未见癌侵犯，未见明确脉管内癌栓；（12组）淋巴结可见癌转移（1/7），（2、4、7、10、11组）淋巴结未见癌转移（0/2、0/3、0/6、0/2、0/3）。</t>
  </si>
  <si>
    <t>胸腔镜肺叶切除术</t>
  </si>
  <si>
    <t>2016/1/24随访，术后1个月，3个月，半年，一年均复查过CT，腹部B超，骨扫描，均正常，服用中药治疗\\2016-06随访：身体状况可，今年春天行胸CT等较前无明显改变。\2017-2:爱人接听，患者身体可，每半年或3月复查一次，结果无特殊。已告知补助事项。\\2017-7：爱人接听，身体状况可，定期复查未见明显异常。2018-1-28随访：身体情况可，10月份PET-CT无异常2018/11/25：5月份胸部CT无异常。2019/6/15：近期复查无异常，一般情况可。</t>
    <phoneticPr fontId="5" type="noConversion"/>
  </si>
  <si>
    <t>WBC2管，p6管</t>
  </si>
  <si>
    <t>2×2cm</t>
  </si>
  <si>
    <t>18P4063815</t>
  </si>
  <si>
    <t>P2199</t>
  </si>
  <si>
    <t>高中海</t>
  </si>
  <si>
    <t>IIIb</t>
  </si>
  <si>
    <t>T4N2M0</t>
  </si>
  <si>
    <t>（右上叶）肺及（右下叶）肺楔形切除标本：肺浸润性腺癌，中分化，呈腺泡型及乳头型，局灶可见微乳头结构，大小分别为（上叶：直径2cm，下叶：直径1.5cm）；上叶肿物侵犯脏层胸膜，特殊染色结果：弹力纤维（间断+），免疫组化染色结果：CK7（+），CK20（-），Ki-67（70%+），NapsinA（-），TTF-1（+），上叶支气管断端未见癌；下叶肿物未累及脏层胸膜。
分送：
（2、4、12、13组）淋巴结可见癌转移（1/3、1/5、2/2、1/2）。
（7、10、11组）淋巴结未见癌转移（0/12、0/2、0/2）。</t>
  </si>
  <si>
    <t>2016/1/25随访，病人于2015/12/23因肺癌复发去世</t>
  </si>
  <si>
    <t>右上1，右下2</t>
  </si>
  <si>
    <t>WBC2管，P7管</t>
  </si>
  <si>
    <t>慢性支气管炎40年</t>
    <phoneticPr fontId="5" type="noConversion"/>
  </si>
  <si>
    <t>直径2cm</t>
  </si>
  <si>
    <t>18P4063816</t>
  </si>
  <si>
    <t>P2209</t>
  </si>
  <si>
    <t>王晶晶</t>
    <phoneticPr fontId="5" type="noConversion"/>
  </si>
  <si>
    <t>（右上叶）肺组织切除标本：贴壁性生长的癌，大小约直径1.0cm，伴有局灶浸润。未见明确胸膜侵犯，支气管断端未见癌。
(2、4、7、9、10、11下、12、13组）淋巴结未见癌转移（0/2、0/3、0/1、0/1、0/1、0/1、0/2、0/1）。</t>
  </si>
  <si>
    <t>右肺上叶占位</t>
  </si>
  <si>
    <t>胸腔镜肺叶切除术||纵隔淋巴结清扫术</t>
  </si>
  <si>
    <t>否</t>
  </si>
  <si>
    <t>2016/1/25随访，拒接。2016/1/30随访，病人每3个月复查胸部CT，均正常\\2016-06：患者接听，一般情况可，最近没复查。\\2017-1:本人接听，身体状况可，最后一次复查在16年9月，胸CT和瘤标找大哥看没问题。偶尔胸壁有些隐痛。\2017-7：身体状况可，上半年复查无特殊。2018-1-27随访：患者状况良好，拟于近期复查2018/11/22随访：9月复查无异常，2019/6/18：上次复查无异常，一般情况好</t>
    <phoneticPr fontId="5" type="noConversion"/>
  </si>
  <si>
    <t>54</t>
    <phoneticPr fontId="1" type="noConversion"/>
  </si>
  <si>
    <t>54</t>
    <phoneticPr fontId="5" type="noConversion"/>
  </si>
  <si>
    <t>T1N1</t>
  </si>
  <si>
    <t>P*7、WBC*2</t>
  </si>
  <si>
    <t>1.5cm</t>
  </si>
  <si>
    <t>18P4063818</t>
  </si>
  <si>
    <t>P2214</t>
  </si>
  <si>
    <t>章纪松</t>
  </si>
  <si>
    <t>标本类型：（左肺上叶）切除+淋巴结清扫标本；高-中分化腺癌，腺泡为主型；肿瘤大小：3×3×2cm（部分已送冰冻）；支气管断端：未见癌；被膜侵犯：弹力纤维染色肿瘤侵犯胸膜；脉管侵犯：未见明确脉管内癌栓；巴结情况：送检瓶（5、6、7、9、10、11、12组）淋巴结未见癌转移（0/1、0/5、0/2、0/2、0/1、0/1、0/10）。免疫组化染色结果：TTF-1（+），CEA（+），CK7（+），NapsinA（+），p63（-），p40（+），CK5/6（-），CD56（-），CgA（-），Syn（-），Ki-67（10%+）。</t>
  </si>
  <si>
    <t>2016-01-31随访：一般状况可，2015年1月复查胸CT：右下肺可见微小磨玻璃影，定期观察。瘤标,B超均未见异常。\\2016-06:爱人接听，身体状况可，2月前复查CT结节影较前无明显变化。\\2017-1：爱人接听，患者身体状况可，最近一次复查是去年4月份，胸CT及其它无特殊。\2017-7：患者家属接听，最近身体可，今年还未复查。2018-1-28随访：身体状况可，11月复查CT无异常。2018/11/22：已停机2019/6/15：已停机。2020.01.13随访；平均每年有9个月在美国生活，并复查，身体状况好，针对肺癌没有药物治疗，有高血压。</t>
    <phoneticPr fontId="5" type="noConversion"/>
  </si>
  <si>
    <t>61</t>
    <phoneticPr fontId="5" type="noConversion"/>
  </si>
  <si>
    <t>WBC2管，p7管</t>
  </si>
  <si>
    <t>糖尿病20余年，高血压20年</t>
    <phoneticPr fontId="5" type="noConversion"/>
  </si>
  <si>
    <t>3×3×2cm</t>
  </si>
  <si>
    <t>18P4063819</t>
  </si>
  <si>
    <t>P2215</t>
  </si>
  <si>
    <t>张秀梅</t>
  </si>
  <si>
    <t>右肺癌根治标本：腺癌，部分呈乳头状生长方式，少量肺泡腔内可见粘液分泌，未见明确胸膜侵犯，肿瘤大小：1.5x1.5x0.8cm；余肺组织小灶状慢性炎细胞浸润。支气管断端未见癌；
(10组)淋巴结可见转移癌（1/4），(7组，11组，12组)淋巴结均未见转移癌（0/1，0/2，0/1）。</t>
  </si>
  <si>
    <t>顺铂+培美曲塞</t>
  </si>
  <si>
    <t>2015.4.20随访：身体状况好，术后化疗4次，2016.1.15随访化疗后吃中药治疗，已吃7个月左右。目前定期复查。09年3月胰腺癌手术。也是每半年复查。/2016-07-05随访:身体无不适,2016-02复查肺CT,B超,瘤标无进展。/2017-02-10：身体无不适,2016-11复查肺CT,B超,瘤标未见异常。/2017-06-02：身体无不适，5月复查均正常2018-1-21随访：身体无不适，11月16日行PE-TCT无特殊2018/11/27：9月份肺CT,核磁,瘤标未见异常。2019/6/15：近期复查无特殊，一般情况好</t>
    <phoneticPr fontId="5" type="noConversion"/>
  </si>
  <si>
    <t>胰腺癌（胰头癌5年前，行胰十二指肠切除术，病理高-中分化导管腺癌）</t>
    <phoneticPr fontId="5" type="noConversion"/>
  </si>
  <si>
    <t>1.5x1.5x0.8cm</t>
  </si>
  <si>
    <t>18P4063822</t>
    <phoneticPr fontId="5" type="noConversion"/>
  </si>
  <si>
    <t>P2243</t>
  </si>
  <si>
    <t>冉隆贤</t>
  </si>
  <si>
    <t>(右上叶）肺切除标本：贴壁生长为主型浸润性腺癌，局灶伴有乳头状结构，肿瘤大小1x0.7x0.5cm，肿瘤未侵犯脏层胸膜，弹力纤维染色显示胸膜弹力纤维层完整，免疫组化染色结果：EGFR（弱+），ALK（本例肿瘤-，阳性对照片+）。支气管断端未见肿瘤。
（2、4、7、8、10、11、12组淋巴结）送检淋巴结未见癌转移（0/8、0/2、0/10、0/2、0/1、0/2、0/1）。</t>
  </si>
  <si>
    <t>胸腔镜肺叶切除,纵膈LN清扫术</t>
  </si>
  <si>
    <t>2015-12-19：患者无不适。术后6月、1年复查B超、CT未见异常。/2016.2.24随访；术后定期复查，半年：4万，1年42000/2016.4.20随访：身体长况好，准备6月复查。妇科实验室叶老师婆婆；2016/6/17随访：患者无不适，拟近期复查；2017-03-19随访：一般状况可，刀口附近偶有不适，去年下半年复查胸CT未见异常，拟近期复查；2017-8-2随访：4月复查未见异常，一般状况可。2018-1-27随访：身体状况可，10月份复查无异常2018/11/24：打算近期复查。身体状况良好。2019/6/16：半年前复查一般情况可，无特殊</t>
    <phoneticPr fontId="5" type="noConversion"/>
  </si>
  <si>
    <t>18P4063823</t>
  </si>
  <si>
    <t>P2246</t>
  </si>
  <si>
    <t>杨全炉</t>
  </si>
  <si>
    <t>标本类型：（左肺上叶舌段）楔形切除+（左肺下叶前内基底段）楔形切除+淋巴结清扫标本；
肿瘤类型：中分化腺癌，部分乳头状生长，部分腺泡状生长，请结合临床首先除外甲状腺来源肿瘤；
肿瘤大小：2×2×1.5cm（左肺上叶舌段），1.3×0.8×0.6cm（左肺下叶前内基底段）；
胸膜侵犯：（左肺上叶舌段及左肺下叶前内基底段）肿物未侵犯胸膜；
脉管侵犯：未见明确脉管内癌栓；
淋巴结情况：送检瓶（5、7、9、10、11、12、13组）淋巴结未见癌转移（0/3、0/5、0/3、0/2、0/2、0/2、0/1)。       冰冻：（左肺上、下叶）送检组织中见多量异型腺样成分，部分乳头状生长，细胞具有异型性，结合临床考虑中分化腺癌，请结合临床首先除外甲状腺来源的肿瘤，再考虑肺原发性肿瘤。
免疫组化染色结果：TTF-1（+），TG（+），HBME1（+），CK19（+），CD56（-），Galectin-3（+），CEA（-），CK7（+），NapsinA（局灶+），Ki-67（10%+）。
（冰冻结果已于当日报告</t>
    <phoneticPr fontId="1" type="noConversion"/>
  </si>
  <si>
    <t>肺占位</t>
  </si>
  <si>
    <t>肺段切除术</t>
  </si>
  <si>
    <t>2016.2.2随访：2015.11月锁骨LIN转移，在西安手术，病理为鳞癌，因肿瘤太大，影响呼吸，吃饭，插管，目前放疗25次已结束。没敢提补助的事儿/2016-07-07：2016.5.28死亡，锁骨上淋巴结活检病理为小细胞。</t>
    <rPh sb="97" eb="98">
      <t>si'wang</t>
    </rPh>
    <rPh sb="100" eb="101">
      <t>suo'gu'shang</t>
    </rPh>
    <rPh sb="103" eb="104">
      <t>lin'ba'jie</t>
    </rPh>
    <rPh sb="106" eb="107">
      <t>huo'jian</t>
    </rPh>
    <rPh sb="108" eb="109">
      <t>bing'li</t>
    </rPh>
    <rPh sb="110" eb="111">
      <t>wei</t>
    </rPh>
    <rPh sb="111" eb="112">
      <t>xiao'xi'bao</t>
    </rPh>
    <phoneticPr fontId="1" type="noConversion"/>
  </si>
  <si>
    <t>死亡</t>
    <rPh sb="0" eb="1">
      <t>si'wang</t>
    </rPh>
    <phoneticPr fontId="1" type="noConversion"/>
  </si>
  <si>
    <t>1   后证实为小细胞癌</t>
    <phoneticPr fontId="1" type="noConversion"/>
  </si>
  <si>
    <t>不详   锁骨上淋巴结转移（原发灶为左侧，但不知道转移LN是同侧还是对侧，局部和远处未能区分）</t>
    <phoneticPr fontId="1" type="noConversion"/>
  </si>
  <si>
    <t>2015-11锁骨上LN</t>
    <rPh sb="7" eb="8">
      <t>suo'gu</t>
    </rPh>
    <rPh sb="9" eb="10">
      <t>s</t>
    </rPh>
    <phoneticPr fontId="1" type="noConversion"/>
  </si>
  <si>
    <t>11</t>
    <phoneticPr fontId="1" type="noConversion"/>
  </si>
  <si>
    <t>放疗</t>
    <phoneticPr fontId="1" type="noConversion"/>
  </si>
  <si>
    <t>T1N1(上叶)</t>
  </si>
  <si>
    <t>3（上叶2、下叶1）</t>
  </si>
  <si>
    <t>T1N1（上叶）</t>
  </si>
  <si>
    <t>P*8、WBC*2</t>
  </si>
  <si>
    <t>多原ca</t>
  </si>
  <si>
    <t>高血压20年，服用硝苯地平缓释片 10mg bid，控制良好、1年前患格林巴利综合症</t>
  </si>
  <si>
    <t>28年</t>
    <phoneticPr fontId="5" type="noConversion"/>
  </si>
  <si>
    <t>1.1*1.0*0.7cm、0.7*0.7*0.7cm，病历中记载）</t>
  </si>
  <si>
    <t>18P4063824</t>
  </si>
  <si>
    <t>P2250</t>
  </si>
  <si>
    <t>耿万恒</t>
    <phoneticPr fontId="5" type="noConversion"/>
  </si>
  <si>
    <t>（左肺上叶）浸润性腺癌（腺泡型生长为主，部分贴壁生长），周边可见少量原位腺癌，肿瘤大小2.5x2x1.5cm，免疫组化染色结果：CK7（+），Napsin-A（+），TTF-1（+），EGFR（+）。特殊染色：弹力纤维（+），未累及胸膜；支气管断端未见癌，支气管腔内可见较多退变的黏膜上皮细胞团。
（5，7，8，10，11，12，13）组淋巴结均未见癌转移（0/1,0/6，0/1,0/2,0/1，0/3，0/1）。</t>
  </si>
  <si>
    <t>胸腔镜肺叶切除</t>
  </si>
  <si>
    <t>2015-07-29：患者无不适。术后7月后CT：肺气肿，左侧胸腔积液。 B超：肾上腺占位。/2016-07-07:2016-06复查胸CT(-)，彩超肾上腺占位较前缩小。2017.4.9:上周复查结果无异常。2018/11/22：2018年4月份复查无异常，查胸CT(-)2019/6/15：近期复查无特殊不适，一般情况可。</t>
    <rPh sb="65" eb="66">
      <t>fu'cha</t>
    </rPh>
    <rPh sb="67" eb="68">
      <t>xiong</t>
    </rPh>
    <rPh sb="74" eb="75">
      <t>cai'c</t>
    </rPh>
    <rPh sb="76" eb="77">
      <t>shen'shang'xian</t>
    </rPh>
    <rPh sb="79" eb="80">
      <t>zhan'wei</t>
    </rPh>
    <rPh sb="81" eb="82">
      <t>jiao'qian</t>
    </rPh>
    <rPh sb="83" eb="84">
      <t>suo'xiao</t>
    </rPh>
    <phoneticPr fontId="1" type="noConversion"/>
  </si>
  <si>
    <t>高血压20年，高脂血症，高血糖高尿酸血症</t>
    <phoneticPr fontId="5" type="noConversion"/>
  </si>
  <si>
    <t>胃息肉切除术7年，肠镜下升结肠息肉切除术半年</t>
    <phoneticPr fontId="5" type="noConversion"/>
  </si>
  <si>
    <t>18P4063827</t>
  </si>
  <si>
    <t>P2280</t>
  </si>
  <si>
    <t>李光美</t>
  </si>
  <si>
    <t>T1aNOM0</t>
  </si>
  <si>
    <t>标本类型：（左肺下叶）切除标本；
组织学类型：腺癌，腺泡为主型；
组织学分级：中分化；
肿瘤大小：直径约1.5cm和0.3cm；
胸膜情况：弹力纤维染色肿物未侵及胸膜；
脉管内癌栓：未见脉管内癌栓；
切缘：支气管切缘未见癌；
淋巴结：送检（5、6、7、9、10、11、12组）淋巴结未见癌转移（0/2、0/1、0/2、0/1、0/2、0/3、0/2）。
免疫组化染色结果：ALK（-），阳性对照（+），阴性对照（-）。</t>
  </si>
  <si>
    <t>左肺下叶中分化腺癌</t>
  </si>
  <si>
    <t>2015-7-31随访：术后口渴，无其他不适，5月在当地复查未见异常/2016-07-16:03月当地复查未见异常//2017.3.1:3个月前复查无特殊，目前身体良好。//2017-7-20：近期复查无特，身体状况良好。2019年1月随访：2018年11月，CT，腹部B超，均正常。2019年7月随访：患者于1月份在当地行术后复查，胸部CT提示无明显异常，腹部B超无异常，未进行放化疗。</t>
    <phoneticPr fontId="1" type="noConversion"/>
  </si>
  <si>
    <t>6年前因溢乳行垂体腺瘤切除术</t>
    <phoneticPr fontId="5" type="noConversion"/>
  </si>
  <si>
    <t>18P4063829</t>
  </si>
  <si>
    <t>P2284</t>
  </si>
  <si>
    <t>郭建冰</t>
  </si>
  <si>
    <t xml:space="preserve">标本类型：（右肺上叶+淋巴结)切除标本；
组织学类型：腺癌、腺泡生长及乳头状生长；
肿瘤大小：1.5x1.2x1.2cm；
分化程度：中分化；
断端情况：支气管断端未见肿瘤成分；
胸膜侵犯：弹力纤维染色肿瘤侵犯胸膜；
脉管内癌栓：未见脉管内癌栓；
淋巴结：（2、4、7、8、10、11、12组）淋巴结未见癌转移（0/3、0/2、0/3、0/1、0/1、0/2、0/5）。
</t>
  </si>
  <si>
    <t>胸腔镜肺叶切除术||单侧乳腺区段切除术||胸腔镜纵隔淋巴结切除术</t>
  </si>
  <si>
    <t>2015-7-31随访：术后一般情况可，5月复查未见异常，下月第2次复查。2015－11－28随访：8月胸CT、B超无异常，活动饮食良好。2016-5-28随访，2个月前复查胸部CT，未见复发。2017-1-15随访，16年12月行CT无复发，一般状况良好。2017-06-05随访：电话停机。2017-6-7随访，病人一般状况良好，1年前复查没事，提醒病人近期复查。2019年1月随访：去年复查胸部CT，腹部B超，均无异常。2019年7月随访：患者于1月份行术后复查，胸部CT提示无明显异常，腹部B超无异常，未进行放化疗。</t>
    <phoneticPr fontId="5" type="noConversion"/>
  </si>
  <si>
    <t>乳腺结节4年，未诊治</t>
    <phoneticPr fontId="5" type="noConversion"/>
  </si>
  <si>
    <t>直径1.2cm（手术记录）</t>
  </si>
  <si>
    <t>18P4063830</t>
  </si>
  <si>
    <t>P2285</t>
  </si>
  <si>
    <t>王丽卿</t>
  </si>
  <si>
    <t>（右上叶）肺楔形切除标本：肺浸润性腺癌，中分化，腺泡为主型，直径2.5cm，肿瘤侵犯脏层胸膜，特殊染色结果：弹力纤维（间断+），未见明确脉管内癌栓，（4、7、9、10、11组）淋巴结未见癌转移（0/1、0/4、0/1、0/4、0/1）。免疫组化染色结果：CK（+），CK7（+），CK20（-），NapsinA（+），TTF-1（+），Ki-67（30%+），ALK（灶状+），阳性对照肿瘤组织（+），阴性对照肿瘤组织（-）。</t>
  </si>
  <si>
    <t>胸腔镜肺楔形切除</t>
  </si>
  <si>
    <t>2015-12-19随访：一般情况好，4月复查未见异常，10月第二次复查，计划1月再次复查。/2016-06:4月右肺下叶发现小结节，0.5*0.5cm，口服抗生素后，2月复查CT，李剑锋主任门诊嘱咐3月后复查。//2017.3.1：去年10月份复查无特殊，目前身体良好。//2017-7-20：无人接听2018-1-27随访：春节后复查，身体状况良好。2019年1月随访：两个电话均不愿意进一步交流。2019年7月随访：患者于6月份行术后复查，胸部CT提示无明显异常，腹部B超无异常，未进行放化疗。</t>
    <phoneticPr fontId="5" type="noConversion"/>
  </si>
  <si>
    <t>糖尿病4年</t>
    <phoneticPr fontId="5" type="noConversion"/>
  </si>
  <si>
    <t>18P4063831</t>
  </si>
  <si>
    <t>P2286</t>
  </si>
  <si>
    <t>杨淑珍</t>
  </si>
  <si>
    <t>IIb</t>
  </si>
  <si>
    <t>T3N0M0</t>
  </si>
  <si>
    <t xml:space="preserve">（左上叶前段、后段）肺楔形切除标本：肺多发浸润性腺癌，中分化，大小分别为直径0.9cm及1cm，未见明确脉管内癌栓，（上叶前段）未见胸膜侵犯，（上叶后段）脏层胸膜可见癌侵犯，特殊染色结果：弹力纤维（间断+）。\@\（左肺下叶结节）送检肺组织，可见肺泡上皮增生，间质纤维化伴淋巴细胞浸润，炭末沉着，未见明确恶性成分。\@\（5、6、7、9组）淋巴结未见癌转移（0/1、0/1、0/1、0/1）。\@\肿瘤免疫组化染色结果：CK（+），NapsinA（+），TTF-1（+），CDX-2（-），Ki-67（10%+）；ALK（-），阳性对照（+），阴性对照（-）。
</t>
  </si>
  <si>
    <t>㓎润性腺癌</t>
  </si>
  <si>
    <t>2015-12-19随访：身体状况好，术后3月复查未见异常/2016-07-07:一般情况可，近期复查CT未见异常。2017.4.9:近期复查结果无异常。2018-05-10：定期复查，未见异常。2019年1月随访：电话无法接通。2019年7月随访：2次挂断电话，不愿接听。</t>
    <rPh sb="41" eb="42">
      <t>yi'ban</t>
    </rPh>
    <rPh sb="43" eb="44">
      <t>qig'k</t>
    </rPh>
    <rPh sb="45" eb="46">
      <t>ke</t>
    </rPh>
    <rPh sb="47" eb="48">
      <t>jin'qi</t>
    </rPh>
    <rPh sb="49" eb="50">
      <t>fu'cha</t>
    </rPh>
    <rPh sb="53" eb="54">
      <t>wei'jian</t>
    </rPh>
    <rPh sb="55" eb="56">
      <t>yi'chang</t>
    </rPh>
    <phoneticPr fontId="1" type="noConversion"/>
  </si>
  <si>
    <t>2次失访</t>
    <phoneticPr fontId="1" type="noConversion"/>
  </si>
  <si>
    <t>40</t>
    <phoneticPr fontId="1" type="noConversion"/>
  </si>
  <si>
    <t>高血压，甲状腺良性结节，乳腺良性结节</t>
    <phoneticPr fontId="5" type="noConversion"/>
  </si>
  <si>
    <t>2cm</t>
  </si>
  <si>
    <t>18P4063832</t>
  </si>
  <si>
    <t>P2288</t>
  </si>
  <si>
    <t>冯磊</t>
  </si>
  <si>
    <t>（右肺上叶楔形1）中分化腺癌，贴壁生长为主型，弹力纤维染色肿瘤未侵犯胸膜，肿瘤大小1.2x0.6cm。
（右肺上叶楔形2、右下叶楔形3）送检肺组织未见肿瘤成分，支气管断端未见肿瘤成分；
淋巴结：（2、4、7、10、11、12组）淋巴结未见癌转移（0/1、0/1、0/2、0/1、0/2、0/1）。</t>
  </si>
  <si>
    <t>右肺上叶中分化腺癌</t>
  </si>
  <si>
    <t>胸腔镜肺楔形切除术||胸腔镜肺叶切除术</t>
  </si>
  <si>
    <t>2015-7-31随访：术后一般情况可，上月复查未见异常。2015－11－28：10月胸CT、B超未见复发，活动饮食良好。2016-5-28随访，3月份复查胸部CT，未见复发。2017-1-15随访，16年11月复查，无复发，一般状况良好。2017-06-05随访：家属接电话，诉患者遵医嘱定期复查，具体项目不详，结果（-）。2019年1月随访：2018年10月复查胸部CT和B超，均无异常。2019年1月随访：.2019年7月随访：患者于4月份行术后复查，胸部CT提示无明显异常，腹部B超无异常，未进行放化疗。</t>
    <phoneticPr fontId="1" type="noConversion"/>
  </si>
  <si>
    <t>P*6、WBC*2</t>
  </si>
  <si>
    <t>高血压病7年，规律服用洛丁新10mg QD治疗，现血压控制 良好。慢性胃炎20年,间断服用胃肠宁治疗。下肢静脉曲张10年</t>
  </si>
  <si>
    <t>6年</t>
    <phoneticPr fontId="5" type="noConversion"/>
  </si>
  <si>
    <t>1.3*1.0cm</t>
  </si>
  <si>
    <t>18P4063833</t>
  </si>
  <si>
    <t>P2289</t>
  </si>
  <si>
    <t>卫永如</t>
  </si>
  <si>
    <t>标本类型：（右肺上叶+淋巴结）切除标本；
组织学类型：中分化腺癌，腺泡为主型，局灶微乳头状生长；
肿瘤大小：约1.3cm；
胸膜侵犯：弹力纤维染色未见胸膜侵犯；
脉管内癌栓：未见脉管内癌栓；
断端：支气管断端未见肿瘤成分；
淋巴结：（12组）淋巴结可见癌转移（2/4），（2、4、7、10、11组）淋巴结未见癌转移（0/2、0/2、0/4、0/2、0/1）。
免疫组化染色结果：
TTF-1（+++），NapsinA（+++），p63（-），CEA（+++），Ki-67（30%+）。</t>
  </si>
  <si>
    <t>2015.2.26化疗方案：伯尔定+力比泰</t>
  </si>
  <si>
    <t>2015.3.19化疗方案：伯尔定+力比泰</t>
  </si>
  <si>
    <t>2015.4.9化疗方案：伯尔定+力比泰</t>
  </si>
  <si>
    <t>2015.4.30化疗方案：伯尔定+力比泰</t>
  </si>
  <si>
    <t>2015-7-31随访：5月份复查未见异常，咳嗽，痰多。2015－11－28：伤口痛，10月胸CT、B超无异常，活动饮食好，年前再复查。2016-5-28随访，3个月前复查胸部CT，未见异常。2017-1-15随访，16年10月行头核磁、骨扫描、胸部CT等检查，无复发。2017-06-05随访：多次电话未接通。2017-6-7随访，病人4月份复查，未见复发。2019年1月随访：2018年12月复查CT、B超，肿瘤标志物，均无异常。2019年7月随访：患者于6月份行术后复查，胸部CT提示无明显异常，腹部B超无异常，未进行放化疗</t>
    <phoneticPr fontId="1" type="noConversion"/>
  </si>
  <si>
    <t>2.0*1.5cm</t>
  </si>
  <si>
    <t>18P4063839</t>
  </si>
  <si>
    <t>P2301</t>
  </si>
  <si>
    <t>初桂梅</t>
  </si>
  <si>
    <t>（左上叶）肺切除：肺浸润性腺癌，中分化，直径1cm，可见脉管内癌栓，肿瘤未侵及脏层胸膜，特殊染色结果：弹力纤维（连续+），支气管断端未见癌侵犯；免疫组化染色结果：CK7（+），CK20（局灶+），TTF-1（+），NapsinA（+），Ki-67（20%+），ALK（-），阳性对照肿瘤组织（+），阴性对照肿瘤组织（-）。
分送：
（13组）淋巴结可见癌转移（1/1）；
（4、5、6、7、8、9、10、11、12组）淋巴结未见癌转移（0/1、0/2、0/1、0/8、0/5、0/1、0/3、0/2、0/3）。</t>
  </si>
  <si>
    <t>2015-7-31随访：患者身体状况好，术后半年复查未见异常。2015－11－28：10月胸CT、B超未见复发，饮食活动可。2016-5-28随访，1个月前复查胸部CT未见复发，术后化疗，具体方案自己说不清楚，周期也不清楚。2017-1-15:16-10复查，具体项目不详，无复发。2017-06-05随访：家属接电话，患者一般可，今年春天曾复查，具体项目不详，结果未见明显异常。2019年1月随访：2018年12月复查胸部CT、腹部B超，均无明显异常。2019年7月随访：患者于4月份行术后复查，胸部CT提示无明显异常，腹部B超无异常，未进行放化疗。</t>
    <phoneticPr fontId="1" type="noConversion"/>
  </si>
  <si>
    <t>2.0cm（手术记录）</t>
  </si>
  <si>
    <t>18P4063840</t>
  </si>
  <si>
    <t>P2302</t>
  </si>
  <si>
    <t>张乐祥</t>
    <phoneticPr fontId="5" type="noConversion"/>
  </si>
  <si>
    <t>（左上叶）肺切除标本：肺浸润性腺癌，中分化，腺泡为主型，直径1.5cm，未侵犯脏层胸膜，特殊染色结果：弹力纤维（-），未见明确脉管内癌栓，支气管断端未见癌。免疫组化染色结果：CK7（+），CK20（-），TTF-1（+），NapsinA（+），Ki-67（50%+），ALK（局灶+），阳性对照肿瘤组织（+++），阴性对照肿瘤组织（-）。
分送：（5、7、9、10、11、12、13组）淋巴结未见癌转移（0/3、0/5、0/3、0/4、0/1、0/2、0/4）。           （左肺上叶前段）部分肿物切除标本：肺高-中分化腺癌，大小1cm×0.3cm×0.3cm，贴壁生长为主，部分呈实性。
（左肺上叶舌段）部分肿物切除标本：肺组织中可见片状坏死，直径0.2cm；周围可见肺纤维化。
（详见S327967，冰冻结果已于当日报告）</t>
  </si>
  <si>
    <t>2015-7-31随访：患者身体无不适，上个月复查未见异常。2015－11－28随访：11月有咳嗽，胸片无异常，看呼吸科考虑咽炎，雾化治疗后好转，活动饮食良好。2016-6-4随访，多次均无人接听，第二个号是空号.2016-7-10随访，1个月前复查，均正常。2017-1-17随访，多次均无人接听。2017-1-20随访：术后1年出现脑转移，做过脑部放疗，半年前开始使用特罗凯至今；2017-6-8随访：仍服用特罗凯，近期查CT，头颅核磁较前无明显变化，瘤标稍高。2019年1月随访：2018年12月复查，脑转移肿瘤无明显变化，一直在服用特罗凯，病情稳定。2019年7月随访：患者继续服用特罗凯治疗，每2个月复查一次，患者于7月份行术后复查，头颅磁共振提示脑补转移灶较前进展，其他尚可。</t>
    <phoneticPr fontId="1" type="noConversion"/>
  </si>
  <si>
    <t>复发</t>
  </si>
  <si>
    <t>2016-1脑转移</t>
    <phoneticPr fontId="1" type="noConversion"/>
  </si>
  <si>
    <t>12</t>
    <phoneticPr fontId="1" type="noConversion"/>
  </si>
  <si>
    <t>脑部放疗，特罗凯</t>
    <phoneticPr fontId="1" type="noConversion"/>
  </si>
  <si>
    <t>痛风病史3年</t>
  </si>
  <si>
    <t>左肺上叶前段：直径约2cm，左肺下舌段：直径约0.5cm，</t>
  </si>
  <si>
    <t>18P4063841</t>
  </si>
  <si>
    <t>P2303</t>
  </si>
  <si>
    <t>孙朝爱</t>
  </si>
  <si>
    <t>标本类型：（右肺下叶+中叶楔形）切除标本；
组织学类型：腺癌，主要呈腺泡状生长；
组织学分级：中分化；
肿瘤大小：直径0.8-2.5cm；
胸膜情况：弹力纤维染色未见肿瘤侵犯胸膜；
脉管内癌栓：未见脉管内癌栓；
切缘：支气管切缘未见癌；
淋巴结：（4、7、8、11、12、13组）淋巴结未见癌转移（0/1、0/3、0/1、0/1、0/2、0/1）。
免疫组化染色结果：TTF-1（+++），p40（-），Syn（-），CK7（+），CEA（+），CK5/6（-），CD56（-），p63（+），NapsinA（++），CgA（-），Ki-67（10%+），ALK（-），阳性对照（+），阴性对照（-）。</t>
  </si>
  <si>
    <t>右肺腺癌</t>
  </si>
  <si>
    <t>胸腔镜肺楔形切除，胸腔镜肺叶切除术</t>
  </si>
  <si>
    <t>2016-7-10随访，4月份复查，未见复发，一般情况良好//2017.3.1：去年11月份复查无特，目前身体良好。2019年1月随访：2018年10月复查，均无异常。2019年7月随访：多次拨打，无人接听。</t>
    <phoneticPr fontId="1" type="noConversion"/>
  </si>
  <si>
    <t>大隐静脉剥脱术5年</t>
    <phoneticPr fontId="5" type="noConversion"/>
  </si>
  <si>
    <t>18P4063842</t>
  </si>
  <si>
    <t>P2304</t>
  </si>
  <si>
    <t>赵慧英</t>
  </si>
  <si>
    <t>标本类型：（右肺上叶）切除标本；
组织学类型：腺癌，主要呈腺泡状生长；
组织学分级：中分化；
肿瘤大小：3x2.5cm；
胸膜情况：弹力纤维染色未侵及胸膜；
脉管内癌栓：未见脉管内癌栓；
切缘：支气管切缘未见癌；
淋巴结：（2、4、7、10、11、12组）淋巴结未见癌转移（0/1、0/2、0/1、0/1、0/1、0/2）。
免疫组化染色结果：ALK（-），阳性对照（+），阴性对照（-），TTF-1（+++）。</t>
  </si>
  <si>
    <t>2015-7-31随访：身体状况好，术后3月复查未见异常。2015－11－28：术后一直咳嗽、右胸伤口麻木，左肩胛骨处痛，四月开始中药，咳嗽好转，目前疼痛减轻，8月胸CT无复发，活动、饮食良好。2016-5-28随访，4个月前复查胸部CT，未见复发。2017-1-15:16-10复查无复发，一般情况良好。2017-06-05随访：本人接电话，患者一般可，近期未规律复查，现中药治疗。2019年1月随访：拨打3次，无人接听。2019年7月随访：患者于2018年3月在当地医院做复查，无异常，之后再无复查，今日随访提醒患者至少每年复查一次。</t>
    <phoneticPr fontId="1" type="noConversion"/>
  </si>
  <si>
    <t>糖尿病7年，口服那格列奈60mg tid降糖</t>
  </si>
  <si>
    <t>2.1*1.1cm</t>
  </si>
  <si>
    <t>18P4063844</t>
  </si>
  <si>
    <t>P2312</t>
  </si>
  <si>
    <t>旁艾</t>
  </si>
  <si>
    <t xml:space="preserve">（左上叶）肺组织切除标本：浸润性腺癌，呈腺泡状及贴壁性生长，局灶呈实性生长，大小共计约3cm×2.5cm，未见脏层胸膜受累。支气管断端未见癌侵犯。\@\（5、6、7、9、10、11组）淋巴结未见癌转移（0/5、0/4、0/3、0/1、0/4、0/1）。
</t>
  </si>
  <si>
    <t>2015/07/28随访：儿子接听。诉患者目前身体状况很好，体重增加。6月份当地医院复查CT可见新发小结节，携片子来京找王主任看，考虑良性。2016/06/18随访：一般情况好，15年底至北京找王头儿看片子，无明显异常。2017-01-15随访：女儿接听，身体情况好，最近胸部CT无异常。诉年后携片我科复诊。2017-07-22随访：一般情况可，无不适，近半年未复查。2018年1月随访：2次电话挂断。2019年1月随访：12月复查CT，无明显异常。2019年7月随访：上一次复查时去年12月，结果无异常，准备后半年复查。</t>
    <phoneticPr fontId="1" type="noConversion"/>
  </si>
  <si>
    <t>53</t>
    <phoneticPr fontId="1" type="noConversion"/>
  </si>
  <si>
    <t>冠心病18年，支架植入2枚</t>
    <phoneticPr fontId="5" type="noConversion"/>
  </si>
  <si>
    <t>18P4063845</t>
  </si>
  <si>
    <t>P2317</t>
  </si>
  <si>
    <t>施斐曼</t>
  </si>
  <si>
    <t>（右肺下叶）肺楔形切除标本：肺浸润性腺癌，中分化，腺泡为主型，部分呈乳头状型，大小0.8x0.5x0.3cm，未见脉管内癌栓，未侵犯肺膜。（2、4、7、9、10、11、12组）淋巴结未见癌转移（0/1、0/2、0/1、0/1、0/1、0/1、0/1）。
免疫组化染色结果：TTF-1（+），CK7（+），CK20（-），CDX-2（-），NapsinA（+），ALK（-），阳性对照（+），阴性对照（-）。</t>
  </si>
  <si>
    <t>胸腔镜肺段切除手术</t>
  </si>
  <si>
    <t>2015/08/01随访：老伴接听。表示患者目前状态恢复可，有时有轻微咳嗽，5月份复查胸CT（—）。2015－11－28：9月脑出血死亡</t>
  </si>
  <si>
    <t>2015/11/28</t>
  </si>
  <si>
    <t>退行性脊柱侧弯10年</t>
    <phoneticPr fontId="5" type="noConversion"/>
  </si>
  <si>
    <t>十二指肠腺瘤电切术2周</t>
    <phoneticPr fontId="5" type="noConversion"/>
  </si>
  <si>
    <t>1.0cm</t>
  </si>
  <si>
    <t>18P4063846</t>
  </si>
  <si>
    <t>P2318</t>
  </si>
  <si>
    <t>有令芳</t>
  </si>
  <si>
    <t>T1cN2M1c</t>
    <phoneticPr fontId="5" type="noConversion"/>
  </si>
  <si>
    <t>（左肺上叶后段）部分肺切除标本：肺低分化腺癌，部分呈粘液腺癌表现，大小2.5x2x1.5cm，可见脉管内癌栓，组化染色：弹力纤维染色显示局灶侵及肺膜。（5、6、11组）淋巴结可见癌转移（1/1、1/1、1/1），（10组）淋巴结未见癌转移（0/1）。
免疫组化染色结果：CD7（+），CD20（-），TTF-1（+），CDX-2（-），ALK（-），阳性对照（+），阴性对照（-）。（左肺上叶）肺浸润性腺癌，部分呈粘液腺癌表现。（</t>
  </si>
  <si>
    <t>肺癌</t>
  </si>
  <si>
    <t>胸腔镜肺段切除术，纵膈LN清扫术</t>
  </si>
  <si>
    <t>2015/08/01随访：女儿接听。诉患者目前恢复可，术后咳嗽症状较前减轻。自2月18日开始服易瑞沙。定期每2月复查胸CT。最近一次7月份CT无新发病灶。2015－11－28随访：10月底胸CT无进展，继续易瑞沙，无严重不良反应，饮食活动良好。2016/06/16随访：继续服用易瑞沙，定期复查，胸CT提示原病灶较为稳定，无严重不良反应，饮食活动良好。2017-01-02随访：继续服用易瑞沙，定期复查，胸CT提示原病灶较为稳定。已提醒领取补助。2017-07-09随访：继续服用易瑞沙，定期复查，胸CT提示原病灶较为稳定。2018年1月随访：多次电话，无人接听。2019年1月随访：拨打3次，无人接听。2019年7月随访：患者于6月份行术后复查，病灶稳定，继续服用易瑞沙治疗。</t>
    <phoneticPr fontId="1" type="noConversion"/>
  </si>
  <si>
    <t>0 （母亲曾患直肠癌）</t>
    <phoneticPr fontId="5" type="noConversion"/>
  </si>
  <si>
    <t>2.8cm</t>
  </si>
  <si>
    <t>18P4063848</t>
  </si>
  <si>
    <t>P2327</t>
  </si>
  <si>
    <t>钱存</t>
  </si>
  <si>
    <t>（左肺上叶）肺叶切除+淋巴结清扫标本：肺中分化腺癌，呈腺泡型，肿物大小约1.5×1.2×0.8cm，未侵犯胸膜，免疫组化染色结果：ALK（-）。支气管断端未见癌，肺内临近肺膜另见一钙化结节，直径约1cm，肺膜表面局灶纤维组织增生伴玻璃样变性，其余肺未见明显异常；送检（5、6、7、8、9、10、11、12、13组）淋巴结未见癌（0/1、0/1、0/12、0/3、0/4、0/2、0/1、0/15、0/1)。</t>
  </si>
  <si>
    <t>胸腔镜肺叶切除术/纵隔淋巴结清扫术</t>
  </si>
  <si>
    <t>2015/08/02随访：爱人接听。诉身体恢复尚可，但术后咳嗽症状持续，体力劳动时加剧。6月份曾行胸片，无特殊。准备下一月份行胸CT检查。2015－11－28随访：咳嗽、胸闷，10月12日胸CT出现新病灶。消癌平治疗建议近期复查CT，若有进展来院化疗，基因突变阴性。2016-05-29随访，4个月前复查胸部CT，腹部B超，投核磁，骨显像，均正常。2017-1-15:16年10月复查CT、B超无复发。2017-6-4随访，近期复查，未见复发。2019年1月随访：1月8号复查，CT正常，癌胚抗原略高，规律复查。2019年7月随访：患者于1月份行术后复查，胸部CT提示无明显异常，腹部B超无异常，未进行放化疗。</t>
    <phoneticPr fontId="1" type="noConversion"/>
  </si>
  <si>
    <t>WBC2管，p5管</t>
  </si>
  <si>
    <t>甲亢4年</t>
    <phoneticPr fontId="5" type="noConversion"/>
  </si>
  <si>
    <t>18P4063849</t>
  </si>
  <si>
    <t>P2328</t>
  </si>
  <si>
    <t>张文琴</t>
  </si>
  <si>
    <t>T1aN2M0</t>
  </si>
  <si>
    <t>（右肺上叶）切除标本：浸润性中分化腺癌，肿物大小约1.5x1x1cm，主要呈腺泡型，免疫组化染色结果：ALK（-）。未累及胸膜，支气管断端管腔内可见多量炎细胞及粘液；（2、4、11、12组）淋巴结可见癌转移（1/1、5/6、1/2、2/2），（7、10组）淋巴结未见癌转移（0/3、0/1）。右肺上叶）浸润性腺癌，免疫组化染色结果：ALK（-）。（冰冻结果已于当日报告</t>
  </si>
  <si>
    <t>紫杉+顺铂</t>
  </si>
  <si>
    <t>化疗后纵隔放疗</t>
  </si>
  <si>
    <t>2015/08/01随访：爱人接听。术后回当地医院3月份起行4次化疗（紫杉醇+顺铂），后行1月放疗。化疗时曾呕吐1次，余无明显不良反应。身体状况尚可。7月份曾行胸CT、骨扫描，均无明显异常
//2015－11－28随访：9月20日胸CT、骨扫描、头MR无进展，11月20日腰痛，胸CT提示T10转移可能，建议骨扫描、MR，但患者认为近期检查过多不想再查。突变阴性。
//2016-06：2015年11月到1月，培美曲赛化疗2次，不耐受，后胸椎放疗15次，右髋关节放疗15次，右颅骨放疗12次。现在广西巴马疗养。
//2017-01：对侧肺有新发占位，原先基因检测结果阴性，但患者近期口服印度版易瑞沙，复查CT肿物有变小。一般状态尚可。
//2017-07：患者已经去世。</t>
    <phoneticPr fontId="5" type="noConversion"/>
  </si>
  <si>
    <t>远处转移</t>
    <phoneticPr fontId="1" type="noConversion"/>
  </si>
  <si>
    <t>2015/11/20/多发骨转移、2017/1对侧肺转移</t>
    <phoneticPr fontId="1" type="noConversion"/>
  </si>
  <si>
    <t>9</t>
    <phoneticPr fontId="1" type="noConversion"/>
  </si>
  <si>
    <t>多次放疗、印度版易瑞沙、化疗（培美曲塞）</t>
    <phoneticPr fontId="5" type="noConversion"/>
  </si>
  <si>
    <t>张淑琴</t>
  </si>
  <si>
    <t>中-低分化</t>
  </si>
  <si>
    <t>WBC2管，p8管</t>
  </si>
  <si>
    <t>18P4063854</t>
  </si>
  <si>
    <t>P2366</t>
  </si>
  <si>
    <t>代敬羽</t>
  </si>
  <si>
    <t>（左下叶）肺组织切除标本：浸润性腺癌，实性及腺泡为主型，大小约2x1.8cm，未见明确脏层胸膜受累。支气管断端未见癌。
（肿瘤）可见癌。
（7组）淋巴结可见癌转移（1/1）。
（5,9,10,11组）淋巴结未见癌转移（0/1,0/1,0/2,0/1）。
免疫组化染色结果：CK（+），TTF-1（局灶+），NapsinA（局灶+），CK5/6（-），p63（-），CgA（-），SyN（-），CD56（-），Ki-67（50%+），ALK（-）（阴性对照-，阳性对照+）。</t>
  </si>
  <si>
    <t>否</t>
    <rPh sb="0" eb="1">
      <t>fou</t>
    </rPh>
    <phoneticPr fontId="1" type="noConversion"/>
  </si>
  <si>
    <t>2015/11/14随访：诉最近一个月嗓子哑，最近一次是7月份查胸CT、腹部彩超（-），建议复查胸部CT，一般状况可。
//2016-06-14随访：我院做过声带息肉手术后嗓子好了，手术部位疼痛，4月14号查胸部CT提示左肺门软组织影较前似略有增大，双肺上叶小结节同前，腹部B超提示肝、肾上腺有多发低回声灶，考虑转移，推荐去二炮做伽马刀，因年龄大未做，广安门医院喝中药10余天后呕吐，复去我院就诊，诊断为“”肠梗阻”，急诊留观保守治疗后1周余，5月30号回当地住院，肠梗阻好转。
//2016.7月死亡</t>
    <rPh sb="14" eb="15">
      <t>yue</t>
    </rPh>
    <rPh sb="15" eb="16">
      <t>fen</t>
    </rPh>
    <rPh sb="16" eb="17">
      <t>cha</t>
    </rPh>
    <rPh sb="17" eb="18">
      <t>xiong</t>
    </rPh>
    <phoneticPr fontId="1" type="noConversion"/>
  </si>
  <si>
    <t>2016/4肝脏、肾上腺</t>
    <phoneticPr fontId="1" type="noConversion"/>
  </si>
  <si>
    <t>13</t>
    <phoneticPr fontId="1" type="noConversion"/>
  </si>
  <si>
    <t>P*4、WBC*2</t>
  </si>
  <si>
    <t>冠心病 白内障 脑梗 腰椎间盘突出症</t>
    <phoneticPr fontId="5" type="noConversion"/>
  </si>
  <si>
    <t>3月</t>
    <phoneticPr fontId="5" type="noConversion"/>
  </si>
  <si>
    <t>18P4063855</t>
  </si>
  <si>
    <t>P2414</t>
  </si>
  <si>
    <t>何清廉</t>
  </si>
  <si>
    <t>（左上叶）肺切除标本：肺浸润性腺癌，贴壁型，大小约1.3×1×0.8cm。肿瘤未侵犯脏层胸膜，待检肿瘤：ALK（-），阳性对照（+），阴性对照（-），特殊染色：弹力纤维染色，显示肿瘤局灶侵犯弹力纤维层（PL1）。
支气管断端未见癌，支气管周围淋巴结未见癌转移（0/1）。送检（5、7、10、11组）淋巴结未见癌转移（0/1,0/2,0/1,0/4）。</t>
  </si>
  <si>
    <t>左肺㓎润性腺癌</t>
  </si>
  <si>
    <t>2015/11/14随访：8月份因心脏疾病去世</t>
    <phoneticPr fontId="1" type="noConversion"/>
  </si>
  <si>
    <t>4</t>
    <phoneticPr fontId="1" type="noConversion"/>
  </si>
  <si>
    <t>WBC2管，血清6管</t>
  </si>
  <si>
    <t>1.3*1*0.8cm</t>
  </si>
  <si>
    <t>18P4063857</t>
  </si>
  <si>
    <t>P1828</t>
  </si>
  <si>
    <t>同雅元</t>
  </si>
  <si>
    <t>LUSC</t>
  </si>
  <si>
    <t>鳞癌</t>
  </si>
  <si>
    <t>（左上叶）肺组织切除标本：低分化鳞状细胞癌，大小约3.5x3cm，免疫组化染色结果：CK7（++），CK20（-），TTF-1（-），NapsinA（-），p63（+），CK5/6（灶+），CgA（-），Syn（-），CD56（-），肿瘤巢片状分布，细胞异型，胞浆丰富，核分裂多见，未侵及脏层胸膜，支气管断端未见癌侵犯；（5,7,10,11,12组）淋巴结未见癌转移（0/2,0/15,0/4,0/3,0/4)</t>
  </si>
  <si>
    <t>左肺上叶低分化鳞癌</t>
  </si>
  <si>
    <t>胸腔镜左肺上叶切除，纵隔LN清扫术</t>
  </si>
  <si>
    <t>2014-5-26随访；一般状况可，术后嗓子说不出话，吃中药治疗，嗓子能说话，喘也好转。
//2014-10-28随访，7月、10月胸部CT（－）、
//2015.5.13随访；身体状况好，2015.4月复查CT B超（-）
//2015-12-19:一般状态良好，11月复查未见异常。
//2016-06-15随访：女儿接听，表示患者身体状况很好，恢复不错，积极评价手术效果。术后2年内每3月复查1次均没有特殊，近期准备再去复查。
//2017-2：女儿接听，患者16年下半年多次复查发现6组一个LN进行性增大，前几日在301住院行经皮CT下穿刺，活检病理还没出。年前找过大哥看过片子。301给的建议是介入放疗。
//2017-06：女儿接听，已做完介入放疗，复查CT较前缩小，目前在家休息，身体状况可。
//2018.1.8：17-09月最后一次增强CT复查，较前缩小，身体状况可。
//2018/12/1：女儿接听，患者身体可，两月前复查无明显异常。</t>
    <phoneticPr fontId="5" type="noConversion"/>
  </si>
  <si>
    <t>局部 纵隔淋巴结转移</t>
    <phoneticPr fontId="1" type="noConversion"/>
  </si>
  <si>
    <t>2016年下半年，6组LN进行性增大，追问病理为 低分化癌（以2016年10月计算）</t>
    <phoneticPr fontId="1" type="noConversion"/>
  </si>
  <si>
    <t>33</t>
    <phoneticPr fontId="1" type="noConversion"/>
  </si>
  <si>
    <t>介入放疗</t>
    <phoneticPr fontId="5" type="noConversion"/>
  </si>
  <si>
    <t>P6管，WBC2管</t>
  </si>
  <si>
    <t>2011年11月结肠癌行左半结肠切除术，病理溃疡性管状腺癌；2012年右半结肠切除术，中分化粘液腺癌（隆起型）</t>
    <phoneticPr fontId="5" type="noConversion"/>
  </si>
  <si>
    <t>18P4063860</t>
  </si>
  <si>
    <t>P2036</t>
  </si>
  <si>
    <t>王英杰</t>
  </si>
  <si>
    <t>标本类型：左肺上叶尖后段切除+淋巴结清扫标本；
组织学类型：鳞状细胞癌；
分化程度：中-低分化；
肿瘤大小：3.5x2cm；
脉管侵犯：未见明确脉管内癌栓；
胸膜侵犯：肿瘤未侵犯胸膜；
淋巴结：（5组，7组）淋巴结未见癌侵犯（0/3,0/4），（10组）纤维结缔组织未见癌侵犯；
其他：另加淋巴结未见癌转移（0/1），单送（肺活检标本），小块肺组织，局部间质纤维组织增生，伴玻璃样变性及炭末沉积。免疫组化染色结果：（淋巴结）TTF-1（-），CK5/6（-），p63（-），Ki-67（1%+），（肿瘤）TTF-1（-），CK5/6（+），p63（+），Ki-67（20%+）， 特殊染色结果：弹力纤维（+）。</t>
  </si>
  <si>
    <t>左肺上叶尖后段鳞癌</t>
  </si>
  <si>
    <t>中-低分化</t>
    <phoneticPr fontId="5" type="noConversion"/>
  </si>
  <si>
    <t>胸腔镜左肺上叶尖后段切除术</t>
  </si>
  <si>
    <t>2015-07随访：术后于肿瘤医院行4周期化疗，方案不详，规律复查，无复发转移。2015-12-26随访，一般情况可，15年10月胸CT无异常，中药治疗。2016.6.2随访：2016.6.4复查CT,B超（-）一直以中药调理为主，气短。。
//2017.2.6随访：憋气，CEA高，B超、MRI、CT（-），中药调理
//2018.3.26随访：肺癌双肺转移。2017.10.5行CT、PET检查，发现肺部两个转移灶。于2017.11开始行PD-1治疗。2018.2.25复查CT发现肿瘤缩小
//2018.8.9随访：2018.8.5行PET（-），继续PD-1治疗，同时行化疗一次，具体不详，
//2019.2.3随访：中药调理
//2019.5.6随访：已于2019.3.10死亡，死因PD-1注射后免疫性肺炎肺部感染</t>
    <phoneticPr fontId="5" type="noConversion"/>
  </si>
  <si>
    <t>双肺</t>
    <phoneticPr fontId="1" type="noConversion"/>
  </si>
  <si>
    <t>2017.10 双肺</t>
    <phoneticPr fontId="5" type="noConversion"/>
  </si>
  <si>
    <t>PD-1</t>
    <phoneticPr fontId="5" type="noConversion"/>
  </si>
  <si>
    <t>1 免疫治疗导致肺部感染</t>
    <phoneticPr fontId="5" type="noConversion"/>
  </si>
  <si>
    <t>高脂血症20余年</t>
    <phoneticPr fontId="5" type="noConversion"/>
  </si>
  <si>
    <t>1周</t>
    <phoneticPr fontId="5" type="noConversion"/>
  </si>
  <si>
    <t>18P4063861</t>
  </si>
  <si>
    <t>P2041</t>
  </si>
  <si>
    <t>齐延庆</t>
    <phoneticPr fontId="5" type="noConversion"/>
  </si>
  <si>
    <t>T2bN1M0</t>
  </si>
  <si>
    <t>（左下叶）肺脏切除及淋巴结清扫标本：肺脏支气管中央型鳞状细胞癌，中分化，大小5.5cmx4cmx4cm，伴灶片状坏死，可见个别脉管内癌栓，未累及脏层胸膜；周围肺组织，胸膜增厚，肺泡腔内见大量粘液潴留及泡沫状组织细胞聚集；支气管断端未见癌侵犯；支气管周围淋巴结可见癌转移（1/6）；免疫组化染色结果：CK5/6（+），p63（+），CK7（-），TTF-1（-），Ki-67（30%+）；
送检（2组、4组、5组、6组、7组、10组、11组）淋巴结均未见癌转移（0/3、0/3、0/2、0/1、0/4、0/2、0/4）。</t>
  </si>
  <si>
    <t>左肺下叶鳞癌</t>
  </si>
  <si>
    <t>胸腔镜中转开胸支气管袖式左肺下叶切除术</t>
  </si>
  <si>
    <t>2014-09-18 GP 健择2.4g d1 d8+顺铂140mg</t>
  </si>
  <si>
    <t>2015-07随访：术后规律复查，2015-05复查无复发转移。2015-12-26，一般情况可，15年8月胸CT，腹部B超无异常。2016.7.11随访：中药调理，无身体不适。复查B超无异常。2016.8.4随访：无不适，复查超声（-），中药调理。
//2017.2.6随访：无不适，中药调理
//2018.3.26随访：无不适
//2018.8.10随访：无不适。2018.7.15复查胸腹b超、CT（-）
//2019.2.14随访：左手臂不适。化疗3次，方案不详。
//2019.8.1随访：无不适，准备近期复查。</t>
    <phoneticPr fontId="5" type="noConversion"/>
  </si>
  <si>
    <t>双肺陈旧性肺结核</t>
    <phoneticPr fontId="5" type="noConversion"/>
  </si>
  <si>
    <t>18P4063862</t>
  </si>
  <si>
    <t>P2042</t>
  </si>
  <si>
    <t>马发栋</t>
  </si>
  <si>
    <t>中低分化鳞癌</t>
  </si>
  <si>
    <t>标本类型：（右下叶）肺切除+淋巴结清扫标本；
组织学类型：鳞状细胞癌；
分化程度：中低分化；
肿瘤大小：4.5x3.5cm；
胸膜侵犯：肿瘤未侵犯胸膜；
脉管侵犯：可见脉管内癌栓；
支气管断端：未见癌侵犯；
淋巴结：送检（12组）淋巴结可见癌转移（1/7），（2,4,7,10,11组）淋巴结未见癌转移（0/2,0/4,0/2,0/1,0/5）。
免疫组化染色结果：TTF-1（-），CEA（+），NapsinA（-），CK7（-），CgA（-），Syn（-），CD56（-），CK5/6（+），p63（+），Ki-67（30%+）。</t>
  </si>
  <si>
    <t>右肺下叶鳞癌</t>
  </si>
  <si>
    <t>2015-07随访：术后未复查，拟于近期来我院复查。
//2015-12-22随访，一般状况好，15年胸CT，骨扫描，头颅CT无异常。
//2016.7.12随访：后背发热、气喘、便血，2016.5月复查(-)。
//2016.8随访：后背发热、气喘、便血，2015-8复查正常。
//2017-3-2随访：一般状况可，偶有肋骨痛。
//2018-3-27随访：存活。
//2018-08-14,随访：存活。
//2019-02-19随访：存活。
//2019-08-06,随访：一般情况可。</t>
    <phoneticPr fontId="5" type="noConversion"/>
  </si>
  <si>
    <t>2月</t>
    <phoneticPr fontId="5" type="noConversion"/>
  </si>
  <si>
    <t>18P4063865</t>
  </si>
  <si>
    <t>P2083</t>
  </si>
  <si>
    <t>赵永堂</t>
  </si>
  <si>
    <t>标本类型：（右肺上叶）肺切除+淋巴结清扫标本；
组织学类型：鳞癌；
分化程度：低-中分化；
肿瘤大小：大小5x5x2cm；
脉管内癌栓：未见明确脉管内癌栓；
支气管断端：未见癌；
淋巴结：（2、4、7、10、11组）淋巴结未见癌转移（0/7,0/5,0/6,0/2,0/1）。
肿瘤免疫组化染色结果：CK5/6（+），p63（+），CgA（-），Syn（-），CD56（-）。</t>
  </si>
  <si>
    <t>低中分化</t>
  </si>
  <si>
    <t>胸腔镜肺叶切除术，纵隔LN活检术</t>
  </si>
  <si>
    <t>2016-02－04：失访，永远不接电话。不回复。
//2015-07-26随访：5.25胸部CT、腹部B超等无异常，一般情况好。
//2016.3.18随访，存活。
//2016-7-27随访：接通后挂断。
//2016-10-14随访：无不适。
//2017-5-19随访：接通后挂断。
//2017-11-28随访：无不适。
//2018-9-14随访：接通后挂断。
//2019-3-11随访：联系人拒绝。
//2019-9-4随访：接通后挂断。</t>
    <rPh sb="11" eb="12">
      <t>shi fang</t>
    </rPh>
    <rPh sb="14" eb="15">
      <t>yong yuan bu jie</t>
    </rPh>
    <rPh sb="18" eb="19">
      <t>dian hua</t>
    </rPh>
    <rPh sb="21" eb="22">
      <t>bu hui fu</t>
    </rPh>
    <phoneticPr fontId="2" type="noConversion"/>
  </si>
  <si>
    <t>3次失访</t>
    <rPh sb="0" eb="1">
      <t>shi fang</t>
    </rPh>
    <phoneticPr fontId="2" type="noConversion"/>
  </si>
  <si>
    <t>38</t>
    <phoneticPr fontId="1" type="noConversion"/>
  </si>
  <si>
    <t>高血压10年余</t>
    <phoneticPr fontId="5" type="noConversion"/>
  </si>
  <si>
    <t>鼻息肉病史40余年</t>
    <phoneticPr fontId="5" type="noConversion"/>
  </si>
  <si>
    <t>18P4063867</t>
  </si>
  <si>
    <t>P2094</t>
  </si>
  <si>
    <t>陈建民</t>
    <phoneticPr fontId="5" type="noConversion"/>
  </si>
  <si>
    <t>T2aN1M0</t>
  </si>
  <si>
    <t xml:space="preserve">（右下叶）肺组织切除标本：恶性肿瘤伴有坏死，肿瘤由上皮和间叶两种肿瘤成分组成，上皮恶性成分为腺鳞癌，间叶成分为肉瘤表现，结合S0322000，符合肉瘤样癌，大小约3.5x3x2cm。
（12组）淋巴结可见癌转移（1/1）。
（2、4、7、10组）淋巴结未见癌转移（0/1、0/2、0/5、0/2）。
</t>
  </si>
  <si>
    <t>右肺下叶肉瘤样癌</t>
  </si>
  <si>
    <t>纵隔LN清扫术，胸腔镜下肺叶切除</t>
  </si>
  <si>
    <t>2015-07-25随访：一般状况尚可，2月复查胸CT发现多发胸膜结节，于我院行胸膜活检为转移瘤，后于2015-03-19、2015-04-08行两周期化疗，方案为健择2.3g d1 d8+顺铂70mg d1 d2。
//2015/08/02随访：本人接听。诉身体尚可。言语态度对我科治疗效果不满意。术后在清河院区行2次化疗，方案为健择+顺铂。复查胸CT见右肺新发结节，遂放弃化疗出院。自诉出院后咨询多家医院，均答复放化疗作用有限。目前行“粒子介入治疗”。
//2015－11－28：此人说“没的治，后来一直都不在人民医院治，现在挺好的”，不甚配合，估计话不可信。建议不再随访。
//2016-01-30随访：患者6个月前于海军总医院行SBRT及伽马刀（具体剂量不详），1个月前复查未见新发病灶，肿瘤大小同前无显著变化。
//2016-07-07:近期又发现脑转移，准备行γ刀治疗;
//2017-01-28:胸部未发现新病灶，定期复查，一般状况良好。
//2017-07-22随访：一般情况不好，目前脑转移颅压高，眼睛看不见，平安医院住院中。
//2019年1月随访：拨打3次，无人接听。
//2019年7月随访：多次拨打，无人接听。</t>
    <phoneticPr fontId="1" type="noConversion"/>
  </si>
  <si>
    <t>失访</t>
    <phoneticPr fontId="1" type="noConversion"/>
  </si>
  <si>
    <t>2015/2：胸膜新发结节，2015/8 右肺新发结节，2016/7：脑转移</t>
    <phoneticPr fontId="1" type="noConversion"/>
  </si>
  <si>
    <t>5</t>
    <phoneticPr fontId="1" type="noConversion"/>
  </si>
  <si>
    <t>于我院行胸膜活检为转移瘤，后于2015-03-19、2015-04-08行两周期化疗，方案为健择2.3g d1 d8+顺铂70mg d1 d2。4月底复查发现疾病进展及脑转移瘤，于海军总医院行SBRT及伽马刀（具体剂量不详）</t>
    <phoneticPr fontId="1" type="noConversion"/>
  </si>
  <si>
    <t>3.5x3x2cm</t>
  </si>
  <si>
    <t>18P4063869</t>
  </si>
  <si>
    <t>P2102</t>
  </si>
  <si>
    <t>刘玉福</t>
  </si>
  <si>
    <t>(左肺上叶)中-低分化鳞癌，大小3*5*3cm，伴坏死，未侵犯脏层胸膜；支气管断端未见癌；（5组、6组、7组、9组、10组、11组、12组）淋巴结未见癌转移（0/4、0/7、0/11、0/1、0/1、0/2），（2组）为纤维脂肪组织。</t>
  </si>
  <si>
    <t>左肺上叶鳞癌</t>
  </si>
  <si>
    <t>胸腔镜左肺上叶切除术</t>
  </si>
  <si>
    <t>2016-01-30随访：一般状况尚可，2015年9月行胸CT，肿瘤标记物检查，结果正常。
//2016-06：无人接听。
//2016-07-16随访：女儿接听。老人今年4月河北省四院查胸CT 腹部B超无特殊，瘤标（-），平时服用中成药，身体状况较术后早期差，体力、心肺功能不如以前。
//2017-2：患者女儿接听，患者去年10月份复查无特殊，目前还是每半年一次，打算满3年后一年一次，女儿主要诉说老人胃口差，体格不如从前。
//2017-7:女儿接听，老人身体尚可，一直复查无特殊。2018-1-28复查：10月份复查肺CT无异常，身体状况一般。
//2018/11/19随访：10月份胸部CT，瘤标无异常。
//2019/6/15：近期未复查，一般情况可</t>
    <phoneticPr fontId="5" type="noConversion"/>
  </si>
  <si>
    <t>60年前肺结核</t>
    <phoneticPr fontId="5" type="noConversion"/>
  </si>
  <si>
    <t>18P4063870</t>
  </si>
  <si>
    <t>P2116</t>
  </si>
  <si>
    <t>王善双</t>
    <phoneticPr fontId="5" type="noConversion"/>
  </si>
  <si>
    <t>T2bN0M0</t>
  </si>
  <si>
    <t>（右下叶）肺组织楔形切除标本：周围型浸润性腺癌（腺泡型，中分化），肿瘤大小约2.5x1.5x1cm，局灶脉管内可见癌栓。免疫组化染色结果：CK7（+），TTF1（+），CK5/6（-），P63（-），Napsina（+），CgA（-），Syn（-），CD56（-），特殊染色：弹力纤维染色显示胸膜弹力层完整，肿瘤紧邻脏层胸膜，但未侵犯胸膜弹力层。
（2、4、7、11、12组）淋巴结未见癌转移（0/4、0/7、0/1、0/2、0/1）。
（3组）为纤维脂肪血管组织，未见淋巴结结构</t>
  </si>
  <si>
    <t xml:space="preserve">左肺下叶鳞癌 </t>
  </si>
  <si>
    <t>胸腔镜左肺下叶切除+纵膈淋巴结清扫术 胸腔镜</t>
  </si>
  <si>
    <t>2014-7-30 左肺下叶切除  2014-9-28 右肺下叶楔形切除术</t>
  </si>
  <si>
    <t>2015-07-27随访：一般状况较差，5月复查腹CT及PET/CT发现肝转移，无法耐受化疗，现于当地医院保守治疗、
//2015.8月死亡</t>
    <phoneticPr fontId="5" type="noConversion"/>
  </si>
  <si>
    <t>2015-05 肝</t>
  </si>
  <si>
    <t>因无法耐受，现保守治疗（具体不详）</t>
  </si>
  <si>
    <t>肺气肿、慢支、类风湿关节炎</t>
  </si>
  <si>
    <t>胃大部切除术后（胃穿孔）</t>
    <phoneticPr fontId="5" type="noConversion"/>
  </si>
  <si>
    <t>8月</t>
    <phoneticPr fontId="5" type="noConversion"/>
  </si>
  <si>
    <t>18P4063871</t>
  </si>
  <si>
    <t>P2129</t>
  </si>
  <si>
    <t>王之伟</t>
    <phoneticPr fontId="5" type="noConversion"/>
  </si>
  <si>
    <t xml:space="preserve">T2aN0M0 </t>
  </si>
  <si>
    <t>标本类型：（右肺中上叶）切除标本；
组织学类型：（右肺中叶）送检大部分为坏死组织，局灶可见极少量肿瘤细胞残留，结合临床病史考虑为鳞状细胞癌化疗后表现；
肿瘤大小：3x3x2.5cm（大部分为坏死组织）；
分化程度：中低分化；
被膜侵犯：未见明确被膜侵犯；
断端侵犯：支气管断端未见侵犯；
送检（瓶2、4、10、12组）淋巴结及自取上叶肺肺门淋巴结均未见癌转移（分别为0/3、0/1、0/1、0/1、0/3)；（瓶7、11组）为纤维化、坏死肺组织；
免疫组化染色结果：CK（+），CK5/6（-），P63（+），P40（+），CK7（-），TTF-1（-），CgA（-），SyN（-），CD56（-），CEA（-），Napsina（-），Ki-67（30%+）。</t>
  </si>
  <si>
    <t>右肺中叶鳞癌</t>
  </si>
  <si>
    <t>胸腔镜右肺上中叶切除术+淋巴结清扫术</t>
  </si>
  <si>
    <t>术前化疗，方案不详</t>
  </si>
  <si>
    <t>2016-01-31随访：关机。
//2015-07-31 随访：电话号码已过期。
//2016.4.26随访：2016.3月复查CT（-）。
//2016-7-12随访：2016-5发现腹部、纵膈淋巴结复发，化疗6次，方案为卡铂+多西他赛，DP。
//2016-7-27随访：无异常，继续化疗。
//2017-1-19随访：存活。
//2017-7-17随访：2017-2-3因肺癌晚期死亡。</t>
    <rPh sb="13" eb="14">
      <t>guan ji q</t>
    </rPh>
    <phoneticPr fontId="1" type="noConversion"/>
  </si>
  <si>
    <t>纵膈、腹部淋巴结</t>
    <phoneticPr fontId="1" type="noConversion"/>
  </si>
  <si>
    <t>2016/5纵膈，腹部淋巴结</t>
    <phoneticPr fontId="5" type="noConversion"/>
  </si>
  <si>
    <t>19</t>
    <phoneticPr fontId="5" type="noConversion"/>
  </si>
  <si>
    <t>化疗：卡铂+多西他赛，DP</t>
    <phoneticPr fontId="5" type="noConversion"/>
  </si>
  <si>
    <t>高血压、2型糖尿病、冠心病</t>
  </si>
  <si>
    <t>18P4063872</t>
  </si>
  <si>
    <t>P2156</t>
  </si>
  <si>
    <t>溪忠民</t>
  </si>
  <si>
    <t>（左上肺）肺组织切除标本：肺中分化鳞状细胞癌，大小约3.6×2×2cm，侵犯支气管壁，可见脉管内癌栓，未累及脏层胸膜。支气管断端未见癌，支气管周围淋巴结可见癌转移（1/1）。
（11组）淋巴结可见癌转移（1/1）。
（5-10组及12组）淋巴结未见癌转移（0/1、0/1、0/1、0/1、0/1、0/5、0/1）。
免疫组化染色结果：CK（+），CK7（-），CK20（-），CK5/6（+），p63（+），p40（+），Ki-67（40%+），TTF-1（-），Syn（-），CD56（-），CgA（-）。</t>
  </si>
  <si>
    <t>左上叶鳞癌</t>
  </si>
  <si>
    <t>中分化</t>
    <phoneticPr fontId="5" type="noConversion"/>
  </si>
  <si>
    <t>开胸左肺上叶袖式切除术+肺动脉成形术</t>
  </si>
  <si>
    <t>2014-11-29GP方案：健择2.5g d1、d8+顺铂150mg d1</t>
  </si>
  <si>
    <t>2015/8/2随访：一般情况可，声音有点嘶哑，术后化疗4周期（具体方案不详），2015-3月复查胸部CT少量胸腔积液。
//2015/12/18随访：按期复查，目前一般状态良好。
//2016.06.17：2次拒接。
//2016.07.09随访：患者目前按期复查，一般状态良好，无转移或复发:。
//2017.3.1：半年前复查无特殊，目前身体良好。
//2017-7-20：无人接听
//2018/11/26：无人接听
//2019/6/17：多次拨打无人接听 13837031812/13223908582/13837031068都停机。</t>
    <phoneticPr fontId="5" type="noConversion"/>
  </si>
  <si>
    <t>29</t>
    <phoneticPr fontId="5" type="noConversion"/>
  </si>
  <si>
    <t>慢支10年</t>
    <phoneticPr fontId="5" type="noConversion"/>
  </si>
  <si>
    <t>10余年</t>
    <phoneticPr fontId="5" type="noConversion"/>
  </si>
  <si>
    <t>18P4063873</t>
  </si>
  <si>
    <t>P2181</t>
  </si>
  <si>
    <t>符顺安</t>
  </si>
  <si>
    <t>T2N2M0</t>
  </si>
  <si>
    <t xml:space="preserve">（右上叶）肺组织切除标本：肺中-低分化鳞状细胞癌，大小约直径0.8cm，侵犯支气管壁，未见明确被膜受累。支气管残端未见癌。
（4、12组）淋巴结可见癌转移（1/4，1/5）。
（2，3A，7，8，9，10前，10后，11组）淋巴结未见癌转移（0/2,0/1,0/3,0/1,0/1,0/1,0/8,0/3）。
</t>
  </si>
  <si>
    <t>胸腔镜右肺上叶袖状切除术</t>
  </si>
  <si>
    <t>2015/12/19随访：化疗4周，放疗26次，每3个月每次增强CT，未见异常；
//2016/6/17随访：化、放疗后每3个月复查增强CT，最近5月复查，一直未见明显异常，无异常症状；
//2017-03-19随访：一般状况可，2月复查增强CT未见异常；
//2017-8-2随访：5月复查增强CT未见异常。
//2018-1-21随访：11月份肺CT示结节增大约1cm，已完成第三次化疗，身体状况一般，已嘱其定时复查。
//2018/11/25：9.15复查增强CT未见异常。
//2019/6/17：1周前CT无特殊，瘤标稍高，具体不详</t>
    <phoneticPr fontId="5" type="noConversion"/>
  </si>
  <si>
    <t>复发</t>
    <phoneticPr fontId="5" type="noConversion"/>
  </si>
  <si>
    <t>局部复发</t>
    <phoneticPr fontId="1" type="noConversion"/>
  </si>
  <si>
    <t>2017/11，肺</t>
    <phoneticPr fontId="5" type="noConversion"/>
  </si>
  <si>
    <t>36</t>
    <phoneticPr fontId="5" type="noConversion"/>
  </si>
  <si>
    <t>化疗（具体不详）</t>
    <phoneticPr fontId="5" type="noConversion"/>
  </si>
  <si>
    <t>T，N，LN</t>
  </si>
  <si>
    <t>18P4063874</t>
  </si>
  <si>
    <t>P2195</t>
  </si>
  <si>
    <t>康永志</t>
  </si>
  <si>
    <t>右肺下叶切除？+淋巴结清扫标本：肺中分化鳞状细胞癌，大小约6×6cm，伴有坏死，间质淋巴细胞及泡沫组织细胞浸润，肿瘤侵及支气管软骨，未侵及脏层胸膜，未见明确脉管内癌栓，支气管断端未见癌；（13组）淋巴结可见癌转移（1/1），（2、4、7、10、11、12组及支气管周围）淋巴结未见癌转移（0/8、0/6、0/14、0/3、0/8、0/3、0/1）。</t>
  </si>
  <si>
    <t>右肺下叶中分化鳞癌</t>
  </si>
  <si>
    <t>2016/1/30随访，病人去年12月份复查胸部CT及腹部B超，均正常
//2016-06-20随访：患者本人接听，偶有活动后气喘，近期暂未复查。已督促。
//2017-1：患者身体状况可，暂未复查。已督促。
//2017-1：患者身体状况可，暂未复查。已督促。
//2017-6:本人接听，身体良好，去年复查无特殊。
//2018-1-28：多次拨打无人接听
//2018-11-27：多次拨打无人接听
//2019/6/17：多次拨打无人接听。2020/1/15：身体良好，一直规律复查。</t>
    <phoneticPr fontId="5" type="noConversion"/>
  </si>
  <si>
    <t>62</t>
    <phoneticPr fontId="5" type="noConversion"/>
  </si>
  <si>
    <t>6×6cm</t>
  </si>
  <si>
    <t>18P4063876</t>
  </si>
  <si>
    <t>P2210</t>
  </si>
  <si>
    <t>张宝林</t>
  </si>
  <si>
    <t>鳞状细胞癌</t>
  </si>
  <si>
    <t>标本类型：右中下肺及胸腔淋巴结清扫标本；
组织学类型：（右肺下叶）鳞状细胞癌；
分化程度：中-低分化；
肿瘤大小：1.4*1*1cm；
被膜侵犯：未见明确被膜侵犯；
脉管内癌栓：可见脉管内癌栓；
断端情况：支气管断端可疑癌；
淋巴结转移：送检（10）组淋巴结可见癌转移（1/4），另取支气管旁淋巴结可见癌转移（1/4），送检（2、4、7、11、12、13）组淋巴结未见癌转移（0/3、0/4、0/3、0/2、0/1、0/3）。
免疫组化染色结果：TTF-1（-），CK7（-），CEA（局灶+），NapsinA（-），CD56（局灶+），Syn（-），CgA（-），p63（+），p40（+），CK5/6（+），Ki-67（30%+）。</t>
  </si>
  <si>
    <t>胸腔镜复合肺叶切除术||纵隔淋巴结清扫术</t>
  </si>
  <si>
    <t>2016/1/25随访，术后放疗25次，化疗4个周期，方案为健泽+顺铂，术后3个月复查CT，B超以及瘤标，均正常，主诉憋气
//2016-7-11随访：家人接听，患者身体状况可，偶有咳嗽不适，上次复查还在去年，右肺有些放疗后的改变，余无特殊。
//2017.3.6：表示没时间。
//2017-7-17：无人接听。
//2018/11/22随访：9月份CT，B超以及瘤标，均正常。
//2019/6/15：多次拨打被挂断</t>
    <phoneticPr fontId="5" type="noConversion"/>
  </si>
  <si>
    <t>47</t>
    <phoneticPr fontId="5" type="noConversion"/>
  </si>
  <si>
    <t>有吸烟史，量不详</t>
    <phoneticPr fontId="5" type="noConversion"/>
  </si>
  <si>
    <t>20年</t>
    <phoneticPr fontId="5" type="noConversion"/>
  </si>
  <si>
    <t>2.5cm</t>
  </si>
  <si>
    <t>18P4063877</t>
  </si>
  <si>
    <t>P2213</t>
  </si>
  <si>
    <t>张福</t>
  </si>
  <si>
    <t>标本类型：（右肺上叶+胸腔淋巴结）清扫标本；
组织学类型：鳞状细胞癌；
肿瘤大小：6.5*6*2.5cm；
分化程度：中分化；
被膜侵犯：弹力纤维染色肿瘤紧邻胸膜；
脉管内癌栓：未见明确脉管内癌栓；
断端情况：支气管断端未见癌；
淋巴结转移：送检（3、5、6、7、8、10、11、12、13）组淋巴结及自取支气管周围淋巴结均未见癌转移（0/3、0/1、0/2、0/6、0/1、0/9、0/3、0/6、0/2）及（0/4）；
免疫组化染色结果：TTF-1（-），CK7（-），CEA（局灶+），NapsinA（-），CD56（-），CgA（-），Syn（-），CK5/6（+），p63（+），p40（+），Ki-67（40%+）。</t>
  </si>
  <si>
    <t>肺肿物</t>
  </si>
  <si>
    <t>2016-2-5:患者一般状况良好，2015-3复查胸部CT未见明显异常。
//2016-06：家人接听，患者身体可，半年前当地医院复查，结果良好。
//2017-1：女婿接听，表示患者身体很好，16年6月份复查无特殊。已告知随访app和补助。
//2017-7:患者家属接听，1月前复查无特殊，身体状况可。
//2018-3：家属接听，已暂停复查。家属反映患者身体状况良好。
//2018/11/25：已暂停复查，已建议其复查。
//2019/6/15：近期未复查，已建议其每年复查</t>
    <phoneticPr fontId="5" type="noConversion"/>
  </si>
  <si>
    <t>P*9、WBC*2</t>
  </si>
  <si>
    <t>有吸烟史40年，量不详</t>
    <phoneticPr fontId="5" type="noConversion"/>
  </si>
  <si>
    <t>1年</t>
    <phoneticPr fontId="5" type="noConversion"/>
  </si>
  <si>
    <t>4.8*6.5*6.9cm</t>
  </si>
  <si>
    <t>18P4063878</t>
  </si>
  <si>
    <t>P2216</t>
  </si>
  <si>
    <t>刘兹彦</t>
    <phoneticPr fontId="5" type="noConversion"/>
  </si>
  <si>
    <t>IIb（IV）</t>
    <phoneticPr fontId="5" type="noConversion"/>
  </si>
  <si>
    <t>T2bN1M0</t>
    <phoneticPr fontId="5" type="noConversion"/>
  </si>
  <si>
    <t>（左下叶）肺组织切除标本：中-低分化鳞状细胞癌，大小约直径2cm，侵犯支气管壁，可疑脉管内癌栓，未见明确被膜受累。支气管断端未见癌。
（5、6、7、9、10、11组）淋巴结未见癌转移（0/2、0/2、0/3、0/1、0/1、0/3）。冰冻：（左下叶背段）鳞状细胞癌，免疫组化染色结果：CK5/6（+），p63（+），TTF-1（-），CgA（-），SyN（-），CD56（+）。</t>
  </si>
  <si>
    <t>左肺下叶占位 右肺癌术后 陈旧性肺结核</t>
  </si>
  <si>
    <t>是</t>
  </si>
  <si>
    <t>2016-01-31随访：一般状况可，2015年11月复查胸CT、瘤标未见异常。
//2016-06：身体尚可，年初复查较去年无明显变化。
//2017-1：无人接听。
//2017-2：儿子接听，说话不太耐烦，说患者身体挺好，每半年复查一次，无异常。之前就通知过补助的事，不想领。
//2017-7：多次电话无人接听。
//2018-1-27随访：9月份复查肺部CT发现一新生结节，行化疗后结节基本消失，目前怀疑放射性肺炎，拟于近期来门诊复查。
//2018/11/24：9月复查无特殊。
//2019/6/17：未做复查，已督促其近期复查。</t>
    <phoneticPr fontId="5" type="noConversion"/>
  </si>
  <si>
    <t>肺结核</t>
  </si>
  <si>
    <t>19个月前肺癌</t>
  </si>
  <si>
    <t>2.1*1.4*2cm</t>
  </si>
  <si>
    <t>18P4063880</t>
  </si>
  <si>
    <t>P2222</t>
  </si>
  <si>
    <t>孙福文</t>
  </si>
  <si>
    <t xml:space="preserve">（左肺上叶）非典型腺瘤样增生，部分区域原位腺癌表现，间质可见浸润，考虑高分化腺癌，大小0.5*0.3*0.2CM。（左肺下叶）鳞癌；肿瘤大小： 2.5×2×1.5cm；支气管断端：未见癌；被膜侵犯：未见肿瘤累及；脉管侵犯：未见明确脉管内癌栓；淋巴结情况：送检瓶（5、7、8、9、10、11、12组）淋巴结未见癌转移（0/1、0/3、0/5、0/2、0/3、0/5、0/3）；
其他：送检（左肺上叶）腺癌，贴壁生长为主型，直径2cm。
</t>
  </si>
  <si>
    <t>胸腔镜左肺上叶楔形切除术，纵膈LN清扫术，胸腔镜左肺下叶切除术</t>
  </si>
  <si>
    <t>2015.7.5随访：2015.2月复查（-）
//2016.2.2随访：一般状况好，老年病多，慢性支气管炎。半年：11万，1年：14万。/
//2016-07-05随访：一般状况好，上次随访至今无复查./
//2017-02-01：2016年底至2017-01间断因感冒、支气管炎住院，儿子说有查肺部CT、抽血（没说是否有瘤标），均正常才出院，再致电儿子态度异常古怪？！不原多说。/
//2017-06-02：还是奇怪的家属，目前身体情况可，尚未复查
//2018-1-21随访：上周于昌平区医院去世，家属态度冷漠，以有事为由挂断电话。</t>
    <phoneticPr fontId="5" type="noConversion"/>
  </si>
  <si>
    <t>37</t>
    <phoneticPr fontId="5" type="noConversion"/>
  </si>
  <si>
    <t>左上1，左下1</t>
  </si>
  <si>
    <t>左上0.5*0.3*0.2CM，左下 2.5×2×1.5cm</t>
  </si>
  <si>
    <t>18P4063881</t>
  </si>
  <si>
    <t>P2242</t>
  </si>
  <si>
    <t>陈宝礼</t>
  </si>
  <si>
    <t>（右肺下叶）中分化鳞状细胞癌，部分可见角化，部分无角化，大小2.5x2.5x2cm；支气管切缘未见癌，脏层胸膜未见肿瘤侵犯。
（2组、4组、7组、8组、10组、11组、12组）淋巴结均未见癌转移（0/6，0/5、0/9、0/2、0/3、0/4、0/5）。</t>
  </si>
  <si>
    <t>2015-12-19：患者无不适。术后3、6月未复查，9月复查未见异常，拟近期复查。
//2016/6/17随访：去年10月复查胸部CT、B超、肿瘤标志物未见明显异常，患者无不适；
//2017-03-19随访：一般状况可，2月复查胸CT、腹B超、瘤标未见异常；
//2017-8-2随访：一般状况可，未复查。
//2018-1-23随访：10月份复查肺CT无异常，身体一般
//2018/11/27：今年未做复查，已建议其复查。5月前复查CT无特殊，一般情况可</t>
    <phoneticPr fontId="5" type="noConversion"/>
  </si>
  <si>
    <t>40年</t>
    <phoneticPr fontId="5" type="noConversion"/>
  </si>
  <si>
    <t>18P4063882</t>
  </si>
  <si>
    <t>P2259</t>
  </si>
  <si>
    <t>王根来</t>
  </si>
  <si>
    <t>（右上叶）肺切除+淋巴结清扫标本：肺中-低分化非角化型鳞状细胞癌，直径2cm，可见坏死及脉管内癌栓，脏层胸膜未见癌侵犯，支气管断端未见癌；（13组）淋巴结可见癌转移（1/1），（2、3、4、7、10组）淋巴结未见癌转移（0/2、0/1、0/2、0/1、0/1）。
免疫组化染色结果：CK5/6（+），CK（+），CK7（-），CK20（-），Ki-67（50%+），p63（+），Syn（-），CgA（-），CD56（-）。</t>
  </si>
  <si>
    <t>多次拨打，无人接听
//2016-07-07:无法接通，号码重查
//2016.7.21随访：有时阵性咳嗽，咳痰。\\
//2017-02-17：女儿接听，患者16年12月份复查胸CT发现一斑片影和2个6mm高密度结节，当地医生认为良性，女儿较担心。老人身体可，但晨起咳嗽咳痰仍多。有云姐微信，已参加过补助。
//2017-7：家人接听，老人术后一直易咳嗽，2月前复查较前无明显变化。
//2019年1月随访：多次挂断电话，不愿意随访。
//2019年7月随访：2017年8月，复查时发现左下肺2枚新发结节，2018年2月，在当地医院进行离子植入术（放疗？），2018年4月复查，2结节变小，9月，结节无变化。2019年4月复查，无明显变化。身体各方面状况均正常。</t>
    <phoneticPr fontId="5" type="noConversion"/>
  </si>
  <si>
    <t>复发（可疑）</t>
    <phoneticPr fontId="5" type="noConversion"/>
  </si>
  <si>
    <t>远处 （对侧肺转移，可疑）</t>
    <phoneticPr fontId="1" type="noConversion"/>
  </si>
  <si>
    <t>2017/8，左下肺2新发结节，良恶性未明，转移还是多原发亦无法定论，定为可疑</t>
    <phoneticPr fontId="5" type="noConversion"/>
  </si>
  <si>
    <t>离子植入术？化疗？</t>
    <phoneticPr fontId="5" type="noConversion"/>
  </si>
  <si>
    <t>30年前颈部淋巴结核，高血压5年</t>
    <phoneticPr fontId="5" type="noConversion"/>
  </si>
  <si>
    <t>18P4063884</t>
  </si>
  <si>
    <t>P2290</t>
  </si>
  <si>
    <t>李承亮</t>
  </si>
  <si>
    <t>标本类型：（右全肺+淋巴结）切除标本；
组织学类型：中-低分化鳞癌；
肿瘤大小：大约6x4.5cm；
胸膜侵犯：未侵犯胸膜；
脉管内癌栓：未见脉管内癌栓；
断端：支气管断端周围可见肿瘤成分；
淋巴结：（2、3a、7、9、10、11、12组，右肺中叶动脉旁）淋巴结未见癌转移（0/3、0/1、0/2、0/1、0/1、0/2、0/1、0/1），（4组）淋巴结可见癌转移（3/5）。
免疫组化染色结果：TTF-1（-），CK7（-），CEA（局灶+），NapsinA（-），CgA（-），CD56（-），Syn（-），CK5/6（+++），p63（++），p40（++），Ki-67（50%+）。</t>
  </si>
  <si>
    <t>右肺鳞癌</t>
  </si>
  <si>
    <t>开胸探查术||胸腔镜探查术||全肺切除术伴纵隔淋巴结清扫术</t>
  </si>
  <si>
    <t>5月开始化疗6周期（具体方案不详）</t>
  </si>
  <si>
    <t>食道放疗</t>
  </si>
  <si>
    <t>2015-7-31随访：身体状况还行，5月开始做4次化疗，具体方案不详，复查未见复发转移。
//2015－11－28：10月胸CT未见复发，但发现食管占位，胃镜提示食管癌，11月行放疗，目前进食仍有影响，无明显消瘦，活动良好。
//2016-5-28随访，今年1月份因食管转移，无法进食去世</t>
    <phoneticPr fontId="1" type="noConversion"/>
  </si>
  <si>
    <t>2015/10，食管转移</t>
    <phoneticPr fontId="5" type="noConversion"/>
  </si>
  <si>
    <t>9</t>
    <phoneticPr fontId="5" type="noConversion"/>
  </si>
  <si>
    <t>T3N3</t>
  </si>
  <si>
    <t>5月</t>
    <phoneticPr fontId="5" type="noConversion"/>
  </si>
  <si>
    <t>5.0cm（手术记录）</t>
  </si>
  <si>
    <t>18P4063886</t>
  </si>
  <si>
    <t>P2403</t>
  </si>
  <si>
    <t>邵永成</t>
    <phoneticPr fontId="5" type="noConversion"/>
  </si>
  <si>
    <t>（右肺下叶背段）部分肺切除标本：肺高-中分化鳞状细胞癌，直径3cm,弹力纤维染色显示未侵及肺膜。
（右肺下叶）肺叶切除标本：肺组织内未见癌，支气管断端未见癌侵犯，支气管周围淋巴结未见癌转移（0/1）。
（2，4,7,8,10,11,12组）淋巴结未见癌转移（0/3，0/2，0/8，0/1，0/1，0/1，0/1）。
免疫组化染色结果：ALK（-），阳性对照（+），阴性对照（-）。</t>
  </si>
  <si>
    <t>2015/11/14随访：电话为空号；电话为空号，本院手术室护士匡思其关系，通过她得知患者于2015-07死亡，原因不详。补充CDR数据：2015-04-27 普通X线检查 右肺下叶术后，局部少许渗出并右侧胸腔积液可能，右侧胸部皮下气肿。 左肺纹理增重。 请结合临床随诊观察。</t>
    <phoneticPr fontId="5" type="noConversion"/>
  </si>
  <si>
    <t>P*13、WBC*2</t>
  </si>
  <si>
    <t>10日</t>
    <phoneticPr fontId="5" type="noConversion"/>
  </si>
  <si>
    <t>3.0×2.5×2.5cm（手术记录）</t>
  </si>
  <si>
    <t>18P4063887</t>
  </si>
  <si>
    <t>P2324/1676</t>
    <phoneticPr fontId="5" type="noConversion"/>
  </si>
  <si>
    <t>冯光录</t>
  </si>
  <si>
    <t>（右肺下叶）楔形切除标本：肺中分化鳞状细胞癌，1.5x1x1cm，免疫组化染色结果：ALK（-），未侵及脏层胸膜，周围肺组织局灶纤维组织增生；另送（纤维板）纤维被膜组织，局灶间质水肿，血管增生，未见肿瘤侵犯。</t>
  </si>
  <si>
    <t>胸腔镜肺楔形切除术</t>
  </si>
  <si>
    <t>2015/08/01随访：女儿接听，诉患者身体状况可，7月初行术后第1次胸CT发现右肺门多发淋巴结肿大，继续行PET-CT发现肺门淋巴结SUV摄取增高，医科院肿瘤医院就诊，考虑基本确定复发，目前未行下一步治疗，可能行化疗。
//2015－11－28随访：不打了；
//2016/06/16随访：第一次女儿在开车，诉身体较好，复查无异常，其他不方便聊，第二次没接听。
//2017-01-02随访：女儿接听，诉15年放疗1疗程，2015.12胸部CT复查肺门淋巴结没有变化。
//2017-07-09随访：女儿接听，4月份查胸部CT，右肺下叶有新发结节，2cm左右，不确定转移或原发，目前正在做放疗25次，将近结束。
//2018年1月随访：去年9月，放疗做完后，复查胸部CT，较前无变化，近期准备做CT复查。
//2019年1月随访：拨打的电话已关机。
//2019年7月随访：电话打不通。</t>
    <phoneticPr fontId="5" type="noConversion"/>
  </si>
  <si>
    <t>2次失访</t>
    <phoneticPr fontId="5" type="noConversion"/>
  </si>
  <si>
    <t>2015/7肺门多发淋巴结肿大，2017/7右肺下叶结节</t>
    <phoneticPr fontId="1" type="noConversion"/>
  </si>
  <si>
    <t>化疗+放疗</t>
    <phoneticPr fontId="1" type="noConversion"/>
  </si>
  <si>
    <t>肺气肿 肺间质纤维化 多发性肺大泡</t>
    <phoneticPr fontId="5" type="noConversion"/>
  </si>
  <si>
    <t>1.1*1.7cm</t>
  </si>
  <si>
    <t>18P4063888</t>
  </si>
  <si>
    <t>P2020</t>
  </si>
  <si>
    <t>郑桂云</t>
    <phoneticPr fontId="5" type="noConversion"/>
  </si>
  <si>
    <t>SCLC</t>
  </si>
  <si>
    <t>小细胞癌</t>
  </si>
  <si>
    <t>（右肺下叶）楔形及肺叶切除：小细胞癌，直径2cm，侵犯胸膜，支气管断端未见癌；
送检（2，7，9，10，11，12，13组）淋巴结未见癌：（0/1,0/6,0/1,0/3,0/1,0/2,0/1),其中（7组）淋巴结内可见肉芽肿性炎，伴有中央坏死，请结合临床其他检查除外结核。</t>
  </si>
  <si>
    <t>右肺下叶癌</t>
  </si>
  <si>
    <t>胸腔镜右肺下叶切除术+纵膈淋巴结清扫术</t>
  </si>
  <si>
    <t>2015-07随访：术后恢复可，2015-04复查，未见复发转移。
//2016/1/27随访，病人于去年7月份复查胸部CT及腹部B超，均正常，提醒病人近期复查。
//2016-2-2随访：无不适。
//2016.5.12随访：2016.4月复查（-）
//2016-9-20随访：手术部位偶疼痛。
//2017.3.6随访:2月份复查无特，目前身体状况良好。
//2017-7-26随访：手术部位偶疼痛。
//2018*-3-29随访：2018-1-15复查CT、B超无异常。
//2018-8-6随访：偶憋喘。
//2019-1-30随访：2019-1-25复查CT提示肺气肿，彩超正常。
//2019-7-24随访：右侧肋骨疼，无其他不适。</t>
    <phoneticPr fontId="5" type="noConversion"/>
  </si>
  <si>
    <t>0.8cm</t>
  </si>
  <si>
    <t>18P4063889</t>
  </si>
  <si>
    <t>P2075</t>
  </si>
  <si>
    <t>张文</t>
  </si>
  <si>
    <t>T1AN2M0</t>
  </si>
  <si>
    <t>（右下叶）肺脏切除及纵膈淋巴结清扫标本：肺脏小细胞癌，大小2cmx1.5cmx1.5cm，可见脉管内癌栓，未侵犯脏层胸膜；支气管断端未见癌侵犯；免疫组化染色结果：CK（+），TTF-1（+），CK5/6（-），p63（-），CgA（+），Syn（+），CD56（+），CD34（-），Ki-67（70%+）；送检（7组、10组）淋巴结可见癌转移（1/3、3/3）；（2组、4组、12组）淋巴结未见癌转移（0/1、0/1、0/3）。</t>
  </si>
  <si>
    <t>右下肺小细胞肺癌</t>
  </si>
  <si>
    <t>2014-10-2随访：依托泊苷+顺铂</t>
  </si>
  <si>
    <t>2014-10-23随访：依托泊苷+顺铂</t>
  </si>
  <si>
    <t>2014-11-13随访：依托泊苷+顺铂</t>
  </si>
  <si>
    <t>2014-12-06随访：依托泊苷+顺铂</t>
  </si>
  <si>
    <t>2015-07-26随访：定期复查，最近做的检查未出结果，一般情况好。
//2015-11-30随访：恢复良好，2015-10复查无异常。化疗4次。放疗28次。
//2016/1/30随访，去年12月份做胸部CT及肿瘤标记物，均正常。
//2016-3-4随访：无不适，MRI，骨扫描无异常。
//2016.8.28随访：好，8月复查血不正常，建议找医生看。
//2016-9-21随访：2016-9复查CT正常。
//2017.3.1：2月份复查CT无特殊，身体状况良好，目前服用中药。
//2017-4-11随访：2017-3复查CT正常。
//2017-11-24随访：打胸腺五肽，吃中药，11月复查胸部CT无异常。
//2018-09-07随访：打胸腺五肽，吃中药，7月复查胸部CT无异常。
//2019-03-08随访：胸腺五肽，吃中药，1月复查胸部CT无异常。
//2019-08-29随访：胸腺五肽，吃中药，7月复查CT、MRI无异常。</t>
    <phoneticPr fontId="5" type="noConversion"/>
  </si>
  <si>
    <t>2*1.5*1.5cm</t>
  </si>
  <si>
    <t>18P4063890</t>
  </si>
  <si>
    <t>P2127</t>
  </si>
  <si>
    <t>黄庆跃</t>
  </si>
  <si>
    <t>LCC</t>
  </si>
  <si>
    <t>T2aN2M1</t>
  </si>
  <si>
    <t>大细胞癌</t>
  </si>
  <si>
    <t>标本类型：（右肺中下叶）切除标本；
组织学类型：（右肺下叶）送检肺组织中可见大片坏死，坏死周边气管壁下方可见巢片状以及条索状分布的肿瘤成分，肿瘤细胞体积中等偏大，细胞核异型性明显，可见核仁，结合免疫组化染色结果以及临床病史：考虑为大细胞癌，伴有化疗后表现，残留肿瘤大小约1.5x0.8cm；另送（中叶结节）送检肺组织中可见少量癌组织，大小约0.2cm；
被膜侵犯：未见明确胸膜侵犯；
断端侵犯：（右肺中叶）支气管断端未见侵犯，（右肺下叶）支气管断端可见癌侵犯；
淋巴结：送检（瓶4、7、11、12、13组）淋巴结可见癌转移（分别为1/2、3/3、1/3、3/3、1/1)，（瓶2、10组）淋巴结未见癌转移（0/2、0/2)，另取支气管周围淋巴结可见癌转移（1/2）；
免疫组化染色结果：CK（+），TTF-1（-），NapsinA（-），CEA（-），CK7（+），CK5/6（-），p63（-），P40（+/-），CgA（-），Syn（-），CD56（-），Ki-67（40%+）。</t>
    <phoneticPr fontId="1" type="noConversion"/>
  </si>
  <si>
    <t>右肺下叶大细胞癌</t>
  </si>
  <si>
    <t>非小细胞肺癌</t>
  </si>
  <si>
    <t>胸腔镜中转开胸右肺中下叶切除术</t>
  </si>
  <si>
    <t>2014-8-16 2014-9-16 GP方案 健择2.4g d1+顺铂140mg d1</t>
  </si>
  <si>
    <t>2014-11-15 健择2g d1、d2+顺铂140mg d1</t>
  </si>
  <si>
    <t>2014-12-09 培美曲塞980mg d1</t>
  </si>
  <si>
    <t>2015-07-27 随访：2015－01出院后1个月死亡（2015-02）（具体家属未细说，情绪比较激动）</t>
  </si>
  <si>
    <t>死亡</t>
    <rPh sb="0" eb="1">
      <t>si wang</t>
    </rPh>
    <phoneticPr fontId="1" type="noConversion"/>
  </si>
  <si>
    <t>IV期病人</t>
    <phoneticPr fontId="1" type="noConversion"/>
  </si>
  <si>
    <t>－</t>
  </si>
  <si>
    <t>0</t>
    <phoneticPr fontId="1" type="noConversion"/>
  </si>
  <si>
    <t>18P4063893</t>
  </si>
  <si>
    <t>P2188</t>
  </si>
  <si>
    <t>闫培德</t>
  </si>
  <si>
    <t xml:space="preserve">（左上叶）肺切除标本：送检肺组织中可见大片坏死，坏死周边可见肿瘤成分，肿瘤细胞中等偏大，细胞核大，核仁明显，核分裂像易见，并可见病理性核分裂像，胞浆较丰富，呈弥漫片状分布，未见明确腺样及鳞状分化。免疫组化染色结果：CK（+），EMA（+），CK5/6（-），p63（-），CK7（-），CK20（-），TTF-1（-），NapsinA（-），P40（-），，CD34（间质血管+），Desmin（-），CD31（间质血管+），S-100（个别细胞+），Vimentin（+），MyoD1（-），Myogenin（-），CgA（-），Syn（局灶+），CD56（部分+），Ki-67（70%+），符合大细胞癌，肿瘤大小4.5×4×3cm，特殊染色结果：弹力纤维染色显示：紧邻肿瘤的胸膜大部分区域弹力纤维消失，肿瘤侵犯脏层胸膜，支气管断端未见癌。
（5、6、7、8、9、10、12、13组）淋巴结未见癌转移（0/2、0/1、0/11、0/1、0/2、0/2、0/2、0/1）。
</t>
  </si>
  <si>
    <t>左肺上叶大细胞癌</t>
  </si>
  <si>
    <t>低分化</t>
    <phoneticPr fontId="5" type="noConversion"/>
  </si>
  <si>
    <t>胸腔镜左肺上叶切除术+淋巴结清扫术</t>
  </si>
  <si>
    <t>2014-12-18力比泰0.86g+顺铂130mg d1</t>
  </si>
  <si>
    <t>2015/8/8随访：今年1月份因生活压力过大想不开去世</t>
    <phoneticPr fontId="1" type="noConversion"/>
  </si>
  <si>
    <t>2</t>
    <phoneticPr fontId="1" type="noConversion"/>
  </si>
  <si>
    <t>T3，N3</t>
  </si>
  <si>
    <t>18P4063894</t>
  </si>
  <si>
    <t>P2208</t>
  </si>
  <si>
    <t>李钢</t>
  </si>
  <si>
    <t>T1bN2M0</t>
  </si>
  <si>
    <t>（右中叶）肺组织切除标本：肺小细胞癌，大小约2.2*1.5cm，可见脉管内癌栓。支气管断端未见癌。
（右上叶）部分肺组织切除标本：肺组织中局灶纤维组织增生，可见炭沫沉着，未见癌。
（4、11、12组）淋巴结可见癌转移（1/8、1/1、3/3）。
（2、7组）淋巴结未见癌转移（0/3、0/2）。
（13组）纤维脂肪组织，未见癌。
免疫组化染色结果：CK（+），TTF1（+），CK5/6（局灶+），P63（-），KI-67（80%+），CgA（+），Syn（+），CD56（+），p40（-）。</t>
  </si>
  <si>
    <t>2016/1/25随访，均关机。2016/1/30随访，拒接。2016/06/18随访：第二个电话关机。//2017.3.6：已关机//2017-7-17：15149408848，已停机2018-1-27：已停机2019/6/15：失访。2017.7月死亡，肺癌晚期。2016.2月脑转移，伽马刀治疗，第一次效果还可以，之后效果不理想。</t>
    <phoneticPr fontId="5" type="noConversion"/>
  </si>
  <si>
    <t>2016/2，脑转移</t>
    <phoneticPr fontId="1" type="noConversion"/>
  </si>
  <si>
    <t>14</t>
    <phoneticPr fontId="1" type="noConversion"/>
  </si>
  <si>
    <t>伽马刀</t>
    <phoneticPr fontId="1" type="noConversion"/>
  </si>
  <si>
    <t>2.0×1.5×1.5cm</t>
  </si>
  <si>
    <t>18P4063896</t>
  </si>
  <si>
    <t>P2315</t>
  </si>
  <si>
    <t>朱新牛</t>
  </si>
  <si>
    <t>（左肺上叶）部分肺切除标本：肺低分化癌，细胞呈卵圆形，细胞异型，排列呈巢片状，可见灶状坏死，免疫组化染色结果：CK5/6（灶+），p63（-），p40（-），CK7（灶+），CgA（-），Syn（+），CD56（部分+），ALK（-），阳性对照（+），阴性对照（-），符合大细胞癌，大小2.8x2.0x1.0cm,未侵及肺膜，支气管断端未见癌侵犯，支气管周围淋巴结未见癌转移（0/1）。（5、8、10、11组）淋巴结未见癌转移（0/3、0/2、0/1、0/2）。（12组)小块肺组织，未见癌。</t>
  </si>
  <si>
    <t>2015/07/28随访：女儿接听。诉患者目前身体状况可。6月份当地医院肿瘤常规有升高（具体项目不清）。7月份当地医院复查胸CT，有淋巴结增大情况。
//2015－11－28随访：10月胸CT、B超无复发，但近两月一直拉肚子。活动饮食好。
//2016/06/16随访：诉一直腹泻，不成形便，定期复查胸部CT无明显异常。
//2017-01-02随访：身体情况不错，常有气短，定期复查，无明显异常。
//2017-07-09随访：女儿接听，诉身体挺好，6月份做CT，提示术侧对侧有新发结节影，当地医院建议定期观察。
//2018年1月随访：去年6月复查胸部CT、腹部B超，均无异常。
//2019年1月随访：3次拨打，无人接听。
//2019年7月随访：患者于1个月前复查发现肺部病灶复发、脑部转移。</t>
    <phoneticPr fontId="5" type="noConversion"/>
  </si>
  <si>
    <t>局部复发+远处转移</t>
    <phoneticPr fontId="1" type="noConversion"/>
  </si>
  <si>
    <t>2019/6/1肺部病灶复发、脑转移</t>
    <phoneticPr fontId="1" type="noConversion"/>
  </si>
  <si>
    <t>52</t>
    <phoneticPr fontId="5" type="noConversion"/>
  </si>
  <si>
    <t>T2N2</t>
  </si>
  <si>
    <t>慢性浅表性胃炎</t>
    <phoneticPr fontId="5" type="noConversion"/>
  </si>
  <si>
    <t>3.6*2.0cm</t>
  </si>
  <si>
    <t>18P4063897</t>
  </si>
  <si>
    <t>P2352</t>
    <phoneticPr fontId="1" type="noConversion"/>
  </si>
  <si>
    <t>朱铁华</t>
    <phoneticPr fontId="5" type="noConversion"/>
  </si>
  <si>
    <t xml:space="preserve">（右上叶后段）肺脏楔形切除及淋巴结清扫标本：肺组织可见肿瘤组织浸润，细胞异常，呈巢片状排列，可见脉管内癌栓，侵及（未穿透）脏层胸膜，免疫组化染色结果：CK（局灶+），TTF1（+），CgA（局灶+），Syn（+），CD56（+），P40（-），p63（-），Ki-67（70%+），特殊染色结果：弹力纤维（可见破坏），符合小细胞癌，直径3cm；周围肺组织，肺间隔增宽，可见新鲜纤维母细胞灶形成，部分区域纤维结缔组织增生伴玻璃样变，散在炎细胞浸润；
送检（4组）淋巴结可见癌转移（2/2）；（2、7、9、11组）淋巴结未见癌转移（0/2、0/5、0/2、0/2）；
（右下叶）肺脏楔形切除标本：小块肺组织可见新鲜纤维母细胞灶形成及灶状炎细胞浸润，部分区域可见纤维囊壁结构，结合临床符合肺大疱改变。
</t>
  </si>
  <si>
    <t>右肺上叶小细胞癌</t>
  </si>
  <si>
    <t>301医院行术后化疗6周期，具体不详</t>
  </si>
  <si>
    <t>因肺纤维化不建议放疗</t>
  </si>
  <si>
    <t>2015-07-26随访：化疗前胸CT示 右肺上叶切口旁新发结节，性质不明，化疗后7月初复查PET-CT示结节有缩小，血瘤标（-），稍喘。
//2015－11－28随访：无人接、
//2016.4.8随访；2016.3月死亡。</t>
    <phoneticPr fontId="1" type="noConversion"/>
  </si>
  <si>
    <t>局部复发（肺叶切口新发结节）</t>
    <phoneticPr fontId="1" type="noConversion"/>
  </si>
  <si>
    <t>2015年初外院CT，推测术后一月行化疗前进行检查，2015/04</t>
    <phoneticPr fontId="5" type="noConversion"/>
  </si>
  <si>
    <t>1</t>
    <phoneticPr fontId="1" type="noConversion"/>
  </si>
  <si>
    <t>心梗病史，3年前支架植入</t>
    <phoneticPr fontId="5" type="noConversion"/>
  </si>
  <si>
    <t>3cm（病历中记录）</t>
  </si>
  <si>
    <t>18P4063898</t>
  </si>
  <si>
    <t>P2149</t>
  </si>
  <si>
    <t>张炜</t>
  </si>
  <si>
    <t>T1aN0M0</t>
    <phoneticPr fontId="5" type="noConversion"/>
  </si>
  <si>
    <t>（右上肺后段）部分肺组织切除标本：肿物已先行切除，送检肺组织，局灶出血及炭沫沉积，未见残留肿瘤成分。（4、7、10、11、12组）淋巴结未见癌转移（0/1、0/4、0/1、0/1、0/1）。</t>
  </si>
  <si>
    <t>2015/8/2随访：关机；
//2016-06-16随访：3月复查胸CT、腹B超较前无变化；
//2017-03-18随访：一般状况可，拟近期复查；
//2017-7-30随访：4月胸CT、腹部B超，一般状况可。
//2018/11/27：多次拨打，无人接听或直接挂断电话
//2019/6/18：一般情况可，近期复查无特殊</t>
    <phoneticPr fontId="1" type="noConversion"/>
  </si>
  <si>
    <t>有，量不详</t>
    <phoneticPr fontId="5" type="noConversion"/>
  </si>
  <si>
    <t>18S3981051</t>
  </si>
  <si>
    <t>乌兰</t>
  </si>
  <si>
    <t>（右下叶）肺切除+淋巴结清扫标本：肺浸润性腺癌，中分化，可见少数微乳头状结构，病灶直径＜1cm，未见明确脉管内癌栓，未侵及脏层胸膜，支气管断端未见癌，断端旁淋巴结未见癌转移（0/1）；（2、4、7、10、11、12组）淋巴结未见癌转移（0/2、0/5、0/5、0/4、0/4、0/1）。
免疫组化染色结果：ALK（-），阴性对照（-），阳性对照片（+）。</t>
  </si>
  <si>
    <t>2015-7-31随访：术后恢复良好，刚在门诊复查完，找李运看过没有问题。
//2015－11－28：活动饮食可，8月胸CT、腹部B超未复发，目前中药调理，12月准备复查。
//2016-5-28随访，去年12月份复查，正常，打算近期复查，
//2017-1-15随访，16年7月复查，正常，中药调理。
//2017-06-05随访：本人接电话，去年12月复查正常，计划近期复查。
//2019年1月随访：2019年1月，复查CT正常，B超正常。
//2019年6月随访：患者于月行术后复查，胸部CT提示无明显异常，腹部B超无异常，未进行放化疗。</t>
    <phoneticPr fontId="5" type="noConversion"/>
  </si>
  <si>
    <t>53</t>
    <phoneticPr fontId="5" type="noConversion"/>
  </si>
  <si>
    <t>30年前扁桃体摘除术</t>
    <phoneticPr fontId="5" type="noConversion"/>
  </si>
  <si>
    <t>1 （姑姑们有肺癌，胃癌病史）</t>
    <phoneticPr fontId="5" type="noConversion"/>
  </si>
  <si>
    <t>1.6*1.0cm</t>
  </si>
  <si>
    <t>18S3981066</t>
  </si>
  <si>
    <t>石家凤</t>
    <phoneticPr fontId="5" type="noConversion"/>
  </si>
  <si>
    <t>左肺上叶尖段+舌段切除+淋巴结清扫标本：中分化腺癌，大小分别直径2cm、0.2cm，支气管断端及脏层胸膜未见癌侵犯，未见明确脉管内癌栓；（12组）淋巴结可见癌转移（1/1），（4、5、6、7、10、11组）淋巴结未见癌转移（0/1、0/2、0/2、0/1、0/1、0/2）。</t>
  </si>
  <si>
    <t>左肺上叶占位</t>
  </si>
  <si>
    <t>胸腔镜纵隔淋巴结切除术||胸腔镜肺叶切除术</t>
  </si>
  <si>
    <t>2016/1/24随访，术后半年及一年复查胸部CT及头CT，无腹部B超，，均正常，中药治疗\
//2016-06随访：本人接听，表示身体状况可，准备近期复查。
//2017-1：儿子接听，患者身体很好，去年6.7月份复查无特殊，打算近期年前再复查一次。已告知补助和随访app事宜。
//2017-7：家人接听，患者身体可，半年前复查无特殊。
//2018-1-27随访：近期咳嗽，拟于近期复查。
//2018/11/25：8月份复查发现脑部转移，艾克替尼治疗效果不佳，目前行放疗。
//2019/6/17：发现脑转移后行放化疗无明显效果，目前仍用艾克替尼，3月份复查较去年无明显改变。</t>
    <phoneticPr fontId="5" type="noConversion"/>
  </si>
  <si>
    <t>2018/8，脑部转移</t>
    <phoneticPr fontId="5" type="noConversion"/>
  </si>
  <si>
    <t>45</t>
    <phoneticPr fontId="5" type="noConversion"/>
  </si>
  <si>
    <t>艾克替尼→放疗→艾克替尼</t>
    <phoneticPr fontId="5" type="noConversion"/>
  </si>
  <si>
    <t>4（舌段*3，尖段*1）</t>
  </si>
  <si>
    <t>2*3cm</t>
  </si>
  <si>
    <t>18S3981068</t>
  </si>
  <si>
    <t>ZS6</t>
  </si>
  <si>
    <t>曹玉华</t>
  </si>
  <si>
    <t>IVA</t>
    <phoneticPr fontId="5" type="noConversion"/>
  </si>
  <si>
    <t>T3N1M1a</t>
  </si>
  <si>
    <t>（左肺全肺切除标本）全肺切除标本：浸润性肺腺癌，乳头型与微乳头型为主，肿瘤大小7.5x4.5x4cm，侵及支气管壁全层，脏层胸膜情况详见冰冻（S0366951），可见个别脉管内癌栓；支气管周围淋巴结可见癌转移（1/3）；送检（L4、L5、L6、L7、L8、9组）淋巴结未见癌转移（0/4、0/2、0/1、0/4、0/1、0/1）。
免疫组化染色结果：TTF-1（+），ALK-D5F3（肿瘤-，阳性对照+，阴性对照-），CK（+），特殊染色结果：弹力纤维（+）。</t>
  </si>
  <si>
    <t>2017-7-12随访：伤口疼痛，2017-4-15开始服用靶向药物易瑞沙。
//2017-11-25随访：服用靶向药物，无不适，2017-10复查CT正常。
//2018-2-13随访：身体状况好，2018-2-6复查CT、B超、骨扫描、MRI无异常。
//2018-6-28随访：接通后挂断。
//2018-9-25随访：2018-7-15复查CT无异常。
//2018-12-27随访：接通后挂断。
//2019-3-15随访：头痛。2018-11-17发现脑转移，开始服用靶向药物特罗凯。
//2019-1-15复查头MRI无异常。
//2019-6-17随访：头痛，2019-3-17复查头MRI无异常。靶向治疗+化疗6次（2019-1-5）开始。
//2019-10-10随访：特罗凯靶向治疗
//2019-12-18随访：2019-11-25复查无异常，靶向治疗，腹痛腹泻1年余。</t>
    <phoneticPr fontId="5" type="noConversion"/>
  </si>
  <si>
    <t>2018-11-17脑转移</t>
    <phoneticPr fontId="5" type="noConversion"/>
  </si>
  <si>
    <t>靶向治疗+化疗6次</t>
    <phoneticPr fontId="5" type="noConversion"/>
  </si>
  <si>
    <t>1月前急性胆囊炎</t>
    <phoneticPr fontId="5" type="noConversion"/>
  </si>
  <si>
    <t>1（母亲患肺癌）</t>
    <phoneticPr fontId="5" type="noConversion"/>
  </si>
  <si>
    <t>18S3981069</t>
  </si>
  <si>
    <t>ZS8</t>
  </si>
  <si>
    <t>李保弟</t>
    <phoneticPr fontId="5" type="noConversion"/>
  </si>
  <si>
    <t>T2aN2M0</t>
    <phoneticPr fontId="5" type="noConversion"/>
  </si>
  <si>
    <t>2017/7/13随访：服用靶向药物，有胸腔积液，无其他不适。
2017/11/24随访：服用靶向药物（伊瑞可），中药治疗。
2018-2-13随访：2017-11-18复查无异常，咳嗽2个月。
2018-7-9随访：自2018-4服用化疗药顺铂。
2018-10-10随访：2018-9-15复查腹部CT有少量积液，化疗GP6次。
2019-1-14随访：存活。
2019-4-11随访：接通后挂断。
2019-7-17：接通后挂断。
2019-10-16：无人接听</t>
    <phoneticPr fontId="5" type="noConversion"/>
  </si>
  <si>
    <t>21</t>
    <phoneticPr fontId="1" type="noConversion"/>
  </si>
  <si>
    <t>18S3981076</t>
  </si>
  <si>
    <t>杜英杰</t>
  </si>
  <si>
    <t>（左上叶）肺切除标本：肺浸润性腺癌，中分化，大小约1.5×1cm，肿物侵犯脏层胸膜但尚未穿透，特殊染色结果：弹力纤维（连续+）；免疫组化染色结果：CK7（+），CK20（-），Ki-67（50%+），NapsinA（+），TTF-1（+）。
（4组、5组、6组、8组、10组、11组、13组）淋巴结未见癌转移（0/5,0/2,0/2,0/1,0/1,0/1,0/1）。</t>
  </si>
  <si>
    <t>胸腔镜肺叶切除术||胸腔镜纵隔淋巴结切除术</t>
  </si>
  <si>
    <t>2016/1/25随访，术后半年及一年均复查胸部CT及腹部B超，结果正常\\
//2016-06：患者接听，身体状况良好，打算近期复查。\\
//2017-1：爱人接听，患者身体状况可，去年下半年哈医大复查无特殊。已告知随访app及补助。
//2017-7：家人接听，患者身体情况可，去年复查无特殊，今年暂未复查。
//2018-1-28随访：上次复查5月份复查无异常，计划近期复查。
//2018/11/25：10月复查无异常。
//2019/6/18：近期复查CT无异常，身体状况可</t>
    <phoneticPr fontId="5" type="noConversion"/>
  </si>
  <si>
    <t>糖尿病10年</t>
    <phoneticPr fontId="5" type="noConversion"/>
  </si>
  <si>
    <t>10年</t>
    <phoneticPr fontId="5" type="noConversion"/>
  </si>
  <si>
    <t>18S3981077</t>
  </si>
  <si>
    <t>于先辉</t>
    <phoneticPr fontId="5" type="noConversion"/>
  </si>
  <si>
    <t>2016/1/25随访，每3个月复查CT，B超，以及瘤标，均正常
//2016-06:身体状况良好，近期未复查。
//2017-1：儿子接听，表示患者身体可以，偶有咳嗽，术后一直定期复查，结果理想。具体细节不太清楚，建议打第一个号码（患者爱人）询问。但一直没打通。
//2017-7：爱人接听，患者情况可，去年复查未见明显异常。
//2018-1-27随访：身体情况良好，12月复查无异常
//2018/11/22：身体情况良好，打算近期复查
//2019/6/18：半年前复查无特殊，一般情况好</t>
    <phoneticPr fontId="5" type="noConversion"/>
  </si>
  <si>
    <t>18S3981078</t>
  </si>
  <si>
    <t>杨江生</t>
  </si>
  <si>
    <t>（左下叶）肺组织切除标本：浸润性腺癌，呈腺泡状及乳头状生长，大小约2x1.8cm，可见脉管内癌栓；肿瘤侵犯支气管壁，未侵及脏层胸膜（特殊染色：弹力纤维完整）。支气管断端未见癌。
（5、7、9及11组）淋巴结可见癌转移（1/1、1/1、2/2、1/2）。
免疫组化染色结果：ALK（-），阳性对照（+），阴性对照（-）。</t>
  </si>
  <si>
    <t>2015/08/02随访：哥哥接听，诉患者目前身体状况可以。术后回当地行6周期化疗（具体方案不知）及治疗骨转移药物（我院治疗时骨扫描提示L1椎体骨转移可能大，所以此表分期不准确）。刚刚结束化疗，不良反应轻，本月初准备全面复查。
//2015－11－28随访：11月6日胸CT双肺进展，多西他赛+顺铂二线化疗两周期。胸椎两处转移、右下肢麻木。
//2016-5-29随访，口服埃克替尼3个月，1个半月前复查胸部CT，提示无进展，具体不详，病人一般状况良好.
//2017-1-15随访，患者咳嗽，其余情况可，一月前胸部CT复查提示肺内转移+骨转移，一直口服埃克替尼。
//2017-6-7随访：目前仍有胸闷气短，口服艾克替尼已15个月，艾克替尼耐药，1月前CT示双肺弥漫转移，最大直径2cm，较前相比结节有所增大，目前9291 2个月。
//2019年1月随访：2018年8月12号去世。</t>
    <phoneticPr fontId="5" type="noConversion"/>
  </si>
  <si>
    <t>我院行手术时骨扫描提示L1椎体骨转移可能大，考虑 IV期 (我院CDR数据：2015-02-28  L1椎体血运代谢增强灶，考虑骨转移可能性大。@@)</t>
    <phoneticPr fontId="1" type="noConversion"/>
  </si>
  <si>
    <t>IV期</t>
    <phoneticPr fontId="1" type="noConversion"/>
  </si>
  <si>
    <t>骨转移、肺内转移</t>
  </si>
  <si>
    <t>多西他赛+顺铂，埃克替尼</t>
  </si>
  <si>
    <t>1 父亲患肺鳞癌</t>
    <phoneticPr fontId="5" type="noConversion"/>
  </si>
  <si>
    <t>3.0cm（手术记录）</t>
  </si>
  <si>
    <t>18S3981079</t>
  </si>
  <si>
    <t>杨桂云</t>
  </si>
  <si>
    <t>（左上叶）肺楔形切除标本：肺浸润性腺癌，中-低分化，大小直径2cm，部分呈筛状，部分呈乳头状生长，侵犯脏曾胸膜，特殊染色结果：弹力纤维（间断+），肺断端未见癌，（5，7，10组）淋巴结未见癌转移（0/3,0/1,0/4）。
免疫组化染色结果：CK7（+），CK20（-），NapsinA（+），TTF-1（+），CEA（+），CDX-2（+），Syn（-），CgA（-），CD56（+/-），Ki-67（20%+），特殊染色结果：PAS（部分+）。</t>
  </si>
  <si>
    <t>胸腔镜肺楔形切除术||纵隔淋巴结取样术||胸膜活检术</t>
  </si>
  <si>
    <t>顺铂+培美曲塞5周期</t>
  </si>
  <si>
    <t>因顺铂过敏，培美曲塞单药2周期</t>
  </si>
  <si>
    <t>放疗20次</t>
  </si>
  <si>
    <t>2015-7-31随访：目前放疗中，近期复查结果未见进展。
//2015－11－28：11月胸CT、B超、头MR未见进展，活动饮食良好。
//2016-5-28随访，今年1月份复查发现纵隔淋巴结增大，泰素帝+卡铂化疗4周期后复查未见明显缩小，2周前复查仍有纵隔淋巴结转移，其他未查。
//2017-1-15随访，患者胸闷气短、偶有疼痛，去年6月开始放疗，3个月共计5次，10月复查纵隔淋巴结缩小。
//2017-6-7随访：目前一般状况可，无不适，年初起行粒子植入术，3月前复查较前无变化，拟下周复查。
//2019年1月随访：2018年10月，因肿瘤转移侵犯肋骨，又进行4个月的化疗，最近复查CT，肿块无明显变化。
//2019年7月随访：患者于7月份行术后复查，胸部CT提示无明显进展。</t>
    <phoneticPr fontId="5" type="noConversion"/>
  </si>
  <si>
    <t>2016/1/1，纵隔淋巴结
2018/10，肋骨</t>
    <phoneticPr fontId="5" type="noConversion"/>
  </si>
  <si>
    <t>12</t>
    <phoneticPr fontId="5" type="noConversion"/>
  </si>
  <si>
    <t>泰素帝+卡铂化疗，放疗3个月共5次
后因骨转移化疗4个月</t>
    <phoneticPr fontId="5" type="noConversion"/>
  </si>
  <si>
    <t>10年前子宫多发肌瘤及卵巢囊肿行子宫全切术及一侧卵巢切除术</t>
    <phoneticPr fontId="5" type="noConversion"/>
  </si>
  <si>
    <t>1 父亲因肺癌去世</t>
    <phoneticPr fontId="5" type="noConversion"/>
  </si>
  <si>
    <t>2.4*1.6cm（病历中记载）</t>
  </si>
  <si>
    <t>18S3981080</t>
  </si>
  <si>
    <t>崔福荣</t>
    <phoneticPr fontId="5" type="noConversion"/>
  </si>
  <si>
    <t>T2AN0M0</t>
    <phoneticPr fontId="5" type="noConversion"/>
  </si>
  <si>
    <t>(右下叶）肺切除标本：肺浸润性腺癌，乳头状为主型，部分区域呈现筛状结构，局灶可见微乳头结构，肿瘤直径1.5cm，肿瘤局灶侵犯脏层胸膜，特殊染色结果：弹力纤维：显示弹力层局灶断裂，肿瘤穿透脏层胸膜，未见明确脉管内癌栓，支气管断端未见癌侵犯。免疫组化染色结果：CK7（+），CK20（-），TTF-1（+），NapsinA（+），Ki-67（5%+）；ALK检测：待检肿瘤组织（-），阳性对照组织（+），阴性对照（-）。
（右上叶）肺楔形切除标本：肿物已先行切除（详见S327726），肺组织局灶可见出血，周围肺泡上皮非典型增生。
分送：（2、4、7、11、12组）淋巴结未见癌转移（0/1、0/3、0/8、0/3、0/1）。
（右上叶）肺肿物部分切除标本：肺微浸润性腺癌，浸润病灶1mm；
（右下叶）肺肿物部分切除标本：肺浸润性腺癌（乳头状为主型，部分呈现筛状结构）。
（冰冻结果已于当日报告）</t>
  </si>
  <si>
    <t>2015.3.10化疗方案：力比泰+顺铂</t>
  </si>
  <si>
    <t>2015-7-31随访：目前身体状况好，1月前复查胸部CT见少量胸水，无其他异常。
2015－11－28：无人接、
2016.2.1随访；身体状况好。
2017-1-15：患者16-10复查CT、B超未见复发。
2017-6-4随访，近期我院复查，未见复发。
2019年1月随访：11月复查CT，发现肺部新发结节，门诊随访，主任建议半年后复查。
2019年7月随访：患者于3月份行术后复查，胸部CT提示无明显异常，腹部B超无异常，未进行放化疗。
2019.12.4随访；打算年后再复查，每次在肿瘤医院复查。术后只化疗一次。</t>
    <phoneticPr fontId="5" type="noConversion"/>
  </si>
  <si>
    <t>59</t>
    <phoneticPr fontId="5" type="noConversion"/>
  </si>
  <si>
    <t>2（上下叶各一）</t>
  </si>
  <si>
    <t>30年前患肺结核</t>
    <phoneticPr fontId="5" type="noConversion"/>
  </si>
  <si>
    <t>右肺下叶背段，大小约为1.2*1.1cm，右肺上叶尖磨玻璃，大小为1.0*1.2cm（病历中记载）</t>
  </si>
  <si>
    <t>18S3981081</t>
  </si>
  <si>
    <t>朱鑫亥</t>
    <phoneticPr fontId="5" type="noConversion"/>
  </si>
  <si>
    <t>（右上叶）肺切除+淋巴结清扫标本：肺浸润性腺癌，中分化，以肺泡型及乳头状型为主，大小3×2.5×2.5cm，未见明确脉管内癌栓，未侵犯脏层胸膜，特殊染色结果：弹力纤维（连续+），支气管断端未见癌侵犯；（2、4、7、9、10、11组）淋巴结未见癌转移（0/2、0/3、0/4、0/2、0/3、0/2）。
免疫组化染色结果：CK7（+），CK20（局灶+），NapsinA（+），TTF-1（+），Ki-67（20%+），ALK（-）。</t>
  </si>
  <si>
    <t>纵隔淋巴结清扫术||胸腔镜肺叶切除术</t>
  </si>
  <si>
    <t>2015-7-31随访：身体状况好，术后3月复查未见异常。
//2015－11－28：10月胸CT、腹B超未见复发，抽血正常，饮食活动良好。
//2016-5-28随访，15年年底复查胸部CT，未见复发。
//2017-1-15:16-9复查无复发，一般情况良好。
//2017-06-05随访：家属接电话，患者一般可，春节后行胸部CT检查，结果（-）。
//2019年1月随访：2018年5月复查CT，B超，均无异常。
//2019年7月随访：患者于7月份行术后复查，胸部CT提示无明显异常，腹部B超无异常，未进行放化疗。</t>
    <phoneticPr fontId="5" type="noConversion"/>
  </si>
  <si>
    <t>高血压4年余，现口服降压0号1# qd；心律不齐，房性早搏，悬雍垂肿物切除史，颈部肿物切除</t>
    <phoneticPr fontId="5" type="noConversion"/>
  </si>
  <si>
    <t>1.8*1.6cm</t>
  </si>
  <si>
    <t>18S3981082</t>
  </si>
  <si>
    <t>唐起松</t>
  </si>
  <si>
    <t>（右肺下叶背段）切除标本：浸润性腺癌（中分化），腺泡生长方式，周边可见原位癌，未见胸膜侵犯及脉管内癌栓，免疫组化染色结果：ALK（-），特殊染色：弹力纤维（+）。
（2、4、7、10、11、12组淋巴结）未见癌转移（0/1、0/0、0/1、0/1）。</t>
  </si>
  <si>
    <t>胸腔镜肺段切除术</t>
  </si>
  <si>
    <t>2015/08/01随访：多次拨打电话均无人接听。
//2015.10.22随访：身体状况好，来复查右肺下叶钙化灶新发磨玻璃影，李运建议3个月复查，观察。
//2015－11－28随访：10月胸CT示GGO无变化，B超无复发。（术后半年8万，1年9万）。
//2016/06/16随访：电话无人接听，查看临床数据中心，有定期在李运处随访，最近一次CT是2016-01-27，提示原右肺下叶钙化灶周围磨玻璃影较前吸收，2016-05-26就诊已预约胸部CT。
//2017-01-02随访：身体情况好，8月份查胸部CT较前无著变。
//2017-07-09随访：2次电话无人接听
//2018-1-27随访：多次拨打无人接听。
//2019年1月随访：拨打3次，无人接听。
//2019年7月随访：患者于4月份行术后复查，胸部CT提示无明显异常，腹部B超无异常，未进行放化疗。</t>
    <phoneticPr fontId="5" type="noConversion"/>
  </si>
  <si>
    <t>高血压病史20年余，服用普利类药物控制在正常水平，冠心病史4年，糖尿病病史4年，平素服用格列齐特控制在正常水平。</t>
  </si>
  <si>
    <t>2.2*2.1cm</t>
  </si>
  <si>
    <t>18S3981083</t>
  </si>
  <si>
    <t>2015/08/01随访：儿子接听。不太配合。诉术后无任何继续治疗，未行任何复查。已督促。
//2015－11－28：未复查，活动、饮食良好，提醒复查。
//2016/06/16随访：活动、饮食均良好，但从未复查，已提醒但估计不会遵嘱。
//2017-01-15随访：儿子接听，诉患者最近咳嗽、气喘，曾输液治疗，好转，建议复查胸部CT。
//2017-07-09随访：儿子接听，诉身体挺好，6月份左右外院胸部CT提示无明显异常，随后因为气喘至我院就诊，急诊输液后好转，目前一般生活无障碍，口服中药调理。
//2018年1月随访：家属没让患者知道情况，手术后只做过一次复查，后来就没做，身体状况一直比较好。
//2019年1月随访：2018年9月，因脑转移去世。</t>
    <phoneticPr fontId="1" type="noConversion"/>
  </si>
  <si>
    <t>2018/9，脑转移</t>
    <phoneticPr fontId="5" type="noConversion"/>
  </si>
  <si>
    <t>43</t>
    <phoneticPr fontId="5" type="noConversion"/>
  </si>
  <si>
    <t>18年前子宫肌瘤行子宫全切</t>
    <phoneticPr fontId="5" type="noConversion"/>
  </si>
  <si>
    <t>18S4034957</t>
  </si>
  <si>
    <t>ZS28</t>
  </si>
  <si>
    <t>尹郁建</t>
  </si>
  <si>
    <t>IA2</t>
    <phoneticPr fontId="5" type="noConversion"/>
  </si>
  <si>
    <t>T1bN0M0</t>
    <phoneticPr fontId="5" type="noConversion"/>
  </si>
  <si>
    <t>（右肺下叶）浸润性腺癌。（冰冻报告已于当天报告） （右肺下叶）肺楔形切除标本：肺浸润性腺癌，腺泡型为主，肿瘤大小1x1x0.8cm，脏层胸膜弹力纤维染色染色显示弹力纤维板完整；未见脉管内癌栓及神经侵犯，周围肺组织见可见纤维结缔组织伴玻璃样变性。
免疫组化染色结果：TTF-1（+），NapsinA（+），ALK-D5F3（肿瘤组织-，阳性对照+，阴性对照-），CK（+）；特殊染色结果：弹力（+）。</t>
  </si>
  <si>
    <t>2017-12-14随访：无不适，2017-11-12复查CT正常。
//2018-3-13随访：2018-2-12复查CT无异常。
//2018-5-15随访：复查CT正常。
//2018-8-17随访：2018-6-15CT无异常。2020.1.15随访;2019.12月复查CT(-)</t>
    <phoneticPr fontId="5" type="noConversion"/>
  </si>
  <si>
    <t>高血压，糖尿病</t>
    <phoneticPr fontId="5" type="noConversion"/>
  </si>
  <si>
    <t>24</t>
    <phoneticPr fontId="1" type="noConversion"/>
  </si>
  <si>
    <t>18S4034984</t>
  </si>
  <si>
    <t>ZS12</t>
  </si>
  <si>
    <t>赵仁</t>
  </si>
  <si>
    <t>（左肺下叶基底段部分）楔形切除标本：肺浸润性中分化鳞状细胞癌，角化型，癌巢周变可见残留的肺泡上皮，可见片状坏死，肿瘤大小2x2x1CM，未见脉管内癌栓及神经侵犯，未侵及脏层胸膜；临床送检（10组）淋巴结未见癌转移（0/1），（9、11组）纤维结缔组织，未见癌。免疫组化染色结果：CK5/6（+），P40（+），TTF-1（-），NapsinA（-），Ki-67（60%+）。</t>
  </si>
  <si>
    <t>2017/7/20随访：2017-5-24复查X线发现胸部积液，肺炎。
//2017-11-28复查：2017-8复查CT，右肺5mm结节，咳嗽，虚汗，CEA升高。
//2018-3-6随访：2017-12-4复查CT、B超无异常。
//2018-4-19随访：准备近期复查。
//2018-7-26随访：服用中药，准备近期复查。
//2018-10-26随访：中药治疗。
//2019-1-31随访：接通后挂断。
//2019-4-29随访：气喘、乏力，2018-11-15复查发现肺门左侧1转移。查病历系统：2019/2发现左肺中叶实性结节，恶变可能性大
//2019-10-24随访：2019-6-20开始放疗20次，无效果。</t>
    <phoneticPr fontId="5" type="noConversion"/>
  </si>
  <si>
    <t>2018-11-15肺门转移</t>
    <phoneticPr fontId="5" type="noConversion"/>
  </si>
  <si>
    <t>放疗</t>
    <phoneticPr fontId="5" type="noConversion"/>
  </si>
  <si>
    <t>高血压9年，2016年行肠息肉切除术</t>
    <phoneticPr fontId="5" type="noConversion"/>
  </si>
  <si>
    <t>吸烟史60年，量不详</t>
    <phoneticPr fontId="5" type="noConversion"/>
  </si>
  <si>
    <t>18S4034985</t>
  </si>
  <si>
    <t>ZS15</t>
  </si>
  <si>
    <t>卢国莲</t>
  </si>
  <si>
    <t>2017/7/17随访：2017-5复查X线无异常。
//2017/11/27随访：2017/9复查X线无异常。
//2018/1/30随访：无不适。
//2018/4/17随访：打算近期复查。
//2018/7/23随访：2018/3/5复查胸部CT无异常。
//2018/10/22随访：无不适。
//2019/1/21随访：2018-12-5胸部CT无异常。
//2019/4/25随访：存活。
//2019/10/22随访：瘤标正常，2019-6-15复查腹部CT和头MRI无异常。</t>
    <phoneticPr fontId="5" type="noConversion"/>
  </si>
  <si>
    <t>30</t>
    <phoneticPr fontId="5" type="noConversion"/>
  </si>
  <si>
    <t>20年前因子宫肌瘤行子宫全切术</t>
    <phoneticPr fontId="5" type="noConversion"/>
  </si>
  <si>
    <t>18S4034994</t>
  </si>
  <si>
    <t>ZS17</t>
  </si>
  <si>
    <t>王秀叶</t>
  </si>
  <si>
    <t>（右肺上叶）肺叶切除标本：浸润性肺腺癌，腺泡型为主，肿瘤大小2.5x2x1.5CM，未侵犯脏层胸膜，未见脉管内癌栓及神经侵犯，支气管及血管断端切净；临床送检（2组、3组、4组、11组、12组、13组）淋巴结未见癌转移（0/1、0/1、0/2、0/1、0/1、0/1），送检（7组）小块肺组织，可见纤维组织增生及碳末沉积。免疫组化染色结果：TTF-1（+），ALK-D5F3（肿瘤组织-，阳性对照+，阴性对照-）。</t>
  </si>
  <si>
    <t>2017/7/24随访：2017-5复查正常，一般状况可。
//2017-12-14随访：2017-9复查腹部彩超。
//2018-3-4随访：2018-2-5复查：B超、CT无异常。
//2018-4-24随访：无异常。
//2018-7-31随访：2018-5-2复查彩超、CT无异常。
//2018-10-26随访：存活。
//2019-2-3随访：接通后挂断。
//2019-4-30随访：存活。
//2019-10-29随访：准备近期复查。</t>
    <phoneticPr fontId="5" type="noConversion"/>
  </si>
  <si>
    <t>十二指肠球部溃疡3年</t>
    <phoneticPr fontId="5" type="noConversion"/>
  </si>
  <si>
    <t>18S4034995</t>
  </si>
  <si>
    <t>周京阳</t>
  </si>
  <si>
    <t>T4NXM1a</t>
  </si>
  <si>
    <t>（右上叶）部分肺切除标本：肺中分化腺癌（腺泡为主型），大小2.5x2x1.5cm，可见脉管内癌栓，组化染色：弹力纤维显示未侵及肺膜。免疫组化染色结果：ALK（-），阳性对照（+），阴性对照（-）。（胸膜）可见癌侵犯。</t>
  </si>
  <si>
    <t>右肺腺癌,胸膜转移</t>
  </si>
  <si>
    <t>胸腔镜肺楔形切除术||胸膜活检术</t>
  </si>
  <si>
    <t>2015.2.15化疗方案：顺铂120mg+长春瑞滨45mg化疗</t>
  </si>
  <si>
    <t>2015-7-31随访：身体状况还行，本月复查胸部CT未见进展，化疗1次后改服易瑞沙。
//2015－11－28：2015-10-13胸CT未见进展，继续口服易瑞沙，活动饮食良好。
//2016-5-28随访，今年4月份复查胸部CT，未见复发，继续口服易瑞沙。
//2017-1-15随访：16-10复查ct，无复发，继续口服易瑞沙。
//2017-06-05随访：本人接电话，患者一般可，今年2月复查CT、B超、瘤标（-），计划本周再次复查。
//2019年1月随访：2018年11月复查CT、B超，均无明显变化，一直服用易瑞沙靶向药。
//2019年7月随访：患者于6月份行术后复查，胸部CT提示无明显异常，腹部B超无异常，一直服用易瑞沙，控制效果可。</t>
    <phoneticPr fontId="5" type="noConversion"/>
  </si>
  <si>
    <t>2000年行左侧卵巢全切+子宫次全切术</t>
    <phoneticPr fontId="5" type="noConversion"/>
  </si>
  <si>
    <t>2.2cm*2.3cm*2.6cm（LR*AP*SI）（病历中记载）</t>
  </si>
  <si>
    <t>18S4034997</t>
  </si>
  <si>
    <t>ZS13</t>
  </si>
  <si>
    <t>贾素青</t>
  </si>
  <si>
    <t>（右肺上叶）切除标本：肺脏浸润性腺癌，腺泡性为主，大小约3cm×1.5cm，未见明确脉管内癌栓，紧邻（未侵及）脏层肺膜，支气管切缘未见癌侵犯，支气管周围淋巴结未见癌转移（0/1）；送检（2组、4组、7组、9组、10组、11组）淋巴结未见癌转移（0/1、0/2、0/2、0/1、0/1、0/1）；免疫组化染色结果：CK（+），TTF-1（+），ALK-Ventana（D5F3）（本例癌组织：-；阳性对照：+；阴性对照：-）， 特殊染色结果：弹力纤维（连续性未破坏）。</t>
  </si>
  <si>
    <t>2017/7/17随访：手术部位疼痛，咳嗽，注射日达仙，2017-6复查CT、彩超无异常。
//2017/11/27随访：清咳，注射日达仙，2017-9复查CT、彩超无异常。
//2018-2-13随访：2018/1/15复查CT无异常。
//2018/4/17随访：腰背痛3个月。
//2018-7-26随访：2018-7-1复查MRI、CT无异常。
//2018-10-24随访：一般情况可。
//2019-1-29随访：无人接听。
//2019-4-28随访：2019-4-19复查X线、彩超无异常。
//2019-10-30随访：接通后挂断。//</t>
    <phoneticPr fontId="5" type="noConversion"/>
  </si>
  <si>
    <t>高血压病史1年</t>
    <phoneticPr fontId="5" type="noConversion"/>
  </si>
  <si>
    <t>18S4035013</t>
  </si>
  <si>
    <t>ZS31</t>
  </si>
  <si>
    <t>马彪</t>
    <phoneticPr fontId="5" type="noConversion"/>
  </si>
  <si>
    <t>2017/05/19 病案系统，2017/5/19行EBUS-TBNA，病理报告系统里面也仅EBUS-TBNA病理报告，未见肺叶切除病理，未在我院行肺叶切除（ 2017-06-01 （R4淋巴结）穿刺活检标本：血性背景中见淋巴细胞、中性粒细胞及炭沫沉着，另见少量上皮细胞，体积增大，核有异型，免疫组化染色结果：CK（+），CK7（+），CK20（-），TTF-1（+），Ki-67（+），结合临床，考虑腺癌可能性大。）</t>
    <phoneticPr fontId="5" type="noConversion"/>
  </si>
  <si>
    <t xml:space="preserve"> （ 2017-06-01 （R4淋巴结）穿刺活检标本：血性背景中见淋巴细胞、中性粒细胞及炭沫沉着，另见少量上皮细胞，体积增大，核有异型，免疫组化染色结果：CK（+），CK7（+），CK20（-），TTF-1（+），Ki-67（+），结合临床，考虑腺癌可能性大。）</t>
    <phoneticPr fontId="1" type="noConversion"/>
  </si>
  <si>
    <t>2018-11-13随访：死亡</t>
    <phoneticPr fontId="5" type="noConversion"/>
  </si>
  <si>
    <t>2018/11/13 （以随访时间算）</t>
    <phoneticPr fontId="1" type="noConversion"/>
  </si>
  <si>
    <t>1 不详</t>
    <phoneticPr fontId="1" type="noConversion"/>
  </si>
  <si>
    <t>4年前颈部囊肿切除术</t>
    <phoneticPr fontId="5" type="noConversion"/>
  </si>
  <si>
    <t>18S4035014</t>
  </si>
  <si>
    <t>ZS32</t>
  </si>
  <si>
    <t>黄华军</t>
    <phoneticPr fontId="5" type="noConversion"/>
  </si>
  <si>
    <t>T2N0M0</t>
    <phoneticPr fontId="5" type="noConversion"/>
  </si>
  <si>
    <t>（左上叶）肺切除标本：肺组织可见浸润性癌，肿瘤分化差，大部分呈实体型，部分呈乳头状型及粘液腺癌表现，免疫组化染色结果：CK（+），CK5/6（-），CK7（+），CK20（-），p40（-），p63（-），TTF-1（-），NapsinA（-），Syn（+），CgA（+），CD56（-），Ki-67（30%+），ALK（肿瘤组织-，阳性对照+，阴性对照-），符合肺低分化腺癌，伴神经内分泌分化，大小2.5×2×2cm，肿瘤侵犯脏层胸膜（特殊染色结果：弹力纤维连续性中断），可见广泛脉管癌栓；支气管残端未见癌。（5组、7组、8组、9组、10组、11组）淋巴结未见癌转移（0/1、0/1、0/1、0/1、0/1、0/1）。</t>
  </si>
  <si>
    <t>2017/12/18随访：一般状况较差。
//2018/3/9随访：2017/12/26因肺癌晚期死亡，骨、头、肝脏转移</t>
    <phoneticPr fontId="5" type="noConversion"/>
  </si>
  <si>
    <t>2017/12/26，肝、脑、骨转移</t>
    <phoneticPr fontId="1" type="noConversion"/>
  </si>
  <si>
    <t>甲肝病史20余年，肺结核病史30余年</t>
    <phoneticPr fontId="5" type="noConversion"/>
  </si>
  <si>
    <t>18S4035015</t>
  </si>
  <si>
    <t>ZS33</t>
  </si>
  <si>
    <t>吕洋</t>
  </si>
  <si>
    <t>T1cN1M0</t>
  </si>
  <si>
    <t>（右肺上叶）楔形+肺叶切除标本：肺浸润性腺癌，腺泡型及微乳头型；肿瘤大小4x3x2.5CM，脏层胸膜弹力纤维染色显示未侵破弹力纤维板，可见个别脉管内癌栓；支气管及血管断端已切净；（右肺下叶结节）小许肺组织，局灶纤维组织轻度增生，间质血管充血伴出血。（右肺下叶）楔形切除标本：肺非典型腺瘤样增生，直径约0.4cm。临床送检（11组）淋巴结可见癌转移（1/1），（4组、7组、8组、10组）淋巴结未见癌转移（0/2、0/2、0/1、0/1），（2组）送检小块纤维脂肪组织，未见癌。免疫组化染色结果：TTF-1（+），ALKD5F3（肿瘤组织-，阳性对照+，阴性对照-），CK（+）；特殊染色结果：弹力纤维（+）。</t>
  </si>
  <si>
    <t>2017/11/21随访：接通后挂断
//2018/3/23随访：接通后挂断
//2018/6/2随访：接通后挂断
//2018/8/31随访：接通后挂断
//2018/12/5随访：接通后挂断
//2019/03/6随访：一般情况可，注射胸腺五肽，行血液学检查无异常；2018/12/15查头部、胸部CT（-），腹部彩超（-）
//2019/5/29随访：接通后挂断
//2019/11/25随访：血液检查尿酸高，肝功能异常，口服药物治疗，目前停药。2019/5/21复查头、胸部CT（-），复查腹部彩超（-）</t>
    <phoneticPr fontId="5" type="noConversion"/>
  </si>
  <si>
    <t>17年前骨折术后</t>
    <phoneticPr fontId="5" type="noConversion"/>
  </si>
  <si>
    <t>18S4035016</t>
  </si>
  <si>
    <t>ZS35</t>
  </si>
  <si>
    <t>赵小霞</t>
  </si>
  <si>
    <t>T2NxM1a</t>
    <phoneticPr fontId="5" type="noConversion"/>
  </si>
  <si>
    <t>2017/12/14随访：无身体不适，目前口服厄洛替尼。2017/11复查PET、彩超（-）
//2018/3/23随访：接通后挂断
//2018/6/6随访：接通后挂断
//2018/9/5随访：接通后挂断
//2018/12/3随访：主诉术后身体不适，厄落替尼副反应较重。2018/10/25复查胸腹CT（-）
//2019/3/6随访：主诉阴天时气短、胸闷
//2019/5/27随访：主诉胸闷、气短。2019/4/25复查胸部CT（-），头颅MRI（-），腹部彩超（-）
//2019/8/28随访：接通后挂断
//2019/11/25随访：主诉气短、胸闷，偶有腹泻、皮肤瘙痒。2018/10/25复查头胸腹CT（-）</t>
    <phoneticPr fontId="5" type="noConversion"/>
  </si>
  <si>
    <t>阑尾切除1年</t>
    <phoneticPr fontId="5" type="noConversion"/>
  </si>
  <si>
    <t>18S4146705</t>
    <phoneticPr fontId="5" type="noConversion"/>
  </si>
  <si>
    <t>P2151</t>
  </si>
  <si>
    <t>王汉三</t>
    <phoneticPr fontId="5" type="noConversion"/>
  </si>
  <si>
    <t>（右上叶）肺组织切除标本：肺小细胞癌，大小约2.5×2×1cm，可疑脉管内癌栓，未见明确被膜受累；支气管断端未见癌。
（2、4、7、10、11、12组）淋巴结未见癌转移（0/13、0/8、0/1、0/2、0/2、0/2）。</t>
  </si>
  <si>
    <t>右肺上叶小细胞肺癌</t>
  </si>
  <si>
    <t>当地行5周期化疗（具体方案及剂量不详）</t>
  </si>
  <si>
    <t>术后行放疗，具体方案及剂量不详</t>
  </si>
  <si>
    <t>2015/8/2随访：多次无人接听；
//2016-06-16随访：1月复查胸CT发现大量心包积液，血性，当地考虑转移，行局部药物注射治疗，拟近期复查；
//2017-03-18随访：12月2日因肿瘤复发去世。</t>
    <phoneticPr fontId="1" type="noConversion"/>
  </si>
  <si>
    <t>2016/1心包</t>
    <phoneticPr fontId="1" type="noConversion"/>
  </si>
  <si>
    <t>15</t>
    <phoneticPr fontId="5" type="noConversion"/>
  </si>
  <si>
    <t>化疗</t>
  </si>
  <si>
    <t>20年前肺脓肿病史</t>
    <phoneticPr fontId="5" type="noConversion"/>
  </si>
  <si>
    <t>1 量不详</t>
    <phoneticPr fontId="5" type="noConversion"/>
  </si>
  <si>
    <t>19P0126600</t>
    <phoneticPr fontId="1" type="noConversion"/>
  </si>
  <si>
    <t>ZS1</t>
  </si>
  <si>
    <t>杨春玲</t>
  </si>
  <si>
    <t xml:space="preserve"> IA1</t>
  </si>
  <si>
    <t>左肺上叶：小细胞癌；左肺下叶：鳞癌</t>
  </si>
  <si>
    <t>（右肺上叶）肺脏楔形切除标本：肺脏微浸润性腺癌，大小约0.6cmx0.5cm，未见明确脉管内癌栓，未侵及脏层胸膜；
（右肺下叶）肺脏楔形切除标本：肿瘤已先行送检（S366686），本次送检肺组织，局灶可见个别异型肿瘤细胞残留；
送检（2组、7组、10组、11组、12组）淋巴结未见癌转移（0/1、0/1、0/4、0/5、0/2）；（9组淋巴结）纤维组织伴出血未见癌侵犯；
免疫组化染色结果：右肺上叶癌组织：TTF-1（+），ALK-Ventana（D5F3）（本例癌组织：-；阳性对照：+；阴性对照：-）。</t>
  </si>
  <si>
    <t>19P0126601</t>
  </si>
  <si>
    <t>ZS18</t>
  </si>
  <si>
    <t>林峰</t>
  </si>
  <si>
    <t>TisN0M0</t>
    <phoneticPr fontId="5" type="noConversion"/>
  </si>
  <si>
    <r>
      <t>（右肺上叶1）楔形切除标本：肺非典型腺瘤样增生，结节镜下直径0.2CM。
（右肺上叶2、3、4）楔形切除标本：肺组织，局灶间质纤维组织轻度增生，肺泡上皮增生；
（右肺中叶）楔形切除标本：</t>
    </r>
    <r>
      <rPr>
        <sz val="11"/>
        <color rgb="FFFF0000"/>
        <rFont val="等线"/>
        <family val="3"/>
        <charset val="134"/>
        <scheme val="minor"/>
      </rPr>
      <t>肺原位腺癌</t>
    </r>
    <r>
      <rPr>
        <sz val="11"/>
        <color theme="1"/>
        <rFont val="等线"/>
        <family val="2"/>
        <charset val="134"/>
        <scheme val="minor"/>
      </rPr>
      <t>，直径0.5CM。
（右肺下叶1）楔形切除标本：肺组织，局灶纤维组织增生，周围肺泡上皮增生。（右肺下叶2）楔形切除标本：可见临床标记2处，肺组织，局灶纤维组织增生，个别肺泡上皮增生。临床送检（7组、10组、11组）淋巴结未见癌转移（0/1、0/1、0/1）。冰冻：（右肺上叶）肺泡上皮瘤样增生，贴壁生长的肿瘤，等石蜡除外浸润。</t>
    </r>
    <phoneticPr fontId="5" type="noConversion"/>
  </si>
  <si>
    <t>原位腺癌</t>
  </si>
  <si>
    <t>2017/7/24随访：主诉肋骨麻木，2017/6胸片（-）
2017/12/15随访：无人接听
2018/3/14随访：无明显不适，2017/11/05复查胸部CT（-）
2018/4/26随访：无明显不适
2018/8/1随访：无明显不适，2018/4/15性胸部影像学检查（不详）（-）
2018/10/31随访：无明显不适
2019/1/25随访：无明显不适
2019/5/8随访：接通后挂断
2019/11/6随访：接通后挂断</t>
    <phoneticPr fontId="5" type="noConversion"/>
  </si>
  <si>
    <t>21</t>
    <phoneticPr fontId="5" type="noConversion"/>
  </si>
  <si>
    <t>19P0126635</t>
  </si>
  <si>
    <t>ZS4</t>
  </si>
  <si>
    <t>许贵海</t>
  </si>
  <si>
    <t>IIIA</t>
  </si>
  <si>
    <t>T1cN2M0</t>
    <phoneticPr fontId="13" type="noConversion"/>
  </si>
  <si>
    <t>（右肺下叶）腺癌。（冰冻结果已于当日报告） （右肺下叶）肺叶切除标本：肺脏浸润性腺癌，乳头状为主型，可见微乳头结构，可见脉管内癌栓，送检肿瘤大小约2.5cmx2cmx0.7cm，未侵及脏层胸膜，支气管断端未见癌侵犯；肺内淋巴结未见癌转移（0/1）；
送检（4、11）淋巴结可见癌转移（1/2、1/5）；（2、7）淋巴结未见癌转移（0/2、0/7）；
免疫组化染色结果：腺癌成分：TTF-1（+），ALK-Ventana（D5F3）（本例癌组织：-；阳性对照：+；阴性对照：-）。</t>
  </si>
  <si>
    <t>乳头型、浸润性</t>
    <phoneticPr fontId="5" type="noConversion"/>
  </si>
  <si>
    <t xml:space="preserve">2017/7/7随访：服用抗癌药。2017/5/7复查胸部CT，病灶稳定无异常
2018/1/22随访：2017/09/25号血常规，生化，心电图、腹部彩超结果都正常，无不适主诉，服用康力欣，乌苯美司，打胸腺法新，使用靶向药埃克替尼
2018/4/16随访：皮疹，无其他不适
2018/7/16随访：胸部CT（-），腹部彩超（-）
2018/10/12随访：癌胚抗原1.93.2018/10/8复查胸腹CT、腹部核磁发现肺癌转移至肝
2019/1/11随访：AP方案化疗3次，
2019/4/11随访：复查胸腹CT、MRI（-）
2019/7/5随访：2019/5/10复查胸部CT（-）
2019/10/12随访：无明显异常
</t>
    <phoneticPr fontId="5" type="noConversion"/>
  </si>
  <si>
    <t>2018/10/8 肝</t>
    <phoneticPr fontId="5" type="noConversion"/>
  </si>
  <si>
    <t>18</t>
    <phoneticPr fontId="5" type="noConversion"/>
  </si>
  <si>
    <t>AP方案化疗3次</t>
  </si>
  <si>
    <t>Concentration</t>
    <phoneticPr fontId="5" type="noConversion"/>
  </si>
  <si>
    <t>patient_record_id</t>
    <phoneticPr fontId="5" type="noConversion"/>
  </si>
  <si>
    <t>Gender</t>
    <phoneticPr fontId="5" type="noConversion"/>
  </si>
  <si>
    <t>Age</t>
    <phoneticPr fontId="5" type="noConversion"/>
  </si>
  <si>
    <t>Pathology</t>
    <phoneticPr fontId="5" type="noConversion"/>
  </si>
  <si>
    <t>Stage</t>
    <phoneticPr fontId="5" type="noConversion"/>
  </si>
  <si>
    <t>CEA</t>
    <phoneticPr fontId="5" type="noConversion"/>
  </si>
  <si>
    <t>CYFRA21-1</t>
    <phoneticPr fontId="5" type="noConversion"/>
  </si>
  <si>
    <t xml:space="preserve"> NSE</t>
    <phoneticPr fontId="5" type="noConversion"/>
  </si>
  <si>
    <t>CA19-9</t>
    <phoneticPr fontId="5" type="noConversion"/>
  </si>
  <si>
    <t>CA125</t>
    <phoneticPr fontId="5" type="noConversion"/>
  </si>
  <si>
    <t>FU_last</t>
    <phoneticPr fontId="7" type="noConversion"/>
  </si>
  <si>
    <t>Status</t>
    <phoneticPr fontId="5" type="noConversion"/>
  </si>
  <si>
    <t>Recurrence</t>
    <phoneticPr fontId="5" type="noConversion"/>
  </si>
  <si>
    <t>FU_DFS</t>
    <phoneticPr fontId="5" type="noConversion"/>
  </si>
  <si>
    <t>DFS</t>
    <phoneticPr fontId="5" type="noConversion"/>
  </si>
  <si>
    <t>OS</t>
    <phoneticPr fontId="5" type="noConversion"/>
  </si>
  <si>
    <t>FU_OS</t>
    <phoneticPr fontId="5" type="noConversion"/>
  </si>
  <si>
    <t>Smoking</t>
    <phoneticPr fontId="5" type="noConversion"/>
  </si>
  <si>
    <t>1</t>
  </si>
  <si>
    <t>1</t>
    <phoneticPr fontId="5" type="noConversion"/>
  </si>
  <si>
    <t>60</t>
  </si>
  <si>
    <t>7</t>
  </si>
  <si>
    <t>32</t>
  </si>
  <si>
    <t>31</t>
  </si>
  <si>
    <t>39</t>
  </si>
  <si>
    <t>8</t>
  </si>
  <si>
    <t>57</t>
  </si>
  <si>
    <t>15</t>
  </si>
  <si>
    <t>10</t>
  </si>
  <si>
    <t>56</t>
  </si>
  <si>
    <t>28</t>
  </si>
  <si>
    <t>55</t>
  </si>
  <si>
    <t>23</t>
  </si>
  <si>
    <t>48</t>
  </si>
  <si>
    <t>54</t>
  </si>
  <si>
    <t>61</t>
  </si>
  <si>
    <t>11</t>
  </si>
  <si>
    <t>40</t>
  </si>
  <si>
    <t>12</t>
  </si>
  <si>
    <t>53</t>
  </si>
  <si>
    <t>9</t>
  </si>
  <si>
    <t>43</t>
  </si>
  <si>
    <t>13</t>
  </si>
  <si>
    <t>4</t>
  </si>
  <si>
    <t>33</t>
  </si>
  <si>
    <t>38</t>
  </si>
  <si>
    <t>5</t>
  </si>
  <si>
    <t>19</t>
  </si>
  <si>
    <t>29</t>
  </si>
  <si>
    <t>36</t>
  </si>
  <si>
    <t>62</t>
  </si>
  <si>
    <t>47</t>
  </si>
  <si>
    <t>37</t>
  </si>
  <si>
    <t>2</t>
  </si>
  <si>
    <t>14</t>
  </si>
  <si>
    <t>52</t>
  </si>
  <si>
    <t>45</t>
  </si>
  <si>
    <t>21</t>
  </si>
  <si>
    <t>59</t>
  </si>
  <si>
    <t>24</t>
  </si>
  <si>
    <t>30</t>
  </si>
  <si>
    <t>18</t>
  </si>
  <si>
    <t>2017/05/19 病案系统，2017/5/19行EBUS-TBNA，病理报告系统里面也仅EBUS-TBNA病理报告，未见肺叶切除病理，未在我院行肺叶切除（ 2017-06-01 （R4淋巴结）穿刺活检标本：血性背景中见淋巴细胞、中性粒细胞及炭沫沉着，另见少量上皮细胞，体积增大，核有异型，免疫组化染色结果：CK（+），CK7（+），CK20（-），TTF-1（+），Ki-67（+），结合临床，考虑腺癌可能性大。）</t>
  </si>
  <si>
    <t>18S3981083M</t>
    <phoneticPr fontId="5" type="noConversion"/>
  </si>
  <si>
    <t>19L0126632M</t>
  </si>
  <si>
    <t>19L0126600M</t>
  </si>
  <si>
    <t>19P0164938M</t>
  </si>
  <si>
    <t>19P0164948M</t>
  </si>
  <si>
    <t>19P0164951M</t>
  </si>
  <si>
    <t>19P0164953M</t>
  </si>
  <si>
    <t>19P0165003M</t>
  </si>
  <si>
    <t>19P0165006M</t>
  </si>
  <si>
    <t>19P0165005M</t>
  </si>
  <si>
    <t>19P0164987M</t>
  </si>
  <si>
    <t>19P0164933M</t>
  </si>
  <si>
    <t>19P0165009M</t>
  </si>
  <si>
    <t>ZS5</t>
  </si>
  <si>
    <t>刘云政</t>
  </si>
  <si>
    <t>刘文芹</t>
  </si>
  <si>
    <t>高喜霞</t>
  </si>
  <si>
    <t>张文峰</t>
  </si>
  <si>
    <t>李来</t>
  </si>
  <si>
    <t>刘金荣</t>
  </si>
  <si>
    <t>迟蕊</t>
  </si>
  <si>
    <t>沈小平</t>
  </si>
  <si>
    <t>高雁林</t>
  </si>
  <si>
    <t>刘盐骅</t>
  </si>
  <si>
    <t>张英</t>
  </si>
  <si>
    <t>许亮</t>
  </si>
  <si>
    <t>IIIB</t>
  </si>
  <si>
    <t>IIB</t>
  </si>
  <si>
    <t>李连奎</t>
    <phoneticPr fontId="5" type="noConversion"/>
  </si>
  <si>
    <t>19P0164931M</t>
    <phoneticPr fontId="5" type="noConversion"/>
  </si>
  <si>
    <t>19P0164931</t>
  </si>
  <si>
    <t>19P0164933</t>
  </si>
  <si>
    <t>19P0164938</t>
  </si>
  <si>
    <t>19P0164948</t>
  </si>
  <si>
    <t>19P0164951</t>
  </si>
  <si>
    <t>19P0164953</t>
  </si>
  <si>
    <t>19P0164987</t>
  </si>
  <si>
    <t>19P0165003</t>
  </si>
  <si>
    <t>19P0165005</t>
  </si>
  <si>
    <t>19P0165006</t>
  </si>
  <si>
    <t>19P0165009</t>
  </si>
  <si>
    <t>微浸润腺癌</t>
  </si>
  <si>
    <t>19P0165010M</t>
    <phoneticPr fontId="5" type="noConversion"/>
  </si>
  <si>
    <t>19P0165010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</si>
</sst>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14" x14ac:knownFonts="1">
    <font>
      <sz val="11"/>
      <color theme="1"/>
      <name val="等线"/>
      <family val="2"/>
      <charset val="134"/>
      <scheme val="minor"/>
    </font>
    <font>
      <b/>
      <sz val="13"/>
      <color theme="3"/>
      <name val="等线"/>
      <family val="2"/>
      <charset val="134"/>
      <scheme val="minor"/>
    </font>
    <font>
      <sz val="11"/>
      <color rgb="FF9C0006"/>
      <name val="等线"/>
      <family val="2"/>
      <charset val="134"/>
      <scheme val="minor"/>
    </font>
    <font>
      <sz val="11"/>
      <color rgb="FFFF0000"/>
      <name val="等线"/>
      <family val="2"/>
      <charset val="134"/>
      <scheme val="minor"/>
    </font>
    <font>
      <sz val="11"/>
      <color theme="1"/>
      <name val="等线"/>
      <family val="3"/>
      <charset val="134"/>
      <scheme val="minor"/>
    </font>
    <font>
      <sz val="9"/>
      <name val="等线"/>
      <family val="2"/>
      <charset val="134"/>
      <scheme val="minor"/>
    </font>
    <font>
      <sz val="11"/>
      <name val="等线"/>
      <family val="3"/>
      <charset val="134"/>
      <scheme val="minor"/>
    </font>
    <font>
      <sz val="9"/>
      <name val="等线"/>
      <family val="3"/>
      <charset val="134"/>
      <scheme val="minor"/>
    </font>
    <font>
      <sz val="11"/>
      <color indexed="8"/>
      <name val="等线"/>
      <family val="3"/>
      <charset val="134"/>
    </font>
    <font>
      <sz val="9"/>
      <name val="等线"/>
      <family val="3"/>
      <charset val="134"/>
    </font>
    <font>
      <sz val="11"/>
      <color rgb="FFFF0000"/>
      <name val="等线"/>
      <family val="3"/>
      <charset val="134"/>
      <scheme val="minor"/>
    </font>
    <font>
      <b/>
      <sz val="11"/>
      <color theme="1"/>
      <name val="等线"/>
      <family val="3"/>
      <charset val="134"/>
      <scheme val="minor"/>
    </font>
    <font>
      <sz val="11"/>
      <name val="等线"/>
      <family val="2"/>
      <charset val="134"/>
      <scheme val="minor"/>
    </font>
    <font>
      <sz val="9"/>
      <name val="宋体"/>
      <family val="3"/>
      <charset val="134"/>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54">
    <xf numFmtId="0" fontId="0" fillId="0" borderId="0" xfId="0">
      <alignment vertical="center"/>
    </xf>
    <xf numFmtId="0" fontId="4" fillId="0" borderId="1" xfId="0" applyFont="1" applyBorder="1" applyAlignment="1">
      <alignment horizontal="left" vertical="center"/>
    </xf>
    <xf numFmtId="0" fontId="0" fillId="0" borderId="2" xfId="0" applyBorder="1" applyAlignment="1">
      <alignment horizontal="left" vertical="center"/>
    </xf>
    <xf numFmtId="176" fontId="6" fillId="2" borderId="2" xfId="0" applyNumberFormat="1" applyFont="1" applyFill="1" applyBorder="1" applyAlignment="1">
      <alignment horizontal="left" vertical="center"/>
    </xf>
    <xf numFmtId="0" fontId="4" fillId="0" borderId="2" xfId="0" applyFont="1" applyBorder="1" applyAlignment="1">
      <alignment horizontal="left" vertical="center"/>
    </xf>
    <xf numFmtId="0" fontId="6" fillId="0" borderId="2" xfId="0" applyFont="1" applyBorder="1" applyAlignment="1">
      <alignment horizontal="left" vertical="center"/>
    </xf>
    <xf numFmtId="14" fontId="6" fillId="2" borderId="2" xfId="0" applyNumberFormat="1" applyFont="1" applyFill="1" applyBorder="1" applyAlignment="1">
      <alignment horizontal="left" vertical="center"/>
    </xf>
    <xf numFmtId="0" fontId="6" fillId="2" borderId="2" xfId="0" applyFont="1" applyFill="1" applyBorder="1" applyAlignment="1">
      <alignment horizontal="left" vertical="center"/>
    </xf>
    <xf numFmtId="0" fontId="4" fillId="0" borderId="2" xfId="0" applyFont="1" applyBorder="1" applyAlignment="1">
      <alignment horizontal="left"/>
    </xf>
    <xf numFmtId="14" fontId="6" fillId="3" borderId="2" xfId="0" applyNumberFormat="1" applyFont="1" applyFill="1" applyBorder="1" applyAlignment="1">
      <alignment horizontal="left" vertical="center"/>
    </xf>
    <xf numFmtId="0" fontId="6" fillId="3" borderId="2" xfId="0" applyFont="1" applyFill="1" applyBorder="1" applyAlignment="1">
      <alignment horizontal="left" vertical="center"/>
    </xf>
    <xf numFmtId="49" fontId="6" fillId="3" borderId="2" xfId="0" applyNumberFormat="1" applyFont="1" applyFill="1" applyBorder="1" applyAlignment="1">
      <alignment horizontal="left" vertical="center"/>
    </xf>
    <xf numFmtId="0" fontId="8" fillId="3" borderId="2" xfId="0" applyFont="1"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6" fillId="0" borderId="4" xfId="0" applyFont="1" applyBorder="1" applyAlignment="1">
      <alignment horizontal="left" vertical="center"/>
    </xf>
    <xf numFmtId="14" fontId="0" fillId="0" borderId="4" xfId="0" applyNumberFormat="1" applyBorder="1" applyAlignment="1">
      <alignment horizontal="left" vertical="center"/>
    </xf>
    <xf numFmtId="0" fontId="3" fillId="0" borderId="4" xfId="0" applyFont="1" applyBorder="1" applyAlignment="1">
      <alignment horizontal="left" vertical="center"/>
    </xf>
    <xf numFmtId="14" fontId="6" fillId="0" borderId="4" xfId="0" applyNumberFormat="1" applyFont="1" applyBorder="1" applyAlignment="1">
      <alignment horizontal="left" vertical="center"/>
    </xf>
    <xf numFmtId="0" fontId="10" fillId="0" borderId="4" xfId="0" applyFont="1" applyBorder="1" applyAlignment="1">
      <alignment horizontal="left" vertical="center"/>
    </xf>
    <xf numFmtId="49" fontId="0" fillId="0" borderId="4" xfId="0" applyNumberFormat="1" applyBorder="1" applyAlignment="1">
      <alignment horizontal="left" vertical="center"/>
    </xf>
    <xf numFmtId="0" fontId="12" fillId="0" borderId="4" xfId="0" applyFont="1" applyBorder="1" applyAlignment="1">
      <alignment horizontal="left" vertical="center"/>
    </xf>
    <xf numFmtId="14" fontId="12" fillId="0" borderId="4" xfId="0" applyNumberFormat="1" applyFont="1" applyBorder="1" applyAlignment="1">
      <alignment horizontal="left" vertical="center"/>
    </xf>
    <xf numFmtId="0" fontId="12" fillId="0" borderId="3" xfId="0" applyFont="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6" fillId="3" borderId="4" xfId="0" applyFont="1" applyFill="1" applyBorder="1" applyAlignment="1">
      <alignment horizontal="left" vertical="center"/>
    </xf>
    <xf numFmtId="14" fontId="3" fillId="0" borderId="4" xfId="0" applyNumberFormat="1" applyFont="1" applyBorder="1" applyAlignment="1">
      <alignment horizontal="left" vertical="center"/>
    </xf>
    <xf numFmtId="0" fontId="0" fillId="2" borderId="4" xfId="0" applyFill="1" applyBorder="1" applyAlignment="1">
      <alignment horizontal="left" vertical="center"/>
    </xf>
    <xf numFmtId="14" fontId="0" fillId="2" borderId="4" xfId="0" applyNumberFormat="1" applyFill="1" applyBorder="1" applyAlignment="1">
      <alignment horizontal="left" vertical="center"/>
    </xf>
    <xf numFmtId="0" fontId="6" fillId="2" borderId="4" xfId="0" applyFont="1" applyFill="1" applyBorder="1" applyAlignment="1">
      <alignment horizontal="left" vertical="center"/>
    </xf>
    <xf numFmtId="14" fontId="12" fillId="2" borderId="4" xfId="0" applyNumberFormat="1" applyFont="1" applyFill="1" applyBorder="1" applyAlignment="1">
      <alignment horizontal="left" vertical="center"/>
    </xf>
    <xf numFmtId="0" fontId="12" fillId="0" borderId="4" xfId="0" applyFont="1" applyBorder="1" applyAlignment="1">
      <alignment horizontal="left"/>
    </xf>
    <xf numFmtId="0" fontId="0" fillId="0" borderId="4" xfId="0" applyBorder="1" applyAlignment="1">
      <alignment horizontal="left" vertical="top"/>
    </xf>
    <xf numFmtId="14" fontId="10" fillId="3" borderId="4" xfId="0" applyNumberFormat="1" applyFont="1" applyFill="1" applyBorder="1" applyAlignment="1">
      <alignment horizontal="left" vertical="center"/>
    </xf>
    <xf numFmtId="14" fontId="0" fillId="0" borderId="0" xfId="0" applyNumberFormat="1">
      <alignment vertical="center"/>
    </xf>
    <xf numFmtId="0" fontId="0" fillId="0" borderId="0" xfId="0" applyAlignment="1">
      <alignment horizontal="left" vertical="center"/>
    </xf>
    <xf numFmtId="0" fontId="0" fillId="0" borderId="0" xfId="0" applyFill="1" applyBorder="1" applyAlignment="1">
      <alignment horizontal="left" vertical="center"/>
    </xf>
    <xf numFmtId="0" fontId="0" fillId="0" borderId="5" xfId="0" applyFill="1" applyBorder="1" applyAlignment="1">
      <alignment horizontal="left" vertical="center"/>
    </xf>
    <xf numFmtId="49" fontId="0" fillId="0" borderId="5" xfId="0" applyNumberFormat="1" applyFill="1" applyBorder="1" applyAlignment="1">
      <alignment horizontal="left" vertical="center"/>
    </xf>
    <xf numFmtId="0" fontId="6" fillId="3" borderId="2" xfId="0" applyFont="1" applyFill="1" applyBorder="1" applyAlignment="1">
      <alignment horizontal="left" vertical="top"/>
    </xf>
    <xf numFmtId="14" fontId="6" fillId="0" borderId="2" xfId="0" applyNumberFormat="1" applyFont="1" applyBorder="1" applyAlignment="1">
      <alignment horizontal="left" vertical="center"/>
    </xf>
    <xf numFmtId="0" fontId="6" fillId="0" borderId="4" xfId="0" applyFont="1" applyBorder="1" applyAlignment="1">
      <alignment horizontal="left" vertical="top"/>
    </xf>
    <xf numFmtId="49" fontId="6" fillId="0" borderId="4" xfId="0" applyNumberFormat="1" applyFont="1" applyBorder="1" applyAlignment="1">
      <alignment horizontal="left" vertical="center"/>
    </xf>
    <xf numFmtId="49" fontId="10" fillId="0" borderId="4" xfId="0" applyNumberFormat="1" applyFont="1" applyBorder="1" applyAlignment="1">
      <alignment horizontal="left" vertical="center"/>
    </xf>
    <xf numFmtId="0" fontId="12" fillId="0" borderId="4" xfId="0" applyFont="1" applyBorder="1" applyAlignment="1">
      <alignment horizontal="left" vertical="top"/>
    </xf>
    <xf numFmtId="49" fontId="3" fillId="0" borderId="4" xfId="0" applyNumberFormat="1" applyFont="1" applyBorder="1" applyAlignment="1">
      <alignment horizontal="left" vertical="center"/>
    </xf>
    <xf numFmtId="14" fontId="0" fillId="0" borderId="4" xfId="0" applyNumberFormat="1" applyBorder="1" applyAlignment="1">
      <alignment horizontal="left" vertical="top"/>
    </xf>
    <xf numFmtId="0" fontId="3" fillId="0" borderId="4" xfId="0" applyFont="1" applyBorder="1" applyAlignment="1">
      <alignment horizontal="left" vertical="top"/>
    </xf>
    <xf numFmtId="14" fontId="0" fillId="0" borderId="0" xfId="0" applyNumberFormat="1" applyAlignment="1">
      <alignment horizontal="left" vertical="center"/>
    </xf>
    <xf numFmtId="0" fontId="0" fillId="0" borderId="0" xfId="0" applyBorder="1" applyAlignment="1">
      <alignment horizontal="left" vertical="center"/>
    </xf>
    <xf numFmtId="14" fontId="0" fillId="0" borderId="0" xfId="0" applyNumberFormat="1" applyBorder="1" applyAlignment="1">
      <alignment horizontal="left" vertical="center"/>
    </xf>
    <xf numFmtId="0" fontId="0" fillId="0" borderId="4" xfId="0" applyFill="1" applyBorder="1" applyAlignment="1">
      <alignment horizontal="left" vertical="center"/>
    </xf>
    <xf numFmtId="49" fontId="0" fillId="0" borderId="4" xfId="0" applyNumberFormat="1" applyFill="1" applyBorder="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clinical_info/LC/&#32456;&#29256;&#21271;&#22823;&#32954;&#30284;-&#31361;&#21464;&#20449;&#24687;2020.01.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seq_id(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8543;&#35775;&#20449;&#24687;&#34917;&#20805;%202020.02.28%20&#31361;&#21464;&#20449;&#24687;%20&#21271;&#20140;&#22823;&#23398;&#20154;&#27665;&#21307;&#3849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ata/clinical_info/LC/&#21271;&#20140;&#21271;&#22823;&#33391;&#24615;&#32954;&#32467;&#33410;%202020.01.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ow r="1">
          <cell r="C1" t="str">
            <v>华大编号-Oseq-S</v>
          </cell>
          <cell r="D1" t="str">
            <v>华大编号-Oseq-S</v>
          </cell>
          <cell r="E1" t="str">
            <v>华大编号-Mseq-S</v>
          </cell>
        </row>
        <row r="2">
          <cell r="C2" t="str">
            <v>18S3981076</v>
          </cell>
          <cell r="D2" t="str">
            <v>18S3981076S</v>
          </cell>
          <cell r="E2" t="str">
            <v>18P4063814M</v>
          </cell>
        </row>
        <row r="3">
          <cell r="C3" t="str">
            <v>18S3981077</v>
          </cell>
          <cell r="D3" t="str">
            <v>18S3981077S</v>
          </cell>
          <cell r="E3" t="str">
            <v>18P3981077M</v>
          </cell>
        </row>
        <row r="4">
          <cell r="C4" t="str">
            <v>18S3981078</v>
          </cell>
          <cell r="D4" t="str">
            <v>18S3981078S</v>
          </cell>
          <cell r="E4" t="str">
            <v>18P4063852M</v>
          </cell>
        </row>
        <row r="5">
          <cell r="C5" t="str">
            <v>18S3981079</v>
          </cell>
          <cell r="D5" t="str">
            <v>18S3981079S</v>
          </cell>
          <cell r="E5" t="str">
            <v>18P4063835M</v>
          </cell>
        </row>
        <row r="6">
          <cell r="C6" t="str">
            <v>18S3981080</v>
          </cell>
          <cell r="D6" t="str">
            <v>18S3981080S</v>
          </cell>
          <cell r="E6" t="str">
            <v>18P4063836M</v>
          </cell>
        </row>
        <row r="7">
          <cell r="C7" t="str">
            <v>18S3981081</v>
          </cell>
          <cell r="D7" t="str">
            <v>18S3981081S</v>
          </cell>
          <cell r="E7" t="str">
            <v>18P4063837M</v>
          </cell>
        </row>
        <row r="8">
          <cell r="C8" t="str">
            <v>18S3981082</v>
          </cell>
          <cell r="D8" t="str">
            <v>18S3981082S</v>
          </cell>
          <cell r="E8" t="str">
            <v>18S3981082M</v>
          </cell>
        </row>
        <row r="9">
          <cell r="C9" t="str">
            <v>18S3981083</v>
          </cell>
          <cell r="D9" t="str">
            <v>18S3981083S</v>
          </cell>
          <cell r="E9" t="str">
            <v>18P3981068M</v>
          </cell>
        </row>
        <row r="10">
          <cell r="C10" t="str">
            <v>18S3981066</v>
          </cell>
          <cell r="D10" t="str">
            <v>18S3981066S</v>
          </cell>
          <cell r="E10" t="str">
            <v>18P4063813M</v>
          </cell>
        </row>
        <row r="11">
          <cell r="C11" t="str">
            <v>18S3981051</v>
          </cell>
          <cell r="D11" t="str">
            <v>18S3981051S</v>
          </cell>
          <cell r="E11" t="str">
            <v>18P4063826M</v>
          </cell>
        </row>
        <row r="12">
          <cell r="C12" t="str">
            <v>18S4034995</v>
          </cell>
          <cell r="D12" t="str">
            <v>18S4034995S</v>
          </cell>
          <cell r="E12" t="str">
            <v>18P4063834M</v>
          </cell>
        </row>
        <row r="13">
          <cell r="C13" t="str">
            <v>18S3981068</v>
          </cell>
          <cell r="D13" t="str">
            <v>18S3981068S</v>
          </cell>
          <cell r="E13" t="str">
            <v>18P3981068M</v>
          </cell>
        </row>
        <row r="14">
          <cell r="C14" t="str">
            <v>18S3981069</v>
          </cell>
          <cell r="D14" t="str">
            <v>18S3981069S</v>
          </cell>
          <cell r="E14" t="str">
            <v/>
          </cell>
        </row>
        <row r="15">
          <cell r="C15" t="str">
            <v>18S4034957</v>
          </cell>
          <cell r="D15" t="str">
            <v>18S4034957S</v>
          </cell>
          <cell r="E15" t="str">
            <v>18P4034957M</v>
          </cell>
        </row>
        <row r="16">
          <cell r="C16" t="str">
            <v>18S4034983</v>
          </cell>
          <cell r="D16" t="str">
            <v>18S4034983S</v>
          </cell>
          <cell r="E16" t="str">
            <v/>
          </cell>
        </row>
        <row r="17">
          <cell r="C17" t="str">
            <v>18S4034984</v>
          </cell>
          <cell r="D17" t="str">
            <v>18S4034984S</v>
          </cell>
          <cell r="E17" t="str">
            <v>18P4034984M</v>
          </cell>
        </row>
        <row r="18">
          <cell r="C18" t="str">
            <v>18S4034985</v>
          </cell>
          <cell r="D18" t="str">
            <v>18S4034985S</v>
          </cell>
          <cell r="E18" t="str">
            <v/>
          </cell>
        </row>
        <row r="19">
          <cell r="C19" t="str">
            <v>18S4034994</v>
          </cell>
          <cell r="D19" t="str">
            <v>18S4034994S</v>
          </cell>
          <cell r="E19" t="str">
            <v>18P4034994M</v>
          </cell>
        </row>
        <row r="20">
          <cell r="C20" t="str">
            <v>18S4034997</v>
          </cell>
          <cell r="D20" t="str">
            <v>18S4034997S</v>
          </cell>
          <cell r="E20" t="str">
            <v>18P4034997M</v>
          </cell>
        </row>
        <row r="21">
          <cell r="C21" t="str">
            <v>18S4035013</v>
          </cell>
          <cell r="D21" t="str">
            <v>18S4035013S</v>
          </cell>
          <cell r="E21" t="str">
            <v/>
          </cell>
        </row>
        <row r="22">
          <cell r="C22" t="str">
            <v>18S4035014</v>
          </cell>
          <cell r="D22" t="str">
            <v>18S4035014S</v>
          </cell>
          <cell r="E22" t="str">
            <v>18S4035014M</v>
          </cell>
        </row>
        <row r="23">
          <cell r="C23" t="str">
            <v>18S4035015</v>
          </cell>
          <cell r="D23" t="str">
            <v>18S4035015S</v>
          </cell>
          <cell r="E23" t="str">
            <v>18S4035015M</v>
          </cell>
        </row>
        <row r="24">
          <cell r="C24" t="str">
            <v>18S4035016</v>
          </cell>
          <cell r="D24" t="str">
            <v>18S4035016S</v>
          </cell>
          <cell r="E24" t="str">
            <v/>
          </cell>
        </row>
        <row r="25">
          <cell r="C25" t="str">
            <v>19P0126635</v>
          </cell>
          <cell r="D25" t="str">
            <v>19P0126635S</v>
          </cell>
          <cell r="E25" t="str">
            <v>19P0126635M</v>
          </cell>
        </row>
        <row r="26">
          <cell r="D26" t="str">
            <v/>
          </cell>
          <cell r="E26" t="str">
            <v>19L0126632M</v>
          </cell>
        </row>
        <row r="27">
          <cell r="C27" t="str">
            <v>19P0126601</v>
          </cell>
          <cell r="D27" t="str">
            <v>19P0126601S</v>
          </cell>
          <cell r="E27" t="str">
            <v>19L0126601M</v>
          </cell>
        </row>
        <row r="28">
          <cell r="C28" t="str">
            <v>18P4063770</v>
          </cell>
          <cell r="D28" t="str">
            <v>18P4063770S</v>
          </cell>
          <cell r="E28" t="str">
            <v/>
          </cell>
        </row>
        <row r="29">
          <cell r="C29" t="str">
            <v>18P4063849</v>
          </cell>
          <cell r="D29" t="str">
            <v>18P4063849S</v>
          </cell>
          <cell r="E29" t="str">
            <v/>
          </cell>
        </row>
        <row r="30">
          <cell r="C30" t="str">
            <v>18P4063889</v>
          </cell>
          <cell r="D30" t="str">
            <v>18P4063889S</v>
          </cell>
          <cell r="E30" t="str">
            <v/>
          </cell>
        </row>
        <row r="31">
          <cell r="C31" t="str">
            <v>18P4063763</v>
          </cell>
          <cell r="D31" t="str">
            <v>18P4063763S</v>
          </cell>
          <cell r="E31" t="str">
            <v/>
          </cell>
        </row>
        <row r="32">
          <cell r="C32" t="str">
            <v>18P4063777</v>
          </cell>
          <cell r="D32" t="str">
            <v>18P4063777S</v>
          </cell>
          <cell r="E32" t="str">
            <v/>
          </cell>
        </row>
        <row r="33">
          <cell r="C33" t="str">
            <v>18P4063798</v>
          </cell>
          <cell r="D33" t="str">
            <v>18P4063798S</v>
          </cell>
          <cell r="E33" t="str">
            <v>18P4063798M</v>
          </cell>
        </row>
        <row r="34">
          <cell r="C34" t="str">
            <v>18P4063846</v>
          </cell>
          <cell r="D34" t="str">
            <v>18P4063846S</v>
          </cell>
          <cell r="E34" t="str">
            <v>18P4063846M</v>
          </cell>
        </row>
        <row r="35">
          <cell r="C35" t="str">
            <v>18P4063779</v>
          </cell>
          <cell r="D35" t="str">
            <v>18P4063779S</v>
          </cell>
          <cell r="E35" t="str">
            <v>18P4063779M</v>
          </cell>
        </row>
        <row r="36">
          <cell r="C36" t="str">
            <v>18P4063786</v>
          </cell>
          <cell r="D36" t="str">
            <v>18P4063786S</v>
          </cell>
          <cell r="E36" t="str">
            <v/>
          </cell>
        </row>
        <row r="37">
          <cell r="C37" t="str">
            <v>18P4063865</v>
          </cell>
          <cell r="D37" t="str">
            <v>18P4063865S</v>
          </cell>
          <cell r="E37" t="str">
            <v>18P4063865M</v>
          </cell>
        </row>
        <row r="38">
          <cell r="C38" t="str">
            <v>18P4063855</v>
          </cell>
          <cell r="D38" t="str">
            <v>18P4063855S</v>
          </cell>
          <cell r="E38" t="str">
            <v>18P4063855M</v>
          </cell>
        </row>
        <row r="39">
          <cell r="C39" t="str">
            <v>18P4063872</v>
          </cell>
          <cell r="D39" t="str">
            <v>18P4063872S</v>
          </cell>
          <cell r="E39" t="str">
            <v/>
          </cell>
        </row>
        <row r="40">
          <cell r="C40" t="str">
            <v>18P4063754</v>
          </cell>
          <cell r="D40" t="str">
            <v>18P4063754S</v>
          </cell>
          <cell r="E40" t="str">
            <v/>
          </cell>
        </row>
        <row r="41">
          <cell r="C41" t="str">
            <v>18P4063787</v>
          </cell>
          <cell r="D41" t="str">
            <v>18P4063787S</v>
          </cell>
          <cell r="E41" t="str">
            <v/>
          </cell>
        </row>
        <row r="42">
          <cell r="C42" t="str">
            <v>18P4063886</v>
          </cell>
          <cell r="D42" t="str">
            <v>18P4063886S</v>
          </cell>
          <cell r="E42" t="str">
            <v>18P4063886M</v>
          </cell>
        </row>
        <row r="43">
          <cell r="C43" t="str">
            <v>18P4063756</v>
          </cell>
          <cell r="D43" t="str">
            <v>18P4063756S</v>
          </cell>
          <cell r="E43" t="str">
            <v>18P4063756M</v>
          </cell>
        </row>
        <row r="44">
          <cell r="C44" t="str">
            <v>18P4063827</v>
          </cell>
          <cell r="D44" t="str">
            <v>18P4063827S</v>
          </cell>
          <cell r="E44" t="str">
            <v>18P4063827M</v>
          </cell>
        </row>
        <row r="45">
          <cell r="C45" t="str">
            <v>18P4063749</v>
          </cell>
          <cell r="D45" t="str">
            <v>18P4063749S</v>
          </cell>
          <cell r="E45" t="str">
            <v>18P4063749M</v>
          </cell>
        </row>
        <row r="46">
          <cell r="C46" t="str">
            <v>18P4063896</v>
          </cell>
          <cell r="D46" t="str">
            <v>18P4063896S</v>
          </cell>
          <cell r="E46" t="str">
            <v>18P4063896M</v>
          </cell>
        </row>
        <row r="47">
          <cell r="C47" t="str">
            <v>18P4063799</v>
          </cell>
          <cell r="D47" t="str">
            <v>18P4063799S</v>
          </cell>
          <cell r="E47" t="str">
            <v>18P4063799M</v>
          </cell>
        </row>
        <row r="48">
          <cell r="C48" t="str">
            <v>18P4063897</v>
          </cell>
          <cell r="D48" t="str">
            <v>18P4063897S</v>
          </cell>
          <cell r="E48" t="str">
            <v>18P4063897M</v>
          </cell>
        </row>
        <row r="49">
          <cell r="C49" t="str">
            <v>18P4063887</v>
          </cell>
          <cell r="D49" t="str">
            <v>18P4063887S</v>
          </cell>
          <cell r="E49" t="str">
            <v>18P4063887M</v>
          </cell>
        </row>
        <row r="50">
          <cell r="C50" t="str">
            <v>18P4063753</v>
          </cell>
          <cell r="D50" t="str">
            <v>18P4063753S</v>
          </cell>
          <cell r="E50" t="str">
            <v>18P4063753M</v>
          </cell>
        </row>
        <row r="51">
          <cell r="C51" t="str">
            <v>18P4063854</v>
          </cell>
          <cell r="D51" t="str">
            <v>18P4063854S</v>
          </cell>
          <cell r="E51" t="str">
            <v>18P4063854M</v>
          </cell>
        </row>
        <row r="52">
          <cell r="C52" t="str">
            <v>18P4063857</v>
          </cell>
          <cell r="D52" t="str">
            <v>18P4063857S</v>
          </cell>
          <cell r="E52" t="str">
            <v>18P4063857M</v>
          </cell>
        </row>
        <row r="53">
          <cell r="C53" t="str">
            <v>18P4063848</v>
          </cell>
          <cell r="D53" t="str">
            <v>18P4063848S</v>
          </cell>
          <cell r="E53" t="str">
            <v>18P4063848M</v>
          </cell>
        </row>
        <row r="54">
          <cell r="C54" t="str">
            <v>18P4063757</v>
          </cell>
          <cell r="D54" t="str">
            <v>18P4063757S</v>
          </cell>
          <cell r="E54" t="str">
            <v>18P4063757M</v>
          </cell>
        </row>
        <row r="55">
          <cell r="C55" t="str">
            <v>18P4063831</v>
          </cell>
          <cell r="D55" t="str">
            <v>18P4063831S</v>
          </cell>
          <cell r="E55" t="str">
            <v>18P4063831M</v>
          </cell>
        </row>
        <row r="56">
          <cell r="C56" t="str">
            <v>18P4063841</v>
          </cell>
          <cell r="D56" t="str">
            <v>18P4063841S</v>
          </cell>
          <cell r="E56" t="str">
            <v>18P4063841M</v>
          </cell>
        </row>
        <row r="57">
          <cell r="C57" t="str">
            <v>18P4063870</v>
          </cell>
          <cell r="D57" t="str">
            <v>18P4063870S</v>
          </cell>
          <cell r="E57" t="str">
            <v>18P4063870M</v>
          </cell>
        </row>
        <row r="58">
          <cell r="C58" t="str">
            <v>18P4063851</v>
          </cell>
          <cell r="D58" t="str">
            <v>18P4063851S</v>
          </cell>
          <cell r="E58" t="str">
            <v>18P4063851M</v>
          </cell>
        </row>
        <row r="59">
          <cell r="C59" t="str">
            <v>18P4063785</v>
          </cell>
          <cell r="D59" t="str">
            <v>18P4063785S</v>
          </cell>
          <cell r="E59" t="str">
            <v>18P4063785M</v>
          </cell>
        </row>
        <row r="60">
          <cell r="C60" t="str">
            <v>18P4063790</v>
          </cell>
          <cell r="D60" t="str">
            <v>18P4063790S</v>
          </cell>
          <cell r="E60" t="str">
            <v/>
          </cell>
        </row>
        <row r="61">
          <cell r="C61" t="str">
            <v>18P4063751</v>
          </cell>
          <cell r="D61" t="str">
            <v>18P4063751S</v>
          </cell>
          <cell r="E61" t="str">
            <v>18P4063751M</v>
          </cell>
        </row>
        <row r="62">
          <cell r="C62" t="str">
            <v>18P4063873</v>
          </cell>
          <cell r="D62" t="str">
            <v>18P4063873S</v>
          </cell>
          <cell r="E62" t="str">
            <v>18P4063873M</v>
          </cell>
        </row>
        <row r="63">
          <cell r="C63" t="str">
            <v>18P4063791</v>
          </cell>
          <cell r="D63" t="str">
            <v>18P4063791S</v>
          </cell>
          <cell r="E63" t="str">
            <v>18P4063791M</v>
          </cell>
        </row>
        <row r="64">
          <cell r="C64" t="str">
            <v>18P4063804</v>
          </cell>
          <cell r="D64" t="str">
            <v>18P4063804S</v>
          </cell>
          <cell r="E64" t="str">
            <v/>
          </cell>
        </row>
        <row r="65">
          <cell r="C65" t="str">
            <v>18P4063880</v>
          </cell>
          <cell r="D65" t="str">
            <v>18P4063880S</v>
          </cell>
          <cell r="E65" t="str">
            <v>18P4063880M</v>
          </cell>
        </row>
        <row r="66">
          <cell r="C66" t="str">
            <v>18P4063815</v>
          </cell>
          <cell r="D66" t="str">
            <v>18P4063815S</v>
          </cell>
          <cell r="E66" t="str">
            <v>18P4063815M</v>
          </cell>
        </row>
        <row r="67">
          <cell r="C67" t="str">
            <v>18P4063808</v>
          </cell>
          <cell r="D67" t="str">
            <v>18P4063808S</v>
          </cell>
          <cell r="E67" t="str">
            <v>18P4063808M</v>
          </cell>
        </row>
        <row r="68">
          <cell r="C68" t="str">
            <v>18P4063758</v>
          </cell>
          <cell r="D68" t="str">
            <v>18P4063758S</v>
          </cell>
          <cell r="E68" t="str">
            <v>18P4063758M</v>
          </cell>
        </row>
        <row r="69">
          <cell r="C69" t="str">
            <v>18P4063860</v>
          </cell>
          <cell r="D69" t="str">
            <v>18P4063860S</v>
          </cell>
          <cell r="E69" t="str">
            <v>18P4063860M</v>
          </cell>
        </row>
        <row r="70">
          <cell r="C70" t="str">
            <v>18P4063810</v>
          </cell>
          <cell r="D70" t="str">
            <v>18P4063810S</v>
          </cell>
          <cell r="E70" t="str">
            <v>18P4063810M</v>
          </cell>
        </row>
        <row r="71">
          <cell r="C71" t="str">
            <v>18P4063871</v>
          </cell>
          <cell r="D71" t="str">
            <v>18P4063871S</v>
          </cell>
          <cell r="E71" t="str">
            <v>18P4063871M</v>
          </cell>
        </row>
        <row r="72">
          <cell r="C72" t="str">
            <v>18P4063877</v>
          </cell>
          <cell r="D72" t="str">
            <v>18P4063877S</v>
          </cell>
          <cell r="E72" t="str">
            <v>18P4063877M</v>
          </cell>
        </row>
        <row r="73">
          <cell r="C73" t="str">
            <v>18P4063890</v>
          </cell>
          <cell r="D73" t="str">
            <v>18P4063890S</v>
          </cell>
          <cell r="E73" t="str">
            <v>18P4063890M</v>
          </cell>
        </row>
        <row r="74">
          <cell r="C74" t="str">
            <v>18P4063784</v>
          </cell>
          <cell r="D74" t="str">
            <v>18P4063784S</v>
          </cell>
          <cell r="E74" t="str">
            <v>18P4063784M</v>
          </cell>
        </row>
        <row r="75">
          <cell r="C75" t="str">
            <v>18P4063876</v>
          </cell>
          <cell r="D75" t="str">
            <v>18P4063876S</v>
          </cell>
          <cell r="E75" t="str">
            <v>18P4063876M</v>
          </cell>
        </row>
        <row r="76">
          <cell r="C76" t="str">
            <v>18P4063809</v>
          </cell>
          <cell r="D76" t="str">
            <v>18P4063809S</v>
          </cell>
          <cell r="E76" t="str">
            <v>18P4063809M</v>
          </cell>
        </row>
        <row r="77">
          <cell r="C77" t="str">
            <v>18P4063781</v>
          </cell>
          <cell r="D77" t="str">
            <v>18P4063781S</v>
          </cell>
          <cell r="E77" t="str">
            <v>18P4063781M</v>
          </cell>
        </row>
        <row r="78">
          <cell r="C78" t="str">
            <v>18P4063816</v>
          </cell>
          <cell r="D78" t="str">
            <v>18P4063816S</v>
          </cell>
          <cell r="E78" t="str">
            <v>18P4063816M</v>
          </cell>
        </row>
        <row r="79">
          <cell r="C79" t="str">
            <v>18P4063884</v>
          </cell>
          <cell r="D79" t="str">
            <v>18P4063884S</v>
          </cell>
          <cell r="E79" t="str">
            <v>18P4063884M</v>
          </cell>
        </row>
        <row r="80">
          <cell r="C80" t="str">
            <v>18P4063811</v>
          </cell>
          <cell r="D80" t="str">
            <v>18P4063811S</v>
          </cell>
          <cell r="E80" t="str">
            <v>18P4063811M</v>
          </cell>
        </row>
        <row r="81">
          <cell r="C81" t="str">
            <v>18P4063894</v>
          </cell>
          <cell r="D81" t="str">
            <v>18P4063894S</v>
          </cell>
          <cell r="E81" t="str">
            <v>18P4063894M</v>
          </cell>
        </row>
        <row r="82">
          <cell r="C82" t="str">
            <v>18P4063840</v>
          </cell>
          <cell r="D82" t="str">
            <v>18P4063840S</v>
          </cell>
          <cell r="E82" t="str">
            <v>18P4063840M</v>
          </cell>
        </row>
        <row r="83">
          <cell r="C83" t="str">
            <v>18P4063833</v>
          </cell>
          <cell r="D83" t="str">
            <v>18P4063833S</v>
          </cell>
          <cell r="E83" t="str">
            <v>18P4063833M</v>
          </cell>
        </row>
        <row r="84">
          <cell r="C84" t="str">
            <v>18P4063844</v>
          </cell>
          <cell r="D84" t="str">
            <v>18P4063844S</v>
          </cell>
          <cell r="E84" t="str">
            <v>18P4063844M</v>
          </cell>
        </row>
        <row r="85">
          <cell r="C85" t="str">
            <v>18P4063750</v>
          </cell>
          <cell r="D85" t="str">
            <v>18P4063750S</v>
          </cell>
          <cell r="E85" t="str">
            <v>18P4063750M</v>
          </cell>
        </row>
        <row r="86">
          <cell r="C86" t="str">
            <v>18P4063812</v>
          </cell>
          <cell r="D86" t="str">
            <v>18P4063812S</v>
          </cell>
          <cell r="E86" t="str">
            <v>18P4063812M</v>
          </cell>
        </row>
        <row r="87">
          <cell r="C87" t="str">
            <v>18P4063874</v>
          </cell>
          <cell r="D87" t="str">
            <v>18P4063874S</v>
          </cell>
          <cell r="E87" t="str">
            <v>18P4063874M</v>
          </cell>
        </row>
        <row r="88">
          <cell r="C88" t="str">
            <v>18P4063867</v>
          </cell>
          <cell r="D88" t="str">
            <v>18P4063867S</v>
          </cell>
          <cell r="E88" t="str">
            <v>18P4063867M</v>
          </cell>
        </row>
        <row r="89">
          <cell r="C89" t="str">
            <v>18P4063761</v>
          </cell>
          <cell r="D89" t="str">
            <v>18P4063761S</v>
          </cell>
          <cell r="E89" t="str">
            <v>18P4063761M</v>
          </cell>
        </row>
        <row r="90">
          <cell r="C90" t="str">
            <v>18P4063824</v>
          </cell>
          <cell r="D90" t="str">
            <v>18P4063824S</v>
          </cell>
          <cell r="E90" t="str">
            <v>18P4063824M</v>
          </cell>
        </row>
        <row r="91">
          <cell r="C91" t="str">
            <v>18P4063893</v>
          </cell>
          <cell r="D91" t="str">
            <v>18P4063893S</v>
          </cell>
          <cell r="E91" t="str">
            <v>18P4063893M</v>
          </cell>
        </row>
        <row r="92">
          <cell r="C92" t="str">
            <v>18P4063842</v>
          </cell>
          <cell r="D92" t="str">
            <v>18P4063842S</v>
          </cell>
          <cell r="E92" t="str">
            <v>18P4063842M</v>
          </cell>
        </row>
        <row r="93">
          <cell r="C93" t="str">
            <v>18P4063882</v>
          </cell>
          <cell r="D93" t="str">
            <v>18P4063882S</v>
          </cell>
          <cell r="E93" t="str">
            <v>18P4063882M</v>
          </cell>
        </row>
        <row r="94">
          <cell r="C94" t="str">
            <v>18P4063861</v>
          </cell>
          <cell r="D94" t="str">
            <v>18P4063861S</v>
          </cell>
          <cell r="E94" t="str">
            <v>18P4063861M</v>
          </cell>
        </row>
        <row r="95">
          <cell r="C95" t="str">
            <v>18P4063801</v>
          </cell>
          <cell r="D95" t="str">
            <v>18P4063801S</v>
          </cell>
          <cell r="E95" t="str">
            <v>18P4063801M</v>
          </cell>
        </row>
        <row r="96">
          <cell r="C96" t="str">
            <v>18P4063807</v>
          </cell>
          <cell r="D96" t="str">
            <v>18P4063807S</v>
          </cell>
          <cell r="E96" t="str">
            <v>18P4063807M</v>
          </cell>
        </row>
        <row r="97">
          <cell r="C97" t="str">
            <v>18P4063800</v>
          </cell>
          <cell r="D97" t="str">
            <v>18P4063800S</v>
          </cell>
          <cell r="E97" t="str">
            <v>18P4063800M</v>
          </cell>
        </row>
        <row r="98">
          <cell r="C98" t="str">
            <v>18P4063839</v>
          </cell>
          <cell r="D98" t="str">
            <v>18P4063839S</v>
          </cell>
          <cell r="E98" t="str">
            <v>18P4063839M</v>
          </cell>
        </row>
        <row r="99">
          <cell r="C99" t="str">
            <v>18P4063818</v>
          </cell>
          <cell r="D99" t="str">
            <v>18P4063818S</v>
          </cell>
          <cell r="E99" t="str">
            <v>18P4063818M</v>
          </cell>
        </row>
        <row r="100">
          <cell r="C100" t="str">
            <v>18P4063869</v>
          </cell>
          <cell r="D100" t="str">
            <v>18P4063869S</v>
          </cell>
          <cell r="E100" t="str">
            <v>18P4063869M</v>
          </cell>
        </row>
        <row r="101">
          <cell r="C101" t="str">
            <v>18P4063832</v>
          </cell>
          <cell r="D101" t="str">
            <v>18P4063832S</v>
          </cell>
          <cell r="E101" t="str">
            <v>18P4063832M</v>
          </cell>
        </row>
        <row r="102">
          <cell r="C102" t="str">
            <v>18P4063888</v>
          </cell>
          <cell r="D102" t="str">
            <v>18P4063888S</v>
          </cell>
          <cell r="E102" t="str">
            <v>18P4063888M</v>
          </cell>
        </row>
        <row r="103">
          <cell r="C103" t="str">
            <v>18P4063764</v>
          </cell>
          <cell r="D103" t="str">
            <v>18P4063764S</v>
          </cell>
          <cell r="E103" t="str">
            <v>18P4063764M</v>
          </cell>
        </row>
        <row r="104">
          <cell r="C104" t="str">
            <v>18P4063822</v>
          </cell>
          <cell r="D104" t="str">
            <v>18P4063822S</v>
          </cell>
          <cell r="E104" t="str">
            <v>18P4063822M</v>
          </cell>
        </row>
        <row r="105">
          <cell r="C105" t="str">
            <v>18P4063898</v>
          </cell>
          <cell r="D105" t="str">
            <v>18P4063898S</v>
          </cell>
          <cell r="E105" t="str">
            <v>18P4063898M</v>
          </cell>
        </row>
        <row r="106">
          <cell r="C106" t="str">
            <v>18P4063760</v>
          </cell>
          <cell r="D106" t="str">
            <v>18P4063760S</v>
          </cell>
          <cell r="E106" t="str">
            <v>18P4063760M</v>
          </cell>
        </row>
        <row r="107">
          <cell r="C107" t="str">
            <v>18P4063830</v>
          </cell>
          <cell r="D107" t="str">
            <v>18P4063830S</v>
          </cell>
          <cell r="E107" t="str">
            <v>18P4063830M</v>
          </cell>
        </row>
        <row r="108">
          <cell r="C108" t="str">
            <v>18P4063806</v>
          </cell>
          <cell r="D108" t="str">
            <v>18P4063806S</v>
          </cell>
          <cell r="E108" t="str">
            <v>18P4063806M</v>
          </cell>
        </row>
        <row r="109">
          <cell r="C109" t="str">
            <v>18P4063881</v>
          </cell>
          <cell r="D109" t="str">
            <v>18P4063881S</v>
          </cell>
          <cell r="E109" t="str">
            <v>18P4063881M</v>
          </cell>
        </row>
        <row r="110">
          <cell r="C110" t="str">
            <v>18P4063878</v>
          </cell>
          <cell r="D110" t="str">
            <v>18P4063878S</v>
          </cell>
          <cell r="E110" t="str">
            <v>18P4063878M</v>
          </cell>
        </row>
        <row r="111">
          <cell r="C111" t="str">
            <v>18P4063845</v>
          </cell>
          <cell r="D111" t="str">
            <v>18P4063845S</v>
          </cell>
          <cell r="E111" t="str">
            <v>18P4063845M</v>
          </cell>
        </row>
        <row r="112">
          <cell r="C112" t="str">
            <v>18P4063782</v>
          </cell>
          <cell r="D112" t="str">
            <v>18P4063782S</v>
          </cell>
          <cell r="E112" t="str">
            <v>18P4063782M</v>
          </cell>
        </row>
        <row r="113">
          <cell r="C113" t="str">
            <v>18P4063802</v>
          </cell>
          <cell r="D113" t="str">
            <v>18P4063802S</v>
          </cell>
          <cell r="E113" t="str">
            <v>18P4063802M</v>
          </cell>
        </row>
        <row r="114">
          <cell r="C114" t="str">
            <v>18P4063862</v>
          </cell>
          <cell r="D114" t="str">
            <v>18P4063862S</v>
          </cell>
          <cell r="E114" t="str">
            <v>18P4063862M</v>
          </cell>
        </row>
        <row r="115">
          <cell r="C115" t="str">
            <v>18P4063746</v>
          </cell>
          <cell r="D115" t="str">
            <v>18P4063746S</v>
          </cell>
          <cell r="E115" t="str">
            <v>18P4063746M</v>
          </cell>
        </row>
        <row r="116">
          <cell r="C116" t="str">
            <v>18P4063775</v>
          </cell>
          <cell r="D116" t="str">
            <v>18P4063775S</v>
          </cell>
          <cell r="E116" t="str">
            <v>18P4063775M</v>
          </cell>
        </row>
        <row r="117">
          <cell r="C117" t="str">
            <v>18P4063819</v>
          </cell>
          <cell r="D117" t="str">
            <v>18P4063819S</v>
          </cell>
          <cell r="E117" t="str">
            <v>18P4063819M</v>
          </cell>
        </row>
        <row r="118">
          <cell r="C118" t="str">
            <v>18P4063829</v>
          </cell>
          <cell r="D118" t="str">
            <v>18P4063829S</v>
          </cell>
          <cell r="E118" t="str">
            <v/>
          </cell>
        </row>
        <row r="119">
          <cell r="C119" t="str">
            <v>18P4063823</v>
          </cell>
          <cell r="D119" t="str">
            <v>18P4063823S</v>
          </cell>
          <cell r="E119" t="str">
            <v>18P4063823M</v>
          </cell>
        </row>
        <row r="120">
          <cell r="C120" t="str">
            <v>18S4146705</v>
          </cell>
          <cell r="D120" t="str">
            <v>18S4146705S</v>
          </cell>
          <cell r="E120" t="str">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eq_id"/>
      <sheetName val="甲基化"/>
      <sheetName val="良性"/>
      <sheetName val="恶性"/>
      <sheetName val="甲基化-良性"/>
      <sheetName val="甲基化-恶性"/>
      <sheetName val="双组学-良性"/>
      <sheetName val="双组学-恶性"/>
      <sheetName val="三组学-良性"/>
      <sheetName val="三组学-恶性"/>
      <sheetName val="LCbenign_78_oseqS_list"/>
      <sheetName val="LC_112_oseqS_list"/>
      <sheetName val="cfDNA浓度"/>
    </sheetNames>
    <sheetDataSet>
      <sheetData sheetId="0" refreshError="1"/>
      <sheetData sheetId="1" refreshError="1"/>
      <sheetData sheetId="2"/>
      <sheetData sheetId="3">
        <row r="1">
          <cell r="C1" t="str">
            <v>甲基化文库-112</v>
          </cell>
          <cell r="D1" t="str">
            <v>姓名</v>
          </cell>
          <cell r="E1" t="str">
            <v>年龄</v>
          </cell>
          <cell r="F1" t="str">
            <v>性别</v>
          </cell>
          <cell r="G1" t="str">
            <v>诊断</v>
          </cell>
          <cell r="H1" t="str">
            <v>分期</v>
          </cell>
          <cell r="I1" t="str">
            <v>cfDNA浓度</v>
          </cell>
          <cell r="J1" t="str">
            <v>MS</v>
          </cell>
          <cell r="K1" t="str">
            <v>SUMAF</v>
          </cell>
          <cell r="L1" t="str">
            <v>TMB</v>
          </cell>
          <cell r="M1" t="str">
            <v>weighted_SUMAF</v>
          </cell>
          <cell r="N1" t="str">
            <v>手术日期</v>
          </cell>
          <cell r="O1" t="str">
            <v>随访记录</v>
          </cell>
          <cell r="P1" t="str">
            <v>最近一次随访时间</v>
          </cell>
          <cell r="Q1" t="str">
            <v>随访时间（月）</v>
          </cell>
          <cell r="R1" t="str">
            <v>结局</v>
          </cell>
          <cell r="S1" t="str">
            <v>最后随访时情况(存活复发死亡失访)</v>
          </cell>
          <cell r="T1" t="str">
            <v>肿瘤复发时间部位</v>
          </cell>
          <cell r="U1" t="str">
            <v>无瘤生存时间</v>
          </cell>
          <cell r="V1" t="str">
            <v>复发后治疗</v>
          </cell>
          <cell r="W1" t="str">
            <v>死亡时间</v>
          </cell>
          <cell r="X1" t="str">
            <v>总存活时间</v>
          </cell>
          <cell r="Y1" t="str">
            <v>死亡是否与肿瘤相关</v>
          </cell>
          <cell r="Z1" t="str">
            <v>吸烟史</v>
          </cell>
        </row>
        <row r="2">
          <cell r="C2" t="str">
            <v>18P4063746M</v>
          </cell>
          <cell r="D2" t="str">
            <v>白永阳</v>
          </cell>
          <cell r="E2">
            <v>65</v>
          </cell>
          <cell r="F2" t="str">
            <v>F</v>
          </cell>
          <cell r="G2" t="str">
            <v>LUAD</v>
          </cell>
          <cell r="H2" t="str">
            <v>IIa</v>
          </cell>
          <cell r="I2">
            <v>39.600000000000009</v>
          </cell>
          <cell r="J2">
            <v>0</v>
          </cell>
          <cell r="K2">
            <v>0</v>
          </cell>
          <cell r="L2">
            <v>0</v>
          </cell>
          <cell r="M2">
            <v>0</v>
          </cell>
          <cell r="N2">
            <v>41827</v>
          </cell>
          <cell r="O2" t="str">
            <v>2015/7/28随访记录：2015年5月胸CT、腹部彩超未见复发。恢复良好，无特殊不适。2016/1/30随访，病人11月份于我院复查CT，均正常，该家属态度较差/2016.4.12随访；接到对方电话，准备近期复查</v>
          </cell>
          <cell r="P2" t="str">
            <v>2016.4.12</v>
          </cell>
          <cell r="Q2">
            <v>21</v>
          </cell>
          <cell r="R2">
            <v>0</v>
          </cell>
          <cell r="S2" t="str">
            <v>生存</v>
          </cell>
          <cell r="U2">
            <v>0</v>
          </cell>
          <cell r="V2">
            <v>0</v>
          </cell>
          <cell r="X2">
            <v>0</v>
          </cell>
          <cell r="Y2">
            <v>0</v>
          </cell>
          <cell r="Z2">
            <v>0</v>
          </cell>
        </row>
        <row r="3">
          <cell r="C3" t="str">
            <v>18P4063749M</v>
          </cell>
          <cell r="D3" t="str">
            <v>李从奇</v>
          </cell>
          <cell r="E3">
            <v>67</v>
          </cell>
          <cell r="F3" t="str">
            <v>M</v>
          </cell>
          <cell r="G3" t="str">
            <v>LUAD</v>
          </cell>
          <cell r="H3" t="str">
            <v>IIIa</v>
          </cell>
          <cell r="I3">
            <v>13.246153846153845</v>
          </cell>
          <cell r="N3">
            <v>41834</v>
          </cell>
          <cell r="O3" t="str">
            <v>2015-07随访：术后行化疗，化疗后序贯放疗，放疗至肺部感染，2015-02死亡</v>
          </cell>
          <cell r="P3">
            <v>42186</v>
          </cell>
          <cell r="Q3" t="str">
            <v>7</v>
          </cell>
          <cell r="R3" t="str">
            <v>1</v>
          </cell>
          <cell r="S3" t="str">
            <v>死亡</v>
          </cell>
          <cell r="U3">
            <v>0</v>
          </cell>
          <cell r="V3">
            <v>0</v>
          </cell>
          <cell r="W3">
            <v>42036</v>
          </cell>
          <cell r="X3">
            <v>7</v>
          </cell>
          <cell r="Y3" t="str">
            <v>是</v>
          </cell>
          <cell r="Z3">
            <v>0</v>
          </cell>
        </row>
        <row r="4">
          <cell r="C4" t="str">
            <v>18P4063750M</v>
          </cell>
          <cell r="D4" t="str">
            <v>黄艳</v>
          </cell>
          <cell r="E4">
            <v>56</v>
          </cell>
          <cell r="F4" t="str">
            <v>F</v>
          </cell>
          <cell r="G4" t="str">
            <v>LUAD</v>
          </cell>
          <cell r="H4" t="str">
            <v>Ia</v>
          </cell>
          <cell r="I4">
            <v>11.647999999999998</v>
          </cell>
          <cell r="J4">
            <v>0</v>
          </cell>
          <cell r="K4">
            <v>0</v>
          </cell>
          <cell r="L4">
            <v>0</v>
          </cell>
          <cell r="M4">
            <v>0</v>
          </cell>
          <cell r="N4">
            <v>41842</v>
          </cell>
          <cell r="O4" t="str">
            <v>2015-07随访：术后咳嗽，逐渐好转，定期复查，2015-07复查，未见明显复发转移迹象，中叶病灶无好转，考虑炎症，建议近期我院门诊就诊。2016/1/27随访，近期未复查，病人一般状况良好，提醒病人复查。2017.3.1：身体状况良好。</v>
          </cell>
          <cell r="P4" t="str">
            <v>2017.3.1</v>
          </cell>
          <cell r="Q4" t="str">
            <v>32</v>
          </cell>
          <cell r="R4">
            <v>0</v>
          </cell>
          <cell r="S4">
            <v>0</v>
          </cell>
          <cell r="U4">
            <v>0</v>
          </cell>
          <cell r="V4">
            <v>0</v>
          </cell>
          <cell r="X4">
            <v>0</v>
          </cell>
          <cell r="Y4">
            <v>0</v>
          </cell>
          <cell r="Z4">
            <v>0</v>
          </cell>
        </row>
        <row r="5">
          <cell r="C5" t="str">
            <v>18P4063751M</v>
          </cell>
          <cell r="D5" t="str">
            <v>王菊花</v>
          </cell>
          <cell r="E5">
            <v>70</v>
          </cell>
          <cell r="F5" t="str">
            <v>F</v>
          </cell>
          <cell r="G5" t="str">
            <v>LUAD</v>
          </cell>
          <cell r="H5" t="str">
            <v>Ia</v>
          </cell>
          <cell r="I5">
            <v>28.323749999999997</v>
          </cell>
          <cell r="J5">
            <v>0</v>
          </cell>
          <cell r="K5">
            <v>0</v>
          </cell>
          <cell r="L5">
            <v>0</v>
          </cell>
          <cell r="M5">
            <v>0</v>
          </cell>
          <cell r="N5">
            <v>41841</v>
          </cell>
          <cell r="O5" t="str">
            <v>2015-07随访：术后恢复可，本月复查，未见复发转移。2016/1/27随访，病人近期做胸部CT及腹部B超，均正常.2016.4.20随访：存活。2017.3.1：身体状况尚可。</v>
          </cell>
          <cell r="P5" t="str">
            <v>2017.3.1</v>
          </cell>
          <cell r="Q5" t="str">
            <v>32</v>
          </cell>
          <cell r="R5">
            <v>0</v>
          </cell>
          <cell r="S5">
            <v>0</v>
          </cell>
          <cell r="U5">
            <v>0</v>
          </cell>
          <cell r="V5">
            <v>0</v>
          </cell>
          <cell r="X5">
            <v>0</v>
          </cell>
          <cell r="Y5">
            <v>0</v>
          </cell>
          <cell r="Z5">
            <v>0</v>
          </cell>
        </row>
        <row r="6">
          <cell r="C6" t="str">
            <v>18P4063753M</v>
          </cell>
          <cell r="D6" t="str">
            <v>高森明</v>
          </cell>
          <cell r="E6">
            <v>78</v>
          </cell>
          <cell r="F6" t="str">
            <v>M</v>
          </cell>
          <cell r="G6" t="str">
            <v>LUAD</v>
          </cell>
          <cell r="H6" t="str">
            <v>Ib</v>
          </cell>
          <cell r="I6">
            <v>17.751999999999999</v>
          </cell>
          <cell r="J6">
            <v>11</v>
          </cell>
          <cell r="K6">
            <v>8.7939750000000007E-3</v>
          </cell>
          <cell r="L6">
            <v>5</v>
          </cell>
          <cell r="M6">
            <v>1.4513145E-2</v>
          </cell>
          <cell r="N6">
            <v>41849</v>
          </cell>
          <cell r="O6" t="str">
            <v>2015-07随访：术后规律恢复好，2015-07复查无异常。2015-12-19：一般状态好，半年前复查未见异常，准备近期复查。2016.5.12随访：运动量大了会有气短情况</v>
          </cell>
          <cell r="P6" t="str">
            <v>2016.5.12</v>
          </cell>
          <cell r="Q6" t="str">
            <v>22</v>
          </cell>
          <cell r="R6">
            <v>0</v>
          </cell>
          <cell r="S6" t="str">
            <v>存活</v>
          </cell>
          <cell r="U6">
            <v>0</v>
          </cell>
          <cell r="V6">
            <v>0</v>
          </cell>
          <cell r="X6">
            <v>0</v>
          </cell>
          <cell r="Y6">
            <v>0</v>
          </cell>
          <cell r="Z6">
            <v>0</v>
          </cell>
        </row>
        <row r="7">
          <cell r="C7" t="str">
            <v>18P4063756M</v>
          </cell>
          <cell r="D7" t="str">
            <v>杨振南</v>
          </cell>
          <cell r="E7">
            <v>39</v>
          </cell>
          <cell r="F7" t="str">
            <v>M</v>
          </cell>
          <cell r="G7" t="str">
            <v>LUAD</v>
          </cell>
          <cell r="H7" t="str">
            <v>Ia</v>
          </cell>
          <cell r="I7">
            <v>14.392000000000001</v>
          </cell>
          <cell r="J7">
            <v>0</v>
          </cell>
          <cell r="K7">
            <v>0</v>
          </cell>
          <cell r="L7">
            <v>0</v>
          </cell>
          <cell r="M7">
            <v>0</v>
          </cell>
          <cell r="N7">
            <v>41850</v>
          </cell>
          <cell r="O7" t="str">
            <v>2015-07随访：术后规律复查，2015-02复查，无异常。2015-12-26随访，电话无人接听。2016.7.11随访：2016.5月复查CT,B超(-）有点咳嗽，无其他不适。</v>
          </cell>
          <cell r="P7" t="str">
            <v>2016.7.11</v>
          </cell>
          <cell r="Q7" t="str">
            <v>24</v>
          </cell>
          <cell r="R7">
            <v>0</v>
          </cell>
          <cell r="S7" t="str">
            <v>存活</v>
          </cell>
          <cell r="U7">
            <v>0</v>
          </cell>
          <cell r="V7">
            <v>0</v>
          </cell>
          <cell r="X7">
            <v>0</v>
          </cell>
          <cell r="Y7">
            <v>0</v>
          </cell>
          <cell r="Z7">
            <v>0</v>
          </cell>
        </row>
        <row r="8">
          <cell r="C8" t="str">
            <v>18P4063757M</v>
          </cell>
          <cell r="D8" t="str">
            <v>王笑飞</v>
          </cell>
          <cell r="E8">
            <v>60</v>
          </cell>
          <cell r="F8" t="str">
            <v>M</v>
          </cell>
          <cell r="G8" t="str">
            <v>LUAD</v>
          </cell>
          <cell r="H8" t="str">
            <v>IIIa</v>
          </cell>
          <cell r="I8">
            <v>22.456000000000003</v>
          </cell>
          <cell r="J8">
            <v>0</v>
          </cell>
          <cell r="K8">
            <v>0</v>
          </cell>
          <cell r="L8">
            <v>0</v>
          </cell>
          <cell r="M8">
            <v>0</v>
          </cell>
          <cell r="N8">
            <v>41850</v>
          </cell>
          <cell r="O8" t="str">
            <v>2015-07随访：术后按期化疗，规律复查，2015-07复查无异常。2015-12-26随访，一般情况看，中药治疗，每3个月复查一次，10月胸CT无异常。2016.5.20随访：吃中药调理，无身体不适。</v>
          </cell>
          <cell r="P8" t="str">
            <v>2016.5.20</v>
          </cell>
          <cell r="Q8" t="str">
            <v>22</v>
          </cell>
          <cell r="R8">
            <v>0</v>
          </cell>
          <cell r="S8" t="str">
            <v>存活</v>
          </cell>
          <cell r="U8">
            <v>0</v>
          </cell>
          <cell r="V8">
            <v>0</v>
          </cell>
          <cell r="X8">
            <v>0</v>
          </cell>
          <cell r="Y8">
            <v>0</v>
          </cell>
          <cell r="Z8">
            <v>0</v>
          </cell>
        </row>
        <row r="9">
          <cell r="C9" t="str">
            <v>18P4063758M</v>
          </cell>
          <cell r="D9" t="str">
            <v>杨淑琴</v>
          </cell>
          <cell r="E9">
            <v>74</v>
          </cell>
          <cell r="F9" t="str">
            <v>F</v>
          </cell>
          <cell r="G9" t="str">
            <v>LUAD</v>
          </cell>
          <cell r="H9" t="str">
            <v>Ia</v>
          </cell>
          <cell r="I9">
            <v>11.479999999999999</v>
          </cell>
          <cell r="J9">
            <v>0</v>
          </cell>
          <cell r="K9">
            <v>0</v>
          </cell>
          <cell r="L9">
            <v>0</v>
          </cell>
          <cell r="M9">
            <v>0</v>
          </cell>
          <cell r="N9">
            <v>41857</v>
          </cell>
          <cell r="O9" t="str">
            <v>2015-07随访：术后规律复查，无复发转移。2015-12-15，感冒，每3月复查，6月胸CT无异常，10月B超及血瘤标无异常。2016.5.12随访：2016.1月复查CT,B超（-）</v>
          </cell>
          <cell r="P9" t="str">
            <v>2016.5.12</v>
          </cell>
          <cell r="Q9" t="str">
            <v>21</v>
          </cell>
          <cell r="R9">
            <v>0</v>
          </cell>
          <cell r="S9" t="str">
            <v>存活</v>
          </cell>
          <cell r="U9">
            <v>0</v>
          </cell>
          <cell r="V9">
            <v>0</v>
          </cell>
          <cell r="X9">
            <v>0</v>
          </cell>
          <cell r="Y9">
            <v>0</v>
          </cell>
          <cell r="Z9">
            <v>0</v>
          </cell>
        </row>
        <row r="10">
          <cell r="C10" t="str">
            <v>18P4063760M</v>
          </cell>
          <cell r="D10" t="str">
            <v>左梅英</v>
          </cell>
          <cell r="E10">
            <v>62</v>
          </cell>
          <cell r="F10" t="str">
            <v>F</v>
          </cell>
          <cell r="G10" t="str">
            <v>LUAD</v>
          </cell>
          <cell r="H10" t="str">
            <v>Ia</v>
          </cell>
          <cell r="I10">
            <v>24.656470588235294</v>
          </cell>
          <cell r="J10">
            <v>2</v>
          </cell>
          <cell r="K10">
            <v>5.6775200000000004E-4</v>
          </cell>
          <cell r="L10">
            <v>1</v>
          </cell>
          <cell r="M10">
            <v>1.1355040000000001E-3</v>
          </cell>
          <cell r="N10">
            <v>41862</v>
          </cell>
          <cell r="O10" t="str">
            <v>2015-07随访：术后半年复查，未见复发转移。2016/1/27随访，病人近期未复查，诉气短及背痛，嘱咐病人尽快复查.2016.5.20随访：2016.4.4复查CT,B超（-)</v>
          </cell>
          <cell r="P10" t="str">
            <v>2016.5.20</v>
          </cell>
          <cell r="Q10" t="str">
            <v>21</v>
          </cell>
          <cell r="R10">
            <v>0</v>
          </cell>
          <cell r="S10" t="str">
            <v>存活</v>
          </cell>
          <cell r="U10">
            <v>0</v>
          </cell>
          <cell r="V10">
            <v>0</v>
          </cell>
          <cell r="X10">
            <v>0</v>
          </cell>
          <cell r="Y10">
            <v>0</v>
          </cell>
          <cell r="Z10">
            <v>0</v>
          </cell>
        </row>
        <row r="11">
          <cell r="C11" t="str">
            <v>18P4063761M</v>
          </cell>
          <cell r="D11" t="str">
            <v>马晓琴</v>
          </cell>
          <cell r="E11">
            <v>60</v>
          </cell>
          <cell r="F11" t="str">
            <v>F</v>
          </cell>
          <cell r="G11" t="str">
            <v>LUAD</v>
          </cell>
          <cell r="H11" t="str">
            <v>Ia</v>
          </cell>
          <cell r="I11">
            <v>17.400000000000002</v>
          </cell>
          <cell r="N11">
            <v>41863</v>
          </cell>
          <cell r="O11" t="str">
            <v>2015-07-26随访：患者本人在加拿大修养，老伴述身体挺好，但复查时间不清楚。2016/1/27随访，老伴和患者不在一起，老伴不了解情况,说指标正常，一般状况好，提醒复查CT.2016.5.20随访：存活患者现在在国外，准备回国了去医院去复查，现在在吃中药调理，无身体不适。2017.3.6：上个月复查无特，目前身体良好。</v>
          </cell>
          <cell r="P11" t="str">
            <v>2017.3.6</v>
          </cell>
          <cell r="Q11" t="str">
            <v>31</v>
          </cell>
          <cell r="R11">
            <v>0</v>
          </cell>
          <cell r="S11">
            <v>0</v>
          </cell>
          <cell r="U11">
            <v>0</v>
          </cell>
          <cell r="V11">
            <v>0</v>
          </cell>
          <cell r="X11">
            <v>0</v>
          </cell>
          <cell r="Y11">
            <v>0</v>
          </cell>
          <cell r="Z11">
            <v>0</v>
          </cell>
        </row>
        <row r="12">
          <cell r="C12" t="str">
            <v>18P4063764M</v>
          </cell>
          <cell r="D12" t="str">
            <v>杜国荣</v>
          </cell>
          <cell r="E12">
            <v>64</v>
          </cell>
          <cell r="F12" t="str">
            <v>M</v>
          </cell>
          <cell r="G12" t="str">
            <v>LUAD</v>
          </cell>
          <cell r="H12" t="str">
            <v>IIIa</v>
          </cell>
          <cell r="I12">
            <v>26.992000000000001</v>
          </cell>
          <cell r="J12">
            <v>10</v>
          </cell>
          <cell r="K12">
            <v>3.4116089999999999E-3</v>
          </cell>
          <cell r="L12">
            <v>2</v>
          </cell>
          <cell r="M12">
            <v>1.6307886000000001E-2</v>
          </cell>
          <cell r="N12">
            <v>41869</v>
          </cell>
          <cell r="O12" t="str">
            <v>2015-07-26随访：6月底复查胸腹部CT、腹部B超、头颅CT，均无异常，骨扫描可能做了，不确定。定期复查，身体一般情况好。2016/1/28随访，病人近期做过B超及CT，均正常，中药治疗.2016.5.25随访:2016.4月复查CT,无身体不适，服用一些保肝的药物。2017.3.1:2月CT无特，一般情况良好。</v>
          </cell>
          <cell r="P12" t="str">
            <v>2017.3.1</v>
          </cell>
          <cell r="Q12" t="str">
            <v>31</v>
          </cell>
          <cell r="R12">
            <v>0</v>
          </cell>
          <cell r="S12">
            <v>0</v>
          </cell>
          <cell r="U12">
            <v>0</v>
          </cell>
          <cell r="V12">
            <v>0</v>
          </cell>
          <cell r="X12">
            <v>0</v>
          </cell>
          <cell r="Y12">
            <v>0</v>
          </cell>
          <cell r="Z12">
            <v>0</v>
          </cell>
        </row>
        <row r="13">
          <cell r="C13" t="str">
            <v>18P4063775M</v>
          </cell>
          <cell r="D13" t="str">
            <v>杨旭</v>
          </cell>
          <cell r="E13">
            <v>63</v>
          </cell>
          <cell r="F13" t="str">
            <v>F</v>
          </cell>
          <cell r="G13" t="str">
            <v>LUAD</v>
          </cell>
          <cell r="H13" t="str">
            <v>Ib</v>
          </cell>
          <cell r="I13">
            <v>37.520000000000003</v>
          </cell>
          <cell r="J13">
            <v>1</v>
          </cell>
          <cell r="K13">
            <v>1.749951E-3</v>
          </cell>
          <cell r="L13">
            <v>1</v>
          </cell>
          <cell r="M13">
            <v>1.749951E-3</v>
          </cell>
          <cell r="N13">
            <v>41897</v>
          </cell>
          <cell r="O13" t="str">
            <v>2015-07-25随访：患者已死亡。</v>
          </cell>
          <cell r="P13">
            <v>42210</v>
          </cell>
          <cell r="Q13" t="str">
            <v>8</v>
          </cell>
          <cell r="R13">
            <v>1</v>
          </cell>
          <cell r="S13" t="str">
            <v>死亡</v>
          </cell>
          <cell r="U13">
            <v>0</v>
          </cell>
          <cell r="V13">
            <v>0</v>
          </cell>
          <cell r="W13">
            <v>42125</v>
          </cell>
          <cell r="X13" t="str">
            <v>8个月</v>
          </cell>
          <cell r="Y13" t="str">
            <v>死于胃癌</v>
          </cell>
          <cell r="Z13" t="str">
            <v>无</v>
          </cell>
        </row>
        <row r="14">
          <cell r="C14" t="str">
            <v>18P4063779M</v>
          </cell>
          <cell r="D14" t="str">
            <v>牛树颖</v>
          </cell>
          <cell r="E14">
            <v>71</v>
          </cell>
          <cell r="F14" t="str">
            <v>F</v>
          </cell>
          <cell r="G14" t="str">
            <v>LUAD</v>
          </cell>
          <cell r="H14" t="str">
            <v>Ia</v>
          </cell>
          <cell r="I14">
            <v>22.800000000000004</v>
          </cell>
          <cell r="N14">
            <v>41900</v>
          </cell>
          <cell r="O14" t="str">
            <v>2016-01-31随访：一般状况尚可，2015年9月行胸CT，结果正常。\\2016-06：本人接听，状态良好，3月前来我院查胸CT（-）\\2017-1：女儿接听，患者身体状况可，去年年初我院复查，无特殊。比较配合，已告知补助领取和随访app事宜。</v>
          </cell>
          <cell r="P14">
            <v>42748</v>
          </cell>
          <cell r="Q14" t="str">
            <v>28</v>
          </cell>
          <cell r="R14">
            <v>0</v>
          </cell>
          <cell r="S14" t="str">
            <v>存活</v>
          </cell>
          <cell r="U14">
            <v>0</v>
          </cell>
          <cell r="V14">
            <v>0</v>
          </cell>
          <cell r="X14">
            <v>0</v>
          </cell>
          <cell r="Y14">
            <v>0</v>
          </cell>
          <cell r="Z14">
            <v>0</v>
          </cell>
        </row>
        <row r="15">
          <cell r="C15" t="str">
            <v>18P4063781M</v>
          </cell>
          <cell r="D15" t="str">
            <v>王庆宜</v>
          </cell>
          <cell r="E15">
            <v>70</v>
          </cell>
          <cell r="F15" t="str">
            <v>M</v>
          </cell>
          <cell r="G15" t="str">
            <v>LUAD</v>
          </cell>
          <cell r="H15" t="str">
            <v>IIIa</v>
          </cell>
          <cell r="I15">
            <v>20.580000000000002</v>
          </cell>
          <cell r="J15">
            <v>1</v>
          </cell>
          <cell r="K15">
            <v>1.167164E-3</v>
          </cell>
          <cell r="L15">
            <v>1</v>
          </cell>
          <cell r="M15">
            <v>1.167164E-3</v>
          </cell>
          <cell r="N15">
            <v>41907</v>
          </cell>
          <cell r="O15" t="str">
            <v>2016-01-31随访：一般状况可，2015年6月复查胸CT、瘤标未见异常。2016年1月，复查头颅CT发现脑转移:。2017.3.1：家属态度较为抵触，说较前无变化。</v>
          </cell>
          <cell r="P15">
            <v>42370</v>
          </cell>
          <cell r="Q15" t="str">
            <v>15</v>
          </cell>
          <cell r="R15">
            <v>1</v>
          </cell>
          <cell r="S15" t="str">
            <v>转移</v>
          </cell>
          <cell r="U15" t="str">
            <v>15个月</v>
          </cell>
          <cell r="V15" t="str">
            <v>暂无，会诊中</v>
          </cell>
          <cell r="X15">
            <v>0</v>
          </cell>
          <cell r="Y15">
            <v>0</v>
          </cell>
          <cell r="Z15">
            <v>0</v>
          </cell>
        </row>
        <row r="16">
          <cell r="C16" t="str">
            <v>18P4063782M</v>
          </cell>
          <cell r="D16" t="str">
            <v>李彦青</v>
          </cell>
          <cell r="E16">
            <v>41</v>
          </cell>
          <cell r="F16" t="str">
            <v>F</v>
          </cell>
          <cell r="G16" t="str">
            <v>LUAD</v>
          </cell>
          <cell r="H16" t="str">
            <v>Ia</v>
          </cell>
          <cell r="I16">
            <v>32.549999999999997</v>
          </cell>
          <cell r="J16">
            <v>0</v>
          </cell>
          <cell r="K16">
            <v>0</v>
          </cell>
          <cell r="L16">
            <v>0</v>
          </cell>
          <cell r="M16">
            <v>0</v>
          </cell>
          <cell r="N16">
            <v>41908</v>
          </cell>
          <cell r="O16" t="str">
            <v>2015-07-27随访：一般状况可，1月复查胸CT、腹B超未见异常，拟近期复查；/2016.1.30随访：2015.8月复查（-），身体状况好。2016.2.24随访：术后半年30000,1年35000 / 2016-07-05访:2016-05复查CT:(-)/2017-02-12：2016-11胸部CT、B超、血瘤标（-），身体情况好。</v>
          </cell>
          <cell r="P16" t="str">
            <v>/2017-02-12</v>
          </cell>
          <cell r="Q16" t="str">
            <v>29</v>
          </cell>
          <cell r="R16">
            <v>0</v>
          </cell>
          <cell r="S16" t="str">
            <v>存活</v>
          </cell>
          <cell r="U16">
            <v>0</v>
          </cell>
          <cell r="V16">
            <v>0</v>
          </cell>
          <cell r="X16">
            <v>0</v>
          </cell>
          <cell r="Y16">
            <v>0</v>
          </cell>
          <cell r="Z16">
            <v>0</v>
          </cell>
        </row>
        <row r="17">
          <cell r="C17" t="str">
            <v>18P4063784M</v>
          </cell>
          <cell r="D17" t="str">
            <v>何元祥</v>
          </cell>
          <cell r="E17">
            <v>60</v>
          </cell>
          <cell r="F17" t="str">
            <v>M</v>
          </cell>
          <cell r="G17" t="str">
            <v>LUAD</v>
          </cell>
          <cell r="H17" t="str">
            <v>Ia</v>
          </cell>
          <cell r="I17">
            <v>14.728000000000002</v>
          </cell>
          <cell r="J17">
            <v>3</v>
          </cell>
          <cell r="K17">
            <v>6.2373949999999997E-3</v>
          </cell>
          <cell r="L17">
            <v>3</v>
          </cell>
          <cell r="M17">
            <v>6.2373949999999997E-3</v>
          </cell>
          <cell r="N17">
            <v>41910</v>
          </cell>
          <cell r="O17" t="str">
            <v>2015-07-27随访：术后出现咯血，复查发现右上纵膈占位，在肿瘤医院化疗，肿瘤缩小。一般状况可，偶有咳嗽，7月复查胸CT、头CT未见异常；2016.1.30随访：2015.10月纵膈肿瘤增大，来我院就诊，拒绝中转开胸手术，建议患者出院化疗/2016-07-07:肝、肾上腺多发转移，继续放化疗。\\2017-2：女儿接听，患者目前肝、肾上腺转移没有新的进展，但肺部复发较前增大，目前在协和医院做化疗，身体较虚弱。</v>
          </cell>
          <cell r="P17">
            <v>42773</v>
          </cell>
          <cell r="Q17" t="str">
            <v>29</v>
          </cell>
          <cell r="R17">
            <v>1</v>
          </cell>
          <cell r="S17" t="str">
            <v>复发</v>
          </cell>
          <cell r="U17">
            <v>0</v>
          </cell>
          <cell r="V17">
            <v>0</v>
          </cell>
          <cell r="X17">
            <v>0</v>
          </cell>
          <cell r="Y17">
            <v>0</v>
          </cell>
          <cell r="Z17">
            <v>0</v>
          </cell>
        </row>
        <row r="18">
          <cell r="C18" t="str">
            <v>18P4063785M</v>
          </cell>
          <cell r="D18" t="str">
            <v>高奇勋</v>
          </cell>
          <cell r="E18">
            <v>74</v>
          </cell>
          <cell r="F18" t="str">
            <v>M</v>
          </cell>
          <cell r="G18" t="str">
            <v>LUAD</v>
          </cell>
          <cell r="H18" t="str">
            <v>Ia</v>
          </cell>
          <cell r="I18">
            <v>31.500000000000004</v>
          </cell>
          <cell r="J18">
            <v>5</v>
          </cell>
          <cell r="K18">
            <v>6.3575089999999999E-3</v>
          </cell>
          <cell r="L18">
            <v>4</v>
          </cell>
          <cell r="M18">
            <v>7.1085419999999998E-3</v>
          </cell>
          <cell r="N18">
            <v>41910</v>
          </cell>
          <cell r="O18" t="str">
            <v>2016-01-31随访：一般状况可，2015年10月复查胸CT、瘤标未见异常。\\2016-06：身体状况可，3月前右下肺有新发小阴影，CT报告考虑感染。\\2017-1：女儿接听，患者一般情况良好，复查胸CT无特殊。已告知补助事项和随访app</v>
          </cell>
          <cell r="P18">
            <v>42754</v>
          </cell>
          <cell r="Q18" t="str">
            <v>28</v>
          </cell>
          <cell r="R18">
            <v>0</v>
          </cell>
          <cell r="S18" t="str">
            <v>存活</v>
          </cell>
          <cell r="U18">
            <v>0</v>
          </cell>
          <cell r="V18">
            <v>0</v>
          </cell>
          <cell r="X18">
            <v>0</v>
          </cell>
          <cell r="Y18">
            <v>0</v>
          </cell>
          <cell r="Z18">
            <v>0</v>
          </cell>
        </row>
        <row r="19">
          <cell r="C19" t="str">
            <v>18P4063791M</v>
          </cell>
          <cell r="D19" t="str">
            <v>安素贞</v>
          </cell>
          <cell r="E19">
            <v>64</v>
          </cell>
          <cell r="F19" t="str">
            <v>F</v>
          </cell>
          <cell r="G19" t="str">
            <v>LUAD</v>
          </cell>
          <cell r="H19" t="str">
            <v>IV</v>
          </cell>
          <cell r="I19">
            <v>22.680000000000003</v>
          </cell>
          <cell r="J19">
            <v>2</v>
          </cell>
          <cell r="K19">
            <v>6.1680800000000005E-4</v>
          </cell>
          <cell r="L19">
            <v>1</v>
          </cell>
          <cell r="M19">
            <v>1.2336160000000001E-3</v>
          </cell>
          <cell r="N19">
            <v>41933</v>
          </cell>
          <cell r="O19" t="str">
            <v>2016-01-31随访：一般状况可，2015年11月复查胸CT,瘤标未见异常。2015-07-27 随访：一般情况可，术后健择2.2g d1化疗一次，2015-02月复查胸部CT左侧胸膜局限性增厚较前无著变\\2016-06：儿子接听，表示患者状态尚可，1月前来我院复查较前无改变。\\2017-1：儿子接听，表示患者身体状况挺好，16年12月份在我院刚刚复查过，结果无特殊。目前服用易瑞沙，有时脸部有过敏反应。</v>
          </cell>
          <cell r="P19">
            <v>42755</v>
          </cell>
          <cell r="Q19" t="str">
            <v>27</v>
          </cell>
          <cell r="R19">
            <v>0</v>
          </cell>
          <cell r="S19" t="str">
            <v>存活</v>
          </cell>
          <cell r="U19">
            <v>0</v>
          </cell>
          <cell r="V19">
            <v>0</v>
          </cell>
          <cell r="X19">
            <v>0</v>
          </cell>
          <cell r="Y19">
            <v>0</v>
          </cell>
          <cell r="Z19">
            <v>0</v>
          </cell>
        </row>
        <row r="20">
          <cell r="C20" t="str">
            <v>18P4063798M</v>
          </cell>
          <cell r="D20" t="str">
            <v>朱桂香</v>
          </cell>
          <cell r="E20">
            <v>72</v>
          </cell>
          <cell r="F20" t="str">
            <v>F</v>
          </cell>
          <cell r="G20" t="str">
            <v>LUAD</v>
          </cell>
          <cell r="H20" t="str">
            <v>Ib</v>
          </cell>
          <cell r="I20">
            <v>6.7759999999999998</v>
          </cell>
          <cell r="J20">
            <v>1</v>
          </cell>
          <cell r="K20">
            <v>1.0421320000000001E-3</v>
          </cell>
          <cell r="L20">
            <v>1</v>
          </cell>
          <cell r="M20">
            <v>1.0421320000000001E-3</v>
          </cell>
          <cell r="N20">
            <v>41945</v>
          </cell>
          <cell r="O20" t="str">
            <v>2015/8/6随访：多次均无人接听/2015.11.20随访：身体状况好，定期复查。术后没有接受过其他治疗。11月复查CT、B超(-)神经元特异性烯醇化酶偏高，周足力让3个月复查血。2016.06.17：一周前复查CT、血、B超均无明显异常，一般情况良好。2017-01-21随访：12月复查胸CT、腹B超、瘤标未见异常；</v>
          </cell>
          <cell r="P20">
            <v>42756</v>
          </cell>
          <cell r="Q20" t="str">
            <v>26</v>
          </cell>
          <cell r="R20">
            <v>0</v>
          </cell>
          <cell r="S20" t="str">
            <v>存活</v>
          </cell>
          <cell r="U20">
            <v>0</v>
          </cell>
          <cell r="V20">
            <v>0</v>
          </cell>
          <cell r="X20">
            <v>0</v>
          </cell>
          <cell r="Y20">
            <v>0</v>
          </cell>
          <cell r="Z20">
            <v>0</v>
          </cell>
        </row>
        <row r="21">
          <cell r="C21" t="str">
            <v>18P4063799M</v>
          </cell>
          <cell r="D21" t="str">
            <v>汪刚</v>
          </cell>
          <cell r="E21">
            <v>46</v>
          </cell>
          <cell r="F21" t="str">
            <v>M</v>
          </cell>
          <cell r="G21" t="str">
            <v>LUAD</v>
          </cell>
          <cell r="H21" t="str">
            <v>Ib</v>
          </cell>
          <cell r="I21">
            <v>16.239999999999998</v>
          </cell>
          <cell r="J21">
            <v>7</v>
          </cell>
          <cell r="K21">
            <v>3.4854320000000001E-3</v>
          </cell>
          <cell r="L21">
            <v>3</v>
          </cell>
          <cell r="M21">
            <v>7.9257449999999997E-3</v>
          </cell>
          <cell r="N21">
            <v>41946</v>
          </cell>
          <cell r="O21" t="str">
            <v>2015/12/18随访：定期复查无特殊。2016.06.17：2次拒接。2016.07.09：2016年未复查，现患者状况良好，无特殊不适。2017.3.1：近期当地医院复查，无特殊，身体状况良好。</v>
          </cell>
          <cell r="P21" t="str">
            <v>2017.3.1</v>
          </cell>
          <cell r="Q21" t="str">
            <v>28</v>
          </cell>
          <cell r="R21">
            <v>0</v>
          </cell>
          <cell r="S21">
            <v>0</v>
          </cell>
          <cell r="U21">
            <v>0</v>
          </cell>
          <cell r="V21">
            <v>0</v>
          </cell>
          <cell r="X21">
            <v>0</v>
          </cell>
          <cell r="Y21">
            <v>0</v>
          </cell>
          <cell r="Z21">
            <v>0</v>
          </cell>
        </row>
        <row r="22">
          <cell r="C22" t="str">
            <v>18P4063800M</v>
          </cell>
          <cell r="D22" t="str">
            <v>王元根</v>
          </cell>
          <cell r="E22">
            <v>80</v>
          </cell>
          <cell r="F22" t="str">
            <v>M</v>
          </cell>
          <cell r="G22" t="str">
            <v>LUAD</v>
          </cell>
          <cell r="H22" t="str">
            <v>Ib</v>
          </cell>
          <cell r="I22">
            <v>23.46</v>
          </cell>
          <cell r="J22">
            <v>1</v>
          </cell>
          <cell r="K22">
            <v>2.1559470000000001E-3</v>
          </cell>
          <cell r="L22">
            <v>1</v>
          </cell>
          <cell r="M22">
            <v>2.1559470000000001E-3</v>
          </cell>
          <cell r="N22">
            <v>41946</v>
          </cell>
          <cell r="O22" t="str">
            <v>2015/12/18随访：空号。2016/06/18随访：已停机，海泰上只有此电话，临床数据中心上无后续就诊记录。2017.3.1：身体状况尚可</v>
          </cell>
          <cell r="P22" t="str">
            <v>2017.3.1</v>
          </cell>
          <cell r="Q22" t="str">
            <v>28</v>
          </cell>
          <cell r="R22">
            <v>0</v>
          </cell>
          <cell r="S22">
            <v>0</v>
          </cell>
          <cell r="U22">
            <v>0</v>
          </cell>
          <cell r="V22">
            <v>0</v>
          </cell>
          <cell r="X22">
            <v>0</v>
          </cell>
          <cell r="Y22">
            <v>0</v>
          </cell>
          <cell r="Z22">
            <v>0</v>
          </cell>
        </row>
        <row r="23">
          <cell r="C23" t="str">
            <v>18P4063801M</v>
          </cell>
          <cell r="D23" t="str">
            <v>麻进花</v>
          </cell>
          <cell r="E23">
            <v>68</v>
          </cell>
          <cell r="F23" t="str">
            <v>F</v>
          </cell>
          <cell r="G23" t="str">
            <v>LUAD</v>
          </cell>
          <cell r="H23" t="str">
            <v>Ia</v>
          </cell>
          <cell r="I23">
            <v>22.320000000000004</v>
          </cell>
          <cell r="J23">
            <v>10</v>
          </cell>
          <cell r="K23">
            <v>4.0610790000000004E-3</v>
          </cell>
          <cell r="L23">
            <v>3</v>
          </cell>
          <cell r="M23">
            <v>1.4020174999999999E-2</v>
          </cell>
          <cell r="N23">
            <v>41946</v>
          </cell>
          <cell r="O23" t="str">
            <v>2015/7/31随访：3个月一次CT，B超，无异常/2016.2.2随访：身体状况好，2015.12月复查CT B超 血（-）/2016-07-07:2016-06复查胸部CT左肺下叶基底段（具体问题家属描述不清），说考虑炎症可能性大。</v>
          </cell>
          <cell r="P23">
            <v>42558</v>
          </cell>
          <cell r="Q23" t="str">
            <v>20</v>
          </cell>
          <cell r="R23">
            <v>0</v>
          </cell>
          <cell r="S23" t="str">
            <v>存活</v>
          </cell>
          <cell r="U23">
            <v>0</v>
          </cell>
          <cell r="V23">
            <v>0</v>
          </cell>
          <cell r="X23">
            <v>0</v>
          </cell>
          <cell r="Y23">
            <v>0</v>
          </cell>
          <cell r="Z23">
            <v>0</v>
          </cell>
        </row>
        <row r="24">
          <cell r="C24" t="str">
            <v>18P4063802M</v>
          </cell>
          <cell r="D24" t="str">
            <v>候志军</v>
          </cell>
          <cell r="E24">
            <v>64</v>
          </cell>
          <cell r="F24" t="str">
            <v>M</v>
          </cell>
          <cell r="G24" t="str">
            <v>LUAD</v>
          </cell>
          <cell r="H24" t="str">
            <v>Ia</v>
          </cell>
          <cell r="I24">
            <v>44.1</v>
          </cell>
          <cell r="J24">
            <v>0</v>
          </cell>
          <cell r="K24">
            <v>0</v>
          </cell>
          <cell r="L24">
            <v>0</v>
          </cell>
          <cell r="M24">
            <v>0</v>
          </cell>
          <cell r="N24">
            <v>41949</v>
          </cell>
          <cell r="O24" t="str">
            <v>2015/12/18随访：7月份复查CT正常，10月复查CT正常，未诉其他不适；2016/6/17随访：上周复查CT无异常，未诉其他不适；\\2017-2:本人接听，在海南度假，身体可，偶有气短，每3月复查胸CT和瘤标都很正常，已告知补助情况。</v>
          </cell>
          <cell r="P24">
            <v>42775</v>
          </cell>
          <cell r="Q24" t="str">
            <v>27</v>
          </cell>
          <cell r="R24">
            <v>0</v>
          </cell>
          <cell r="S24" t="str">
            <v>存活</v>
          </cell>
          <cell r="U24">
            <v>0</v>
          </cell>
          <cell r="V24">
            <v>0</v>
          </cell>
          <cell r="X24">
            <v>0</v>
          </cell>
          <cell r="Y24">
            <v>0</v>
          </cell>
          <cell r="Z24">
            <v>0</v>
          </cell>
        </row>
        <row r="25">
          <cell r="C25" t="str">
            <v>18P4063806M</v>
          </cell>
          <cell r="D25" t="str">
            <v>杨炜</v>
          </cell>
          <cell r="E25">
            <v>69</v>
          </cell>
          <cell r="F25" t="str">
            <v>F</v>
          </cell>
          <cell r="G25" t="str">
            <v>LUAD</v>
          </cell>
          <cell r="H25" t="str">
            <v>Ia</v>
          </cell>
          <cell r="I25">
            <v>29.12</v>
          </cell>
          <cell r="J25">
            <v>0</v>
          </cell>
          <cell r="K25">
            <v>0</v>
          </cell>
          <cell r="L25">
            <v>0</v>
          </cell>
          <cell r="M25">
            <v>0</v>
          </cell>
          <cell r="N25">
            <v>41960</v>
          </cell>
          <cell r="O25" t="str">
            <v>2015/12/19随访：4月中旬复查CT，诉肺上还有一个结节，同年PET，无异常摄取，建议随访，11月复查未见异常；2016/6/17随访：定期复查，4月复查胸部CT，腹部CT，颈部、腋下淋巴结，肿瘤标志物均未见异常，无明显症状\\2017-2：儿子接听，患者身体可，目前一年复查一次，结果良好。</v>
          </cell>
          <cell r="P25">
            <v>42769</v>
          </cell>
          <cell r="Q25" t="str">
            <v>27</v>
          </cell>
          <cell r="R25">
            <v>0</v>
          </cell>
          <cell r="S25" t="str">
            <v>存活</v>
          </cell>
          <cell r="U25">
            <v>0</v>
          </cell>
          <cell r="V25">
            <v>0</v>
          </cell>
          <cell r="X25">
            <v>0</v>
          </cell>
          <cell r="Y25">
            <v>0</v>
          </cell>
          <cell r="Z25">
            <v>0</v>
          </cell>
        </row>
        <row r="26">
          <cell r="C26" t="str">
            <v>18P4063807M</v>
          </cell>
          <cell r="D26" t="str">
            <v>喻身启</v>
          </cell>
          <cell r="E26">
            <v>79</v>
          </cell>
          <cell r="F26" t="str">
            <v>M</v>
          </cell>
          <cell r="G26" t="str">
            <v>LUAD</v>
          </cell>
          <cell r="H26" t="str">
            <v>Ia</v>
          </cell>
          <cell r="I26">
            <v>20.832000000000001</v>
          </cell>
          <cell r="J26">
            <v>15</v>
          </cell>
          <cell r="K26">
            <v>1.3040438999999999E-2</v>
          </cell>
          <cell r="L26">
            <v>7</v>
          </cell>
          <cell r="M26">
            <v>2.0930206E-2</v>
          </cell>
          <cell r="N26">
            <v>41961</v>
          </cell>
          <cell r="O26" t="str">
            <v>2015/12/19随访：瘦10斤（有糖尿病），未复查，自诉其他无异常；2016/6/17随访：5月胸部CT未见明显异常，无异常症状\\2017-2：老人16年9月份被诊断胰腺癌，10月份去世。</v>
          </cell>
          <cell r="P26">
            <v>42771</v>
          </cell>
          <cell r="Q26" t="str">
            <v>27</v>
          </cell>
          <cell r="R26">
            <v>1</v>
          </cell>
          <cell r="S26" t="str">
            <v>死亡</v>
          </cell>
          <cell r="U26">
            <v>0</v>
          </cell>
          <cell r="V26">
            <v>0</v>
          </cell>
          <cell r="X26">
            <v>0</v>
          </cell>
          <cell r="Y26">
            <v>0</v>
          </cell>
          <cell r="Z26">
            <v>0</v>
          </cell>
        </row>
        <row r="27">
          <cell r="C27" t="str">
            <v>18P4063808M</v>
          </cell>
          <cell r="D27" t="str">
            <v>孟哲英</v>
          </cell>
          <cell r="E27">
            <v>78</v>
          </cell>
          <cell r="F27" t="str">
            <v>F</v>
          </cell>
          <cell r="G27" t="str">
            <v>LUAD</v>
          </cell>
          <cell r="H27" t="str">
            <v>Ia</v>
          </cell>
          <cell r="I27">
            <v>10.64</v>
          </cell>
          <cell r="J27">
            <v>2</v>
          </cell>
          <cell r="K27">
            <v>8.8994400000000004E-4</v>
          </cell>
          <cell r="L27">
            <v>1</v>
          </cell>
          <cell r="M27">
            <v>1.7798880000000001E-3</v>
          </cell>
          <cell r="N27">
            <v>41961</v>
          </cell>
          <cell r="O27" t="str">
            <v>2015/12/18随访：家属诉定期复查，10月复查未见异常；2016/6/17随访：家属诉定期复查，4月复查胸部CT未见异常；2017-03-19随访：几个电话均多次拨打无人接听；</v>
          </cell>
          <cell r="P27">
            <v>42538</v>
          </cell>
          <cell r="Q27" t="str">
            <v>19</v>
          </cell>
          <cell r="R27">
            <v>0</v>
          </cell>
          <cell r="S27" t="str">
            <v>存活</v>
          </cell>
          <cell r="U27">
            <v>0</v>
          </cell>
          <cell r="V27">
            <v>0</v>
          </cell>
          <cell r="X27">
            <v>0</v>
          </cell>
          <cell r="Y27">
            <v>0</v>
          </cell>
          <cell r="Z27">
            <v>0</v>
          </cell>
        </row>
        <row r="28">
          <cell r="C28" t="str">
            <v>18P4063809M</v>
          </cell>
          <cell r="D28" t="str">
            <v>孙敏</v>
          </cell>
          <cell r="E28">
            <v>75</v>
          </cell>
          <cell r="F28" t="str">
            <v>F</v>
          </cell>
          <cell r="G28" t="str">
            <v>LUAD</v>
          </cell>
          <cell r="H28" t="str">
            <v>Ib</v>
          </cell>
          <cell r="I28">
            <v>17.587499999999999</v>
          </cell>
          <cell r="J28">
            <v>3</v>
          </cell>
          <cell r="K28">
            <v>1.658999E-3</v>
          </cell>
          <cell r="L28">
            <v>2</v>
          </cell>
          <cell r="M28">
            <v>2.1614270000000001E-3</v>
          </cell>
          <cell r="N28">
            <v>41963</v>
          </cell>
          <cell r="O28" t="str">
            <v>2016/06/18随访：接通后挂电话，临床数据中心显示定期复诊，2016-03-01胸部CT提示右侧少量胸腔积液无明显改变，双肺多发陈旧病变较前无著变。2016.7.16随访；身体状况好。2017.3.6：正忙</v>
          </cell>
          <cell r="P28" t="str">
            <v>2017.3.6</v>
          </cell>
          <cell r="Q28" t="str">
            <v>28</v>
          </cell>
          <cell r="R28">
            <v>0</v>
          </cell>
          <cell r="S28">
            <v>0</v>
          </cell>
          <cell r="U28">
            <v>0</v>
          </cell>
          <cell r="V28">
            <v>0</v>
          </cell>
          <cell r="X28">
            <v>0</v>
          </cell>
          <cell r="Y28">
            <v>0</v>
          </cell>
          <cell r="Z28">
            <v>0</v>
          </cell>
        </row>
        <row r="29">
          <cell r="C29" t="str">
            <v>18P4063810M</v>
          </cell>
          <cell r="D29" t="str">
            <v>胡恩光</v>
          </cell>
          <cell r="E29">
            <v>73</v>
          </cell>
          <cell r="F29" t="str">
            <v>M</v>
          </cell>
          <cell r="G29" t="str">
            <v>LUAD</v>
          </cell>
          <cell r="H29" t="str">
            <v>Ia</v>
          </cell>
          <cell r="I29">
            <v>15.313846153846152</v>
          </cell>
          <cell r="J29">
            <v>8</v>
          </cell>
          <cell r="K29">
            <v>1.034982E-3</v>
          </cell>
          <cell r="L29">
            <v>1</v>
          </cell>
          <cell r="M29">
            <v>8.2798560000000004E-3</v>
          </cell>
          <cell r="N29">
            <v>41963</v>
          </cell>
          <cell r="O29" t="str">
            <v>2015/12/19随访：每3个月一次，CT、B超未见异常；2016/6/17随访：每3个月一次，胸部CT未见异常\\2017-2:女性家属（13601163535）接听，表示老人身体可，目前每3月复查一次胸部CT，一直没特殊。</v>
          </cell>
          <cell r="P29">
            <v>42771</v>
          </cell>
          <cell r="Q29" t="str">
            <v>27</v>
          </cell>
          <cell r="R29">
            <v>0</v>
          </cell>
          <cell r="S29" t="str">
            <v>存活</v>
          </cell>
          <cell r="U29">
            <v>0</v>
          </cell>
          <cell r="V29">
            <v>0</v>
          </cell>
          <cell r="X29">
            <v>0</v>
          </cell>
          <cell r="Y29">
            <v>0</v>
          </cell>
          <cell r="Z29">
            <v>0</v>
          </cell>
        </row>
        <row r="30">
          <cell r="C30" t="str">
            <v>18P4063811M</v>
          </cell>
          <cell r="D30" t="str">
            <v>陈登荣</v>
          </cell>
          <cell r="E30">
            <v>78</v>
          </cell>
          <cell r="F30" t="str">
            <v>M</v>
          </cell>
          <cell r="G30" t="str">
            <v>LUAD</v>
          </cell>
          <cell r="H30" t="str">
            <v>Ib</v>
          </cell>
          <cell r="I30">
            <v>22.959999999999997</v>
          </cell>
          <cell r="N30">
            <v>41964</v>
          </cell>
          <cell r="O30" t="str">
            <v>2015/12/19随访：5月CT未见异常，诉身体状况好，未再次复查，计划近期复查；2016/6/17随访：多次拒接。2017.3.6：无人接听</v>
          </cell>
          <cell r="P30">
            <v>42357</v>
          </cell>
          <cell r="Q30" t="str">
            <v>13</v>
          </cell>
          <cell r="R30" t="str">
            <v>0</v>
          </cell>
          <cell r="S30">
            <v>0</v>
          </cell>
          <cell r="U30">
            <v>0</v>
          </cell>
          <cell r="V30">
            <v>0</v>
          </cell>
          <cell r="X30">
            <v>0</v>
          </cell>
          <cell r="Y30">
            <v>0</v>
          </cell>
          <cell r="Z30">
            <v>0</v>
          </cell>
        </row>
        <row r="31">
          <cell r="C31" t="str">
            <v>18P4063812M</v>
          </cell>
          <cell r="D31" t="str">
            <v>朱绍民</v>
          </cell>
          <cell r="E31">
            <v>44</v>
          </cell>
          <cell r="F31" t="str">
            <v>M</v>
          </cell>
          <cell r="G31" t="str">
            <v>LUAD</v>
          </cell>
          <cell r="H31" t="str">
            <v>IIa</v>
          </cell>
          <cell r="I31">
            <v>13.32</v>
          </cell>
          <cell r="J31">
            <v>4</v>
          </cell>
          <cell r="K31">
            <v>7.9660099999999997E-4</v>
          </cell>
          <cell r="L31">
            <v>1</v>
          </cell>
          <cell r="M31">
            <v>3.1864039999999999E-3</v>
          </cell>
          <cell r="N31">
            <v>41969</v>
          </cell>
          <cell r="O31" t="str">
            <v>2016/1/24随访，术后1个月，3个月，半年，一年均复查过CT，腹部B超，骨扫描，均正常，服用中药治疗\\2016-06随访：身体状况可，今年春天行胸CT等较前无明显改变。\2017-2:爱人接听，患者身体可，每半年或3月复查一次，结果无特殊。已告知补助事项。</v>
          </cell>
          <cell r="P31">
            <v>42783</v>
          </cell>
          <cell r="Q31" t="str">
            <v>27</v>
          </cell>
          <cell r="R31">
            <v>0</v>
          </cell>
          <cell r="S31" t="str">
            <v>存活</v>
          </cell>
          <cell r="U31">
            <v>0</v>
          </cell>
          <cell r="V31">
            <v>0</v>
          </cell>
          <cell r="X31">
            <v>0</v>
          </cell>
          <cell r="Y31">
            <v>0</v>
          </cell>
          <cell r="Z31" t="str">
            <v>20年，20支/天</v>
          </cell>
        </row>
        <row r="32">
          <cell r="C32" t="str">
            <v>18P4063815M</v>
          </cell>
          <cell r="D32" t="str">
            <v>高中海</v>
          </cell>
          <cell r="E32">
            <v>61</v>
          </cell>
          <cell r="F32" t="str">
            <v>M</v>
          </cell>
          <cell r="G32" t="str">
            <v>LUAD</v>
          </cell>
          <cell r="H32" t="str">
            <v>IIIb</v>
          </cell>
          <cell r="I32">
            <v>12.212307692307691</v>
          </cell>
          <cell r="J32">
            <v>2</v>
          </cell>
          <cell r="K32">
            <v>9.0661799999999999E-4</v>
          </cell>
          <cell r="L32">
            <v>1</v>
          </cell>
          <cell r="M32">
            <v>1.813236E-3</v>
          </cell>
          <cell r="N32">
            <v>41971</v>
          </cell>
          <cell r="O32" t="str">
            <v>2016/1/25随访，病人于2015/12/23因肺癌复发去世</v>
          </cell>
          <cell r="P32">
            <v>42361</v>
          </cell>
          <cell r="Q32" t="str">
            <v>13</v>
          </cell>
          <cell r="R32">
            <v>1</v>
          </cell>
          <cell r="S32" t="str">
            <v>死亡</v>
          </cell>
          <cell r="U32">
            <v>0</v>
          </cell>
          <cell r="V32">
            <v>0</v>
          </cell>
          <cell r="X32">
            <v>0</v>
          </cell>
          <cell r="Y32">
            <v>0</v>
          </cell>
          <cell r="Z32" t="str">
            <v>40年，20支/天</v>
          </cell>
        </row>
        <row r="33">
          <cell r="C33" t="str">
            <v>18P4063816M</v>
          </cell>
          <cell r="D33" t="str">
            <v>王晶晶</v>
          </cell>
          <cell r="E33">
            <v>34</v>
          </cell>
          <cell r="F33" t="str">
            <v>F</v>
          </cell>
          <cell r="G33" t="str">
            <v>LUAD</v>
          </cell>
          <cell r="H33" t="str">
            <v>Ia</v>
          </cell>
          <cell r="I33">
            <v>19.424999999999997</v>
          </cell>
          <cell r="J33">
            <v>6</v>
          </cell>
          <cell r="K33">
            <v>1.1400102E-2</v>
          </cell>
          <cell r="L33">
            <v>4</v>
          </cell>
          <cell r="M33">
            <v>1.6708002E-2</v>
          </cell>
          <cell r="N33">
            <v>41976</v>
          </cell>
          <cell r="O33" t="str">
            <v>2016/1/25随访，拒接。2016/1/30随访，病人每3个月复查胸部CT，均正常\\2016-06：患者接听，一般情况可，最近没复查。\\2017-1:本人接听，身体状况可，最后一次复查在16年9月，胸CT和瘤标找大哥看没问题。偶尔胸壁有些隐痛。</v>
          </cell>
          <cell r="P33">
            <v>42750</v>
          </cell>
          <cell r="Q33" t="str">
            <v>25</v>
          </cell>
          <cell r="R33">
            <v>0</v>
          </cell>
          <cell r="S33" t="str">
            <v>存活</v>
          </cell>
          <cell r="U33">
            <v>0</v>
          </cell>
          <cell r="V33">
            <v>0</v>
          </cell>
          <cell r="X33">
            <v>0</v>
          </cell>
          <cell r="Y33">
            <v>0</v>
          </cell>
          <cell r="Z33" t="str">
            <v>否</v>
          </cell>
        </row>
        <row r="34">
          <cell r="C34" t="str">
            <v>18P4063818M</v>
          </cell>
          <cell r="D34" t="str">
            <v>章纪松</v>
          </cell>
          <cell r="E34">
            <v>77</v>
          </cell>
          <cell r="F34" t="str">
            <v>M</v>
          </cell>
          <cell r="G34" t="str">
            <v>LUAD</v>
          </cell>
          <cell r="H34" t="str">
            <v>Ib</v>
          </cell>
          <cell r="I34">
            <v>25.367999999999999</v>
          </cell>
          <cell r="J34">
            <v>0</v>
          </cell>
          <cell r="K34">
            <v>0</v>
          </cell>
          <cell r="L34">
            <v>0</v>
          </cell>
          <cell r="M34">
            <v>0</v>
          </cell>
          <cell r="N34">
            <v>41977</v>
          </cell>
          <cell r="O34" t="str">
            <v>2016-01-31随访：一般状况可，2015年1月复查胸CT：右下肺可见微小磨玻璃影，定期观察。瘤标,B超均未见异常。\\2016-06:爱人接听，身体状况可，2月前复查CT结节影较前无明显变化。\\2017-1：爱人接听，患者身体状况可，最近一次复查是去年4月份，胸CT及其它无特殊。</v>
          </cell>
          <cell r="P34">
            <v>42750</v>
          </cell>
          <cell r="Q34" t="str">
            <v>25</v>
          </cell>
          <cell r="R34">
            <v>0</v>
          </cell>
          <cell r="S34" t="str">
            <v>存活</v>
          </cell>
          <cell r="U34">
            <v>0</v>
          </cell>
          <cell r="V34">
            <v>0</v>
          </cell>
          <cell r="X34">
            <v>0</v>
          </cell>
          <cell r="Y34">
            <v>0</v>
          </cell>
          <cell r="Z34" t="str">
            <v>无</v>
          </cell>
        </row>
        <row r="35">
          <cell r="C35" t="str">
            <v>18P4063819M</v>
          </cell>
          <cell r="D35" t="str">
            <v>张秀梅</v>
          </cell>
          <cell r="E35">
            <v>61</v>
          </cell>
          <cell r="F35" t="str">
            <v>F</v>
          </cell>
          <cell r="G35" t="str">
            <v>LUAD</v>
          </cell>
          <cell r="H35" t="str">
            <v>IIa</v>
          </cell>
          <cell r="I35">
            <v>40.200000000000003</v>
          </cell>
          <cell r="J35">
            <v>0</v>
          </cell>
          <cell r="K35">
            <v>0</v>
          </cell>
          <cell r="L35">
            <v>0</v>
          </cell>
          <cell r="M35">
            <v>0</v>
          </cell>
          <cell r="N35">
            <v>41977</v>
          </cell>
          <cell r="O35" t="str">
            <v>2015.4.20随访：身体状况好，术后化疗4次，2016.1.15随访化疗后吃中药治疗，已吃7个月左右。目前定期复查。09年3月胰腺癌手术。也是每半年复查。/2016-07-05随访:身体无不适,2016-02复查肺CT,B超,瘤标无进展。/2017-02-10：身体无不适,2016-11复查肺CT,B超,瘤标未见异常。</v>
          </cell>
          <cell r="P35">
            <v>42776</v>
          </cell>
          <cell r="Q35" t="str">
            <v>26</v>
          </cell>
          <cell r="R35">
            <v>0</v>
          </cell>
          <cell r="S35" t="str">
            <v>存活</v>
          </cell>
          <cell r="U35">
            <v>0</v>
          </cell>
          <cell r="V35">
            <v>0</v>
          </cell>
          <cell r="X35">
            <v>0</v>
          </cell>
          <cell r="Y35">
            <v>0</v>
          </cell>
          <cell r="Z35" t="str">
            <v>无</v>
          </cell>
        </row>
        <row r="36">
          <cell r="C36" t="str">
            <v>18P4063822M</v>
          </cell>
          <cell r="D36" t="str">
            <v>冉隆贤</v>
          </cell>
          <cell r="E36">
            <v>68</v>
          </cell>
          <cell r="F36" t="str">
            <v>F</v>
          </cell>
          <cell r="G36" t="str">
            <v>LUAD</v>
          </cell>
          <cell r="H36" t="str">
            <v>Ia</v>
          </cell>
          <cell r="I36">
            <v>31.596923076923076</v>
          </cell>
          <cell r="J36">
            <v>2</v>
          </cell>
          <cell r="K36">
            <v>3.1862409999999998E-3</v>
          </cell>
          <cell r="L36">
            <v>2</v>
          </cell>
          <cell r="M36">
            <v>3.1862409999999998E-3</v>
          </cell>
          <cell r="N36">
            <v>41996</v>
          </cell>
          <cell r="O36" t="str">
            <v>2015-12-19：患者无不适。术后6月、1年复查B超、CT未见异常。/2016.2.24随访；术后定期复查，半年：4万，1年42000/2016.4.20随访：身体长况好，准备6月复查。妇科实验室叶老师婆婆；2016/6/17随访：患者无不适，拟近期复查；2017-03-19随访：一般状况可，刀口附近偶有不适，去年下半年复查胸CT未见异常，拟近期复查；</v>
          </cell>
          <cell r="P36">
            <v>42813</v>
          </cell>
          <cell r="Q36" t="str">
            <v>27</v>
          </cell>
          <cell r="R36">
            <v>0</v>
          </cell>
          <cell r="S36" t="str">
            <v>存活</v>
          </cell>
          <cell r="U36">
            <v>0</v>
          </cell>
          <cell r="V36">
            <v>0</v>
          </cell>
          <cell r="X36">
            <v>0</v>
          </cell>
          <cell r="Y36">
            <v>0</v>
          </cell>
          <cell r="Z36">
            <v>0</v>
          </cell>
        </row>
        <row r="37">
          <cell r="C37" t="str">
            <v>18P4063823M</v>
          </cell>
          <cell r="D37" t="str">
            <v>杨全炉</v>
          </cell>
          <cell r="E37">
            <v>69</v>
          </cell>
          <cell r="F37" t="str">
            <v>M</v>
          </cell>
          <cell r="G37" t="str">
            <v>LUAD</v>
          </cell>
          <cell r="H37" t="str">
            <v>Ia</v>
          </cell>
          <cell r="I37">
            <v>23.351999999999997</v>
          </cell>
          <cell r="J37">
            <v>1</v>
          </cell>
          <cell r="K37">
            <v>6.1051760000000004E-3</v>
          </cell>
          <cell r="L37">
            <v>1</v>
          </cell>
          <cell r="M37">
            <v>6.1051760000000004E-3</v>
          </cell>
          <cell r="N37">
            <v>41998</v>
          </cell>
          <cell r="O37" t="str">
            <v>2016.2.2随访：2015.11月锁骨LIN接转移，在西安手术，病理为鳞癌，因肿瘤太大，影响呼吸，吃饭，插管，目前放疗25次一结束。没敢提补助的事儿/2016-07-07：2016.5.28死亡，锁骨上淋巴结活检病理为小细胞。</v>
          </cell>
          <cell r="P37">
            <v>42558</v>
          </cell>
          <cell r="Q37" t="str">
            <v>8</v>
          </cell>
          <cell r="R37">
            <v>1</v>
          </cell>
          <cell r="S37" t="str">
            <v>死亡</v>
          </cell>
          <cell r="T37" t="str">
            <v>2015-11锁骨上LN</v>
          </cell>
          <cell r="U37" t="str">
            <v>8个月</v>
          </cell>
          <cell r="V37">
            <v>0</v>
          </cell>
          <cell r="W37" t="str">
            <v>2016.5.28</v>
          </cell>
          <cell r="X37">
            <v>18</v>
          </cell>
          <cell r="Y37" t="str">
            <v>是</v>
          </cell>
          <cell r="Z37" t="str">
            <v>吸烟16年，20支/天，戒烟28年</v>
          </cell>
        </row>
        <row r="38">
          <cell r="C38" t="str">
            <v>18P4063824M</v>
          </cell>
          <cell r="D38" t="str">
            <v>耿万恒</v>
          </cell>
          <cell r="E38">
            <v>82</v>
          </cell>
          <cell r="F38" t="str">
            <v>M</v>
          </cell>
          <cell r="G38" t="str">
            <v>LUAD</v>
          </cell>
          <cell r="H38" t="str">
            <v>Ib</v>
          </cell>
          <cell r="I38">
            <v>19.68</v>
          </cell>
          <cell r="J38">
            <v>0</v>
          </cell>
          <cell r="K38">
            <v>0</v>
          </cell>
          <cell r="L38">
            <v>0</v>
          </cell>
          <cell r="M38">
            <v>0</v>
          </cell>
          <cell r="N38">
            <v>41999</v>
          </cell>
          <cell r="O38" t="str">
            <v>2015-07-29：患者无不适。术后7月后CT：肺气肿，左侧胸腔积液。 B超：肾上腺占位。/2016-07-07:2016-06复查胸CT(-)，彩超肾上腺占位较前缩小。</v>
          </cell>
          <cell r="P38">
            <v>42558</v>
          </cell>
          <cell r="Q38" t="str">
            <v>19</v>
          </cell>
          <cell r="R38">
            <v>0</v>
          </cell>
          <cell r="S38" t="str">
            <v>存活</v>
          </cell>
          <cell r="U38">
            <v>0</v>
          </cell>
          <cell r="V38">
            <v>0</v>
          </cell>
          <cell r="X38">
            <v>0</v>
          </cell>
          <cell r="Y38">
            <v>0</v>
          </cell>
          <cell r="Z38">
            <v>0</v>
          </cell>
        </row>
        <row r="39">
          <cell r="C39" t="str">
            <v>18P4063827M</v>
          </cell>
          <cell r="D39" t="str">
            <v>李光美</v>
          </cell>
          <cell r="E39">
            <v>46</v>
          </cell>
          <cell r="F39" t="str">
            <v>F</v>
          </cell>
          <cell r="G39" t="str">
            <v>LUAD</v>
          </cell>
          <cell r="H39" t="str">
            <v>Ia</v>
          </cell>
          <cell r="I39">
            <v>12.936</v>
          </cell>
          <cell r="J39">
            <v>2</v>
          </cell>
          <cell r="K39">
            <v>2.952414E-3</v>
          </cell>
          <cell r="L39">
            <v>2</v>
          </cell>
          <cell r="M39">
            <v>2.952414E-3</v>
          </cell>
          <cell r="N39">
            <v>42019</v>
          </cell>
          <cell r="O39" t="str">
            <v>2015-7-31随访：术后口渴，无其他不适，5月在当地复查未见异常/2016-07-16:03月当地复查未见异常//2017.3.1:3个月前复查无特殊，目前身体良好。</v>
          </cell>
          <cell r="P39" t="str">
            <v>2017.3.1</v>
          </cell>
          <cell r="Q39" t="str">
            <v>26</v>
          </cell>
          <cell r="R39">
            <v>0</v>
          </cell>
          <cell r="S39">
            <v>0</v>
          </cell>
          <cell r="U39">
            <v>0</v>
          </cell>
          <cell r="V39">
            <v>0</v>
          </cell>
          <cell r="X39">
            <v>0</v>
          </cell>
          <cell r="Y39">
            <v>0</v>
          </cell>
          <cell r="Z39">
            <v>0</v>
          </cell>
        </row>
        <row r="40">
          <cell r="C40" t="str">
            <v>18P4063830M</v>
          </cell>
          <cell r="D40" t="str">
            <v>王丽卿</v>
          </cell>
          <cell r="E40">
            <v>78</v>
          </cell>
          <cell r="F40" t="str">
            <v>F</v>
          </cell>
          <cell r="G40" t="str">
            <v>LUAD</v>
          </cell>
          <cell r="H40" t="str">
            <v>Ib</v>
          </cell>
          <cell r="I40">
            <v>28</v>
          </cell>
          <cell r="J40">
            <v>5</v>
          </cell>
          <cell r="K40">
            <v>1.675431E-3</v>
          </cell>
          <cell r="L40">
            <v>2</v>
          </cell>
          <cell r="M40">
            <v>3.3819150000000001E-3</v>
          </cell>
          <cell r="N40">
            <v>42021</v>
          </cell>
          <cell r="O40" t="str">
            <v>2015-12-19随访：一般情况好，4月复查未见异常，10月第二次复查，计划1月再次复查。/2016-06:4月右肺下叶发现小结节，0.5*0.5cm，口服抗生素后，2月复查CT，李剑锋主任门诊嘱咐3月后复查。//2017.3.1：去年10月份复查无特殊，目前身体良好。</v>
          </cell>
          <cell r="P40" t="str">
            <v>2017.3.1</v>
          </cell>
          <cell r="Q40" t="str">
            <v>26</v>
          </cell>
          <cell r="R40">
            <v>0</v>
          </cell>
          <cell r="S40" t="str">
            <v>2017.3.1</v>
          </cell>
          <cell r="U40" t="str">
            <v>13801060858/88863182</v>
          </cell>
          <cell r="V40">
            <v>0</v>
          </cell>
          <cell r="X40">
            <v>0</v>
          </cell>
          <cell r="Y40">
            <v>0</v>
          </cell>
          <cell r="Z40" t="str">
            <v>无</v>
          </cell>
        </row>
        <row r="41">
          <cell r="C41" t="str">
            <v>18P4063831M</v>
          </cell>
          <cell r="D41" t="str">
            <v>杨淑珍</v>
          </cell>
          <cell r="E41">
            <v>78</v>
          </cell>
          <cell r="F41" t="str">
            <v>F</v>
          </cell>
          <cell r="G41" t="str">
            <v>LUAD</v>
          </cell>
          <cell r="H41" t="str">
            <v>IIb</v>
          </cell>
          <cell r="I41">
            <v>26.104615384615382</v>
          </cell>
          <cell r="J41">
            <v>0</v>
          </cell>
          <cell r="K41">
            <v>0</v>
          </cell>
          <cell r="L41">
            <v>0</v>
          </cell>
          <cell r="M41">
            <v>0</v>
          </cell>
          <cell r="N41">
            <v>42021</v>
          </cell>
          <cell r="O41" t="str">
            <v>2015-12-19随访：身体状况好，术后3月复查未见异常/2016-07-07:一般情况可，近期复查CT未见异常</v>
          </cell>
          <cell r="P41">
            <v>42558</v>
          </cell>
          <cell r="Q41" t="str">
            <v>18</v>
          </cell>
          <cell r="R41">
            <v>0</v>
          </cell>
          <cell r="S41" t="str">
            <v>存活</v>
          </cell>
          <cell r="U41">
            <v>0</v>
          </cell>
          <cell r="V41">
            <v>0</v>
          </cell>
          <cell r="X41">
            <v>0</v>
          </cell>
          <cell r="Y41">
            <v>0</v>
          </cell>
          <cell r="Z41" t="str">
            <v>无</v>
          </cell>
        </row>
        <row r="42">
          <cell r="C42" t="str">
            <v>18P4063832M</v>
          </cell>
          <cell r="D42" t="str">
            <v>冯磊</v>
          </cell>
          <cell r="E42">
            <v>52</v>
          </cell>
          <cell r="F42" t="str">
            <v>M</v>
          </cell>
          <cell r="G42" t="str">
            <v>LUAD</v>
          </cell>
          <cell r="H42" t="str">
            <v>Ia</v>
          </cell>
          <cell r="I42">
            <v>19.698</v>
          </cell>
          <cell r="N42">
            <v>42024</v>
          </cell>
          <cell r="O42" t="str">
            <v>2015-7-31随访：术后一般情况可，上月复查未见异常。2015－11－28：10月胸CT、B超未见复发，活动饮食良好。2016-5-28随访，3月份复查胸部CT，未见复发。2017-1-15随访，16年11月复查，无复发，一般状况良好。</v>
          </cell>
          <cell r="P42">
            <v>42750</v>
          </cell>
          <cell r="Q42" t="str">
            <v>24</v>
          </cell>
          <cell r="R42">
            <v>0</v>
          </cell>
          <cell r="S42" t="str">
            <v>存活</v>
          </cell>
          <cell r="U42">
            <v>0</v>
          </cell>
          <cell r="V42">
            <v>0</v>
          </cell>
          <cell r="X42">
            <v>0</v>
          </cell>
          <cell r="Y42">
            <v>0</v>
          </cell>
          <cell r="Z42" t="str">
            <v>吸烟25年，10支/天，已戒烟6年</v>
          </cell>
        </row>
        <row r="43">
          <cell r="C43" t="str">
            <v>18P4063833M</v>
          </cell>
          <cell r="D43" t="str">
            <v>卫永如</v>
          </cell>
          <cell r="E43">
            <v>50</v>
          </cell>
          <cell r="F43" t="str">
            <v>F</v>
          </cell>
          <cell r="G43" t="str">
            <v>LUAD</v>
          </cell>
          <cell r="H43" t="str">
            <v>IIa</v>
          </cell>
          <cell r="I43">
            <v>28.301538461538463</v>
          </cell>
          <cell r="N43">
            <v>42024</v>
          </cell>
          <cell r="O43" t="str">
            <v>2015-7-31随访：5月份复查未见异常，咳嗽，痰多。2015－11－28：伤口痛，10月胸CT、B超无异常，活动饮食好，年前再复查。2016-5-28随访，3个月前复查胸部CT，未见异常。2017-1-15随访，16年10月行头核磁、骨扫描、胸部CT等检查，无复发。</v>
          </cell>
          <cell r="P43">
            <v>42750</v>
          </cell>
          <cell r="Q43" t="str">
            <v>24</v>
          </cell>
          <cell r="R43">
            <v>0</v>
          </cell>
          <cell r="S43" t="str">
            <v>存活</v>
          </cell>
          <cell r="U43">
            <v>0</v>
          </cell>
          <cell r="V43">
            <v>0</v>
          </cell>
          <cell r="X43">
            <v>0</v>
          </cell>
          <cell r="Y43">
            <v>0</v>
          </cell>
          <cell r="Z43" t="str">
            <v>否</v>
          </cell>
        </row>
        <row r="44">
          <cell r="C44" t="str">
            <v>18P4063839M</v>
          </cell>
          <cell r="D44" t="str">
            <v>初桂梅</v>
          </cell>
          <cell r="E44">
            <v>63</v>
          </cell>
          <cell r="F44" t="str">
            <v>F</v>
          </cell>
          <cell r="G44" t="str">
            <v>LUAD</v>
          </cell>
          <cell r="H44" t="str">
            <v>IIa</v>
          </cell>
          <cell r="I44">
            <v>24.000000000000004</v>
          </cell>
          <cell r="J44">
            <v>5</v>
          </cell>
          <cell r="K44">
            <v>2.861962E-3</v>
          </cell>
          <cell r="L44">
            <v>2</v>
          </cell>
          <cell r="M44">
            <v>4.8557590000000003E-3</v>
          </cell>
          <cell r="N44">
            <v>42031</v>
          </cell>
          <cell r="O44" t="str">
            <v>2015-7-31随访：患者身体状况好，术后半年复查未见异常。2015－11－28：10月胸CT、B超未见复发，饮食活动可。2016-5-28随访，1个月前复查胸部CT未见复发，术后化疗，具体方案自己说不清楚，周期也不清楚。2017-1-15:16-10复查，具体项目不详，无复发。</v>
          </cell>
          <cell r="P44">
            <v>42750</v>
          </cell>
          <cell r="Q44" t="str">
            <v>24</v>
          </cell>
          <cell r="R44">
            <v>0</v>
          </cell>
          <cell r="S44" t="str">
            <v>存活</v>
          </cell>
          <cell r="U44">
            <v>0</v>
          </cell>
          <cell r="V44">
            <v>0</v>
          </cell>
          <cell r="X44">
            <v>0</v>
          </cell>
          <cell r="Y44">
            <v>0</v>
          </cell>
          <cell r="Z44" t="str">
            <v>否</v>
          </cell>
        </row>
        <row r="45">
          <cell r="C45" t="str">
            <v>18P4063840M</v>
          </cell>
          <cell r="D45" t="str">
            <v>张乐祥</v>
          </cell>
          <cell r="E45">
            <v>60</v>
          </cell>
          <cell r="F45" t="str">
            <v>M</v>
          </cell>
          <cell r="G45" t="str">
            <v>LUAD</v>
          </cell>
          <cell r="H45" t="str">
            <v>Ia</v>
          </cell>
          <cell r="I45">
            <v>26.160000000000004</v>
          </cell>
          <cell r="J45">
            <v>2</v>
          </cell>
          <cell r="K45">
            <v>2.2816490000000002E-3</v>
          </cell>
          <cell r="L45">
            <v>2</v>
          </cell>
          <cell r="M45">
            <v>2.2816490000000002E-3</v>
          </cell>
          <cell r="N45">
            <v>42032</v>
          </cell>
          <cell r="O45" t="str">
            <v>2015-7-31随访：患者身体无不适，上个月复查未见异常。2015－11－28随访：11月有咳嗽，胸片无异常，看呼吸科考虑咽炎，雾化治疗后好转，活动饮食良好。2016-6-4随访，多次均无人接听，第二个号是空号.2016-7-10随访，1个月前复查，均正常。2017-1-17随访，多次均无人接听。2017-1-20随访：术后1年出现脑转移，做过脑部放疗，半年前开始使用特罗凯至今</v>
          </cell>
          <cell r="P45">
            <v>42561</v>
          </cell>
          <cell r="Q45" t="str">
            <v>18</v>
          </cell>
          <cell r="R45">
            <v>1</v>
          </cell>
          <cell r="S45" t="str">
            <v>复发</v>
          </cell>
          <cell r="U45">
            <v>0</v>
          </cell>
          <cell r="V45">
            <v>0</v>
          </cell>
          <cell r="X45">
            <v>0</v>
          </cell>
          <cell r="Y45">
            <v>0</v>
          </cell>
          <cell r="Z45" t="str">
            <v>否</v>
          </cell>
        </row>
        <row r="46">
          <cell r="C46" t="str">
            <v>18P4063841M</v>
          </cell>
          <cell r="D46" t="str">
            <v>孙朝爱</v>
          </cell>
          <cell r="E46">
            <v>62</v>
          </cell>
          <cell r="F46" t="str">
            <v>F</v>
          </cell>
          <cell r="G46" t="str">
            <v>LUAD</v>
          </cell>
          <cell r="H46" t="str">
            <v>Ib</v>
          </cell>
          <cell r="I46">
            <v>22.102499999999996</v>
          </cell>
          <cell r="J46">
            <v>4</v>
          </cell>
          <cell r="K46">
            <v>2.8121500000000002E-4</v>
          </cell>
          <cell r="L46">
            <v>1</v>
          </cell>
          <cell r="M46">
            <v>1.1248600000000001E-3</v>
          </cell>
          <cell r="N46">
            <v>42032</v>
          </cell>
          <cell r="O46" t="str">
            <v>2016-7-10随访，4月份复查，未见复发，一般情况良好//2017.3.1：去年11月份复查无特，目前身体良好。</v>
          </cell>
          <cell r="P46" t="str">
            <v>2017.3.1</v>
          </cell>
          <cell r="Q46" t="str">
            <v>26</v>
          </cell>
          <cell r="R46">
            <v>0</v>
          </cell>
          <cell r="S46" t="str">
            <v>2017.3.1</v>
          </cell>
          <cell r="U46">
            <v>0</v>
          </cell>
          <cell r="V46">
            <v>0</v>
          </cell>
          <cell r="X46">
            <v>0</v>
          </cell>
          <cell r="Y46">
            <v>0</v>
          </cell>
          <cell r="Z46" t="str">
            <v>无</v>
          </cell>
        </row>
        <row r="47">
          <cell r="C47" t="str">
            <v>18P4063842M</v>
          </cell>
          <cell r="D47" t="str">
            <v>赵慧英</v>
          </cell>
          <cell r="E47">
            <v>60</v>
          </cell>
          <cell r="F47" t="str">
            <v>M</v>
          </cell>
          <cell r="G47" t="str">
            <v>LUAD</v>
          </cell>
          <cell r="H47" t="str">
            <v>Ia</v>
          </cell>
          <cell r="I47">
            <v>19.920000000000002</v>
          </cell>
          <cell r="J47">
            <v>8</v>
          </cell>
          <cell r="K47">
            <v>2.325705E-3</v>
          </cell>
          <cell r="L47">
            <v>2</v>
          </cell>
          <cell r="M47">
            <v>9.3028199999999998E-3</v>
          </cell>
          <cell r="N47">
            <v>42032</v>
          </cell>
          <cell r="O47" t="str">
            <v>2015-7-31随访：身体状况好，术后3月复查未见异常。2015－11－28：术后一直咳嗽、右胸伤口麻木，左肩胛骨处痛，四月开始中药，咳嗽好转，目前疼痛减轻，8月胸CT无复发，活动、饮食良好。2016-5-28随访，4个月前复查胸部CT，未见复发。2017-1-15:16-10复查无复发，一般情况良好。</v>
          </cell>
          <cell r="P47">
            <v>42750</v>
          </cell>
          <cell r="Q47" t="str">
            <v>24</v>
          </cell>
          <cell r="R47">
            <v>0</v>
          </cell>
          <cell r="S47" t="str">
            <v>存活</v>
          </cell>
          <cell r="U47">
            <v>0</v>
          </cell>
          <cell r="V47">
            <v>0</v>
          </cell>
          <cell r="X47">
            <v>0</v>
          </cell>
          <cell r="Y47">
            <v>0</v>
          </cell>
          <cell r="Z47" t="str">
            <v>否</v>
          </cell>
        </row>
        <row r="48">
          <cell r="C48" t="str">
            <v>18P4063844M</v>
          </cell>
          <cell r="D48" t="str">
            <v>旁艾</v>
          </cell>
          <cell r="E48">
            <v>75</v>
          </cell>
          <cell r="F48" t="str">
            <v>M</v>
          </cell>
          <cell r="G48" t="str">
            <v>LUAD</v>
          </cell>
          <cell r="H48" t="str">
            <v>Ib</v>
          </cell>
          <cell r="I48">
            <v>5.2717241379310344</v>
          </cell>
          <cell r="J48">
            <v>3</v>
          </cell>
          <cell r="K48">
            <v>6.9643209999999999E-3</v>
          </cell>
          <cell r="L48">
            <v>3</v>
          </cell>
          <cell r="M48">
            <v>6.9643209999999999E-3</v>
          </cell>
          <cell r="N48">
            <v>42037</v>
          </cell>
          <cell r="O48" t="str">
            <v>2015/07/28随访：儿子接听。诉患者目前身体状况很好，体重增加。6月份当地医院复查CT可见新发小结节，携片子来京找王主任看，考虑良性。2016/06/18随访：一般情况好，15年底至北京找王头儿看片子，无明显异常。2017-01-15随访：女儿接听，身体情况好，最近胸部CT无异常。诉年后携片我科复诊。</v>
          </cell>
          <cell r="P48">
            <v>42750</v>
          </cell>
          <cell r="Q48" t="str">
            <v>23</v>
          </cell>
          <cell r="R48">
            <v>0</v>
          </cell>
          <cell r="S48" t="str">
            <v>存活</v>
          </cell>
          <cell r="U48">
            <v>0</v>
          </cell>
          <cell r="V48">
            <v>0</v>
          </cell>
          <cell r="X48">
            <v>0</v>
          </cell>
          <cell r="Y48">
            <v>0</v>
          </cell>
          <cell r="Z48">
            <v>0</v>
          </cell>
        </row>
        <row r="49">
          <cell r="C49" t="str">
            <v>18P4063845M</v>
          </cell>
          <cell r="D49" t="str">
            <v>施斐曼</v>
          </cell>
          <cell r="E49">
            <v>80</v>
          </cell>
          <cell r="F49" t="str">
            <v>F</v>
          </cell>
          <cell r="G49" t="str">
            <v>LUAD</v>
          </cell>
          <cell r="H49" t="str">
            <v>Ia</v>
          </cell>
          <cell r="I49">
            <v>32.287499999999994</v>
          </cell>
          <cell r="J49">
            <v>2</v>
          </cell>
          <cell r="K49">
            <v>3.351794E-3</v>
          </cell>
          <cell r="L49">
            <v>2</v>
          </cell>
          <cell r="M49">
            <v>3.351794E-3</v>
          </cell>
          <cell r="N49">
            <v>42039</v>
          </cell>
          <cell r="O49" t="str">
            <v>2015/08/01随访：老伴接听。表示患者目前状态恢复可，有时有轻微咳嗽，5月份复查胸CT（—）。2015－11－28：9月脑出血死亡</v>
          </cell>
          <cell r="P49" t="str">
            <v>2015/11/28</v>
          </cell>
          <cell r="Q49" t="str">
            <v>7</v>
          </cell>
          <cell r="R49">
            <v>0</v>
          </cell>
          <cell r="S49" t="str">
            <v>死亡</v>
          </cell>
          <cell r="U49">
            <v>0</v>
          </cell>
          <cell r="V49">
            <v>0</v>
          </cell>
          <cell r="W49">
            <v>42248</v>
          </cell>
          <cell r="X49" t="str">
            <v>7个月</v>
          </cell>
          <cell r="Y49" t="str">
            <v>否</v>
          </cell>
          <cell r="Z49" t="str">
            <v>无</v>
          </cell>
        </row>
        <row r="50">
          <cell r="C50" t="str">
            <v>18P4063846M</v>
          </cell>
          <cell r="D50" t="str">
            <v>有令芳</v>
          </cell>
          <cell r="E50">
            <v>65</v>
          </cell>
          <cell r="F50" t="str">
            <v>F</v>
          </cell>
          <cell r="G50" t="str">
            <v>LUAD</v>
          </cell>
          <cell r="H50" t="str">
            <v>IV</v>
          </cell>
          <cell r="I50">
            <v>6.4312499999999995</v>
          </cell>
          <cell r="J50">
            <v>19</v>
          </cell>
          <cell r="K50">
            <v>1.1806911E-2</v>
          </cell>
          <cell r="L50">
            <v>8</v>
          </cell>
          <cell r="M50">
            <v>2.4020044000000001E-2</v>
          </cell>
          <cell r="N50">
            <v>42039</v>
          </cell>
          <cell r="O50" t="str">
            <v>2015/08/01随访：女儿接听。诉患者目前恢复可，术后咳嗽症状较前减轻。自2月18日开始服易瑞沙。定期每2月复查胸CT。最近一次7月份CT无新发病灶。2015－11－28随访：10月底胸CT无进展，继续易瑞沙，无严重不良反应，饮食活动良好。2016/06/16随访：继续服用易瑞沙，定期复查，胸CT提示原病灶较为稳定，无严重不良反应，饮食活动良好。2017-01-02随访：继续服用易瑞沙，定期复查，胸CT提示原病灶较为稳定。已提醒领取补助。</v>
          </cell>
          <cell r="P50">
            <v>42737</v>
          </cell>
          <cell r="Q50" t="str">
            <v>23</v>
          </cell>
          <cell r="R50">
            <v>0</v>
          </cell>
          <cell r="S50" t="str">
            <v>存活</v>
          </cell>
          <cell r="U50">
            <v>0</v>
          </cell>
          <cell r="V50">
            <v>0</v>
          </cell>
          <cell r="X50">
            <v>0</v>
          </cell>
          <cell r="Y50">
            <v>0</v>
          </cell>
          <cell r="Z50" t="str">
            <v>无</v>
          </cell>
        </row>
        <row r="51">
          <cell r="C51" t="str">
            <v>18P4063848M</v>
          </cell>
          <cell r="D51" t="str">
            <v>钱存</v>
          </cell>
          <cell r="E51">
            <v>58</v>
          </cell>
          <cell r="F51" t="str">
            <v>M</v>
          </cell>
          <cell r="G51" t="str">
            <v>LUAD</v>
          </cell>
          <cell r="H51" t="str">
            <v>Ia</v>
          </cell>
          <cell r="I51">
            <v>23.040000000000003</v>
          </cell>
          <cell r="N51">
            <v>42047</v>
          </cell>
          <cell r="O51" t="str">
            <v>2015/08/02随访：爱人接听。诉身体恢复尚可，但术后咳嗽症状持续，体力劳动时加剧。6月份曾行胸片，无特殊。准备下一月份行胸CT检查。2015－11－28随访：咳嗽、胸闷，10月12日胸CT出现新病灶。消癌平治疗建议近期复查CT，若有进展来院化疗，基因突变阴性。2016-05-29随访，4个月前复查胸部CT，腹部B超，投核磁，骨显像，均正常。2017-1-15:16年10月复查CT、B超无复发。</v>
          </cell>
          <cell r="P51">
            <v>42750</v>
          </cell>
          <cell r="Q51" t="str">
            <v>8</v>
          </cell>
          <cell r="R51" t="str">
            <v>1</v>
          </cell>
          <cell r="S51" t="str">
            <v>存活</v>
          </cell>
          <cell r="T51" t="str">
            <v>肺内复发，2015－10</v>
          </cell>
          <cell r="U51" t="str">
            <v>8个月</v>
          </cell>
          <cell r="V51" t="str">
            <v>中药</v>
          </cell>
          <cell r="X51">
            <v>0</v>
          </cell>
          <cell r="Y51">
            <v>0</v>
          </cell>
          <cell r="Z51">
            <v>0</v>
          </cell>
        </row>
        <row r="52">
          <cell r="C52" t="str">
            <v>18P4063854M</v>
          </cell>
          <cell r="D52" t="str">
            <v>代敬羽</v>
          </cell>
          <cell r="E52">
            <v>86</v>
          </cell>
          <cell r="F52" t="str">
            <v>M</v>
          </cell>
          <cell r="G52" t="str">
            <v>LUAD</v>
          </cell>
          <cell r="H52" t="str">
            <v>IIIa</v>
          </cell>
          <cell r="I52">
            <v>20.107499999999998</v>
          </cell>
          <cell r="N52">
            <v>42086</v>
          </cell>
          <cell r="O52" t="str">
            <v>2015/11/14随访：诉最近一个月嗓子哑，最近一次是7月份查胸CT、腹部彩超（-），建议复查胸部CT，一般状况可。2016-06-14随访：我院做过声带息肉手术后嗓子好了，手术部位疼痛，4月14号查胸部CT提示左肺门软组织影较前似略有增大，双肺上叶小结节同前，腹部B超提示肝、肾上腺有多发低回声灶，考虑转移，推荐去二炮做伽马刀，因年龄大未做，广安门医院喝中药10余天后呕吐，复去我院就诊，诊断为“”肠梗阻”，急诊留观保守治疗后1周余，5月30号回当地住院，肠梗阻好转。/2016.7月死亡</v>
          </cell>
          <cell r="P52" t="str">
            <v>2016.8.1</v>
          </cell>
          <cell r="Q52" t="str">
            <v>11</v>
          </cell>
          <cell r="R52">
            <v>1</v>
          </cell>
          <cell r="S52" t="str">
            <v>死亡</v>
          </cell>
          <cell r="T52" t="str">
            <v>肝脏、肾上腺</v>
          </cell>
          <cell r="U52" t="str">
            <v>11个月</v>
          </cell>
          <cell r="V52">
            <v>0</v>
          </cell>
          <cell r="X52">
            <v>0</v>
          </cell>
          <cell r="Y52">
            <v>0</v>
          </cell>
          <cell r="Z52">
            <v>0</v>
          </cell>
        </row>
        <row r="53">
          <cell r="C53" t="str">
            <v>18P4063855M</v>
          </cell>
          <cell r="D53" t="str">
            <v>何清廉</v>
          </cell>
          <cell r="E53">
            <v>75</v>
          </cell>
          <cell r="F53" t="str">
            <v>M</v>
          </cell>
          <cell r="G53" t="str">
            <v>LUAD</v>
          </cell>
          <cell r="H53" t="str">
            <v>Ia</v>
          </cell>
          <cell r="I53">
            <v>30.046153846153846</v>
          </cell>
          <cell r="N53">
            <v>42123</v>
          </cell>
          <cell r="O53" t="str">
            <v>2015/11/14随访：8月份去世</v>
          </cell>
          <cell r="P53">
            <v>42322</v>
          </cell>
          <cell r="Q53" t="str">
            <v>4</v>
          </cell>
          <cell r="R53" t="str">
            <v>0</v>
          </cell>
          <cell r="S53" t="str">
            <v>死亡</v>
          </cell>
          <cell r="U53">
            <v>0</v>
          </cell>
          <cell r="V53">
            <v>0</v>
          </cell>
          <cell r="W53">
            <v>2015.08</v>
          </cell>
          <cell r="X53" t="str">
            <v>4个月</v>
          </cell>
          <cell r="Y53" t="str">
            <v>否。心脏原因</v>
          </cell>
          <cell r="Z53" t="str">
            <v>无</v>
          </cell>
        </row>
        <row r="54">
          <cell r="C54" t="str">
            <v>18P4063857M</v>
          </cell>
          <cell r="D54" t="str">
            <v>同雅元</v>
          </cell>
          <cell r="E54">
            <v>66</v>
          </cell>
          <cell r="F54" t="str">
            <v>M</v>
          </cell>
          <cell r="G54" t="str">
            <v>LUSC</v>
          </cell>
          <cell r="H54" t="str">
            <v>Ib</v>
          </cell>
          <cell r="I54">
            <v>20.107499999999998</v>
          </cell>
          <cell r="J54">
            <v>16</v>
          </cell>
          <cell r="K54">
            <v>1.2183009999999999E-2</v>
          </cell>
          <cell r="L54">
            <v>8</v>
          </cell>
          <cell r="M54">
            <v>1.9304517E-2</v>
          </cell>
          <cell r="N54">
            <v>41663</v>
          </cell>
          <cell r="O54" t="str">
            <v>2014-5-26随访；一般状况可，术后嗓子说不出话，吃中药治疗，嗓子能说话，喘也好转。2014-10-28随访，7月、10月胸部CT（－）、2015.5.13随访；身体状况好，2015.4月复查CT B超（-）2015-12-19:一般状态良好，11月复查未见异常。\2016-06-15随访：女儿接听，表示患者身体状况很好，恢复不错，积极评价手术效果。术后2年内每3月复查1次均没有特殊，近期准备再去复查。\\2017-2：女儿接听，患者16年下半年多次复查发现6组一个LN进行性增大，前几日在301住院行经皮CT下穿刺，活检病理还没出。年前找过大哥看过片子。301给的建议是介入放疗。</v>
          </cell>
          <cell r="P54">
            <v>42783</v>
          </cell>
          <cell r="Q54" t="str">
            <v>32</v>
          </cell>
          <cell r="R54" t="str">
            <v>1</v>
          </cell>
          <cell r="S54" t="str">
            <v>复发</v>
          </cell>
          <cell r="U54">
            <v>0</v>
          </cell>
          <cell r="V54">
            <v>0</v>
          </cell>
          <cell r="X54">
            <v>0</v>
          </cell>
          <cell r="Y54">
            <v>0</v>
          </cell>
          <cell r="Z54">
            <v>0</v>
          </cell>
        </row>
        <row r="55">
          <cell r="C55" t="str">
            <v>18P4063860M</v>
          </cell>
          <cell r="D55" t="str">
            <v>王英杰</v>
          </cell>
          <cell r="E55">
            <v>64</v>
          </cell>
          <cell r="F55" t="str">
            <v>M</v>
          </cell>
          <cell r="G55" t="str">
            <v>LUSC</v>
          </cell>
          <cell r="H55" t="str">
            <v>Ib</v>
          </cell>
          <cell r="I55">
            <v>24.489230769230769</v>
          </cell>
          <cell r="J55">
            <v>5</v>
          </cell>
          <cell r="K55">
            <v>2.5437739999999999E-3</v>
          </cell>
          <cell r="L55">
            <v>3</v>
          </cell>
          <cell r="M55">
            <v>3.9304750000000001E-3</v>
          </cell>
          <cell r="N55">
            <v>41851</v>
          </cell>
          <cell r="O55" t="str">
            <v>2015-07随访：术后于肿瘤医院行4周期化疗，方案不详，规律复查，无复发转移。2015-12-26随访，一般情况可，15年10月胸CT无异常，中药治疗。2016.6.2随访：2016.6.4复查CT,B超（-）一直以中药调理为主，气。2017.3.1:2月份复查，无特殊。</v>
          </cell>
          <cell r="P55" t="str">
            <v>2017.3.1</v>
          </cell>
          <cell r="Q55" t="str">
            <v>32</v>
          </cell>
          <cell r="R55">
            <v>0</v>
          </cell>
          <cell r="S55">
            <v>0</v>
          </cell>
          <cell r="U55">
            <v>0</v>
          </cell>
          <cell r="V55">
            <v>0</v>
          </cell>
          <cell r="X55">
            <v>0</v>
          </cell>
          <cell r="Y55">
            <v>0</v>
          </cell>
          <cell r="Z55">
            <v>0</v>
          </cell>
        </row>
        <row r="56">
          <cell r="C56" t="str">
            <v>18P4063861M</v>
          </cell>
          <cell r="D56" t="str">
            <v>齐延庆</v>
          </cell>
          <cell r="E56">
            <v>59</v>
          </cell>
          <cell r="F56" t="str">
            <v>M</v>
          </cell>
          <cell r="G56" t="str">
            <v>LUSC</v>
          </cell>
          <cell r="H56" t="str">
            <v>IIb</v>
          </cell>
          <cell r="I56">
            <v>20.776</v>
          </cell>
          <cell r="J56">
            <v>5</v>
          </cell>
          <cell r="K56">
            <v>3.035622E-3</v>
          </cell>
          <cell r="L56">
            <v>3</v>
          </cell>
          <cell r="M56">
            <v>4.6965690000000003E-3</v>
          </cell>
          <cell r="N56">
            <v>41852</v>
          </cell>
          <cell r="O56" t="str">
            <v>2015-07随访：术后规律复查，2015-05复查无复发转移。2015-12-26，一般情况可，15年8月胸CT，腹部B超无异常。2016.7.11随访：中吃中药调理，无身体不适。</v>
          </cell>
          <cell r="P56" t="str">
            <v>2016.7.11</v>
          </cell>
          <cell r="Q56" t="str">
            <v>23</v>
          </cell>
          <cell r="R56">
            <v>0</v>
          </cell>
          <cell r="S56" t="str">
            <v>存活</v>
          </cell>
          <cell r="U56">
            <v>0</v>
          </cell>
          <cell r="V56">
            <v>0</v>
          </cell>
          <cell r="X56">
            <v>0</v>
          </cell>
          <cell r="Y56">
            <v>0</v>
          </cell>
          <cell r="Z56">
            <v>0</v>
          </cell>
        </row>
        <row r="57">
          <cell r="C57" t="str">
            <v>18P4063862M</v>
          </cell>
          <cell r="D57" t="str">
            <v>马发栋</v>
          </cell>
          <cell r="E57">
            <v>72</v>
          </cell>
          <cell r="F57" t="str">
            <v>M</v>
          </cell>
          <cell r="G57" t="str">
            <v>LUSC</v>
          </cell>
          <cell r="H57" t="str">
            <v>IIa</v>
          </cell>
          <cell r="I57">
            <v>34.65</v>
          </cell>
          <cell r="J57">
            <v>0</v>
          </cell>
          <cell r="K57">
            <v>0</v>
          </cell>
          <cell r="L57">
            <v>0</v>
          </cell>
          <cell r="M57">
            <v>0</v>
          </cell>
          <cell r="N57">
            <v>41856</v>
          </cell>
          <cell r="O57" t="str">
            <v>2015-07随访：术后未复查，拟于近期来我院复查。2015-12-22随访，一般状况好，15年胸CT，骨扫描，头颅CT无异常。2016.5.12随访：2016.5月复查(-)</v>
          </cell>
          <cell r="P57" t="str">
            <v>2016.5.12</v>
          </cell>
          <cell r="Q57" t="str">
            <v>21</v>
          </cell>
          <cell r="R57">
            <v>0</v>
          </cell>
          <cell r="S57" t="str">
            <v>存活</v>
          </cell>
          <cell r="U57">
            <v>0</v>
          </cell>
          <cell r="V57">
            <v>0</v>
          </cell>
          <cell r="X57">
            <v>0</v>
          </cell>
          <cell r="Y57">
            <v>0</v>
          </cell>
          <cell r="Z57">
            <v>0</v>
          </cell>
        </row>
        <row r="58">
          <cell r="C58" t="str">
            <v>18P4063865M</v>
          </cell>
          <cell r="D58" t="str">
            <v>赵永堂</v>
          </cell>
          <cell r="E58">
            <v>64</v>
          </cell>
          <cell r="F58" t="str">
            <v>M</v>
          </cell>
          <cell r="G58" t="str">
            <v>LUSC</v>
          </cell>
          <cell r="H58" t="str">
            <v>Ib</v>
          </cell>
          <cell r="I58">
            <v>18.952499999999997</v>
          </cell>
          <cell r="J58">
            <v>3</v>
          </cell>
          <cell r="K58">
            <v>1.2848462E-2</v>
          </cell>
          <cell r="L58">
            <v>3</v>
          </cell>
          <cell r="M58">
            <v>1.2848462E-2</v>
          </cell>
          <cell r="N58">
            <v>41885</v>
          </cell>
          <cell r="O58" t="str">
            <v>2016-02－04：失访，永远不接电话。不回复。2015-07-26随访：5.25胸部CT、腹部B超等无异常，一般情况好。2016.3.18随访，存活</v>
          </cell>
          <cell r="P58" t="str">
            <v>2016.3.15</v>
          </cell>
          <cell r="Q58" t="str">
            <v>18</v>
          </cell>
          <cell r="R58">
            <v>0</v>
          </cell>
          <cell r="S58" t="str">
            <v>重打</v>
          </cell>
          <cell r="U58">
            <v>0</v>
          </cell>
          <cell r="V58">
            <v>0</v>
          </cell>
          <cell r="X58">
            <v>0</v>
          </cell>
          <cell r="Y58">
            <v>0</v>
          </cell>
          <cell r="Z58">
            <v>0</v>
          </cell>
        </row>
        <row r="59">
          <cell r="C59" t="str">
            <v>18P4063867M</v>
          </cell>
          <cell r="D59" t="str">
            <v>陈建民</v>
          </cell>
          <cell r="E59">
            <v>55</v>
          </cell>
          <cell r="F59" t="str">
            <v>M</v>
          </cell>
          <cell r="G59" t="str">
            <v>LUSC</v>
          </cell>
          <cell r="H59" t="str">
            <v>IIa</v>
          </cell>
          <cell r="I59">
            <v>16.98</v>
          </cell>
          <cell r="N59">
            <v>41894</v>
          </cell>
          <cell r="O59" t="str">
            <v>2016-01-30随访：患者6个月前于海军总医院行SBRT及伽马刀（具体剂量不详），1个月前复查未见新发病灶，肿瘤大小同前无显著变化。2015-07-25随访：一般状况尚可，2月复查胸CT发现多发胸膜结节，于我院行胸膜活检为转移瘤，后于2015-03-19、2015-04-08行两周期化疗，方案为健择2.3g d1 d8+顺铂70mg d1 d2。4月底复查发现疾病进展及脑转移瘤，于海军总医院行SBRT及伽马刀（具体剂量不详），拟近期复查；/2016-07-07:近期又发现脑转移，准备行γ刀治疗;2017-01-28:胸部未发现新病灶，定期复查，一般状况良好。</v>
          </cell>
          <cell r="P59">
            <v>42763</v>
          </cell>
          <cell r="Q59" t="str">
            <v>5</v>
          </cell>
          <cell r="R59" t="str">
            <v>1</v>
          </cell>
          <cell r="S59">
            <v>0</v>
          </cell>
          <cell r="T59" t="str">
            <v>胸膜结节（02-04）、脑（4月）</v>
          </cell>
          <cell r="U59" t="str">
            <v>145天</v>
          </cell>
          <cell r="V59" t="str">
            <v>于我院行胸膜活检为转移瘤，后于2015-03-19、2015-04-08行两周期化疗，方案为健择2.3g d1 d8+顺铂70mg d1 d2。4月底复查发现疾病进展及脑转移瘤，于海军总医院行SBRT及伽马刀（具体剂量不详）</v>
          </cell>
          <cell r="X59">
            <v>0</v>
          </cell>
          <cell r="Y59">
            <v>0</v>
          </cell>
          <cell r="Z59" t="str">
            <v>2支/天，20年</v>
          </cell>
        </row>
        <row r="60">
          <cell r="C60" t="str">
            <v>18P4063869M</v>
          </cell>
          <cell r="D60" t="str">
            <v>刘玉福</v>
          </cell>
          <cell r="E60">
            <v>74</v>
          </cell>
          <cell r="F60" t="str">
            <v>M</v>
          </cell>
          <cell r="G60" t="str">
            <v>LUSC</v>
          </cell>
          <cell r="H60" t="str">
            <v>Ib</v>
          </cell>
          <cell r="I60">
            <v>29.981538461538459</v>
          </cell>
          <cell r="J60">
            <v>4</v>
          </cell>
          <cell r="K60">
            <v>1.186592E-3</v>
          </cell>
          <cell r="L60">
            <v>1</v>
          </cell>
          <cell r="M60">
            <v>4.7463679999999999E-3</v>
          </cell>
          <cell r="N60">
            <v>41904</v>
          </cell>
          <cell r="O60" t="str">
            <v>2016-01-30随访：一般状况尚可，2015年9月行胸CT，肿瘤标记物检查，结果正常。\\2016-06：无人接听。2016-07-16随访：女儿接听。老人今年4月河北省四院查胸CT 腹部B超无特殊，瘤标（-），平时服用中成药，身体状况较术后早期差，体力、心肺功能不如以前。\\2017-2：患者女儿接听，患者去年10月份复查无特殊，目前还是每半年一次，打算满3年后一年一次，女儿主要诉说老人胃口差，体格不如从前。</v>
          </cell>
          <cell r="P60">
            <v>42774</v>
          </cell>
          <cell r="Q60" t="str">
            <v>29</v>
          </cell>
          <cell r="R60">
            <v>0</v>
          </cell>
          <cell r="S60" t="str">
            <v>存活</v>
          </cell>
          <cell r="U60">
            <v>0</v>
          </cell>
          <cell r="V60">
            <v>0</v>
          </cell>
          <cell r="X60">
            <v>0</v>
          </cell>
          <cell r="Y60">
            <v>0</v>
          </cell>
          <cell r="Z60">
            <v>0</v>
          </cell>
        </row>
        <row r="61">
          <cell r="C61" t="str">
            <v>18P4063870M</v>
          </cell>
          <cell r="D61" t="str">
            <v>王善双</v>
          </cell>
          <cell r="E61">
            <v>69</v>
          </cell>
          <cell r="F61" t="str">
            <v>M</v>
          </cell>
          <cell r="G61" t="str">
            <v>LUSC</v>
          </cell>
          <cell r="H61" t="str">
            <v>IIa</v>
          </cell>
          <cell r="I61">
            <v>21.84</v>
          </cell>
          <cell r="J61">
            <v>2</v>
          </cell>
          <cell r="K61">
            <v>1.7084057E-2</v>
          </cell>
          <cell r="L61">
            <v>2</v>
          </cell>
          <cell r="M61">
            <v>1.7084057E-2</v>
          </cell>
          <cell r="N61">
            <v>41910</v>
          </cell>
          <cell r="O61" t="str">
            <v>2015-07-27随访：一般状况较差，5月复查腹CT及PET/CT发现肝转移，无法耐受化疗，现于当地医院保守治疗、2015.8月死亡</v>
          </cell>
          <cell r="P61" t="str">
            <v>2015-05 肝</v>
          </cell>
          <cell r="Q61" t="str">
            <v>7</v>
          </cell>
          <cell r="R61">
            <v>1</v>
          </cell>
          <cell r="S61" t="str">
            <v>死亡</v>
          </cell>
          <cell r="T61" t="str">
            <v>2015-05 肝</v>
          </cell>
          <cell r="U61" t="str">
            <v>7个月</v>
          </cell>
          <cell r="V61" t="str">
            <v>因无法耐受，现保守治疗（具体不详）</v>
          </cell>
          <cell r="X61">
            <v>0</v>
          </cell>
          <cell r="Y61">
            <v>0</v>
          </cell>
          <cell r="Z61">
            <v>0</v>
          </cell>
        </row>
        <row r="62">
          <cell r="C62" t="str">
            <v>18P4063871M</v>
          </cell>
          <cell r="D62" t="str">
            <v>王之伟</v>
          </cell>
          <cell r="E62">
            <v>58</v>
          </cell>
          <cell r="F62" t="str">
            <v>M</v>
          </cell>
          <cell r="G62" t="str">
            <v>LUSC</v>
          </cell>
          <cell r="H62" t="str">
            <v>Ib</v>
          </cell>
          <cell r="I62">
            <v>13.888</v>
          </cell>
          <cell r="J62">
            <v>2</v>
          </cell>
          <cell r="K62">
            <v>8.6555099999999999E-4</v>
          </cell>
          <cell r="L62">
            <v>1</v>
          </cell>
          <cell r="M62">
            <v>1.731102E-3</v>
          </cell>
          <cell r="N62">
            <v>41922</v>
          </cell>
          <cell r="O62" t="str">
            <v>2016-01-31随访：关机。2015-07-31 随访：电话号码已过期2016.4.26随访：2016.3月复查CT（-）</v>
          </cell>
          <cell r="P62" t="str">
            <v>2016.4.26</v>
          </cell>
          <cell r="Q62" t="str">
            <v>18</v>
          </cell>
          <cell r="R62">
            <v>0</v>
          </cell>
          <cell r="S62" t="str">
            <v>存活</v>
          </cell>
          <cell r="U62">
            <v>0</v>
          </cell>
          <cell r="V62">
            <v>0</v>
          </cell>
          <cell r="X62">
            <v>0</v>
          </cell>
          <cell r="Y62">
            <v>0</v>
          </cell>
          <cell r="Z62">
            <v>0</v>
          </cell>
        </row>
        <row r="63">
          <cell r="C63" t="str">
            <v>18P4063874M</v>
          </cell>
          <cell r="D63" t="str">
            <v>康永志</v>
          </cell>
          <cell r="E63">
            <v>56</v>
          </cell>
          <cell r="F63" t="str">
            <v>M</v>
          </cell>
          <cell r="G63" t="str">
            <v>LUSC</v>
          </cell>
          <cell r="H63" t="str">
            <v>IIb</v>
          </cell>
          <cell r="I63">
            <v>10.020000000000001</v>
          </cell>
          <cell r="J63">
            <v>0</v>
          </cell>
          <cell r="K63">
            <v>0</v>
          </cell>
          <cell r="L63">
            <v>0</v>
          </cell>
          <cell r="M63">
            <v>0</v>
          </cell>
          <cell r="N63">
            <v>41969</v>
          </cell>
          <cell r="O63" t="str">
            <v>2016/1/30随访，病人去年12月份复查胸部CT及腹部B超，均正常\\2016-06-20随访：患者本人接听，偶有活动后气喘，近期暂未复查。已督促。\\、2017-1：患者身体状况可，暂未复查。已督促。</v>
          </cell>
          <cell r="P63">
            <v>42753</v>
          </cell>
          <cell r="Q63" t="str">
            <v>26</v>
          </cell>
          <cell r="R63">
            <v>0</v>
          </cell>
          <cell r="S63" t="str">
            <v>存活</v>
          </cell>
          <cell r="U63">
            <v>0</v>
          </cell>
          <cell r="V63">
            <v>0</v>
          </cell>
          <cell r="X63">
            <v>0</v>
          </cell>
          <cell r="Y63">
            <v>0</v>
          </cell>
          <cell r="Z63" t="str">
            <v>20年，20支/天</v>
          </cell>
        </row>
        <row r="64">
          <cell r="C64" t="str">
            <v>18P4063876M</v>
          </cell>
          <cell r="D64" t="str">
            <v>张宝林</v>
          </cell>
          <cell r="E64">
            <v>65</v>
          </cell>
          <cell r="F64" t="str">
            <v>M</v>
          </cell>
          <cell r="G64" t="str">
            <v>LUSC</v>
          </cell>
          <cell r="H64" t="str">
            <v>IIa</v>
          </cell>
          <cell r="I64">
            <v>18.239999999999998</v>
          </cell>
          <cell r="J64">
            <v>3</v>
          </cell>
          <cell r="K64">
            <v>4.1553720000000001E-3</v>
          </cell>
          <cell r="L64">
            <v>2</v>
          </cell>
          <cell r="M64">
            <v>5.210503E-3</v>
          </cell>
          <cell r="N64">
            <v>41976</v>
          </cell>
          <cell r="O64" t="str">
            <v>2016/1/25随访，术后放疗25次，化疗4个周期，方案为健泽+顺铂，术后3个月复查CT，B超以及瘤标，均正常，主诉憋气\\2016-7-11随访：家人接听，患者身体状况可，偶有咳嗽不适，上次复查还在去年，右肺有些放疗后的改变，余无特殊。2017.3.6：表示没时间。</v>
          </cell>
          <cell r="P64" t="str">
            <v>2017.3.6</v>
          </cell>
          <cell r="Q64" t="str">
            <v>27</v>
          </cell>
          <cell r="R64" t="str">
            <v>0</v>
          </cell>
          <cell r="S64">
            <v>0</v>
          </cell>
          <cell r="T64" t="str">
            <v>张辉兰（女）18811426516</v>
          </cell>
          <cell r="U64" t="str">
            <v>山东省济宁市泗水县</v>
          </cell>
          <cell r="V64">
            <v>0</v>
          </cell>
          <cell r="X64">
            <v>0</v>
          </cell>
          <cell r="Y64">
            <v>0</v>
          </cell>
          <cell r="Z64" t="str">
            <v>有吸烟史，已戒烟20年</v>
          </cell>
        </row>
        <row r="65">
          <cell r="C65" t="str">
            <v>18P4063877M</v>
          </cell>
          <cell r="D65" t="str">
            <v>张福</v>
          </cell>
          <cell r="E65">
            <v>67</v>
          </cell>
          <cell r="F65" t="str">
            <v>M</v>
          </cell>
          <cell r="G65" t="str">
            <v>LUSC</v>
          </cell>
          <cell r="H65" t="str">
            <v>IIa</v>
          </cell>
          <cell r="I65">
            <v>13.282499999999999</v>
          </cell>
          <cell r="J65">
            <v>4</v>
          </cell>
          <cell r="K65">
            <v>0.11490969299999999</v>
          </cell>
          <cell r="L65">
            <v>2</v>
          </cell>
          <cell r="M65">
            <v>0.22981938599999999</v>
          </cell>
          <cell r="N65">
            <v>41976</v>
          </cell>
          <cell r="O65" t="str">
            <v>2016-2-5:患者一般状况良好，2015-3复查胸部CT未见明显异常。\\2016-06：家人接听，患者身体可，半年前当地医院复查，结果良好。\\2017-1：女婿接听，表示患者身体很好，16年6月份复查无特殊。已告知随访app和补助。</v>
          </cell>
          <cell r="P65">
            <v>42755</v>
          </cell>
          <cell r="Q65" t="str">
            <v>25</v>
          </cell>
          <cell r="R65">
            <v>0</v>
          </cell>
          <cell r="S65" t="str">
            <v>存活</v>
          </cell>
          <cell r="U65">
            <v>0</v>
          </cell>
          <cell r="V65">
            <v>0</v>
          </cell>
          <cell r="X65">
            <v>0</v>
          </cell>
          <cell r="Y65">
            <v>0</v>
          </cell>
          <cell r="Z65" t="str">
            <v>吸烟40年，具体量不详，已戒烟1年</v>
          </cell>
        </row>
        <row r="66">
          <cell r="C66" t="str">
            <v>18P4063878M</v>
          </cell>
          <cell r="D66" t="str">
            <v>刘兹彦</v>
          </cell>
          <cell r="E66">
            <v>57</v>
          </cell>
          <cell r="F66" t="str">
            <v>M</v>
          </cell>
          <cell r="G66" t="str">
            <v>LUSC</v>
          </cell>
          <cell r="H66" t="str">
            <v>IIb（IV）</v>
          </cell>
          <cell r="I66">
            <v>31.919999999999998</v>
          </cell>
          <cell r="J66">
            <v>4</v>
          </cell>
          <cell r="K66">
            <v>5.1199380000000001E-3</v>
          </cell>
          <cell r="L66">
            <v>3</v>
          </cell>
          <cell r="M66">
            <v>6.0894E-3</v>
          </cell>
          <cell r="N66">
            <v>41978</v>
          </cell>
          <cell r="O66" t="str">
            <v>2016-01-31随访：一般状况可，2015年11月复查胸CT、瘤标未见异常。\\2016-06：身体尚可，年初复查较去年无明显变化。\\2017-1：无人接听。2017-2：儿子接听，说话不太耐烦，说患者身体挺好，每半年复查一次，无异常。之前就通知过补助的事，不想领。</v>
          </cell>
          <cell r="P66">
            <v>42781</v>
          </cell>
          <cell r="Q66" t="str">
            <v>26</v>
          </cell>
          <cell r="R66">
            <v>0</v>
          </cell>
          <cell r="S66" t="str">
            <v>存活</v>
          </cell>
          <cell r="U66">
            <v>0</v>
          </cell>
          <cell r="V66">
            <v>0</v>
          </cell>
          <cell r="X66">
            <v>0</v>
          </cell>
          <cell r="Y66">
            <v>0</v>
          </cell>
          <cell r="Z66" t="str">
            <v>吸烟30年，40支/天，已戒烟2年</v>
          </cell>
        </row>
        <row r="67">
          <cell r="C67" t="str">
            <v>18P4063880M</v>
          </cell>
          <cell r="D67" t="str">
            <v>孙福文</v>
          </cell>
          <cell r="E67">
            <v>68</v>
          </cell>
          <cell r="F67" t="str">
            <v>M</v>
          </cell>
          <cell r="G67" t="str">
            <v>LUSC</v>
          </cell>
          <cell r="H67" t="str">
            <v>Ia</v>
          </cell>
          <cell r="I67">
            <v>11.160000000000002</v>
          </cell>
          <cell r="J67">
            <v>6</v>
          </cell>
          <cell r="K67">
            <v>1.903566E-3</v>
          </cell>
          <cell r="L67">
            <v>2</v>
          </cell>
          <cell r="M67">
            <v>5.6035399999999997E-3</v>
          </cell>
          <cell r="N67">
            <v>41982</v>
          </cell>
          <cell r="O67" t="str">
            <v>2015.7.5随访：2015.2月复查（-）2016.2.2随访：一般状况好，老年病多，慢性支气管炎。半年：11万，1年：14万。/2016-07-05随访：一般状况好，上次随访至今无复查./2017-02-01：2016年底至2017-01间断因感冒、支气管炎住院，儿子说有查肺部CT、抽血（没说是否有瘤标），均正常才出院，再致电儿子态度异常古怪？！不原多说。</v>
          </cell>
          <cell r="P67">
            <v>42767</v>
          </cell>
          <cell r="Q67" t="str">
            <v>26</v>
          </cell>
          <cell r="R67">
            <v>0</v>
          </cell>
          <cell r="S67" t="str">
            <v>存活</v>
          </cell>
          <cell r="U67">
            <v>0</v>
          </cell>
          <cell r="V67">
            <v>0</v>
          </cell>
          <cell r="X67">
            <v>0</v>
          </cell>
          <cell r="Y67">
            <v>0</v>
          </cell>
          <cell r="Z67" t="str">
            <v>30支/天，60年</v>
          </cell>
        </row>
        <row r="68">
          <cell r="C68" t="str">
            <v>18P4063881M</v>
          </cell>
          <cell r="D68" t="str">
            <v>陈宝礼</v>
          </cell>
          <cell r="E68">
            <v>76</v>
          </cell>
          <cell r="F68" t="str">
            <v>M</v>
          </cell>
          <cell r="G68" t="str">
            <v>LUSC</v>
          </cell>
          <cell r="H68" t="str">
            <v>Ia</v>
          </cell>
          <cell r="I68">
            <v>31.639999999999997</v>
          </cell>
          <cell r="J68">
            <v>0</v>
          </cell>
          <cell r="K68">
            <v>0</v>
          </cell>
          <cell r="L68">
            <v>0</v>
          </cell>
          <cell r="M68">
            <v>0</v>
          </cell>
          <cell r="N68">
            <v>41996</v>
          </cell>
          <cell r="O68" t="str">
            <v>2015-12-19：患者无不适。术后3、6月未复查，9月复查未见异常，拟近期复查。2016/6/17随访：去年10月复查胸部CT、B超、肿瘤标志物未见明显异常，患者无不适；2017-03-19随访：一般状况可，2月复查胸CT、腹B超、瘤标未见异常；</v>
          </cell>
          <cell r="P68">
            <v>42813</v>
          </cell>
          <cell r="Q68" t="str">
            <v>27</v>
          </cell>
          <cell r="R68">
            <v>0</v>
          </cell>
          <cell r="S68" t="str">
            <v>存活</v>
          </cell>
          <cell r="U68">
            <v>0</v>
          </cell>
          <cell r="V68">
            <v>0</v>
          </cell>
          <cell r="X68">
            <v>0</v>
          </cell>
          <cell r="Y68">
            <v>0</v>
          </cell>
          <cell r="Z68">
            <v>0</v>
          </cell>
        </row>
        <row r="69">
          <cell r="C69" t="str">
            <v>18P4063882M</v>
          </cell>
          <cell r="D69" t="str">
            <v>王根来</v>
          </cell>
          <cell r="E69">
            <v>75</v>
          </cell>
          <cell r="F69" t="str">
            <v>M</v>
          </cell>
          <cell r="G69" t="str">
            <v>LUSC</v>
          </cell>
          <cell r="H69" t="str">
            <v>IIa</v>
          </cell>
          <cell r="I69">
            <v>21.24</v>
          </cell>
          <cell r="J69">
            <v>4</v>
          </cell>
          <cell r="K69">
            <v>6.1387400000000004E-4</v>
          </cell>
          <cell r="L69">
            <v>1</v>
          </cell>
          <cell r="M69">
            <v>2.4554960000000002E-3</v>
          </cell>
          <cell r="N69">
            <v>42008</v>
          </cell>
          <cell r="O69" t="str">
            <v>多次拨打，无人接听/2016-07-07:无法接通，号码重查/2016.7.21随访：有时阵性咳嗽，咳痰。\\2017-02-17：女儿接听，患者16年12月份复查胸CT发现一斑片影和2个6mm高密度结节，当地医生认为良性，女儿较担心。老人身体可，但晨起咳嗽咳痰仍多。有云姐微信，已参加过补助。</v>
          </cell>
          <cell r="P69">
            <v>42783</v>
          </cell>
          <cell r="Q69" t="str">
            <v>25</v>
          </cell>
          <cell r="R69">
            <v>0</v>
          </cell>
          <cell r="S69" t="str">
            <v>存活</v>
          </cell>
          <cell r="U69">
            <v>0</v>
          </cell>
          <cell r="V69">
            <v>0</v>
          </cell>
          <cell r="X69">
            <v>0</v>
          </cell>
          <cell r="Y69">
            <v>0</v>
          </cell>
          <cell r="Z69">
            <v>0</v>
          </cell>
        </row>
        <row r="70">
          <cell r="C70" t="str">
            <v>18P4063884M</v>
          </cell>
          <cell r="D70" t="str">
            <v>李承亮</v>
          </cell>
          <cell r="E70">
            <v>61</v>
          </cell>
          <cell r="F70" t="str">
            <v>M</v>
          </cell>
          <cell r="G70" t="str">
            <v>LUSC</v>
          </cell>
          <cell r="H70" t="str">
            <v>IIIa</v>
          </cell>
          <cell r="I70">
            <v>26.169230769230772</v>
          </cell>
          <cell r="J70">
            <v>5</v>
          </cell>
          <cell r="K70">
            <v>1.9996825999999999E-2</v>
          </cell>
          <cell r="L70">
            <v>3</v>
          </cell>
          <cell r="M70">
            <v>3.3036784999999999E-2</v>
          </cell>
          <cell r="N70">
            <v>42024</v>
          </cell>
          <cell r="O70" t="str">
            <v>2015-7-31随访：身体状况还行，5月开始做4次化疗，具体方案不详，复查未见复发转移。2015－11－28：10月胸CT未见复发，但发现食管占位，胃镜提示食管癌，11月行放疗，目前进食仍有影响，无明显消瘦，活动良好。2016-5-28随访，今年1月份因食管转移，无法进食去世</v>
          </cell>
          <cell r="P70">
            <v>42370</v>
          </cell>
          <cell r="Q70" t="str">
            <v>12</v>
          </cell>
          <cell r="R70">
            <v>1</v>
          </cell>
          <cell r="S70" t="str">
            <v>死亡</v>
          </cell>
          <cell r="U70">
            <v>0</v>
          </cell>
          <cell r="V70">
            <v>0</v>
          </cell>
          <cell r="X70">
            <v>0</v>
          </cell>
          <cell r="Y70">
            <v>0</v>
          </cell>
          <cell r="Z70" t="str">
            <v>吸烟30年，20支/天，已戒烟5个月</v>
          </cell>
        </row>
        <row r="71">
          <cell r="C71" t="str">
            <v>18P4063886M</v>
          </cell>
          <cell r="D71" t="str">
            <v>邵永成</v>
          </cell>
          <cell r="E71">
            <v>72</v>
          </cell>
          <cell r="F71" t="str">
            <v>M</v>
          </cell>
          <cell r="G71" t="str">
            <v>LUSC</v>
          </cell>
          <cell r="H71" t="str">
            <v>Ia</v>
          </cell>
          <cell r="I71">
            <v>11.22</v>
          </cell>
          <cell r="N71">
            <v>42116</v>
          </cell>
          <cell r="O71" t="str">
            <v>2015/11/14随访：电话为空号；电话为空号，本院手术室护士匡思其关系，通过她得知患者于2015-07死亡，原因不详。</v>
          </cell>
          <cell r="P71">
            <v>42322</v>
          </cell>
          <cell r="Q71" t="str">
            <v>3</v>
          </cell>
          <cell r="R71" t="str">
            <v>0</v>
          </cell>
          <cell r="S71" t="str">
            <v>死亡</v>
          </cell>
          <cell r="U71">
            <v>0</v>
          </cell>
          <cell r="V71">
            <v>0</v>
          </cell>
          <cell r="W71">
            <v>42186</v>
          </cell>
          <cell r="X71" t="str">
            <v>3个月</v>
          </cell>
          <cell r="Y71">
            <v>0</v>
          </cell>
          <cell r="Z71" t="str">
            <v>有，吸烟30年，4支/天，已戒烟10天余</v>
          </cell>
        </row>
        <row r="72">
          <cell r="C72" t="str">
            <v>18P4063887M</v>
          </cell>
          <cell r="D72" t="str">
            <v>冯光录</v>
          </cell>
          <cell r="E72">
            <v>69</v>
          </cell>
          <cell r="F72" t="str">
            <v>M</v>
          </cell>
          <cell r="G72" t="str">
            <v>LUSC</v>
          </cell>
          <cell r="H72" t="str">
            <v>Ia</v>
          </cell>
          <cell r="I72">
            <v>17.528000000000002</v>
          </cell>
          <cell r="J72">
            <v>0</v>
          </cell>
          <cell r="K72">
            <v>0</v>
          </cell>
          <cell r="L72">
            <v>0</v>
          </cell>
          <cell r="M72">
            <v>0</v>
          </cell>
          <cell r="N72">
            <v>42045</v>
          </cell>
          <cell r="O72" t="str">
            <v>2015/08/01随访：女儿接听，诉患者身体状况可，7月初行术后第1次胸CT发现右肺门多发淋巴结肿大，继续行PET-CT发现肺门淋巴结SUV摄取增高，医科院肿瘤医院就诊，考虑基本确定复发，目前未行下一步治疗，可能行化疗。2015－11－28随访：不打了；2016/06/16随访：第一次女儿在开车，诉身体较好，复查无异常，其他不方便聊，第二次没接听。2017-01-02随访：女儿接听，诉15年放疗1疗程，2015.12胸部CT复查肺门淋巴结没有变化.</v>
          </cell>
          <cell r="P72">
            <v>42750</v>
          </cell>
          <cell r="Q72" t="str">
            <v>5</v>
          </cell>
          <cell r="R72">
            <v>0</v>
          </cell>
          <cell r="S72" t="str">
            <v>存活</v>
          </cell>
          <cell r="T72" t="str">
            <v>肺门多发淋巴结肿大，2015年7月初</v>
          </cell>
          <cell r="U72" t="str">
            <v>5月</v>
          </cell>
          <cell r="V72" t="str">
            <v>尚未</v>
          </cell>
          <cell r="X72">
            <v>0</v>
          </cell>
          <cell r="Y72">
            <v>0</v>
          </cell>
          <cell r="Z72" t="str">
            <v>有吸烟史，吸烟30年，20支/天，已戒烟1年</v>
          </cell>
        </row>
        <row r="73">
          <cell r="C73" t="str">
            <v>18P4063888M</v>
          </cell>
          <cell r="D73" t="str">
            <v>郑桂云</v>
          </cell>
          <cell r="E73">
            <v>57</v>
          </cell>
          <cell r="F73" t="str">
            <v>F</v>
          </cell>
          <cell r="G73" t="str">
            <v>SCLC</v>
          </cell>
          <cell r="H73" t="str">
            <v>Ib</v>
          </cell>
          <cell r="I73">
            <v>28.8</v>
          </cell>
          <cell r="J73">
            <v>0</v>
          </cell>
          <cell r="K73">
            <v>0</v>
          </cell>
          <cell r="L73">
            <v>0</v>
          </cell>
          <cell r="M73">
            <v>0</v>
          </cell>
          <cell r="N73">
            <v>41843</v>
          </cell>
          <cell r="O73" t="str">
            <v>2015-07随访：术后恢复可，2015-04复查，未见复发转移。2016/1/27随访，病人于去年7月份复查胸部CT及腹部B超，均正常，提醒病人近期复查2016.5.12随访：2016.4月复查（-）2017.3.6:2月份复查无特，目前身体状况良好。</v>
          </cell>
          <cell r="P73" t="str">
            <v>2017.3.6</v>
          </cell>
          <cell r="Q73" t="str">
            <v>32</v>
          </cell>
          <cell r="R73">
            <v>0</v>
          </cell>
          <cell r="S73">
            <v>0</v>
          </cell>
          <cell r="U73">
            <v>0</v>
          </cell>
          <cell r="V73">
            <v>0</v>
          </cell>
          <cell r="X73">
            <v>0</v>
          </cell>
          <cell r="Y73">
            <v>0</v>
          </cell>
          <cell r="Z73">
            <v>0</v>
          </cell>
        </row>
        <row r="74">
          <cell r="C74" t="str">
            <v>18P4063890M</v>
          </cell>
          <cell r="D74" t="str">
            <v>黄庆跃</v>
          </cell>
          <cell r="E74">
            <v>54</v>
          </cell>
          <cell r="F74" t="str">
            <v>M</v>
          </cell>
          <cell r="G74" t="str">
            <v>LCC</v>
          </cell>
          <cell r="H74" t="str">
            <v>IV</v>
          </cell>
          <cell r="I74">
            <v>15.540000000000001</v>
          </cell>
          <cell r="J74">
            <v>7</v>
          </cell>
          <cell r="K74">
            <v>2.9436570000000001E-3</v>
          </cell>
          <cell r="L74">
            <v>3</v>
          </cell>
          <cell r="M74">
            <v>6.4702639999999999E-3</v>
          </cell>
          <cell r="N74">
            <v>41922</v>
          </cell>
          <cell r="O74" t="str">
            <v>2015-07-27 随访：2015－01出院后1个月死亡（2015-02）（具体家属未细说，情绪比较激动）</v>
          </cell>
          <cell r="P74">
            <v>42036</v>
          </cell>
          <cell r="Q74" t="str">
            <v>4</v>
          </cell>
          <cell r="R74" t="str">
            <v>1</v>
          </cell>
          <cell r="S74" t="str">
            <v>死亡</v>
          </cell>
          <cell r="T74" t="str">
            <v>－</v>
          </cell>
          <cell r="U74" t="str">
            <v>－</v>
          </cell>
          <cell r="V74" t="str">
            <v>－</v>
          </cell>
          <cell r="W74">
            <v>42036</v>
          </cell>
          <cell r="X74" t="str">
            <v>4个月</v>
          </cell>
          <cell r="Y74" t="str">
            <v>是</v>
          </cell>
          <cell r="Z74">
            <v>0</v>
          </cell>
        </row>
        <row r="75">
          <cell r="C75" t="str">
            <v>18P4063893M</v>
          </cell>
          <cell r="D75" t="str">
            <v>闫培德</v>
          </cell>
          <cell r="E75">
            <v>65</v>
          </cell>
          <cell r="F75" t="str">
            <v>M</v>
          </cell>
          <cell r="G75" t="str">
            <v>LCC</v>
          </cell>
          <cell r="H75" t="str">
            <v>Ib</v>
          </cell>
          <cell r="I75">
            <v>14.53846153846154</v>
          </cell>
          <cell r="J75">
            <v>6</v>
          </cell>
          <cell r="K75">
            <v>5.1715160000000001E-3</v>
          </cell>
          <cell r="L75">
            <v>3</v>
          </cell>
          <cell r="M75">
            <v>7.1976289999999997E-3</v>
          </cell>
          <cell r="N75">
            <v>41963</v>
          </cell>
          <cell r="O75" t="str">
            <v>2015/8/8随访：今年1月份因生活压力过大想不开去世</v>
          </cell>
          <cell r="P75" t="str">
            <v>2015年1月份去世</v>
          </cell>
          <cell r="Q75" t="str">
            <v>14</v>
          </cell>
          <cell r="R75">
            <v>0</v>
          </cell>
          <cell r="S75">
            <v>0</v>
          </cell>
          <cell r="U75">
            <v>0</v>
          </cell>
          <cell r="V75">
            <v>0</v>
          </cell>
          <cell r="W75" t="str">
            <v>2015年1月份去世</v>
          </cell>
          <cell r="X75">
            <v>0</v>
          </cell>
          <cell r="Y75">
            <v>0</v>
          </cell>
          <cell r="Z75">
            <v>0</v>
          </cell>
        </row>
        <row r="76">
          <cell r="C76" t="str">
            <v>18P4063894M</v>
          </cell>
          <cell r="D76" t="str">
            <v>李钢</v>
          </cell>
          <cell r="E76">
            <v>59</v>
          </cell>
          <cell r="F76" t="str">
            <v>M</v>
          </cell>
          <cell r="G76" t="str">
            <v>SCLC</v>
          </cell>
          <cell r="H76" t="str">
            <v>IIIa</v>
          </cell>
          <cell r="I76">
            <v>21.839999999999996</v>
          </cell>
          <cell r="J76">
            <v>7</v>
          </cell>
          <cell r="K76">
            <v>5.1790270000000001E-3</v>
          </cell>
          <cell r="L76">
            <v>4</v>
          </cell>
          <cell r="M76">
            <v>8.6283239999999997E-3</v>
          </cell>
          <cell r="N76">
            <v>41975</v>
          </cell>
          <cell r="O76" t="str">
            <v>2016/1/25随访，均关机。2016/1/30随访，拒接。2016/06/18随访：第二个电话关机。//2017.3.6：已关机</v>
          </cell>
          <cell r="P76">
            <v>42539</v>
          </cell>
          <cell r="S76">
            <v>0</v>
          </cell>
          <cell r="U76">
            <v>0</v>
          </cell>
          <cell r="V76">
            <v>0</v>
          </cell>
          <cell r="X76">
            <v>0</v>
          </cell>
          <cell r="Y76">
            <v>0</v>
          </cell>
          <cell r="Z76" t="str">
            <v>吸烟30年，20支/天</v>
          </cell>
        </row>
        <row r="77">
          <cell r="C77" t="str">
            <v>18P4063896M</v>
          </cell>
          <cell r="D77" t="str">
            <v>朱新牛</v>
          </cell>
          <cell r="E77">
            <v>57</v>
          </cell>
          <cell r="F77" t="str">
            <v>M</v>
          </cell>
          <cell r="G77" t="str">
            <v>LCC</v>
          </cell>
          <cell r="H77" t="str">
            <v>Ia</v>
          </cell>
          <cell r="I77">
            <v>15.680000000000001</v>
          </cell>
          <cell r="J77">
            <v>2</v>
          </cell>
          <cell r="K77">
            <v>2.727602E-3</v>
          </cell>
          <cell r="L77">
            <v>2</v>
          </cell>
          <cell r="M77">
            <v>2.727602E-3</v>
          </cell>
          <cell r="N77">
            <v>42038</v>
          </cell>
          <cell r="O77" t="str">
            <v>2015/07/28随访：女儿接听。诉患者目前身体状况可。6月份当地医院肿瘤常规有升高（具体项目不清）。7月份当地医院复查胸CT，有淋巴结增大情况。2015－11－28随访：10月胸CT、B超无复发，但近两月一直拉肚子。活动饮食好。2016/06/16随访：诉一直腹泻，不成形便，定期复查胸部CT无明显异常。2017-01-02随访：身体情况不错，常有气短，定期复查，无明显异常。</v>
          </cell>
          <cell r="P77">
            <v>42737</v>
          </cell>
          <cell r="Q77" t="str">
            <v>23</v>
          </cell>
          <cell r="R77">
            <v>0</v>
          </cell>
          <cell r="S77" t="str">
            <v>存活</v>
          </cell>
          <cell r="U77">
            <v>0</v>
          </cell>
          <cell r="V77">
            <v>0</v>
          </cell>
          <cell r="X77">
            <v>0</v>
          </cell>
          <cell r="Y77">
            <v>0</v>
          </cell>
          <cell r="Z77" t="str">
            <v>吸烟40余年，50-60支/天</v>
          </cell>
        </row>
        <row r="78">
          <cell r="C78" t="str">
            <v>18P4063897M</v>
          </cell>
          <cell r="D78" t="str">
            <v>朱铁华</v>
          </cell>
          <cell r="E78">
            <v>61</v>
          </cell>
          <cell r="F78" t="str">
            <v>M</v>
          </cell>
          <cell r="G78" t="str">
            <v>SCLC</v>
          </cell>
          <cell r="H78" t="str">
            <v>IIIa</v>
          </cell>
          <cell r="I78">
            <v>17.940000000000001</v>
          </cell>
          <cell r="N78">
            <v>42075</v>
          </cell>
          <cell r="O78" t="str">
            <v>2015-07-26随访：化疗前胸CT示 右肺上叶切口旁新发结节，性质不明，化疗后7月初复查PET-CT示结节有缩小，血瘤标（-），稍喘。2015－11－28随访：无人接、2016.4.8随访；2016.3月死亡。</v>
          </cell>
          <cell r="P78" t="str">
            <v>2016.3月</v>
          </cell>
          <cell r="Q78" t="str">
            <v>12</v>
          </cell>
          <cell r="R78" t="str">
            <v>0</v>
          </cell>
          <cell r="S78" t="str">
            <v>死亡</v>
          </cell>
          <cell r="U78">
            <v>0</v>
          </cell>
          <cell r="V78">
            <v>0</v>
          </cell>
          <cell r="X78">
            <v>0</v>
          </cell>
          <cell r="Y78">
            <v>0</v>
          </cell>
          <cell r="Z78" t="str">
            <v>有，吸烟40年，20支/天，未戒烟</v>
          </cell>
        </row>
        <row r="79">
          <cell r="C79" t="str">
            <v>18P4063898M</v>
          </cell>
          <cell r="D79" t="str">
            <v>张炜</v>
          </cell>
          <cell r="E79">
            <v>46</v>
          </cell>
          <cell r="F79" t="str">
            <v>M</v>
          </cell>
          <cell r="G79" t="str">
            <v>LUAD</v>
          </cell>
          <cell r="H79" t="str">
            <v>Ia</v>
          </cell>
          <cell r="I79">
            <v>27.72</v>
          </cell>
          <cell r="S79">
            <v>0</v>
          </cell>
          <cell r="U79">
            <v>0</v>
          </cell>
          <cell r="V79">
            <v>0</v>
          </cell>
          <cell r="X79">
            <v>0</v>
          </cell>
          <cell r="Y79">
            <v>0</v>
          </cell>
          <cell r="Z79">
            <v>0</v>
          </cell>
        </row>
        <row r="80">
          <cell r="C80" t="str">
            <v>18P4063826M</v>
          </cell>
          <cell r="D80" t="str">
            <v>乌兰</v>
          </cell>
          <cell r="E80">
            <v>40</v>
          </cell>
          <cell r="F80" t="str">
            <v>F</v>
          </cell>
          <cell r="G80" t="str">
            <v>LUAD</v>
          </cell>
          <cell r="H80" t="str">
            <v>Ia</v>
          </cell>
          <cell r="I80">
            <v>36.800000000000004</v>
          </cell>
          <cell r="J80">
            <v>0</v>
          </cell>
          <cell r="K80">
            <v>0</v>
          </cell>
          <cell r="L80">
            <v>0</v>
          </cell>
          <cell r="M80">
            <v>0</v>
          </cell>
          <cell r="N80">
            <v>42017</v>
          </cell>
          <cell r="O80" t="str">
            <v>2015-7-31随访：术后恢复良好，刚在门诊复查完，找李运看过没有问题。2015－11－28：活动饮食可，8月胸CT、腹部B超未复发，目前中药调理，12月准备复查。2016-5-28随访，去年12月份复查，正常，打算近期复查，2017-1-15随访，16年7月复查，正常，中药调理。</v>
          </cell>
          <cell r="P80">
            <v>42750</v>
          </cell>
          <cell r="Q80" t="str">
            <v>24</v>
          </cell>
          <cell r="R80">
            <v>0</v>
          </cell>
          <cell r="S80" t="str">
            <v>存活</v>
          </cell>
          <cell r="U80">
            <v>0</v>
          </cell>
          <cell r="V80">
            <v>0</v>
          </cell>
          <cell r="X80">
            <v>0</v>
          </cell>
          <cell r="Y80">
            <v>0</v>
          </cell>
          <cell r="Z80" t="str">
            <v>否</v>
          </cell>
        </row>
        <row r="81">
          <cell r="C81" t="str">
            <v>18P4063813M</v>
          </cell>
          <cell r="D81" t="str">
            <v>石家凤</v>
          </cell>
          <cell r="E81">
            <v>57</v>
          </cell>
          <cell r="F81" t="str">
            <v>F</v>
          </cell>
          <cell r="G81" t="str">
            <v>LUAD</v>
          </cell>
          <cell r="H81" t="str">
            <v>IIa</v>
          </cell>
          <cell r="I81">
            <v>18.416666666666668</v>
          </cell>
          <cell r="J81">
            <v>1</v>
          </cell>
          <cell r="K81">
            <v>1.9636720000000001E-3</v>
          </cell>
          <cell r="L81">
            <v>1</v>
          </cell>
          <cell r="M81">
            <v>1.9636720000000001E-3</v>
          </cell>
          <cell r="N81">
            <v>41970</v>
          </cell>
          <cell r="O81" t="str">
            <v>2016/1/24随访，术后半年及一年复查胸部CT及头CT，无腹部B超，，均正常，中药治疗\2016-06随访：本人接听，表示身体状况可，准备近期复查。\\2017-1：儿子接听，患者身体很好，去年6.7月份复查无特殊，打算近期年前再复查一次。已告知补助和随访app事宜。</v>
          </cell>
          <cell r="P81">
            <v>42755</v>
          </cell>
          <cell r="Q81" t="str">
            <v>26</v>
          </cell>
          <cell r="R81">
            <v>0</v>
          </cell>
          <cell r="S81" t="str">
            <v>存活</v>
          </cell>
          <cell r="U81">
            <v>0</v>
          </cell>
          <cell r="V81">
            <v>0</v>
          </cell>
          <cell r="X81">
            <v>0</v>
          </cell>
          <cell r="Y81">
            <v>0</v>
          </cell>
          <cell r="Z81" t="str">
            <v>否</v>
          </cell>
        </row>
        <row r="82">
          <cell r="C82" t="str">
            <v>18P3981068M</v>
          </cell>
          <cell r="D82" t="str">
            <v>曹玉华</v>
          </cell>
          <cell r="E82">
            <v>56</v>
          </cell>
          <cell r="F82" t="str">
            <v>F</v>
          </cell>
          <cell r="G82" t="str">
            <v>LUAD</v>
          </cell>
          <cell r="H82" t="str">
            <v>IVA</v>
          </cell>
          <cell r="I82">
            <v>9.0933333333333337</v>
          </cell>
          <cell r="J82">
            <v>8</v>
          </cell>
          <cell r="K82">
            <v>9.8172889999999999E-3</v>
          </cell>
          <cell r="L82">
            <v>1</v>
          </cell>
          <cell r="M82">
            <v>7.8538311999999999E-2</v>
          </cell>
          <cell r="S82">
            <v>0</v>
          </cell>
          <cell r="U82">
            <v>0</v>
          </cell>
          <cell r="V82">
            <v>0</v>
          </cell>
          <cell r="X82">
            <v>0</v>
          </cell>
          <cell r="Y82">
            <v>0</v>
          </cell>
          <cell r="Z82">
            <v>0</v>
          </cell>
        </row>
        <row r="83">
          <cell r="C83" t="str">
            <v>18P4063814M</v>
          </cell>
          <cell r="D83" t="str">
            <v>杜英杰</v>
          </cell>
          <cell r="E83">
            <v>59</v>
          </cell>
          <cell r="F83" t="str">
            <v>M</v>
          </cell>
          <cell r="G83" t="str">
            <v>LUAD</v>
          </cell>
          <cell r="H83" t="str">
            <v>Ia</v>
          </cell>
          <cell r="I83">
            <v>9.3000000000000007</v>
          </cell>
          <cell r="J83">
            <v>1</v>
          </cell>
          <cell r="K83">
            <v>1.5495870000000001E-3</v>
          </cell>
          <cell r="L83">
            <v>1</v>
          </cell>
          <cell r="M83">
            <v>1.5495870000000001E-3</v>
          </cell>
          <cell r="N83">
            <v>41970</v>
          </cell>
          <cell r="O83" t="str">
            <v>2016/1/25随访，术后半年及一年均复查胸部CT及腹部B超，结果正常\\2016-06：患者接听，身体状况良好，打算近期复查。\\2017-1：爱人接听，患者身体状况可，去年下半年哈医大复查无特殊。已告知随访app及补助。</v>
          </cell>
          <cell r="P83">
            <v>42755</v>
          </cell>
          <cell r="Q83" t="str">
            <v>26</v>
          </cell>
          <cell r="R83">
            <v>0</v>
          </cell>
          <cell r="S83" t="str">
            <v>存活</v>
          </cell>
          <cell r="U83">
            <v>0</v>
          </cell>
          <cell r="V83">
            <v>0</v>
          </cell>
          <cell r="X83">
            <v>0</v>
          </cell>
          <cell r="Y83">
            <v>0</v>
          </cell>
          <cell r="Z83" t="str">
            <v>吸烟18年，8支/天，已戒烟10年</v>
          </cell>
        </row>
        <row r="84">
          <cell r="C84" t="str">
            <v>18P3981077M</v>
          </cell>
          <cell r="D84" t="str">
            <v>于先辉</v>
          </cell>
          <cell r="E84">
            <v>51</v>
          </cell>
          <cell r="F84" t="str">
            <v>M</v>
          </cell>
          <cell r="G84" t="str">
            <v>LUAD</v>
          </cell>
          <cell r="H84" t="str">
            <v>Ia</v>
          </cell>
          <cell r="I84">
            <v>23</v>
          </cell>
          <cell r="J84">
            <v>0</v>
          </cell>
          <cell r="K84">
            <v>0</v>
          </cell>
          <cell r="L84">
            <v>0</v>
          </cell>
          <cell r="M84">
            <v>0</v>
          </cell>
          <cell r="S84">
            <v>0</v>
          </cell>
          <cell r="U84">
            <v>0</v>
          </cell>
          <cell r="V84">
            <v>0</v>
          </cell>
          <cell r="X84">
            <v>0</v>
          </cell>
          <cell r="Y84">
            <v>0</v>
          </cell>
          <cell r="Z84">
            <v>0</v>
          </cell>
        </row>
        <row r="85">
          <cell r="C85" t="str">
            <v>18P4063852M</v>
          </cell>
          <cell r="D85" t="str">
            <v>杨江生</v>
          </cell>
          <cell r="E85">
            <v>37</v>
          </cell>
          <cell r="F85" t="str">
            <v>M</v>
          </cell>
          <cell r="G85" t="str">
            <v>LUAD</v>
          </cell>
          <cell r="H85" t="str">
            <v>IIIa</v>
          </cell>
          <cell r="I85">
            <v>52</v>
          </cell>
          <cell r="N85">
            <v>42065</v>
          </cell>
          <cell r="O85" t="str">
            <v>2015/08/02随访：哥哥接听，诉患者目前身体状况可以。术后回当地行6周期化疗（具体方案不知）及治疗骨转移药物（我院治疗时骨扫描提示L1椎体骨转移可能大，所以此表分期不准确）。刚刚结束化疗，不良反应轻，本月初准备全面复查。2015－11－28随访：11月6日胸CT双肺进展，多西他赛+顺铂二线化疗两周期。胸椎两处转移、右下肢麻木。2016-5-29随访，口服埃克替尼3个月，1个半月前复查胸部CT，提示无进展，具体不详，病人一般状况良好.2017-1-15随访，患者咳嗽，其余情况可，一月前胸部CT复查提示肺内转移+骨转移，一直口服埃克替尼。</v>
          </cell>
          <cell r="P85" t="str">
            <v>2017-1-15</v>
          </cell>
          <cell r="Q85" t="str">
            <v>8</v>
          </cell>
          <cell r="R85">
            <v>1</v>
          </cell>
          <cell r="S85" t="str">
            <v>复发</v>
          </cell>
          <cell r="T85" t="str">
            <v>骨转移、肺内转移</v>
          </cell>
          <cell r="U85" t="str">
            <v>8个月</v>
          </cell>
          <cell r="V85" t="str">
            <v>多西他赛+顺铂，埃克替尼</v>
          </cell>
          <cell r="X85">
            <v>0</v>
          </cell>
          <cell r="Y85">
            <v>0</v>
          </cell>
          <cell r="Z85" t="str">
            <v>否</v>
          </cell>
        </row>
        <row r="86">
          <cell r="C86" t="str">
            <v>18P4063835M</v>
          </cell>
          <cell r="D86" t="str">
            <v>杨桂云</v>
          </cell>
          <cell r="E86">
            <v>51</v>
          </cell>
          <cell r="F86" t="str">
            <v>F</v>
          </cell>
          <cell r="G86" t="str">
            <v>LUAD</v>
          </cell>
          <cell r="H86" t="str">
            <v>IV</v>
          </cell>
          <cell r="I86">
            <v>31.4</v>
          </cell>
          <cell r="J86">
            <v>1</v>
          </cell>
          <cell r="K86">
            <v>1.8229170000000001E-3</v>
          </cell>
          <cell r="L86">
            <v>1</v>
          </cell>
          <cell r="M86">
            <v>1.8229170000000001E-3</v>
          </cell>
          <cell r="N86">
            <v>42026</v>
          </cell>
          <cell r="O86" t="str">
            <v>2015-7-31随访：目前放疗中，近期复查结果未见进展。2015－11－28：11月胸CT、B超、头MR未见进展，活动饮食良好。2016-5-28随访，今年1月份复查发现纵隔淋巴结增大，泰素帝+卡铂化疗4周期后复查未见明显缩小，2周前复查仍有纵隔淋巴结转移，其他未查。2017-1-15随访，患者胸闷气短、偶有疼痛，去年6月开始放疗，3个月共计5次，10月复查纵隔淋巴结缩小。</v>
          </cell>
          <cell r="P86">
            <v>42370</v>
          </cell>
          <cell r="Q86" t="str">
            <v>12</v>
          </cell>
          <cell r="R86">
            <v>1</v>
          </cell>
          <cell r="S86" t="str">
            <v>复发</v>
          </cell>
          <cell r="T86">
            <v>42370</v>
          </cell>
          <cell r="U86" t="str">
            <v>1年</v>
          </cell>
          <cell r="V86" t="str">
            <v>泰素帝+卡铂化疗，放疗3个月共5次</v>
          </cell>
          <cell r="X86">
            <v>0</v>
          </cell>
          <cell r="Y86">
            <v>0</v>
          </cell>
          <cell r="Z86" t="str">
            <v>否</v>
          </cell>
        </row>
        <row r="87">
          <cell r="C87" t="str">
            <v>18P4063836M</v>
          </cell>
          <cell r="D87" t="str">
            <v>崔福荣</v>
          </cell>
          <cell r="E87">
            <v>55</v>
          </cell>
          <cell r="F87" t="str">
            <v>M</v>
          </cell>
          <cell r="G87" t="str">
            <v>LUAD</v>
          </cell>
          <cell r="H87" t="str">
            <v>Ib</v>
          </cell>
          <cell r="I87">
            <v>35.657142857142858</v>
          </cell>
          <cell r="J87">
            <v>0</v>
          </cell>
          <cell r="K87">
            <v>0</v>
          </cell>
          <cell r="L87">
            <v>0</v>
          </cell>
          <cell r="M87">
            <v>0</v>
          </cell>
          <cell r="N87">
            <v>42027</v>
          </cell>
          <cell r="O87" t="str">
            <v>2015-7-31随访：目前身体状况好，1月前复查胸部CT见少量胸水，无其他异常。2015－11－28：无人接、2016.2.1随访；身体状况好。2017-1-15：患者16-10复查CT、B超未见复发。</v>
          </cell>
          <cell r="P87">
            <v>42750</v>
          </cell>
          <cell r="Q87" t="str">
            <v>24</v>
          </cell>
          <cell r="R87">
            <v>0</v>
          </cell>
          <cell r="S87" t="str">
            <v>存活</v>
          </cell>
          <cell r="U87">
            <v>0</v>
          </cell>
          <cell r="V87">
            <v>0</v>
          </cell>
          <cell r="X87">
            <v>0</v>
          </cell>
          <cell r="Y87">
            <v>0</v>
          </cell>
          <cell r="Z87" t="str">
            <v>否</v>
          </cell>
        </row>
        <row r="88">
          <cell r="C88" t="str">
            <v>18P4063837M</v>
          </cell>
          <cell r="D88" t="str">
            <v>朱鑫亥</v>
          </cell>
          <cell r="E88">
            <v>79</v>
          </cell>
          <cell r="F88" t="str">
            <v>F</v>
          </cell>
          <cell r="G88" t="str">
            <v>LUAD</v>
          </cell>
          <cell r="H88" t="str">
            <v>Ia</v>
          </cell>
          <cell r="I88">
            <v>58.666666666666671</v>
          </cell>
          <cell r="J88">
            <v>0</v>
          </cell>
          <cell r="K88">
            <v>0</v>
          </cell>
          <cell r="L88">
            <v>0</v>
          </cell>
          <cell r="M88">
            <v>0</v>
          </cell>
          <cell r="N88">
            <v>42027</v>
          </cell>
          <cell r="O88" t="str">
            <v>2015-7-31随访：身体状况好，术后3月复查未见异常。2015－11－28：10月胸CT、腹B超未见复发，抽血正常，饮食活动良好。2016-5-28随访，15年年底复查胸部CT，未见复发。2017-1-15:16-9复查无复发，一般情况良好。</v>
          </cell>
          <cell r="P88">
            <v>42750</v>
          </cell>
          <cell r="Q88" t="str">
            <v>24</v>
          </cell>
          <cell r="R88">
            <v>0</v>
          </cell>
          <cell r="S88" t="str">
            <v>存活</v>
          </cell>
          <cell r="U88">
            <v>0</v>
          </cell>
          <cell r="V88">
            <v>0</v>
          </cell>
          <cell r="X88">
            <v>0</v>
          </cell>
          <cell r="Y88">
            <v>0</v>
          </cell>
          <cell r="Z88" t="str">
            <v>否</v>
          </cell>
        </row>
        <row r="89">
          <cell r="C89" t="str">
            <v>18S3981082M</v>
          </cell>
          <cell r="D89" t="str">
            <v>唐起松</v>
          </cell>
          <cell r="E89">
            <v>69</v>
          </cell>
          <cell r="F89" t="str">
            <v>M</v>
          </cell>
          <cell r="G89" t="str">
            <v>LUAD</v>
          </cell>
          <cell r="H89" t="str">
            <v>Ia</v>
          </cell>
          <cell r="I89">
            <v>35.657142857142858</v>
          </cell>
          <cell r="J89">
            <v>8</v>
          </cell>
          <cell r="K89">
            <v>2.5771589999999999E-3</v>
          </cell>
          <cell r="L89">
            <v>2</v>
          </cell>
          <cell r="M89">
            <v>1.0308635999999999E-2</v>
          </cell>
          <cell r="N89">
            <v>42044</v>
          </cell>
          <cell r="O89" t="str">
            <v>2015/08/01随访：多次拨打电话均无人接听。2015.10.22随访：身体状况好，来复查右肺下叶钙化灶新发磨玻璃影，李运建议3个月复查，观察。2015－11－28随访：10月胸CT示GGO无变化，B超无复发。（术后半年8万，1年9万）。2016/06/16随访：电话无人接听，查看临床数据中心，有定期在李运处随访，最近一次CT是2016-01-27，提示原右肺下叶钙化灶周围磨玻璃影较前吸收，2016-05-26就诊已预约胸部CT。2017-01-02随访：身体情况好，8月份查胸部CT较前无著变。</v>
          </cell>
          <cell r="P89">
            <v>42737</v>
          </cell>
          <cell r="Q89" t="str">
            <v>23</v>
          </cell>
          <cell r="R89">
            <v>0</v>
          </cell>
          <cell r="S89" t="str">
            <v>存活</v>
          </cell>
          <cell r="U89">
            <v>0</v>
          </cell>
          <cell r="V89">
            <v>0</v>
          </cell>
          <cell r="X89">
            <v>0</v>
          </cell>
          <cell r="Y89">
            <v>0</v>
          </cell>
          <cell r="Z89" t="str">
            <v>否</v>
          </cell>
        </row>
        <row r="90">
          <cell r="C90" t="str">
            <v>18S3981083M</v>
          </cell>
          <cell r="D90" t="str">
            <v>张淑琴</v>
          </cell>
          <cell r="E90">
            <v>66</v>
          </cell>
          <cell r="F90" t="str">
            <v>F</v>
          </cell>
          <cell r="G90" t="str">
            <v>LUAD</v>
          </cell>
          <cell r="H90" t="str">
            <v>IIIa</v>
          </cell>
          <cell r="I90">
            <v>41.2</v>
          </cell>
          <cell r="S90">
            <v>0</v>
          </cell>
          <cell r="U90">
            <v>0</v>
          </cell>
          <cell r="V90">
            <v>0</v>
          </cell>
          <cell r="X90">
            <v>0</v>
          </cell>
          <cell r="Y90">
            <v>0</v>
          </cell>
          <cell r="Z90">
            <v>0</v>
          </cell>
        </row>
        <row r="91">
          <cell r="C91" t="str">
            <v>18P4034957M</v>
          </cell>
          <cell r="D91" t="str">
            <v>尹郁建</v>
          </cell>
          <cell r="E91">
            <v>74</v>
          </cell>
          <cell r="F91" t="str">
            <v>F</v>
          </cell>
          <cell r="G91" t="str">
            <v>LUAD</v>
          </cell>
          <cell r="H91" t="str">
            <v>IA2</v>
          </cell>
          <cell r="I91">
            <v>6.254545454545454</v>
          </cell>
          <cell r="J91">
            <v>1</v>
          </cell>
          <cell r="K91">
            <v>1.262626E-3</v>
          </cell>
          <cell r="L91">
            <v>1</v>
          </cell>
          <cell r="M91">
            <v>1.262626E-3</v>
          </cell>
          <cell r="S91">
            <v>0</v>
          </cell>
          <cell r="U91">
            <v>0</v>
          </cell>
          <cell r="V91">
            <v>0</v>
          </cell>
          <cell r="X91">
            <v>0</v>
          </cell>
          <cell r="Y91">
            <v>0</v>
          </cell>
          <cell r="Z91">
            <v>0</v>
          </cell>
        </row>
        <row r="92">
          <cell r="C92" t="str">
            <v>18P4034984M</v>
          </cell>
          <cell r="D92" t="str">
            <v>赵仁</v>
          </cell>
          <cell r="E92">
            <v>78</v>
          </cell>
          <cell r="F92" t="str">
            <v>M</v>
          </cell>
          <cell r="G92" t="str">
            <v>LUSC</v>
          </cell>
          <cell r="H92" t="str">
            <v>Ia</v>
          </cell>
          <cell r="I92">
            <v>7.8133333333333326</v>
          </cell>
          <cell r="J92">
            <v>0</v>
          </cell>
          <cell r="K92">
            <v>0</v>
          </cell>
          <cell r="L92">
            <v>0</v>
          </cell>
          <cell r="M92">
            <v>0</v>
          </cell>
          <cell r="S92">
            <v>0</v>
          </cell>
          <cell r="U92">
            <v>0</v>
          </cell>
          <cell r="V92">
            <v>0</v>
          </cell>
          <cell r="X92">
            <v>0</v>
          </cell>
          <cell r="Y92">
            <v>0</v>
          </cell>
          <cell r="Z92">
            <v>0</v>
          </cell>
        </row>
        <row r="93">
          <cell r="C93" t="str">
            <v>18P4034994M</v>
          </cell>
          <cell r="D93" t="str">
            <v>王秀叶</v>
          </cell>
          <cell r="E93">
            <v>53</v>
          </cell>
          <cell r="F93" t="str">
            <v>F</v>
          </cell>
          <cell r="G93" t="str">
            <v>LUAD</v>
          </cell>
          <cell r="H93" t="str">
            <v>IA2</v>
          </cell>
          <cell r="I93">
            <v>5.52</v>
          </cell>
          <cell r="J93">
            <v>0</v>
          </cell>
          <cell r="K93">
            <v>0</v>
          </cell>
          <cell r="L93">
            <v>0</v>
          </cell>
          <cell r="M93">
            <v>0</v>
          </cell>
          <cell r="S93">
            <v>0</v>
          </cell>
          <cell r="U93">
            <v>0</v>
          </cell>
          <cell r="V93">
            <v>0</v>
          </cell>
          <cell r="X93">
            <v>0</v>
          </cell>
          <cell r="Y93">
            <v>0</v>
          </cell>
          <cell r="Z93">
            <v>0</v>
          </cell>
        </row>
        <row r="94">
          <cell r="C94" t="str">
            <v>18P4063834M</v>
          </cell>
          <cell r="D94" t="str">
            <v>周京阳</v>
          </cell>
          <cell r="E94">
            <v>52</v>
          </cell>
          <cell r="F94" t="str">
            <v>F</v>
          </cell>
          <cell r="G94" t="str">
            <v>LUAD</v>
          </cell>
          <cell r="H94" t="str">
            <v>IV</v>
          </cell>
          <cell r="I94">
            <v>31.1</v>
          </cell>
          <cell r="J94">
            <v>0</v>
          </cell>
          <cell r="K94">
            <v>0</v>
          </cell>
          <cell r="L94">
            <v>0</v>
          </cell>
          <cell r="M94">
            <v>0</v>
          </cell>
          <cell r="N94">
            <v>42026</v>
          </cell>
          <cell r="O94" t="str">
            <v>2015-7-31随访：身体状况还行，本月复查胸部CT未见进展，化疗1次后改服易瑞沙。2015－11－28：2015-10-13胸CT未见进展，继续口服易瑞沙，活动饮食良好。2016-5-28随访，今年4月份复查胸部CT，未见复发，继续口服易瑞沙。2017-1-15随访：16-10复查ct，无复发，继续口服易瑞沙。</v>
          </cell>
          <cell r="P94">
            <v>42750</v>
          </cell>
          <cell r="Q94" t="str">
            <v>24</v>
          </cell>
          <cell r="R94">
            <v>0</v>
          </cell>
          <cell r="S94" t="str">
            <v>存活</v>
          </cell>
          <cell r="U94">
            <v>0</v>
          </cell>
          <cell r="V94">
            <v>0</v>
          </cell>
          <cell r="X94">
            <v>0</v>
          </cell>
          <cell r="Y94">
            <v>0</v>
          </cell>
          <cell r="Z94" t="str">
            <v>否</v>
          </cell>
        </row>
        <row r="95">
          <cell r="C95" t="str">
            <v>18P4034997M</v>
          </cell>
          <cell r="D95" t="str">
            <v>贾素青</v>
          </cell>
          <cell r="E95">
            <v>58</v>
          </cell>
          <cell r="F95" t="str">
            <v>F</v>
          </cell>
          <cell r="G95" t="str">
            <v>LUAD</v>
          </cell>
          <cell r="H95" t="str">
            <v>Ib</v>
          </cell>
          <cell r="I95">
            <v>1.8057142857142858</v>
          </cell>
          <cell r="J95">
            <v>10</v>
          </cell>
          <cell r="K95">
            <v>3.925581E-3</v>
          </cell>
          <cell r="L95">
            <v>2</v>
          </cell>
          <cell r="M95">
            <v>2.0154648000000001E-2</v>
          </cell>
          <cell r="S95">
            <v>0</v>
          </cell>
          <cell r="U95">
            <v>0</v>
          </cell>
          <cell r="V95">
            <v>0</v>
          </cell>
          <cell r="X95">
            <v>0</v>
          </cell>
          <cell r="Y95">
            <v>0</v>
          </cell>
          <cell r="Z95">
            <v>0</v>
          </cell>
        </row>
        <row r="96">
          <cell r="C96" t="str">
            <v>18S4035014M</v>
          </cell>
          <cell r="D96" t="str">
            <v>黄华军</v>
          </cell>
          <cell r="E96">
            <v>39</v>
          </cell>
          <cell r="F96" t="str">
            <v>M</v>
          </cell>
          <cell r="G96" t="str">
            <v>LUAD</v>
          </cell>
          <cell r="H96" t="str">
            <v>Ib</v>
          </cell>
          <cell r="I96">
            <v>5</v>
          </cell>
          <cell r="J96">
            <v>0</v>
          </cell>
          <cell r="K96">
            <v>0</v>
          </cell>
          <cell r="L96">
            <v>0</v>
          </cell>
          <cell r="M96">
            <v>0</v>
          </cell>
          <cell r="S96">
            <v>0</v>
          </cell>
          <cell r="U96">
            <v>0</v>
          </cell>
          <cell r="V96">
            <v>0</v>
          </cell>
          <cell r="X96">
            <v>0</v>
          </cell>
          <cell r="Y96">
            <v>0</v>
          </cell>
          <cell r="Z96">
            <v>0</v>
          </cell>
        </row>
        <row r="97">
          <cell r="C97" t="str">
            <v>18S4035015M</v>
          </cell>
          <cell r="D97" t="str">
            <v>吕洋</v>
          </cell>
          <cell r="E97">
            <v>36</v>
          </cell>
          <cell r="F97" t="str">
            <v>M</v>
          </cell>
          <cell r="G97" t="str">
            <v>LUAD</v>
          </cell>
          <cell r="H97" t="str">
            <v>IIb</v>
          </cell>
          <cell r="I97">
            <v>3.9529411764705884</v>
          </cell>
          <cell r="J97">
            <v>0</v>
          </cell>
          <cell r="K97">
            <v>0</v>
          </cell>
          <cell r="L97">
            <v>0</v>
          </cell>
          <cell r="M97">
            <v>0</v>
          </cell>
          <cell r="S97">
            <v>0</v>
          </cell>
          <cell r="U97">
            <v>0</v>
          </cell>
          <cell r="V97">
            <v>0</v>
          </cell>
          <cell r="X97">
            <v>0</v>
          </cell>
          <cell r="Y97">
            <v>0</v>
          </cell>
          <cell r="Z97">
            <v>0</v>
          </cell>
        </row>
        <row r="98">
          <cell r="C98" t="str">
            <v>19L0126632M</v>
          </cell>
          <cell r="D98" t="e">
            <v>#N/A</v>
          </cell>
          <cell r="E98">
            <v>44</v>
          </cell>
          <cell r="F98" t="str">
            <v>M</v>
          </cell>
          <cell r="G98" t="str">
            <v>LUAD</v>
          </cell>
          <cell r="H98" t="str">
            <v>IIIB</v>
          </cell>
          <cell r="I98">
            <v>12.606060606060607</v>
          </cell>
          <cell r="N98" t="e">
            <v>#N/A</v>
          </cell>
          <cell r="O98" t="e">
            <v>#N/A</v>
          </cell>
          <cell r="P98" t="e">
            <v>#N/A</v>
          </cell>
          <cell r="S98" t="e">
            <v>#N/A</v>
          </cell>
          <cell r="T98" t="e">
            <v>#N/A</v>
          </cell>
          <cell r="U98" t="e">
            <v>#N/A</v>
          </cell>
          <cell r="V98" t="e">
            <v>#N/A</v>
          </cell>
          <cell r="W98" t="e">
            <v>#N/A</v>
          </cell>
          <cell r="X98" t="e">
            <v>#N/A</v>
          </cell>
          <cell r="Y98" t="e">
            <v>#N/A</v>
          </cell>
          <cell r="Z98" t="e">
            <v>#N/A</v>
          </cell>
        </row>
        <row r="99">
          <cell r="C99" t="str">
            <v>19L0126600M</v>
          </cell>
          <cell r="D99" t="str">
            <v>杨春玲</v>
          </cell>
          <cell r="E99">
            <v>59</v>
          </cell>
          <cell r="F99" t="str">
            <v>F</v>
          </cell>
          <cell r="G99" t="str">
            <v>LUAD</v>
          </cell>
          <cell r="H99" t="str">
            <v xml:space="preserve"> IA1</v>
          </cell>
          <cell r="I99">
            <v>7.7857142857142865</v>
          </cell>
          <cell r="J99">
            <v>0</v>
          </cell>
          <cell r="K99">
            <v>0</v>
          </cell>
          <cell r="L99">
            <v>0</v>
          </cell>
          <cell r="M99">
            <v>0</v>
          </cell>
          <cell r="S99">
            <v>0</v>
          </cell>
          <cell r="U99">
            <v>0</v>
          </cell>
          <cell r="V99">
            <v>0</v>
          </cell>
          <cell r="X99">
            <v>0</v>
          </cell>
          <cell r="Y99">
            <v>0</v>
          </cell>
          <cell r="Z99">
            <v>0</v>
          </cell>
        </row>
        <row r="100">
          <cell r="C100" t="str">
            <v>19L0126601M</v>
          </cell>
          <cell r="D100" t="str">
            <v>林峰</v>
          </cell>
          <cell r="E100">
            <v>65</v>
          </cell>
          <cell r="F100" t="str">
            <v>M</v>
          </cell>
          <cell r="G100" t="str">
            <v>LUAD</v>
          </cell>
          <cell r="H100">
            <v>0</v>
          </cell>
          <cell r="I100">
            <v>10.399999999999999</v>
          </cell>
          <cell r="J100">
            <v>0</v>
          </cell>
          <cell r="K100">
            <v>0</v>
          </cell>
          <cell r="L100">
            <v>0</v>
          </cell>
          <cell r="M100">
            <v>0</v>
          </cell>
          <cell r="S100">
            <v>0</v>
          </cell>
          <cell r="U100">
            <v>0</v>
          </cell>
          <cell r="V100">
            <v>0</v>
          </cell>
          <cell r="X100">
            <v>0</v>
          </cell>
          <cell r="Y100">
            <v>0</v>
          </cell>
          <cell r="Z100">
            <v>0</v>
          </cell>
        </row>
        <row r="101">
          <cell r="C101" t="str">
            <v>19P0126635M</v>
          </cell>
          <cell r="D101" t="str">
            <v>许贵海</v>
          </cell>
          <cell r="E101">
            <v>54</v>
          </cell>
          <cell r="F101" t="str">
            <v>M</v>
          </cell>
          <cell r="G101" t="str">
            <v>LUAD</v>
          </cell>
          <cell r="H101" t="str">
            <v>IIIA</v>
          </cell>
          <cell r="I101">
            <v>6.4181818181818171</v>
          </cell>
          <cell r="J101">
            <v>0</v>
          </cell>
          <cell r="K101">
            <v>0</v>
          </cell>
          <cell r="L101">
            <v>0</v>
          </cell>
          <cell r="M101">
            <v>0</v>
          </cell>
          <cell r="S101">
            <v>0</v>
          </cell>
          <cell r="U101">
            <v>0</v>
          </cell>
          <cell r="V101">
            <v>0</v>
          </cell>
          <cell r="X101">
            <v>0</v>
          </cell>
          <cell r="Y101">
            <v>0</v>
          </cell>
          <cell r="Z101">
            <v>0</v>
          </cell>
        </row>
        <row r="102">
          <cell r="C102" t="str">
            <v>19P0164931M</v>
          </cell>
          <cell r="D102" t="str">
            <v>刘云政</v>
          </cell>
          <cell r="E102">
            <v>77</v>
          </cell>
          <cell r="F102" t="str">
            <v>M</v>
          </cell>
          <cell r="G102" t="str">
            <v>LUAD</v>
          </cell>
          <cell r="H102">
            <v>0</v>
          </cell>
          <cell r="I102">
            <v>16.16</v>
          </cell>
          <cell r="J102">
            <v>0</v>
          </cell>
          <cell r="K102">
            <v>0</v>
          </cell>
          <cell r="L102">
            <v>0</v>
          </cell>
          <cell r="M102">
            <v>0</v>
          </cell>
          <cell r="N102" t="e">
            <v>#N/A</v>
          </cell>
          <cell r="O102" t="e">
            <v>#N/A</v>
          </cell>
          <cell r="P102" t="e">
            <v>#N/A</v>
          </cell>
          <cell r="S102" t="e">
            <v>#N/A</v>
          </cell>
          <cell r="T102" t="e">
            <v>#N/A</v>
          </cell>
          <cell r="U102" t="e">
            <v>#N/A</v>
          </cell>
          <cell r="V102" t="e">
            <v>#N/A</v>
          </cell>
          <cell r="W102" t="e">
            <v>#N/A</v>
          </cell>
          <cell r="X102" t="e">
            <v>#N/A</v>
          </cell>
          <cell r="Y102" t="e">
            <v>#N/A</v>
          </cell>
          <cell r="Z102">
            <v>0</v>
          </cell>
        </row>
        <row r="103">
          <cell r="C103" t="str">
            <v>19P0164933M</v>
          </cell>
          <cell r="D103" t="str">
            <v>刘盐骅</v>
          </cell>
          <cell r="E103">
            <v>57</v>
          </cell>
          <cell r="F103" t="str">
            <v>M</v>
          </cell>
          <cell r="G103" t="str">
            <v>LUAD</v>
          </cell>
          <cell r="H103" t="str">
            <v>IIB</v>
          </cell>
          <cell r="I103">
            <v>12.48</v>
          </cell>
          <cell r="J103">
            <v>1</v>
          </cell>
          <cell r="K103">
            <v>1.9673970000000001E-3</v>
          </cell>
          <cell r="L103">
            <v>1</v>
          </cell>
          <cell r="M103">
            <v>1.9673970000000001E-3</v>
          </cell>
          <cell r="N103" t="e">
            <v>#N/A</v>
          </cell>
          <cell r="O103" t="e">
            <v>#N/A</v>
          </cell>
          <cell r="P103" t="e">
            <v>#N/A</v>
          </cell>
          <cell r="S103" t="e">
            <v>#N/A</v>
          </cell>
          <cell r="T103" t="e">
            <v>#N/A</v>
          </cell>
          <cell r="U103" t="e">
            <v>#N/A</v>
          </cell>
          <cell r="V103" t="e">
            <v>#N/A</v>
          </cell>
          <cell r="W103" t="e">
            <v>#N/A</v>
          </cell>
          <cell r="X103" t="e">
            <v>#N/A</v>
          </cell>
          <cell r="Y103" t="e">
            <v>#N/A</v>
          </cell>
          <cell r="Z103">
            <v>1</v>
          </cell>
        </row>
        <row r="104">
          <cell r="C104" t="str">
            <v>19P0164938M</v>
          </cell>
          <cell r="D104" t="str">
            <v>刘文芹</v>
          </cell>
          <cell r="E104">
            <v>63</v>
          </cell>
          <cell r="F104" t="str">
            <v>F</v>
          </cell>
          <cell r="G104" t="str">
            <v>LUAD</v>
          </cell>
          <cell r="H104" t="str">
            <v>Ia</v>
          </cell>
          <cell r="I104">
            <v>13.984</v>
          </cell>
          <cell r="J104">
            <v>4</v>
          </cell>
          <cell r="K104">
            <v>7.0060700000000001E-4</v>
          </cell>
          <cell r="L104">
            <v>1</v>
          </cell>
          <cell r="M104">
            <v>2.802428E-3</v>
          </cell>
          <cell r="N104" t="e">
            <v>#N/A</v>
          </cell>
          <cell r="O104" t="e">
            <v>#N/A</v>
          </cell>
          <cell r="P104" t="e">
            <v>#N/A</v>
          </cell>
          <cell r="S104" t="e">
            <v>#N/A</v>
          </cell>
          <cell r="T104" t="e">
            <v>#N/A</v>
          </cell>
          <cell r="U104" t="e">
            <v>#N/A</v>
          </cell>
          <cell r="V104" t="e">
            <v>#N/A</v>
          </cell>
          <cell r="W104" t="e">
            <v>#N/A</v>
          </cell>
          <cell r="X104" t="e">
            <v>#N/A</v>
          </cell>
          <cell r="Y104" t="e">
            <v>#N/A</v>
          </cell>
          <cell r="Z104">
            <v>0</v>
          </cell>
        </row>
        <row r="105">
          <cell r="C105" t="str">
            <v>19P0164948M</v>
          </cell>
          <cell r="D105" t="str">
            <v>高喜霞</v>
          </cell>
          <cell r="E105">
            <v>45</v>
          </cell>
          <cell r="F105" t="str">
            <v>F</v>
          </cell>
          <cell r="G105" t="str">
            <v>LUAD</v>
          </cell>
          <cell r="H105" t="str">
            <v>Ia</v>
          </cell>
          <cell r="I105">
            <v>24.142857142857142</v>
          </cell>
          <cell r="J105">
            <v>0</v>
          </cell>
          <cell r="K105">
            <v>0</v>
          </cell>
          <cell r="L105">
            <v>0</v>
          </cell>
          <cell r="M105">
            <v>0</v>
          </cell>
          <cell r="N105" t="e">
            <v>#N/A</v>
          </cell>
          <cell r="O105" t="e">
            <v>#N/A</v>
          </cell>
          <cell r="P105" t="e">
            <v>#N/A</v>
          </cell>
          <cell r="S105" t="e">
            <v>#N/A</v>
          </cell>
          <cell r="T105" t="e">
            <v>#N/A</v>
          </cell>
          <cell r="U105" t="e">
            <v>#N/A</v>
          </cell>
          <cell r="V105" t="e">
            <v>#N/A</v>
          </cell>
          <cell r="W105" t="e">
            <v>#N/A</v>
          </cell>
          <cell r="X105" t="e">
            <v>#N/A</v>
          </cell>
          <cell r="Y105" t="e">
            <v>#N/A</v>
          </cell>
          <cell r="Z105">
            <v>0</v>
          </cell>
        </row>
        <row r="106">
          <cell r="C106" t="str">
            <v>19P0164951M</v>
          </cell>
          <cell r="D106" t="str">
            <v>张文峰</v>
          </cell>
          <cell r="E106">
            <v>61</v>
          </cell>
          <cell r="F106" t="str">
            <v>M</v>
          </cell>
          <cell r="G106" t="str">
            <v>LUAD</v>
          </cell>
          <cell r="H106" t="str">
            <v>Ia</v>
          </cell>
          <cell r="I106">
            <v>28</v>
          </cell>
          <cell r="J106">
            <v>0</v>
          </cell>
          <cell r="K106">
            <v>0</v>
          </cell>
          <cell r="L106">
            <v>0</v>
          </cell>
          <cell r="M106">
            <v>0</v>
          </cell>
          <cell r="N106" t="e">
            <v>#N/A</v>
          </cell>
          <cell r="O106" t="e">
            <v>#N/A</v>
          </cell>
          <cell r="P106" t="e">
            <v>#N/A</v>
          </cell>
          <cell r="S106" t="e">
            <v>#N/A</v>
          </cell>
          <cell r="T106" t="e">
            <v>#N/A</v>
          </cell>
          <cell r="U106" t="e">
            <v>#N/A</v>
          </cell>
          <cell r="V106" t="e">
            <v>#N/A</v>
          </cell>
          <cell r="W106" t="e">
            <v>#N/A</v>
          </cell>
          <cell r="X106" t="e">
            <v>#N/A</v>
          </cell>
          <cell r="Y106" t="e">
            <v>#N/A</v>
          </cell>
          <cell r="Z106">
            <v>0</v>
          </cell>
        </row>
        <row r="107">
          <cell r="C107" t="str">
            <v>19P0164953M</v>
          </cell>
          <cell r="D107" t="str">
            <v>李来</v>
          </cell>
          <cell r="E107">
            <v>67</v>
          </cell>
          <cell r="F107" t="str">
            <v>M</v>
          </cell>
          <cell r="G107" t="str">
            <v>LUSC</v>
          </cell>
          <cell r="H107" t="str">
            <v>Ia</v>
          </cell>
          <cell r="I107">
            <v>11.92258064516129</v>
          </cell>
          <cell r="J107">
            <v>0</v>
          </cell>
          <cell r="K107">
            <v>0</v>
          </cell>
          <cell r="L107">
            <v>0</v>
          </cell>
          <cell r="M107">
            <v>0</v>
          </cell>
          <cell r="N107" t="e">
            <v>#N/A</v>
          </cell>
          <cell r="O107" t="e">
            <v>#N/A</v>
          </cell>
          <cell r="P107" t="e">
            <v>#N/A</v>
          </cell>
          <cell r="S107" t="e">
            <v>#N/A</v>
          </cell>
          <cell r="T107" t="e">
            <v>#N/A</v>
          </cell>
          <cell r="U107" t="e">
            <v>#N/A</v>
          </cell>
          <cell r="V107" t="e">
            <v>#N/A</v>
          </cell>
          <cell r="W107" t="e">
            <v>#N/A</v>
          </cell>
          <cell r="X107" t="e">
            <v>#N/A</v>
          </cell>
          <cell r="Y107" t="e">
            <v>#N/A</v>
          </cell>
          <cell r="Z107">
            <v>1</v>
          </cell>
        </row>
        <row r="108">
          <cell r="C108" t="str">
            <v>19P0164987M</v>
          </cell>
          <cell r="D108" t="str">
            <v>高雁林</v>
          </cell>
          <cell r="E108">
            <v>62</v>
          </cell>
          <cell r="F108" t="str">
            <v>M</v>
          </cell>
          <cell r="G108" t="str">
            <v>LUAD</v>
          </cell>
          <cell r="H108" t="str">
            <v>Ia</v>
          </cell>
          <cell r="I108">
            <v>11.808</v>
          </cell>
          <cell r="J108">
            <v>0</v>
          </cell>
          <cell r="K108">
            <v>0</v>
          </cell>
          <cell r="L108">
            <v>0</v>
          </cell>
          <cell r="M108">
            <v>0</v>
          </cell>
          <cell r="N108" t="e">
            <v>#N/A</v>
          </cell>
          <cell r="O108" t="e">
            <v>#N/A</v>
          </cell>
          <cell r="P108" t="e">
            <v>#N/A</v>
          </cell>
          <cell r="S108" t="e">
            <v>#N/A</v>
          </cell>
          <cell r="T108" t="e">
            <v>#N/A</v>
          </cell>
          <cell r="U108" t="e">
            <v>#N/A</v>
          </cell>
          <cell r="V108" t="e">
            <v>#N/A</v>
          </cell>
          <cell r="W108" t="e">
            <v>#N/A</v>
          </cell>
          <cell r="X108" t="e">
            <v>#N/A</v>
          </cell>
          <cell r="Y108" t="e">
            <v>#N/A</v>
          </cell>
          <cell r="Z108">
            <v>0</v>
          </cell>
        </row>
        <row r="109">
          <cell r="C109" t="str">
            <v>19P0165003M</v>
          </cell>
          <cell r="D109" t="str">
            <v>刘金荣</v>
          </cell>
          <cell r="E109">
            <v>62</v>
          </cell>
          <cell r="F109" t="str">
            <v>F</v>
          </cell>
          <cell r="G109" t="str">
            <v>LUAD</v>
          </cell>
          <cell r="H109" t="str">
            <v>Ia</v>
          </cell>
          <cell r="I109">
            <v>12.736842105263158</v>
          </cell>
          <cell r="J109">
            <v>0</v>
          </cell>
          <cell r="K109">
            <v>0</v>
          </cell>
          <cell r="L109">
            <v>0</v>
          </cell>
          <cell r="M109">
            <v>0</v>
          </cell>
          <cell r="N109" t="e">
            <v>#N/A</v>
          </cell>
          <cell r="O109" t="e">
            <v>#N/A</v>
          </cell>
          <cell r="P109" t="e">
            <v>#N/A</v>
          </cell>
          <cell r="S109" t="e">
            <v>#N/A</v>
          </cell>
          <cell r="T109" t="e">
            <v>#N/A</v>
          </cell>
          <cell r="U109" t="e">
            <v>#N/A</v>
          </cell>
          <cell r="V109" t="e">
            <v>#N/A</v>
          </cell>
          <cell r="W109" t="e">
            <v>#N/A</v>
          </cell>
          <cell r="X109" t="e">
            <v>#N/A</v>
          </cell>
          <cell r="Y109" t="e">
            <v>#N/A</v>
          </cell>
          <cell r="Z109">
            <v>0</v>
          </cell>
        </row>
        <row r="110">
          <cell r="C110" t="str">
            <v>19P0165005M</v>
          </cell>
          <cell r="D110" t="str">
            <v>沈小平</v>
          </cell>
          <cell r="E110">
            <v>61</v>
          </cell>
          <cell r="F110" t="str">
            <v>M</v>
          </cell>
          <cell r="G110" t="str">
            <v>LUAD</v>
          </cell>
          <cell r="H110" t="str">
            <v>Ia</v>
          </cell>
          <cell r="I110">
            <v>12.303448275862069</v>
          </cell>
          <cell r="J110">
            <v>5</v>
          </cell>
          <cell r="K110">
            <v>6.2062009999999997E-3</v>
          </cell>
          <cell r="L110">
            <v>2</v>
          </cell>
          <cell r="M110">
            <v>8.0937860000000004E-3</v>
          </cell>
          <cell r="N110" t="e">
            <v>#N/A</v>
          </cell>
          <cell r="O110" t="e">
            <v>#N/A</v>
          </cell>
          <cell r="P110" t="e">
            <v>#N/A</v>
          </cell>
          <cell r="S110" t="e">
            <v>#N/A</v>
          </cell>
          <cell r="T110" t="e">
            <v>#N/A</v>
          </cell>
          <cell r="U110" t="e">
            <v>#N/A</v>
          </cell>
          <cell r="V110" t="e">
            <v>#N/A</v>
          </cell>
          <cell r="W110" t="e">
            <v>#N/A</v>
          </cell>
          <cell r="X110" t="e">
            <v>#N/A</v>
          </cell>
          <cell r="Y110" t="e">
            <v>#N/A</v>
          </cell>
          <cell r="Z110">
            <v>1</v>
          </cell>
        </row>
        <row r="111">
          <cell r="C111" t="str">
            <v>19P0165006M</v>
          </cell>
          <cell r="D111" t="str">
            <v>迟蕊</v>
          </cell>
          <cell r="E111">
            <v>43</v>
          </cell>
          <cell r="F111" t="str">
            <v>F</v>
          </cell>
          <cell r="G111" t="str">
            <v>LUAD</v>
          </cell>
          <cell r="H111" t="str">
            <v>Ia</v>
          </cell>
          <cell r="I111">
            <v>13.696969696969697</v>
          </cell>
          <cell r="J111">
            <v>2</v>
          </cell>
          <cell r="K111">
            <v>7.1136400000000003E-4</v>
          </cell>
          <cell r="L111">
            <v>1</v>
          </cell>
          <cell r="M111">
            <v>1.4227280000000001E-3</v>
          </cell>
          <cell r="N111" t="e">
            <v>#N/A</v>
          </cell>
          <cell r="O111" t="e">
            <v>#N/A</v>
          </cell>
          <cell r="P111" t="e">
            <v>#N/A</v>
          </cell>
          <cell r="S111" t="e">
            <v>#N/A</v>
          </cell>
          <cell r="T111" t="e">
            <v>#N/A</v>
          </cell>
          <cell r="U111" t="e">
            <v>#N/A</v>
          </cell>
          <cell r="V111" t="e">
            <v>#N/A</v>
          </cell>
          <cell r="W111" t="e">
            <v>#N/A</v>
          </cell>
          <cell r="X111" t="e">
            <v>#N/A</v>
          </cell>
          <cell r="Y111" t="e">
            <v>#N/A</v>
          </cell>
          <cell r="Z111">
            <v>0</v>
          </cell>
        </row>
        <row r="112">
          <cell r="C112" t="str">
            <v>19P0165009M</v>
          </cell>
          <cell r="D112" t="str">
            <v>张英</v>
          </cell>
          <cell r="E112">
            <v>44</v>
          </cell>
          <cell r="F112" t="str">
            <v>F</v>
          </cell>
          <cell r="G112" t="str">
            <v>LUAD</v>
          </cell>
          <cell r="H112" t="str">
            <v>Ia</v>
          </cell>
          <cell r="I112">
            <v>6.5696969696969703</v>
          </cell>
          <cell r="J112">
            <v>0</v>
          </cell>
          <cell r="K112">
            <v>0</v>
          </cell>
          <cell r="L112">
            <v>0</v>
          </cell>
          <cell r="M112">
            <v>0</v>
          </cell>
          <cell r="N112" t="e">
            <v>#N/A</v>
          </cell>
          <cell r="O112" t="e">
            <v>#N/A</v>
          </cell>
          <cell r="P112" t="e">
            <v>#N/A</v>
          </cell>
          <cell r="S112" t="e">
            <v>#N/A</v>
          </cell>
          <cell r="T112" t="e">
            <v>#N/A</v>
          </cell>
          <cell r="U112" t="e">
            <v>#N/A</v>
          </cell>
          <cell r="V112" t="e">
            <v>#N/A</v>
          </cell>
          <cell r="W112" t="e">
            <v>#N/A</v>
          </cell>
          <cell r="X112" t="e">
            <v>#N/A</v>
          </cell>
          <cell r="Y112" t="e">
            <v>#N/A</v>
          </cell>
          <cell r="Z112">
            <v>0</v>
          </cell>
        </row>
        <row r="113">
          <cell r="C113" t="str">
            <v>19P0165010M</v>
          </cell>
          <cell r="D113" t="str">
            <v>许亮</v>
          </cell>
          <cell r="E113">
            <v>43</v>
          </cell>
          <cell r="F113" t="str">
            <v>M</v>
          </cell>
          <cell r="G113" t="str">
            <v>LUAD</v>
          </cell>
          <cell r="H113" t="str">
            <v>Ia</v>
          </cell>
          <cell r="I113">
            <v>7.2640000000000002</v>
          </cell>
          <cell r="N113" t="e">
            <v>#N/A</v>
          </cell>
          <cell r="O113" t="e">
            <v>#N/A</v>
          </cell>
          <cell r="P113" t="e">
            <v>#N/A</v>
          </cell>
          <cell r="S113" t="e">
            <v>#N/A</v>
          </cell>
          <cell r="T113" t="e">
            <v>#N/A</v>
          </cell>
          <cell r="U113" t="e">
            <v>#N/A</v>
          </cell>
          <cell r="V113" t="e">
            <v>#N/A</v>
          </cell>
          <cell r="W113" t="e">
            <v>#N/A</v>
          </cell>
          <cell r="X113" t="e">
            <v>#N/A</v>
          </cell>
          <cell r="Y113" t="e">
            <v>#N/A</v>
          </cell>
          <cell r="Z113">
            <v>0</v>
          </cell>
        </row>
        <row r="114">
          <cell r="D114" t="str">
            <v>冯井范</v>
          </cell>
          <cell r="E114">
            <v>60</v>
          </cell>
          <cell r="F114" t="str">
            <v>F</v>
          </cell>
          <cell r="G114" t="str">
            <v>LUAD</v>
          </cell>
          <cell r="H114" t="str">
            <v>Ia</v>
          </cell>
          <cell r="I114">
            <v>10.5</v>
          </cell>
          <cell r="J114">
            <v>8</v>
          </cell>
          <cell r="K114">
            <v>1.8048230000000001E-3</v>
          </cell>
          <cell r="L114">
            <v>3</v>
          </cell>
          <cell r="M114">
            <v>4.7412940000000001E-3</v>
          </cell>
          <cell r="N114">
            <v>41849</v>
          </cell>
          <cell r="O114" t="str">
            <v>2015-07随访：术后规律恢复好，2015-04复查无异常。2015-12-19：6月复查，未见异常，计划近期复查。2016.7.11随访：2016.3.31复查CT, 骨扫描__肿瘤标志物，无身体不适。（-）</v>
          </cell>
          <cell r="P114" t="str">
            <v>2016.7.11</v>
          </cell>
          <cell r="Q114" t="str">
            <v>24</v>
          </cell>
          <cell r="R114">
            <v>0</v>
          </cell>
          <cell r="S114" t="str">
            <v>存活</v>
          </cell>
          <cell r="U114">
            <v>0</v>
          </cell>
          <cell r="V114">
            <v>0</v>
          </cell>
          <cell r="X114">
            <v>0</v>
          </cell>
          <cell r="Y114">
            <v>0</v>
          </cell>
          <cell r="Z114">
            <v>0</v>
          </cell>
        </row>
        <row r="115">
          <cell r="D115" t="str">
            <v>刘淑贤</v>
          </cell>
          <cell r="E115">
            <v>65</v>
          </cell>
          <cell r="F115" t="str">
            <v>F</v>
          </cell>
          <cell r="G115" t="str">
            <v>LUAD</v>
          </cell>
          <cell r="H115" t="str">
            <v>Ib</v>
          </cell>
          <cell r="I115">
            <v>7.3500000000000005</v>
          </cell>
          <cell r="J115">
            <v>0</v>
          </cell>
          <cell r="K115">
            <v>0</v>
          </cell>
          <cell r="L115">
            <v>0</v>
          </cell>
          <cell r="M115">
            <v>0</v>
          </cell>
          <cell r="N115">
            <v>41869</v>
          </cell>
          <cell r="O115" t="str">
            <v>2015-2-6随访：术后化疗4次。目前吃中药治疗，身体状况好。2016/1/28随访，病人术后每3个月复查一次，最近一次查CT及B超，均正常。2016.5.25随访：2016.5.12复查CT,有LN，</v>
          </cell>
          <cell r="P115" t="str">
            <v>2016.5.23</v>
          </cell>
          <cell r="Q115" t="str">
            <v>21</v>
          </cell>
          <cell r="R115">
            <v>0</v>
          </cell>
          <cell r="S115" t="str">
            <v>存活</v>
          </cell>
          <cell r="U115">
            <v>0</v>
          </cell>
          <cell r="V115">
            <v>0</v>
          </cell>
          <cell r="X115">
            <v>0</v>
          </cell>
          <cell r="Y115">
            <v>0</v>
          </cell>
          <cell r="Z115">
            <v>0</v>
          </cell>
        </row>
        <row r="116">
          <cell r="D116" t="str">
            <v>胡菊芬</v>
          </cell>
          <cell r="E116">
            <v>52</v>
          </cell>
          <cell r="F116" t="str">
            <v>F</v>
          </cell>
          <cell r="G116" t="str">
            <v>LUAD</v>
          </cell>
          <cell r="H116" t="str">
            <v>Ib</v>
          </cell>
          <cell r="I116" t="e">
            <v>#VALUE!</v>
          </cell>
          <cell r="J116">
            <v>0</v>
          </cell>
          <cell r="K116">
            <v>0</v>
          </cell>
          <cell r="L116">
            <v>0</v>
          </cell>
          <cell r="M116">
            <v>0</v>
          </cell>
          <cell r="N116">
            <v>41876</v>
          </cell>
          <cell r="O116" t="str">
            <v>2015-07-26随访：定期复查无异常，一般状况好。2016/1/28随访，第一个号拒接，第二个号空号。2016/1/30随访，仍拒接2016.6.8随访：存活，中药调理。2017.3.1：身体状况尚可，体重略减轻。</v>
          </cell>
          <cell r="P116" t="str">
            <v>2017.3.1</v>
          </cell>
          <cell r="Q116" t="str">
            <v>31</v>
          </cell>
          <cell r="R116">
            <v>0</v>
          </cell>
          <cell r="S116">
            <v>0</v>
          </cell>
          <cell r="U116">
            <v>0</v>
          </cell>
          <cell r="V116">
            <v>0</v>
          </cell>
          <cell r="X116">
            <v>0</v>
          </cell>
          <cell r="Y116">
            <v>0</v>
          </cell>
          <cell r="Z116">
            <v>0</v>
          </cell>
        </row>
        <row r="117">
          <cell r="D117" t="str">
            <v>张文</v>
          </cell>
          <cell r="E117">
            <v>63</v>
          </cell>
          <cell r="F117" t="str">
            <v>M</v>
          </cell>
          <cell r="G117" t="str">
            <v>SCLC</v>
          </cell>
          <cell r="H117" t="str">
            <v>IIIa</v>
          </cell>
          <cell r="I117" t="e">
            <v>#VALUE!</v>
          </cell>
          <cell r="J117">
            <v>4</v>
          </cell>
          <cell r="K117">
            <v>2.524456E-3</v>
          </cell>
          <cell r="L117">
            <v>1</v>
          </cell>
          <cell r="M117">
            <v>1.0097824E-2</v>
          </cell>
          <cell r="N117">
            <v>41878</v>
          </cell>
          <cell r="O117" t="str">
            <v>2015-07-26随访：定期复查，最近做的检查未出结果，一般情况好。2016/1/30随访，去年12月份做胸部CT及肿瘤标记物，均正常2016.8.28随访：好，8月复查血不正常，建议找医生看。2017.3.1：2月份复查CT无特殊，身体状况良好，目前服用中药。</v>
          </cell>
          <cell r="P117" t="str">
            <v>2017.3.1</v>
          </cell>
          <cell r="Q117" t="str">
            <v>31</v>
          </cell>
          <cell r="R117">
            <v>0</v>
          </cell>
          <cell r="S117">
            <v>0</v>
          </cell>
          <cell r="U117">
            <v>0</v>
          </cell>
          <cell r="V117">
            <v>0</v>
          </cell>
          <cell r="X117">
            <v>0</v>
          </cell>
          <cell r="Y117">
            <v>0</v>
          </cell>
          <cell r="Z117" t="str">
            <v>无</v>
          </cell>
        </row>
        <row r="118">
          <cell r="D118" t="str">
            <v>张桂存</v>
          </cell>
          <cell r="E118">
            <v>68</v>
          </cell>
          <cell r="F118" t="str">
            <v>M</v>
          </cell>
          <cell r="G118" t="str">
            <v>LUAD</v>
          </cell>
          <cell r="H118" t="str">
            <v>Ia</v>
          </cell>
          <cell r="I118">
            <v>8.0769230769230766</v>
          </cell>
          <cell r="J118">
            <v>12</v>
          </cell>
          <cell r="K118">
            <v>4.8845529999999998E-3</v>
          </cell>
          <cell r="L118">
            <v>5</v>
          </cell>
          <cell r="M118">
            <v>1.0666577E-2</v>
          </cell>
          <cell r="N118">
            <v>41898</v>
          </cell>
          <cell r="O118" t="str">
            <v>2016-01-31随访：一般状况尚可，2016年1月行胸CT，B超，肿瘤标记物检查，结果未回。\\2016-06：一般情况可，轻度体力劳动后有气促，近期未复查。\\2017-1：患者一般情况尚可，去年年初肺部术后在胃肠化疗多次，最近一次复查16年10月份胸CT较前无特殊。</v>
          </cell>
          <cell r="P118">
            <v>42748</v>
          </cell>
          <cell r="Q118" t="str">
            <v>28</v>
          </cell>
          <cell r="R118">
            <v>0</v>
          </cell>
          <cell r="S118" t="str">
            <v>存活</v>
          </cell>
          <cell r="U118">
            <v>0</v>
          </cell>
          <cell r="V118">
            <v>0</v>
          </cell>
          <cell r="X118">
            <v>0</v>
          </cell>
          <cell r="Y118">
            <v>0</v>
          </cell>
          <cell r="Z118">
            <v>0</v>
          </cell>
        </row>
        <row r="119">
          <cell r="D119" t="str">
            <v>王玉珠</v>
          </cell>
          <cell r="E119">
            <v>54</v>
          </cell>
          <cell r="F119" t="str">
            <v>F</v>
          </cell>
          <cell r="G119" t="str">
            <v>LUAD</v>
          </cell>
          <cell r="H119" t="str">
            <v>Ib</v>
          </cell>
          <cell r="I119">
            <v>12.000000000000002</v>
          </cell>
          <cell r="J119">
            <v>10</v>
          </cell>
          <cell r="K119">
            <v>4.3962319999999999E-3</v>
          </cell>
          <cell r="L119">
            <v>4</v>
          </cell>
          <cell r="M119">
            <v>7.1436889999999999E-3</v>
          </cell>
          <cell r="N119">
            <v>41920</v>
          </cell>
          <cell r="O119" t="str">
            <v>2016-01-31:一般状况可，2015年9月复查胸部ct，肿瘤标记物无异常。2015-07-27 随访：一般情况可，2015-05月复查未见异常\\2016-06：身体状况可，今年年初复查无特殊。半年：20万，1年21万\\2017-1：患者身体状况可，去年7月份来我院复查结果可，胸CT、腹部B超（-）</v>
          </cell>
          <cell r="P119">
            <v>42755</v>
          </cell>
          <cell r="Q119" t="str">
            <v>27</v>
          </cell>
          <cell r="R119">
            <v>0</v>
          </cell>
          <cell r="S119" t="str">
            <v>存活</v>
          </cell>
          <cell r="U119">
            <v>0</v>
          </cell>
          <cell r="V119">
            <v>0</v>
          </cell>
          <cell r="X119">
            <v>0</v>
          </cell>
          <cell r="Y119">
            <v>0</v>
          </cell>
          <cell r="Z119">
            <v>0</v>
          </cell>
        </row>
        <row r="120">
          <cell r="D120" t="str">
            <v>林瑞英</v>
          </cell>
          <cell r="E120">
            <v>66</v>
          </cell>
          <cell r="F120" t="str">
            <v>F</v>
          </cell>
          <cell r="G120" t="str">
            <v>LUAD</v>
          </cell>
          <cell r="H120" t="str">
            <v>Ib</v>
          </cell>
          <cell r="I120">
            <v>13.356</v>
          </cell>
          <cell r="J120">
            <v>4</v>
          </cell>
          <cell r="K120">
            <v>5.9194900000000003E-4</v>
          </cell>
          <cell r="L120">
            <v>1</v>
          </cell>
          <cell r="M120">
            <v>2.3677960000000001E-3</v>
          </cell>
          <cell r="N120">
            <v>41927</v>
          </cell>
          <cell r="O120" t="str">
            <v>2015-07-31 随访：2015-07胸CT（－）、2015.2.2随访：身体状况好。偶尔咳嗽。/2016-07-05身体状况好,今年未复查。/2017-02-10：身体状况好,今年未复查，已通知及早当地医院复查CT。B超及血常规。</v>
          </cell>
          <cell r="P120">
            <v>42776</v>
          </cell>
          <cell r="Q120" t="str">
            <v>28</v>
          </cell>
          <cell r="R120">
            <v>0</v>
          </cell>
          <cell r="S120" t="str">
            <v>存活</v>
          </cell>
          <cell r="U120">
            <v>0</v>
          </cell>
          <cell r="V120">
            <v>0</v>
          </cell>
          <cell r="X120">
            <v>0</v>
          </cell>
          <cell r="Y120">
            <v>0</v>
          </cell>
          <cell r="Z120">
            <v>0</v>
          </cell>
        </row>
        <row r="121">
          <cell r="D121" t="str">
            <v>王汉三</v>
          </cell>
          <cell r="E121">
            <v>72</v>
          </cell>
          <cell r="F121" t="str">
            <v>M</v>
          </cell>
          <cell r="G121" t="str">
            <v>SCLC</v>
          </cell>
          <cell r="H121" t="str">
            <v>Ib</v>
          </cell>
          <cell r="I121">
            <v>50.662500000000001</v>
          </cell>
          <cell r="J121">
            <v>15</v>
          </cell>
          <cell r="K121">
            <v>4.133067E-2</v>
          </cell>
          <cell r="L121">
            <v>6</v>
          </cell>
          <cell r="M121">
            <v>0.14196363000000001</v>
          </cell>
          <cell r="N121">
            <v>41936</v>
          </cell>
          <cell r="O121" t="str">
            <v>2015/8/2随访：多次无人接听；2016-06-16随访：1月复查胸CT发现大量心包积液，血性，当地考虑转移，行局部药物注射治疗，拟近期复查；2017-03-18随访：12月2日因肿瘤复发去世。</v>
          </cell>
          <cell r="P121">
            <v>42812</v>
          </cell>
          <cell r="Q121" t="str">
            <v>15</v>
          </cell>
          <cell r="R121">
            <v>1</v>
          </cell>
          <cell r="S121" t="str">
            <v>死亡(2016-12-02)</v>
          </cell>
          <cell r="T121" t="str">
            <v>心包？</v>
          </cell>
          <cell r="U121" t="str">
            <v>15个月</v>
          </cell>
          <cell r="V121" t="str">
            <v>化疗</v>
          </cell>
          <cell r="X121">
            <v>0</v>
          </cell>
          <cell r="Y121">
            <v>0</v>
          </cell>
          <cell r="Z121">
            <v>0</v>
          </cell>
        </row>
        <row r="122">
          <cell r="D122" t="str">
            <v>溪忠民</v>
          </cell>
          <cell r="E122">
            <v>70</v>
          </cell>
          <cell r="F122" t="str">
            <v>M</v>
          </cell>
          <cell r="G122" t="str">
            <v>LUSC</v>
          </cell>
          <cell r="H122" t="str">
            <v>IIIa</v>
          </cell>
          <cell r="I122">
            <v>11.2</v>
          </cell>
          <cell r="J122">
            <v>8</v>
          </cell>
          <cell r="K122">
            <v>1.2804100000000001E-3</v>
          </cell>
          <cell r="L122">
            <v>1</v>
          </cell>
          <cell r="M122">
            <v>1.024328E-2</v>
          </cell>
          <cell r="N122">
            <v>41940</v>
          </cell>
          <cell r="O122" t="str">
            <v>2015/8/2随访：一般情况可，声音有点嘶哑，术后化疗4周期（具体方案不详），2015-3月复查胸部CT少量胸腔积液。2015/12/18随访：按期复查，目前一般状态良好。2016.06.17：2次拒接。2016.07.09随访：患者目前按期复查，一般状态良好，无转移或复发:。2017.3.1：半年前复查无特殊，目前身体良好。</v>
          </cell>
          <cell r="P122" t="str">
            <v>2017.3.1</v>
          </cell>
          <cell r="Q122" t="str">
            <v>29</v>
          </cell>
          <cell r="R122">
            <v>0</v>
          </cell>
          <cell r="S122">
            <v>0</v>
          </cell>
          <cell r="U122">
            <v>0</v>
          </cell>
          <cell r="V122">
            <v>0</v>
          </cell>
          <cell r="X122">
            <v>0</v>
          </cell>
          <cell r="Y122">
            <v>0</v>
          </cell>
          <cell r="Z122">
            <v>0</v>
          </cell>
        </row>
        <row r="123">
          <cell r="D123" t="str">
            <v>张凤阳</v>
          </cell>
          <cell r="E123">
            <v>70</v>
          </cell>
          <cell r="F123" t="str">
            <v>F</v>
          </cell>
          <cell r="G123" t="str">
            <v>LUAD</v>
          </cell>
          <cell r="H123" t="str">
            <v>Ib</v>
          </cell>
          <cell r="I123">
            <v>60.900000000000006</v>
          </cell>
          <cell r="J123">
            <v>0</v>
          </cell>
          <cell r="K123">
            <v>0</v>
          </cell>
          <cell r="L123">
            <v>0</v>
          </cell>
          <cell r="M123">
            <v>0</v>
          </cell>
          <cell r="N123">
            <v>41948</v>
          </cell>
          <cell r="O123" t="str">
            <v>2015/7/31随访：电话无人接听+错号。2015-12-18：亲戚家电话，只知道一般状态好，具体不详，给的患者电话停机。2016.06.17：无法接通。2016-07-09:家属接听。复查不详。一般状况良好.2017.3.6：无人接听</v>
          </cell>
          <cell r="P123">
            <v>42560</v>
          </cell>
          <cell r="Q123" t="str">
            <v>20</v>
          </cell>
          <cell r="R123">
            <v>0</v>
          </cell>
          <cell r="S123">
            <v>0</v>
          </cell>
          <cell r="U123">
            <v>0</v>
          </cell>
          <cell r="V123">
            <v>0</v>
          </cell>
          <cell r="X123">
            <v>0</v>
          </cell>
          <cell r="Y123">
            <v>0</v>
          </cell>
          <cell r="Z123">
            <v>0</v>
          </cell>
        </row>
        <row r="124">
          <cell r="D124" t="str">
            <v>符顺安</v>
          </cell>
          <cell r="E124">
            <v>58</v>
          </cell>
          <cell r="F124" t="str">
            <v>M</v>
          </cell>
          <cell r="G124" t="str">
            <v>LUSC</v>
          </cell>
          <cell r="H124" t="str">
            <v>IIIa</v>
          </cell>
          <cell r="I124">
            <v>48.048000000000002</v>
          </cell>
          <cell r="J124">
            <v>4</v>
          </cell>
          <cell r="K124">
            <v>1.338091E-3</v>
          </cell>
          <cell r="L124">
            <v>1</v>
          </cell>
          <cell r="M124">
            <v>5.3523640000000001E-3</v>
          </cell>
          <cell r="N124">
            <v>41961</v>
          </cell>
          <cell r="O124" t="str">
            <v>2015/12/19随访：化疗4周，放疗26次，每3个月每次增强CT，未见异常；2016/6/17随访：化、放疗后每3个月复查增强CT，最近5月复查，一直未见明显异常，无异常症状；2017-03-19随访：一般状况可，2月复查增强CT未见异常；</v>
          </cell>
          <cell r="P124">
            <v>42813</v>
          </cell>
          <cell r="Q124" t="str">
            <v>28</v>
          </cell>
          <cell r="R124">
            <v>0</v>
          </cell>
          <cell r="S124" t="str">
            <v>存活</v>
          </cell>
          <cell r="U124">
            <v>0</v>
          </cell>
          <cell r="V124">
            <v>0</v>
          </cell>
          <cell r="X124">
            <v>0</v>
          </cell>
          <cell r="Y124">
            <v>0</v>
          </cell>
          <cell r="Z124">
            <v>0</v>
          </cell>
        </row>
        <row r="125">
          <cell r="D125" t="str">
            <v>郭建冰</v>
          </cell>
          <cell r="E125">
            <v>30</v>
          </cell>
          <cell r="F125" t="str">
            <v>F</v>
          </cell>
          <cell r="G125" t="str">
            <v>LUAD</v>
          </cell>
          <cell r="H125" t="str">
            <v>Ib</v>
          </cell>
          <cell r="I125">
            <v>41.100000000000009</v>
          </cell>
          <cell r="J125">
            <v>0</v>
          </cell>
          <cell r="K125">
            <v>0</v>
          </cell>
          <cell r="L125">
            <v>0</v>
          </cell>
          <cell r="M125">
            <v>0</v>
          </cell>
          <cell r="N125">
            <v>42020</v>
          </cell>
          <cell r="O125" t="str">
            <v>2015-7-31随访：术后一般情况可，5月复查未见异常，下月第2次复查。2015－11－28随访：8月胸CT、B超无异常，活动饮食良好。2016-5-28随访，2个月前复查胸部CT，未见复发。2017-1-15随访，16年12月行CT无复发，一般状况良好。</v>
          </cell>
          <cell r="P125">
            <v>42750</v>
          </cell>
          <cell r="Q125" t="str">
            <v>24</v>
          </cell>
          <cell r="R125">
            <v>0</v>
          </cell>
          <cell r="S125" t="str">
            <v>存活</v>
          </cell>
          <cell r="U125">
            <v>0</v>
          </cell>
          <cell r="V125">
            <v>0</v>
          </cell>
          <cell r="X125">
            <v>0</v>
          </cell>
          <cell r="Y125">
            <v>0</v>
          </cell>
          <cell r="Z125" t="str">
            <v>否</v>
          </cell>
        </row>
        <row r="126">
          <cell r="D126" t="str">
            <v>张文琴</v>
          </cell>
          <cell r="E126">
            <v>45</v>
          </cell>
          <cell r="F126" t="str">
            <v>F</v>
          </cell>
          <cell r="G126" t="str">
            <v>LUAD</v>
          </cell>
          <cell r="H126" t="str">
            <v>IIIa</v>
          </cell>
          <cell r="I126" t="e">
            <v>#VALUE!</v>
          </cell>
          <cell r="J126">
            <v>0</v>
          </cell>
          <cell r="K126">
            <v>0</v>
          </cell>
          <cell r="L126">
            <v>0</v>
          </cell>
          <cell r="M126">
            <v>0</v>
          </cell>
          <cell r="N126">
            <v>42048</v>
          </cell>
          <cell r="O126" t="str">
            <v>2015/08/01随访：爱人接听。术后回当地医院3月份起行4次化疗（紫杉醇+顺铂），后行1月放疗。化疗时曾呕吐1次，余无明显不良反应。身体状况尚可。7月份曾行胸CT、骨扫描，均无明显异常。2015－11－28随访：9月20日胸CT、骨扫描、头MR无进展，11月20日腰痛，胸CT提示T10转移可能，建议骨扫描、MR，但患者认为近期检查过多不想再查。突变阴性。//2016-06：2015年11月到1月，培美曲赛化疗2次，不耐受，后胸椎放疗15次，右髋关节放疗15次，右颅骨放疗12次。现在广西巴马疗养。//2017-01：对侧肺有新发占位，原先基因检测结果阴性，但患者近期口服印度版易瑞沙，复查CT肿物有变小。一般状态尚可。</v>
          </cell>
          <cell r="P126">
            <v>42750</v>
          </cell>
          <cell r="Q126" t="str">
            <v>8</v>
          </cell>
          <cell r="R126">
            <v>1</v>
          </cell>
          <cell r="S126" t="str">
            <v>进展</v>
          </cell>
          <cell r="T126" t="str">
            <v>多发</v>
          </cell>
          <cell r="U126" t="str">
            <v>8个月</v>
          </cell>
          <cell r="V126" t="str">
            <v>多次放疗</v>
          </cell>
          <cell r="X126">
            <v>0</v>
          </cell>
          <cell r="Y126">
            <v>0</v>
          </cell>
          <cell r="Z126" t="str">
            <v>否</v>
          </cell>
        </row>
        <row r="127">
          <cell r="D127" t="str">
            <v>卢国莲</v>
          </cell>
          <cell r="E127">
            <v>68</v>
          </cell>
          <cell r="F127" t="str">
            <v>F</v>
          </cell>
          <cell r="G127" t="str">
            <v>LUAD</v>
          </cell>
          <cell r="H127" t="str">
            <v>Ia</v>
          </cell>
          <cell r="I127">
            <v>6.8639999999999999</v>
          </cell>
          <cell r="J127">
            <v>0</v>
          </cell>
          <cell r="K127">
            <v>0</v>
          </cell>
          <cell r="L127">
            <v>0</v>
          </cell>
          <cell r="M127">
            <v>0</v>
          </cell>
          <cell r="S127">
            <v>0</v>
          </cell>
          <cell r="U127">
            <v>0</v>
          </cell>
          <cell r="V127">
            <v>0</v>
          </cell>
          <cell r="X127">
            <v>0</v>
          </cell>
          <cell r="Y127">
            <v>0</v>
          </cell>
          <cell r="Z127">
            <v>0</v>
          </cell>
        </row>
        <row r="128">
          <cell r="D128" t="str">
            <v>马彪</v>
          </cell>
          <cell r="E128">
            <v>73</v>
          </cell>
          <cell r="F128" t="str">
            <v>M</v>
          </cell>
          <cell r="G128" t="str">
            <v>LUAD</v>
          </cell>
          <cell r="H128" t="str">
            <v>IIIa</v>
          </cell>
          <cell r="I128">
            <v>11</v>
          </cell>
          <cell r="J128">
            <v>0</v>
          </cell>
          <cell r="K128">
            <v>0</v>
          </cell>
          <cell r="L128">
            <v>0</v>
          </cell>
          <cell r="M128">
            <v>0</v>
          </cell>
          <cell r="S128">
            <v>0</v>
          </cell>
          <cell r="U128">
            <v>0</v>
          </cell>
          <cell r="V128">
            <v>0</v>
          </cell>
          <cell r="X128">
            <v>0</v>
          </cell>
          <cell r="Y128">
            <v>0</v>
          </cell>
          <cell r="Z128">
            <v>0</v>
          </cell>
        </row>
        <row r="129">
          <cell r="D129" t="str">
            <v>赵小霞</v>
          </cell>
          <cell r="E129">
            <v>44</v>
          </cell>
          <cell r="F129" t="str">
            <v>F</v>
          </cell>
          <cell r="G129" t="str">
            <v>LUAD</v>
          </cell>
          <cell r="H129" t="str">
            <v>IV</v>
          </cell>
          <cell r="I129">
            <v>6.25</v>
          </cell>
          <cell r="J129">
            <v>0</v>
          </cell>
          <cell r="K129">
            <v>0</v>
          </cell>
          <cell r="L129">
            <v>0</v>
          </cell>
          <cell r="M129">
            <v>0</v>
          </cell>
          <cell r="S129">
            <v>0</v>
          </cell>
          <cell r="U129">
            <v>0</v>
          </cell>
          <cell r="V129">
            <v>0</v>
          </cell>
          <cell r="X129">
            <v>0</v>
          </cell>
          <cell r="Y129">
            <v>0</v>
          </cell>
          <cell r="Z129">
            <v>0</v>
          </cell>
        </row>
        <row r="130">
          <cell r="D130" t="str">
            <v>李保弟</v>
          </cell>
          <cell r="E130">
            <v>54</v>
          </cell>
          <cell r="F130" t="str">
            <v>F</v>
          </cell>
          <cell r="G130" t="str">
            <v>LUAD</v>
          </cell>
          <cell r="H130" t="str">
            <v>IIIa</v>
          </cell>
          <cell r="I130">
            <v>13.32</v>
          </cell>
          <cell r="J130">
            <v>1</v>
          </cell>
          <cell r="K130">
            <v>1.6507099999999999E-3</v>
          </cell>
          <cell r="L130">
            <v>1</v>
          </cell>
          <cell r="M130">
            <v>1.6507099999999999E-3</v>
          </cell>
          <cell r="S130">
            <v>0</v>
          </cell>
          <cell r="U130">
            <v>0</v>
          </cell>
          <cell r="V130">
            <v>0</v>
          </cell>
          <cell r="X130">
            <v>0</v>
          </cell>
          <cell r="Y130">
            <v>0</v>
          </cell>
          <cell r="Z130">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patient_hospital_ID</v>
          </cell>
          <cell r="B1" t="str">
            <v>病历号</v>
          </cell>
          <cell r="C1" t="str">
            <v>华大编号</v>
          </cell>
          <cell r="D1" t="str">
            <v>姓名</v>
          </cell>
          <cell r="E1" t="str">
            <v>手术时间</v>
          </cell>
          <cell r="F1" t="str">
            <v>随访记录</v>
          </cell>
          <cell r="G1" t="str">
            <v>最近一次随访时间</v>
          </cell>
          <cell r="H1" t="str">
            <v>最后随访时情况(存活复发死亡失访)</v>
          </cell>
          <cell r="I1" t="str">
            <v>是否复发（0否，1是）</v>
          </cell>
          <cell r="J1" t="str">
            <v>局部复发/远处转移</v>
          </cell>
          <cell r="K1" t="str">
            <v>肿瘤复发时间部位</v>
          </cell>
          <cell r="L1" t="str">
            <v>无瘤生存时间（月）</v>
          </cell>
          <cell r="M1" t="str">
            <v>复发后治疗</v>
          </cell>
          <cell r="N1" t="str">
            <v>是否死亡（0存活，1死亡）</v>
          </cell>
          <cell r="O1" t="str">
            <v>死亡时间（月）</v>
          </cell>
          <cell r="P1" t="str">
            <v>总存活时间</v>
          </cell>
          <cell r="Q1" t="str">
            <v>死亡是否与肿瘤相关（0无关，1相关）</v>
          </cell>
        </row>
        <row r="2">
          <cell r="A2">
            <v>2771</v>
          </cell>
          <cell r="B2">
            <v>4253057</v>
          </cell>
          <cell r="C2" t="str">
            <v>19P0164931</v>
          </cell>
          <cell r="D2" t="str">
            <v>刘云政</v>
          </cell>
          <cell r="E2">
            <v>42360</v>
          </cell>
          <cell r="F2" t="str">
            <v>/</v>
          </cell>
          <cell r="G2">
            <v>43647</v>
          </cell>
          <cell r="H2" t="str">
            <v>存活</v>
          </cell>
          <cell r="I2">
            <v>0</v>
          </cell>
          <cell r="J2" t="str">
            <v>/</v>
          </cell>
          <cell r="K2" t="str">
            <v>/</v>
          </cell>
          <cell r="L2">
            <v>43</v>
          </cell>
          <cell r="M2" t="str">
            <v>/</v>
          </cell>
          <cell r="N2">
            <v>0</v>
          </cell>
          <cell r="O2" t="str">
            <v>/</v>
          </cell>
          <cell r="P2">
            <v>43</v>
          </cell>
          <cell r="Q2" t="str">
            <v>/</v>
          </cell>
        </row>
        <row r="3">
          <cell r="A3">
            <v>2862</v>
          </cell>
          <cell r="B3">
            <v>4248853</v>
          </cell>
          <cell r="C3" t="str">
            <v>19P0164933</v>
          </cell>
          <cell r="D3" t="str">
            <v>刘盐骅</v>
          </cell>
          <cell r="E3">
            <v>42425</v>
          </cell>
          <cell r="F3" t="str">
            <v xml:space="preserve">2016-09-30随访：血液检查和肝肾功能检查暂时正常，125碘离子，中药调理，气喘，恶心，失眠，便秘，浑身没力气，右胸疼，腿脚肿，指甲白，贫血，打增白红针。先做了培美曲塞加奈达铂5次，后做了培美曲塞加顺铂3次。2016.9月复查CT，B超（-）。2017-01-18随访：10几号做的复查，中药调理，无身体不适。2016.2.17复查CT对比2015-10-20胸部CT,右肺上叶占位放射性粒子植入并化疗后,范围较前略小,周围新发磨玻璃密度影及斑片影,需鉴别感染或其他,请结合临床随诊;双肺上叶局限性肺气肿,无著变.头部MRI平扫及增强未见明显颅内感染,转移瘤等异常表现,请结合临床,必要时进一步检查.2016.12月复查胸部CT、腹部CT、全身骨扫描、头部MRI、后背、颈部超声,PET-CT,骨扫描,CT（-）。2017.4.19随访；无身体不适，2017.3月复查平扫CT,MRI,骨扫描,CT（-）。2017.3月脑转移。13次伽马刀，剂量不详。2017-07-17随访：2017/05月底复查血常规，肝肾功，肿瘤指标结果CEA高，铁蛋白高，体重减轻，消瘦，走路时间长有气喘，上午恶心，偶尔头疼，失眠，无其他不适。2017.5月复查CT B超I（-）MRI结果伽马刀治疗周围有积液，CT结果肺气肿，胸腔积液,B超甲状腺有结节。2017-12-14随访：打算下周做复查，服用中药调理加治疗，体重67公斤左右，最近感冒过，喉结部位不舒服，无其它不适。2018-09-25随访；中药调理。2018.5.15MRI示转移骶骨，化疗6次，恶心。2019-03-15随访；CEA偏高，服用中药，打唑来膦酸，甘露醇，2019.2月复查骨扫描。顺铂+培美曲塞化疗一次。偶尔恶心、乏力 食欲减退。2019-10-10随访；化疗合计做了19次了，2019-08-23MRI头部转移，顺铂+培美曲塞+贝伐珠单抗，化疗4次。
</v>
          </cell>
          <cell r="G3">
            <v>43700</v>
          </cell>
          <cell r="H3" t="str">
            <v>存活</v>
          </cell>
          <cell r="I3">
            <v>1</v>
          </cell>
          <cell r="J3" t="str">
            <v>远处转移</v>
          </cell>
          <cell r="K3" t="str">
            <v>2017.03 脑转移，2018.5.15 MRI示转移骶骨，2019-08-23MRI头部转移</v>
          </cell>
          <cell r="L3">
            <v>13</v>
          </cell>
          <cell r="M3" t="str">
            <v>头颅γ刀，化疗（顺铂+培美曲塞） 靶向治疗 贝伐珠单抗</v>
          </cell>
          <cell r="N3">
            <v>0</v>
          </cell>
          <cell r="O3" t="str">
            <v>/</v>
          </cell>
          <cell r="P3">
            <v>42</v>
          </cell>
          <cell r="Q3" t="str">
            <v>/</v>
          </cell>
        </row>
        <row r="4">
          <cell r="A4">
            <v>3082</v>
          </cell>
          <cell r="B4">
            <v>4267258</v>
          </cell>
          <cell r="C4" t="str">
            <v>19P0164938</v>
          </cell>
          <cell r="D4" t="str">
            <v>刘文芹</v>
          </cell>
          <cell r="E4">
            <v>42557</v>
          </cell>
          <cell r="F4" t="str">
            <v>/</v>
          </cell>
          <cell r="G4">
            <v>43753</v>
          </cell>
          <cell r="H4" t="str">
            <v>存活</v>
          </cell>
          <cell r="I4">
            <v>0</v>
          </cell>
          <cell r="J4" t="str">
            <v>/</v>
          </cell>
          <cell r="K4" t="str">
            <v>/</v>
          </cell>
          <cell r="L4">
            <v>39</v>
          </cell>
          <cell r="M4" t="str">
            <v>/</v>
          </cell>
          <cell r="N4">
            <v>0</v>
          </cell>
          <cell r="O4" t="str">
            <v>/</v>
          </cell>
          <cell r="P4">
            <v>39</v>
          </cell>
          <cell r="Q4" t="str">
            <v>/</v>
          </cell>
        </row>
        <row r="5">
          <cell r="A5">
            <v>3685</v>
          </cell>
          <cell r="B5">
            <v>4291004</v>
          </cell>
          <cell r="C5" t="str">
            <v>19P0164948</v>
          </cell>
          <cell r="D5" t="str">
            <v>高喜霞</v>
          </cell>
          <cell r="E5">
            <v>42878</v>
          </cell>
          <cell r="F5" t="str">
            <v>/</v>
          </cell>
          <cell r="G5">
            <v>43794</v>
          </cell>
          <cell r="H5" t="str">
            <v>存活</v>
          </cell>
          <cell r="I5">
            <v>0</v>
          </cell>
          <cell r="J5" t="str">
            <v>/</v>
          </cell>
          <cell r="K5" t="str">
            <v>/</v>
          </cell>
          <cell r="L5">
            <v>30</v>
          </cell>
          <cell r="M5" t="str">
            <v>/</v>
          </cell>
          <cell r="N5">
            <v>0</v>
          </cell>
          <cell r="O5" t="str">
            <v>/</v>
          </cell>
          <cell r="P5">
            <v>30</v>
          </cell>
          <cell r="Q5" t="str">
            <v>/</v>
          </cell>
        </row>
        <row r="6">
          <cell r="A6">
            <v>3947</v>
          </cell>
          <cell r="B6">
            <v>4301703</v>
          </cell>
          <cell r="C6" t="str">
            <v>19P0164951</v>
          </cell>
          <cell r="D6" t="str">
            <v>张文峰</v>
          </cell>
          <cell r="E6">
            <v>43019</v>
          </cell>
          <cell r="F6" t="str">
            <v>/</v>
          </cell>
          <cell r="G6">
            <v>43762</v>
          </cell>
          <cell r="H6" t="str">
            <v>存活</v>
          </cell>
          <cell r="I6">
            <v>0</v>
          </cell>
          <cell r="J6" t="str">
            <v>/</v>
          </cell>
          <cell r="K6" t="str">
            <v>/</v>
          </cell>
          <cell r="L6">
            <v>24</v>
          </cell>
          <cell r="M6" t="str">
            <v>/</v>
          </cell>
          <cell r="N6">
            <v>0</v>
          </cell>
          <cell r="O6" t="str">
            <v>/</v>
          </cell>
          <cell r="P6">
            <v>24</v>
          </cell>
          <cell r="Q6" t="str">
            <v>/</v>
          </cell>
        </row>
        <row r="7">
          <cell r="A7">
            <v>3958</v>
          </cell>
          <cell r="B7">
            <v>4294377</v>
          </cell>
          <cell r="C7" t="str">
            <v>19P0164953</v>
          </cell>
          <cell r="D7" t="str">
            <v>李来</v>
          </cell>
          <cell r="E7">
            <v>43028</v>
          </cell>
          <cell r="F7" t="str">
            <v xml:space="preserve">2017-11-24随访；放化疗同步做的，做了有5周，具体化疗次数不详，无其他不适，放化疗方案不详（国产），放疗25次。2018.1.28随访；存活，刀口感染现在上药。2018.4.17随访：2018.3.25复查CT(-).2018.4.17随访：2018.3.25复查CT(-).2018.7.18随访；存活。2018.10.19随访；存活。2019.1.15随访；2018.12.25复查胸部 头部CT（-）。2019.4.19随访；血液检查正常，之前气管上有霉菌感染，服用了三四个月的药，现在好转了，药名不详。2019.4.13复查CT 气管镜（-）。2019.7.18随访复查后发现一些情况具体不详转到了呼吸科现在在服药具体不详
2019.6.15复查CT（-）.2020.1.20随访：血液检查无异常。2019.11复查CT B超气管镜（-）
</v>
          </cell>
          <cell r="G7">
            <v>43850</v>
          </cell>
          <cell r="H7" t="str">
            <v>存活</v>
          </cell>
          <cell r="I7">
            <v>0</v>
          </cell>
          <cell r="J7" t="str">
            <v>/</v>
          </cell>
          <cell r="K7" t="str">
            <v>/</v>
          </cell>
          <cell r="L7">
            <v>27</v>
          </cell>
          <cell r="M7" t="str">
            <v>/</v>
          </cell>
          <cell r="N7">
            <v>0</v>
          </cell>
          <cell r="O7" t="str">
            <v>/</v>
          </cell>
          <cell r="P7">
            <v>27</v>
          </cell>
          <cell r="Q7" t="str">
            <v>/</v>
          </cell>
        </row>
        <row r="8">
          <cell r="A8">
            <v>4781</v>
          </cell>
          <cell r="B8">
            <v>4327490</v>
          </cell>
          <cell r="C8" t="str">
            <v>19P0164987</v>
          </cell>
          <cell r="D8" t="str">
            <v>高雁林</v>
          </cell>
          <cell r="E8">
            <v>43326</v>
          </cell>
          <cell r="F8" t="str">
            <v>/</v>
          </cell>
          <cell r="G8">
            <v>43789</v>
          </cell>
          <cell r="H8" t="str">
            <v>存活</v>
          </cell>
          <cell r="I8">
            <v>0</v>
          </cell>
          <cell r="J8" t="str">
            <v>/</v>
          </cell>
          <cell r="K8" t="str">
            <v>/</v>
          </cell>
          <cell r="L8">
            <v>15</v>
          </cell>
          <cell r="M8" t="str">
            <v>/</v>
          </cell>
          <cell r="N8">
            <v>0</v>
          </cell>
          <cell r="O8" t="str">
            <v>/</v>
          </cell>
          <cell r="P8">
            <v>15</v>
          </cell>
          <cell r="Q8" t="str">
            <v>/</v>
          </cell>
        </row>
        <row r="9">
          <cell r="A9">
            <v>5023</v>
          </cell>
          <cell r="B9">
            <v>4335172</v>
          </cell>
          <cell r="C9" t="str">
            <v>19P0165003</v>
          </cell>
          <cell r="D9" t="str">
            <v>刘金荣</v>
          </cell>
          <cell r="E9">
            <v>43417</v>
          </cell>
          <cell r="F9" t="str">
            <v>/</v>
          </cell>
          <cell r="G9">
            <v>43784</v>
          </cell>
          <cell r="H9" t="str">
            <v>存活</v>
          </cell>
          <cell r="I9">
            <v>0</v>
          </cell>
          <cell r="J9" t="str">
            <v>/</v>
          </cell>
          <cell r="K9" t="str">
            <v>/</v>
          </cell>
          <cell r="L9">
            <v>12</v>
          </cell>
          <cell r="M9" t="str">
            <v>/</v>
          </cell>
          <cell r="N9">
            <v>0</v>
          </cell>
          <cell r="O9" t="str">
            <v>/</v>
          </cell>
          <cell r="P9">
            <v>12</v>
          </cell>
          <cell r="Q9" t="str">
            <v>/</v>
          </cell>
        </row>
        <row r="10">
          <cell r="A10">
            <v>5029</v>
          </cell>
          <cell r="B10">
            <v>4335669</v>
          </cell>
          <cell r="C10" t="str">
            <v>19P0165005</v>
          </cell>
          <cell r="D10" t="str">
            <v>沈小平</v>
          </cell>
          <cell r="E10">
            <v>43425</v>
          </cell>
          <cell r="F10" t="str">
            <v>2020.2.28随访；术后恢复好，定期在当地复查，片子拿我院找王主任看。  / 17746569563配偶</v>
          </cell>
          <cell r="G10">
            <v>43889</v>
          </cell>
          <cell r="H10" t="str">
            <v>存活</v>
          </cell>
          <cell r="I10">
            <v>0</v>
          </cell>
          <cell r="J10" t="str">
            <v>/</v>
          </cell>
          <cell r="K10" t="str">
            <v>/</v>
          </cell>
          <cell r="L10">
            <v>15</v>
          </cell>
          <cell r="M10" t="str">
            <v>/</v>
          </cell>
          <cell r="N10">
            <v>0</v>
          </cell>
          <cell r="O10" t="str">
            <v>/</v>
          </cell>
          <cell r="P10">
            <v>15</v>
          </cell>
          <cell r="Q10" t="str">
            <v>/</v>
          </cell>
        </row>
        <row r="11">
          <cell r="A11">
            <v>5051</v>
          </cell>
          <cell r="B11">
            <v>4336210</v>
          </cell>
          <cell r="C11" t="str">
            <v>19P0165006</v>
          </cell>
          <cell r="D11" t="str">
            <v>迟蕊</v>
          </cell>
          <cell r="E11">
            <v>43429</v>
          </cell>
          <cell r="F11" t="str">
            <v>/</v>
          </cell>
          <cell r="G11">
            <v>43784</v>
          </cell>
          <cell r="H11" t="str">
            <v>存活</v>
          </cell>
          <cell r="I11">
            <v>0</v>
          </cell>
          <cell r="J11" t="str">
            <v>/</v>
          </cell>
          <cell r="K11" t="str">
            <v>/</v>
          </cell>
          <cell r="L11">
            <v>12</v>
          </cell>
          <cell r="M11" t="str">
            <v>/</v>
          </cell>
          <cell r="N11">
            <v>0</v>
          </cell>
          <cell r="O11" t="str">
            <v>/</v>
          </cell>
          <cell r="P11">
            <v>12</v>
          </cell>
          <cell r="Q11" t="str">
            <v>/</v>
          </cell>
        </row>
        <row r="12">
          <cell r="A12">
            <v>5077</v>
          </cell>
          <cell r="B12">
            <v>4336953</v>
          </cell>
          <cell r="C12" t="str">
            <v>19P0165009</v>
          </cell>
          <cell r="D12" t="str">
            <v>张英</v>
          </cell>
          <cell r="E12">
            <v>43437</v>
          </cell>
          <cell r="F12" t="str">
            <v>/</v>
          </cell>
          <cell r="G12">
            <v>43804</v>
          </cell>
          <cell r="H12" t="str">
            <v>存活</v>
          </cell>
          <cell r="I12">
            <v>0</v>
          </cell>
          <cell r="J12" t="str">
            <v>/</v>
          </cell>
          <cell r="K12" t="str">
            <v>/</v>
          </cell>
          <cell r="L12">
            <v>12</v>
          </cell>
          <cell r="M12" t="str">
            <v>/</v>
          </cell>
          <cell r="N12">
            <v>0</v>
          </cell>
          <cell r="O12" t="str">
            <v>/</v>
          </cell>
          <cell r="P12">
            <v>12</v>
          </cell>
          <cell r="Q12" t="str">
            <v>/</v>
          </cell>
        </row>
        <row r="13">
          <cell r="A13">
            <v>5110</v>
          </cell>
          <cell r="B13">
            <v>4337439</v>
          </cell>
          <cell r="C13" t="str">
            <v>19P0165010</v>
          </cell>
          <cell r="D13" t="str">
            <v>许亮</v>
          </cell>
          <cell r="E13" t="str">
            <v>2018.12.14</v>
          </cell>
          <cell r="F13" t="str">
            <v>2020.2.28随访；术后恢复好，定期复查。 / 13801262312配偶</v>
          </cell>
          <cell r="G13">
            <v>43889</v>
          </cell>
          <cell r="H13" t="str">
            <v>存活</v>
          </cell>
          <cell r="I13">
            <v>0</v>
          </cell>
          <cell r="J13" t="str">
            <v>/</v>
          </cell>
          <cell r="K13" t="str">
            <v>/</v>
          </cell>
          <cell r="L13">
            <v>14</v>
          </cell>
          <cell r="M13" t="str">
            <v>/</v>
          </cell>
          <cell r="N13">
            <v>0</v>
          </cell>
          <cell r="O13" t="str">
            <v>/</v>
          </cell>
          <cell r="P13">
            <v>14</v>
          </cell>
          <cell r="Q13" t="str">
            <v>/</v>
          </cell>
        </row>
        <row r="14">
          <cell r="A14" t="str">
            <v>P2199</v>
          </cell>
          <cell r="B14">
            <v>4226980</v>
          </cell>
          <cell r="C14" t="str">
            <v>/</v>
          </cell>
          <cell r="D14" t="str">
            <v>高中海</v>
          </cell>
          <cell r="E14">
            <v>41971</v>
          </cell>
          <cell r="F14" t="str">
            <v>2016/1/25随访，病人于2015/12/23因肺癌复发去世</v>
          </cell>
          <cell r="G14">
            <v>42394</v>
          </cell>
          <cell r="H14" t="str">
            <v>死亡</v>
          </cell>
          <cell r="I14">
            <v>1</v>
          </cell>
          <cell r="J14" t="str">
            <v>不详</v>
          </cell>
          <cell r="K14" t="str">
            <v>不详</v>
          </cell>
          <cell r="L14" t="str">
            <v>13</v>
          </cell>
          <cell r="M14" t="str">
            <v>不详</v>
          </cell>
          <cell r="N14">
            <v>1</v>
          </cell>
          <cell r="O14">
            <v>42351</v>
          </cell>
          <cell r="P14">
            <v>13</v>
          </cell>
          <cell r="Q14">
            <v>1</v>
          </cell>
        </row>
        <row r="15">
          <cell r="A15" t="str">
            <v>P2403</v>
          </cell>
          <cell r="B15">
            <v>4236813</v>
          </cell>
          <cell r="C15" t="str">
            <v>/</v>
          </cell>
          <cell r="D15" t="str">
            <v>邵永成</v>
          </cell>
          <cell r="E15">
            <v>42116</v>
          </cell>
          <cell r="F15" t="str">
            <v>2015/11/14随访：电话为空号；电话为空号，本院手术室护士匡思其关系，通过她得知患者于2015-07死亡，原因不详。</v>
          </cell>
          <cell r="G15">
            <v>42322</v>
          </cell>
          <cell r="H15" t="str">
            <v>死亡</v>
          </cell>
          <cell r="I15">
            <v>1</v>
          </cell>
          <cell r="J15" t="str">
            <v>/</v>
          </cell>
          <cell r="K15" t="str">
            <v>/</v>
          </cell>
          <cell r="L15" t="str">
            <v>3</v>
          </cell>
          <cell r="M15" t="str">
            <v>/</v>
          </cell>
          <cell r="N15">
            <v>1</v>
          </cell>
          <cell r="O15">
            <v>42186</v>
          </cell>
          <cell r="P15">
            <v>3</v>
          </cell>
          <cell r="Q15">
            <v>1</v>
          </cell>
        </row>
        <row r="16">
          <cell r="A16" t="str">
            <v>P2127</v>
          </cell>
          <cell r="B16">
            <v>4219564</v>
          </cell>
          <cell r="C16" t="str">
            <v>/</v>
          </cell>
          <cell r="D16" t="str">
            <v>黄庆跃</v>
          </cell>
          <cell r="E16">
            <v>41922</v>
          </cell>
          <cell r="F16" t="str">
            <v>2015-07-27 随访：2015－01出院后1个月死亡（2015-02）（具体家属未细说，情绪比较激动）</v>
          </cell>
          <cell r="G16">
            <v>42212</v>
          </cell>
          <cell r="H16" t="str">
            <v>死亡</v>
          </cell>
          <cell r="I16">
            <v>1</v>
          </cell>
          <cell r="J16" t="str">
            <v>/</v>
          </cell>
          <cell r="K16" t="str">
            <v>/</v>
          </cell>
          <cell r="L16" t="str">
            <v>4</v>
          </cell>
          <cell r="M16" t="str">
            <v>/</v>
          </cell>
          <cell r="N16">
            <v>1</v>
          </cell>
          <cell r="O16">
            <v>42036</v>
          </cell>
          <cell r="P16">
            <v>4</v>
          </cell>
          <cell r="Q16">
            <v>1</v>
          </cell>
        </row>
        <row r="17">
          <cell r="A17">
            <v>2336</v>
          </cell>
          <cell r="B17">
            <v>4233081</v>
          </cell>
          <cell r="C17" t="str">
            <v>/</v>
          </cell>
          <cell r="D17" t="str">
            <v>杨江生</v>
          </cell>
          <cell r="E17">
            <v>42065</v>
          </cell>
          <cell r="F17" t="str">
            <v>2015/08/02随访：哥哥接听，诉患者目前身体状况可以。术后回当地行6周期化疗（具体方案不知）及治疗骨转移药物（我院治疗时骨扫描提示L1椎体骨转移可能大，所以此表分期不准确）。刚刚结束化疗，不良反应轻，本月初准备全面复查。
//2015－11－28随访：11月6日胸CT双肺进展，多西他赛+顺铂二线化疗两周期。胸椎两处转移、右下肢麻木。
//2016-5-29随访，口服埃克替尼3个月，1个半月前复查胸部CT，提示无进展，具体不详，病人一般状况良好.
//2017-1-15随访，患者咳嗽，其余情况可，一月前胸部CT复查提示肺内转移+骨转移，一直口服埃克替尼。
//2017-6-7随访：目前仍有胸闷气短，口服艾克替尼已15个月，艾克替尼耐药，1月前CT示双肺弥漫转移，最大直径2cm，较前相比结节有所增大，目前9291 2个月。
//2019年1月随访：2018年8月12号去世。</v>
          </cell>
          <cell r="G17">
            <v>43466</v>
          </cell>
          <cell r="H17" t="str">
            <v>死亡</v>
          </cell>
          <cell r="I17">
            <v>1</v>
          </cell>
          <cell r="J17" t="str">
            <v>局部复发+远处转移</v>
          </cell>
          <cell r="K17" t="str">
            <v>骨转移、肺内转移</v>
          </cell>
          <cell r="L17" t="str">
            <v>8</v>
          </cell>
          <cell r="M17" t="str">
            <v>多西他赛+顺铂，埃克替尼</v>
          </cell>
          <cell r="N17">
            <v>1</v>
          </cell>
          <cell r="O17">
            <v>43313</v>
          </cell>
          <cell r="P17">
            <v>41</v>
          </cell>
          <cell r="Q17">
            <v>1</v>
          </cell>
        </row>
        <row r="18">
          <cell r="A18" t="str">
            <v>ZS1</v>
          </cell>
          <cell r="B18">
            <v>4286817</v>
          </cell>
          <cell r="C18" t="str">
            <v>/</v>
          </cell>
          <cell r="D18" t="str">
            <v>杨春玲</v>
          </cell>
          <cell r="E18">
            <v>42826</v>
          </cell>
          <cell r="F18" t="str">
            <v xml:space="preserve">2017-07-03随访；复查时间2017/06/28或2017/06/29，血液检查正常，胸闷咳嗽有时有用止咳化痰的药物，2017.6.28复查CT(-).2018.1.18随访；无不适主诉，2017.9月复查CT(-),2017.10.25开始胸口疼痛，失眠，胸闷11个月。2018-04-10,随访；2018.3.30复查CT(-).2018-07-05随访：存活。2018.10.12随访；有时候胃不好恶心服用胃药
2019.1.11随访存活。2018.11.25CT左肺存在阴影，B超（-）2019-04-10随访：2019.4.1CT左肺长了病灶。2019-10-14随访；后天检查CT。
 </v>
          </cell>
          <cell r="G18">
            <v>43752</v>
          </cell>
          <cell r="H18" t="str">
            <v>存活</v>
          </cell>
          <cell r="I18">
            <v>1</v>
          </cell>
          <cell r="J18" t="str">
            <v>远处转移</v>
          </cell>
          <cell r="K18" t="str">
            <v>2019.4.1 CT 左（对侧）肺存在复发病灶</v>
          </cell>
          <cell r="L18">
            <v>24</v>
          </cell>
          <cell r="M18" t="str">
            <v>不详</v>
          </cell>
          <cell r="N18">
            <v>0</v>
          </cell>
          <cell r="O18" t="str">
            <v>/</v>
          </cell>
          <cell r="P18">
            <v>30</v>
          </cell>
          <cell r="Q18" t="str">
            <v>/</v>
          </cell>
        </row>
        <row r="19">
          <cell r="A19" t="str">
            <v>ZS5</v>
          </cell>
          <cell r="B19">
            <v>4283702</v>
          </cell>
          <cell r="C19" t="str">
            <v>/</v>
          </cell>
          <cell r="D19" t="str">
            <v>李连奎</v>
          </cell>
          <cell r="E19">
            <v>42830</v>
          </cell>
          <cell r="F19" t="str">
            <v>2017-07-05随访用护肝护胃的药，血液检查正常，化疗后没有食欲，头晕厉害，恶心，浑身软
2017.6月复查CT(-).顺铂化疗一次，卡铂一次。2018-04-16随访；鼻子有鼻炎，胸部疼痛。2018-07-16随访：腹部隐痛
2020.2.28随访：一切都好。</v>
          </cell>
          <cell r="G19">
            <v>43889</v>
          </cell>
          <cell r="H19" t="str">
            <v>存活</v>
          </cell>
          <cell r="I19">
            <v>0</v>
          </cell>
          <cell r="J19" t="str">
            <v>/</v>
          </cell>
          <cell r="K19" t="str">
            <v>/</v>
          </cell>
          <cell r="L19">
            <v>34</v>
          </cell>
          <cell r="M19" t="str">
            <v>/</v>
          </cell>
          <cell r="N19">
            <v>0</v>
          </cell>
          <cell r="O19" t="str">
            <v>/</v>
          </cell>
          <cell r="P19">
            <v>34</v>
          </cell>
          <cell r="Q19" t="str">
            <v>/</v>
          </cell>
        </row>
        <row r="20">
          <cell r="A20" t="str">
            <v>ZS31</v>
          </cell>
          <cell r="B20">
            <v>4290643</v>
          </cell>
          <cell r="D20" t="str">
            <v>马彪</v>
          </cell>
          <cell r="E20" t="str">
            <v>不详？查病案系统，2017/5/19行EBUS-TBNA，未在我院治疗</v>
          </cell>
          <cell r="F20" t="str">
            <v>2018-11-13随访：死亡</v>
          </cell>
          <cell r="G20">
            <v>43417</v>
          </cell>
          <cell r="H20" t="str">
            <v>死亡</v>
          </cell>
          <cell r="I20" t="str">
            <v>不详</v>
          </cell>
          <cell r="L20" t="str">
            <v>不详</v>
          </cell>
          <cell r="N20">
            <v>1</v>
          </cell>
          <cell r="O20" t="str">
            <v>不详</v>
          </cell>
          <cell r="P20" t="str">
            <v>不详</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ow r="1">
          <cell r="A1" t="str">
            <v>Mseq-S</v>
          </cell>
          <cell r="B1" t="str">
            <v>Gender</v>
          </cell>
          <cell r="C1" t="str">
            <v>Age</v>
          </cell>
          <cell r="D1" t="str">
            <v>Concentration</v>
          </cell>
          <cell r="E1" t="str">
            <v>CEA</v>
          </cell>
          <cell r="F1" t="str">
            <v>CYFRA21-1</v>
          </cell>
          <cell r="G1" t="str">
            <v>NSE</v>
          </cell>
          <cell r="H1" t="str">
            <v>CA19-9</v>
          </cell>
          <cell r="I1" t="str">
            <v>CA125</v>
          </cell>
          <cell r="J1" t="str">
            <v>病理诊断</v>
          </cell>
          <cell r="K1" t="str">
            <v>性质</v>
          </cell>
        </row>
        <row r="2">
          <cell r="A2" t="str">
            <v>19P0164917M</v>
          </cell>
          <cell r="B2" t="str">
            <v>F</v>
          </cell>
          <cell r="C2">
            <v>60</v>
          </cell>
          <cell r="D2">
            <v>0.92800000000000005</v>
          </cell>
          <cell r="E2" t="str">
            <v>/</v>
          </cell>
          <cell r="F2" t="str">
            <v>/</v>
          </cell>
          <cell r="G2" t="str">
            <v>/</v>
          </cell>
          <cell r="H2" t="str">
            <v>/</v>
          </cell>
          <cell r="I2" t="str">
            <v>/</v>
          </cell>
          <cell r="J2" t="str">
            <v>硬化性血管瘤</v>
          </cell>
          <cell r="K2" t="str">
            <v>良性</v>
          </cell>
        </row>
        <row r="3">
          <cell r="A3" t="str">
            <v>19P0164918M</v>
          </cell>
          <cell r="B3" t="str">
            <v>M</v>
          </cell>
          <cell r="C3">
            <v>49</v>
          </cell>
          <cell r="D3">
            <v>0.82</v>
          </cell>
          <cell r="E3" t="str">
            <v>/</v>
          </cell>
          <cell r="F3" t="str">
            <v>/</v>
          </cell>
          <cell r="G3" t="str">
            <v>/</v>
          </cell>
          <cell r="H3" t="str">
            <v>/</v>
          </cell>
          <cell r="I3" t="str">
            <v>/</v>
          </cell>
          <cell r="J3" t="str">
            <v>炎性病变</v>
          </cell>
          <cell r="K3" t="str">
            <v>良性</v>
          </cell>
        </row>
        <row r="4">
          <cell r="A4" t="str">
            <v>19P0164919M</v>
          </cell>
          <cell r="B4" t="str">
            <v>M</v>
          </cell>
          <cell r="C4">
            <v>48</v>
          </cell>
          <cell r="D4">
            <v>1.28</v>
          </cell>
          <cell r="E4" t="str">
            <v>/</v>
          </cell>
          <cell r="F4" t="str">
            <v>/</v>
          </cell>
          <cell r="G4" t="str">
            <v>/</v>
          </cell>
          <cell r="H4" t="str">
            <v>/</v>
          </cell>
          <cell r="I4" t="str">
            <v>/</v>
          </cell>
          <cell r="J4" t="str">
            <v>炎性病变</v>
          </cell>
          <cell r="K4" t="str">
            <v>良性</v>
          </cell>
        </row>
        <row r="5">
          <cell r="A5" t="str">
            <v>19P0164920M</v>
          </cell>
          <cell r="B5" t="str">
            <v>F</v>
          </cell>
          <cell r="C5">
            <v>73</v>
          </cell>
          <cell r="D5">
            <v>1.01</v>
          </cell>
          <cell r="E5" t="str">
            <v>/</v>
          </cell>
          <cell r="F5" t="str">
            <v>/</v>
          </cell>
          <cell r="G5" t="str">
            <v>/</v>
          </cell>
          <cell r="H5" t="str">
            <v>/</v>
          </cell>
          <cell r="I5" t="str">
            <v>/</v>
          </cell>
          <cell r="J5" t="str">
            <v>炎性病变</v>
          </cell>
          <cell r="K5" t="str">
            <v>良性</v>
          </cell>
        </row>
        <row r="6">
          <cell r="A6" t="str">
            <v>19P0164921M</v>
          </cell>
          <cell r="B6" t="str">
            <v>M</v>
          </cell>
          <cell r="C6">
            <v>74</v>
          </cell>
          <cell r="D6">
            <v>0.98</v>
          </cell>
          <cell r="E6">
            <v>2.2000000000000002</v>
          </cell>
          <cell r="F6">
            <v>4.08</v>
          </cell>
          <cell r="G6">
            <v>10.48</v>
          </cell>
          <cell r="H6">
            <v>31.54</v>
          </cell>
          <cell r="I6" t="str">
            <v>/</v>
          </cell>
          <cell r="J6" t="str">
            <v>炎性病变</v>
          </cell>
          <cell r="K6" t="str">
            <v>良性</v>
          </cell>
        </row>
        <row r="7">
          <cell r="A7" t="str">
            <v>19P0164922M</v>
          </cell>
          <cell r="B7" t="str">
            <v>F</v>
          </cell>
          <cell r="C7">
            <v>49</v>
          </cell>
          <cell r="D7">
            <v>0.79400000000000004</v>
          </cell>
          <cell r="E7">
            <v>2.44</v>
          </cell>
          <cell r="F7">
            <v>1.71</v>
          </cell>
          <cell r="G7">
            <v>13.14</v>
          </cell>
          <cell r="H7">
            <v>5.68</v>
          </cell>
          <cell r="I7">
            <v>9.6300000000000008</v>
          </cell>
          <cell r="J7" t="str">
            <v>淋巴组织增生</v>
          </cell>
          <cell r="K7" t="str">
            <v>良性</v>
          </cell>
        </row>
        <row r="8">
          <cell r="A8" t="str">
            <v>19P0164923M</v>
          </cell>
          <cell r="B8" t="str">
            <v>M</v>
          </cell>
          <cell r="C8">
            <v>61</v>
          </cell>
          <cell r="D8">
            <v>0.77600000000000002</v>
          </cell>
          <cell r="E8">
            <v>1.75</v>
          </cell>
          <cell r="F8">
            <v>2.7</v>
          </cell>
          <cell r="G8">
            <v>13.43</v>
          </cell>
          <cell r="H8">
            <v>5.57</v>
          </cell>
          <cell r="I8">
            <v>13.15</v>
          </cell>
          <cell r="J8" t="str">
            <v>炎性假瘤</v>
          </cell>
          <cell r="K8" t="str">
            <v>良性</v>
          </cell>
        </row>
        <row r="9">
          <cell r="A9" t="str">
            <v>19P0164924M</v>
          </cell>
          <cell r="B9" t="str">
            <v>M</v>
          </cell>
          <cell r="C9">
            <v>56</v>
          </cell>
          <cell r="D9">
            <v>0.40600000000000003</v>
          </cell>
          <cell r="E9">
            <v>5.4</v>
          </cell>
          <cell r="F9">
            <v>1.71</v>
          </cell>
          <cell r="G9">
            <v>8.49</v>
          </cell>
          <cell r="H9">
            <v>15.35</v>
          </cell>
          <cell r="I9">
            <v>14.88</v>
          </cell>
          <cell r="J9" t="str">
            <v>错构瘤</v>
          </cell>
          <cell r="K9" t="str">
            <v>良性</v>
          </cell>
        </row>
        <row r="10">
          <cell r="A10" t="str">
            <v>19P0164925M</v>
          </cell>
          <cell r="B10" t="str">
            <v>F</v>
          </cell>
          <cell r="C10">
            <v>64</v>
          </cell>
          <cell r="D10">
            <v>0.67800000000000005</v>
          </cell>
          <cell r="E10">
            <v>1.67</v>
          </cell>
          <cell r="F10">
            <v>3.92</v>
          </cell>
          <cell r="G10">
            <v>12.39</v>
          </cell>
          <cell r="H10">
            <v>9.65</v>
          </cell>
          <cell r="I10">
            <v>12.56</v>
          </cell>
          <cell r="J10" t="str">
            <v>炎性病变</v>
          </cell>
          <cell r="K10" t="str">
            <v>良性</v>
          </cell>
        </row>
        <row r="11">
          <cell r="A11" t="str">
            <v>19P0164926M</v>
          </cell>
          <cell r="B11" t="str">
            <v>F</v>
          </cell>
          <cell r="C11">
            <v>52</v>
          </cell>
          <cell r="D11">
            <v>1.32</v>
          </cell>
          <cell r="E11" t="str">
            <v>/</v>
          </cell>
          <cell r="F11" t="str">
            <v>/</v>
          </cell>
          <cell r="G11" t="str">
            <v>/</v>
          </cell>
          <cell r="H11">
            <v>9.94</v>
          </cell>
          <cell r="I11">
            <v>14.1</v>
          </cell>
          <cell r="J11" t="str">
            <v>炎性病变</v>
          </cell>
          <cell r="K11" t="str">
            <v>良性</v>
          </cell>
        </row>
        <row r="12">
          <cell r="A12" t="str">
            <v>19P0164927M</v>
          </cell>
          <cell r="B12" t="str">
            <v>M</v>
          </cell>
          <cell r="C12">
            <v>66</v>
          </cell>
          <cell r="D12">
            <v>0.72199999999999998</v>
          </cell>
          <cell r="E12">
            <v>3.44</v>
          </cell>
          <cell r="F12">
            <v>1.66</v>
          </cell>
          <cell r="G12">
            <v>14.22</v>
          </cell>
          <cell r="H12">
            <v>21.61</v>
          </cell>
          <cell r="I12">
            <v>27.99</v>
          </cell>
          <cell r="J12" t="str">
            <v>炎性病变</v>
          </cell>
          <cell r="K12" t="str">
            <v>良性</v>
          </cell>
        </row>
        <row r="13">
          <cell r="A13" t="str">
            <v>19P0164928M</v>
          </cell>
          <cell r="B13" t="str">
            <v>F</v>
          </cell>
          <cell r="C13">
            <v>50</v>
          </cell>
          <cell r="D13">
            <v>1.05</v>
          </cell>
          <cell r="E13">
            <v>1.46</v>
          </cell>
          <cell r="F13">
            <v>3.58</v>
          </cell>
          <cell r="G13">
            <v>8.89</v>
          </cell>
          <cell r="H13">
            <v>9.36</v>
          </cell>
          <cell r="I13">
            <v>6.54</v>
          </cell>
          <cell r="J13" t="str">
            <v>上皮样血管内皮细胞瘤</v>
          </cell>
          <cell r="K13" t="str">
            <v>良性</v>
          </cell>
        </row>
        <row r="14">
          <cell r="A14" t="str">
            <v>19P0164929M</v>
          </cell>
          <cell r="B14" t="str">
            <v>F</v>
          </cell>
          <cell r="C14">
            <v>30</v>
          </cell>
          <cell r="D14">
            <v>0.36199999999999999</v>
          </cell>
          <cell r="E14">
            <v>1.78</v>
          </cell>
          <cell r="F14">
            <v>1.61</v>
          </cell>
          <cell r="G14">
            <v>8.5299999999999994</v>
          </cell>
          <cell r="H14" t="str">
            <v>＜0.60</v>
          </cell>
          <cell r="I14">
            <v>6.65</v>
          </cell>
          <cell r="J14" t="str">
            <v>肺硬化性血管瘤</v>
          </cell>
          <cell r="K14" t="str">
            <v>良性</v>
          </cell>
        </row>
        <row r="15">
          <cell r="B15" t="str">
            <v>M</v>
          </cell>
          <cell r="C15">
            <v>51</v>
          </cell>
          <cell r="D15">
            <v>0.19600000000000001</v>
          </cell>
          <cell r="E15">
            <v>1.2</v>
          </cell>
          <cell r="F15">
            <v>2.68</v>
          </cell>
          <cell r="G15">
            <v>12.88</v>
          </cell>
          <cell r="H15">
            <v>4.21</v>
          </cell>
          <cell r="I15">
            <v>11.18</v>
          </cell>
          <cell r="J15" t="str">
            <v>炎性病变</v>
          </cell>
          <cell r="K15" t="str">
            <v>良性</v>
          </cell>
        </row>
        <row r="16">
          <cell r="A16" t="str">
            <v>19P0164931M</v>
          </cell>
          <cell r="B16" t="str">
            <v>M</v>
          </cell>
          <cell r="C16">
            <v>77</v>
          </cell>
          <cell r="D16">
            <v>1.01</v>
          </cell>
          <cell r="E16">
            <v>0.92</v>
          </cell>
          <cell r="F16">
            <v>3.1</v>
          </cell>
          <cell r="G16">
            <v>13.57</v>
          </cell>
          <cell r="H16">
            <v>13.08</v>
          </cell>
          <cell r="I16">
            <v>6.97</v>
          </cell>
          <cell r="J16" t="str">
            <v>原位腺癌</v>
          </cell>
          <cell r="K16" t="str">
            <v>恶性</v>
          </cell>
        </row>
        <row r="17">
          <cell r="A17" t="str">
            <v>19P0164932M</v>
          </cell>
          <cell r="B17" t="str">
            <v>F</v>
          </cell>
          <cell r="C17">
            <v>41</v>
          </cell>
          <cell r="D17">
            <v>0.504</v>
          </cell>
          <cell r="E17">
            <v>1.43</v>
          </cell>
          <cell r="F17">
            <v>1.96</v>
          </cell>
          <cell r="G17">
            <v>10.67</v>
          </cell>
          <cell r="H17">
            <v>14.31</v>
          </cell>
          <cell r="I17">
            <v>9.06</v>
          </cell>
          <cell r="J17" t="str">
            <v>非典型腺瘤样增生</v>
          </cell>
          <cell r="K17" t="str">
            <v>良性</v>
          </cell>
        </row>
        <row r="18">
          <cell r="A18" t="str">
            <v>19P0164933M</v>
          </cell>
          <cell r="B18" t="str">
            <v>M</v>
          </cell>
          <cell r="C18">
            <v>57</v>
          </cell>
          <cell r="D18">
            <v>0.624</v>
          </cell>
          <cell r="E18">
            <v>6.5</v>
          </cell>
          <cell r="F18">
            <v>1.24</v>
          </cell>
          <cell r="G18">
            <v>10.58</v>
          </cell>
          <cell r="H18">
            <v>3.33</v>
          </cell>
          <cell r="I18">
            <v>10.15</v>
          </cell>
          <cell r="J18" t="str">
            <v>腺癌</v>
          </cell>
          <cell r="K18" t="str">
            <v>恶性</v>
          </cell>
        </row>
        <row r="19">
          <cell r="A19" t="str">
            <v>19P0164934M</v>
          </cell>
          <cell r="B19" t="str">
            <v>F</v>
          </cell>
          <cell r="C19">
            <v>52</v>
          </cell>
          <cell r="D19">
            <v>0.57599999999999996</v>
          </cell>
          <cell r="E19">
            <v>1.46</v>
          </cell>
          <cell r="F19">
            <v>3.92</v>
          </cell>
          <cell r="G19">
            <v>8.8699999999999992</v>
          </cell>
          <cell r="H19">
            <v>11.81</v>
          </cell>
          <cell r="I19">
            <v>7.64</v>
          </cell>
          <cell r="J19" t="str">
            <v>非典型腺瘤样增生</v>
          </cell>
          <cell r="K19" t="str">
            <v>良性</v>
          </cell>
        </row>
        <row r="20">
          <cell r="A20" t="str">
            <v>19P0164935M</v>
          </cell>
          <cell r="B20" t="str">
            <v>F</v>
          </cell>
          <cell r="C20">
            <v>58</v>
          </cell>
          <cell r="D20">
            <v>1.22</v>
          </cell>
          <cell r="E20">
            <v>0.65</v>
          </cell>
          <cell r="F20">
            <v>3.37</v>
          </cell>
          <cell r="G20">
            <v>11.95</v>
          </cell>
          <cell r="H20">
            <v>11.17</v>
          </cell>
          <cell r="I20">
            <v>8.8000000000000007</v>
          </cell>
          <cell r="J20" t="str">
            <v>淋巴组织增生性病变</v>
          </cell>
          <cell r="K20" t="str">
            <v>良性</v>
          </cell>
        </row>
        <row r="21">
          <cell r="A21" t="str">
            <v>19P0164936M</v>
          </cell>
          <cell r="B21" t="str">
            <v>M</v>
          </cell>
          <cell r="C21">
            <v>44</v>
          </cell>
          <cell r="D21">
            <v>1.41</v>
          </cell>
          <cell r="E21">
            <v>0.57999999999999996</v>
          </cell>
          <cell r="F21">
            <v>2.62</v>
          </cell>
          <cell r="G21">
            <v>9.9</v>
          </cell>
          <cell r="H21">
            <v>6.67</v>
          </cell>
          <cell r="I21">
            <v>13.17</v>
          </cell>
          <cell r="J21" t="str">
            <v>结核</v>
          </cell>
          <cell r="K21" t="str">
            <v>良性</v>
          </cell>
        </row>
        <row r="22">
          <cell r="A22" t="str">
            <v>19P0164937M</v>
          </cell>
          <cell r="B22" t="str">
            <v>F</v>
          </cell>
          <cell r="C22">
            <v>60</v>
          </cell>
          <cell r="D22">
            <v>1.07</v>
          </cell>
          <cell r="E22" t="str">
            <v>/</v>
          </cell>
          <cell r="F22" t="str">
            <v>/</v>
          </cell>
          <cell r="G22" t="str">
            <v>/</v>
          </cell>
          <cell r="H22" t="str">
            <v>/</v>
          </cell>
          <cell r="I22" t="str">
            <v>/</v>
          </cell>
        </row>
        <row r="23">
          <cell r="A23" t="str">
            <v>19P0164938M</v>
          </cell>
          <cell r="B23" t="str">
            <v>F</v>
          </cell>
          <cell r="C23">
            <v>63</v>
          </cell>
          <cell r="D23">
            <v>0.874</v>
          </cell>
          <cell r="E23">
            <v>1.44</v>
          </cell>
          <cell r="F23">
            <v>2.41</v>
          </cell>
          <cell r="G23">
            <v>10.24</v>
          </cell>
          <cell r="H23">
            <v>18.57</v>
          </cell>
          <cell r="I23">
            <v>5.83</v>
          </cell>
          <cell r="J23" t="str">
            <v>浸润性腺癌</v>
          </cell>
          <cell r="K23" t="str">
            <v>恶性</v>
          </cell>
        </row>
        <row r="24">
          <cell r="A24" t="str">
            <v>19P0164939M</v>
          </cell>
          <cell r="B24" t="str">
            <v>F</v>
          </cell>
          <cell r="C24">
            <v>73</v>
          </cell>
          <cell r="D24">
            <v>1.27</v>
          </cell>
          <cell r="E24">
            <v>2.98</v>
          </cell>
          <cell r="F24">
            <v>5.09</v>
          </cell>
          <cell r="G24">
            <v>14.5</v>
          </cell>
          <cell r="H24">
            <v>5.05</v>
          </cell>
          <cell r="I24">
            <v>11.78</v>
          </cell>
          <cell r="J24" t="str">
            <v>炎性病变</v>
          </cell>
          <cell r="K24" t="str">
            <v>良性</v>
          </cell>
        </row>
        <row r="25">
          <cell r="B25" t="str">
            <v>M</v>
          </cell>
          <cell r="C25">
            <v>49</v>
          </cell>
          <cell r="D25">
            <v>0.25600000000000001</v>
          </cell>
          <cell r="E25">
            <v>3.08</v>
          </cell>
          <cell r="F25">
            <v>4.63</v>
          </cell>
          <cell r="G25">
            <v>24.64</v>
          </cell>
          <cell r="H25">
            <v>14.57</v>
          </cell>
          <cell r="I25">
            <v>11.53</v>
          </cell>
          <cell r="J25" t="str">
            <v>结核</v>
          </cell>
          <cell r="K25" t="str">
            <v>良性</v>
          </cell>
        </row>
        <row r="26">
          <cell r="A26" t="str">
            <v>19P0164941M</v>
          </cell>
          <cell r="B26" t="str">
            <v>M</v>
          </cell>
          <cell r="C26">
            <v>60</v>
          </cell>
          <cell r="D26">
            <v>0.56399999999999995</v>
          </cell>
          <cell r="E26">
            <v>7.14</v>
          </cell>
          <cell r="F26">
            <v>1.06</v>
          </cell>
          <cell r="G26">
            <v>14.17</v>
          </cell>
          <cell r="H26">
            <v>7.01</v>
          </cell>
          <cell r="I26">
            <v>10.86</v>
          </cell>
          <cell r="J26" t="str">
            <v>非典型增生</v>
          </cell>
          <cell r="K26" t="str">
            <v>良性</v>
          </cell>
        </row>
        <row r="27">
          <cell r="A27" t="str">
            <v>19P0164942M</v>
          </cell>
          <cell r="B27" t="str">
            <v>F</v>
          </cell>
          <cell r="C27">
            <v>52</v>
          </cell>
          <cell r="D27">
            <v>1.41</v>
          </cell>
          <cell r="E27">
            <v>0.64</v>
          </cell>
          <cell r="F27">
            <v>1.32</v>
          </cell>
          <cell r="G27">
            <v>23.54</v>
          </cell>
          <cell r="H27">
            <v>11.31</v>
          </cell>
          <cell r="I27">
            <v>7.1</v>
          </cell>
          <cell r="J27" t="str">
            <v>非典型增生</v>
          </cell>
          <cell r="K27" t="str">
            <v>良性</v>
          </cell>
        </row>
        <row r="28">
          <cell r="A28" t="str">
            <v>19P0164943M</v>
          </cell>
          <cell r="B28" t="str">
            <v>M</v>
          </cell>
          <cell r="C28">
            <v>52</v>
          </cell>
          <cell r="D28">
            <v>1.1000000000000001</v>
          </cell>
          <cell r="E28">
            <v>1.04</v>
          </cell>
          <cell r="F28">
            <v>1.33</v>
          </cell>
          <cell r="G28">
            <v>10.92</v>
          </cell>
          <cell r="H28">
            <v>5.03</v>
          </cell>
          <cell r="I28">
            <v>13.09</v>
          </cell>
          <cell r="J28" t="str">
            <v>炎性病变</v>
          </cell>
          <cell r="K28" t="str">
            <v>良性</v>
          </cell>
        </row>
        <row r="29">
          <cell r="A29" t="str">
            <v>19P0164944M</v>
          </cell>
          <cell r="B29" t="str">
            <v>M</v>
          </cell>
          <cell r="C29">
            <v>65</v>
          </cell>
          <cell r="D29">
            <v>0.46200000000000002</v>
          </cell>
          <cell r="E29" t="str">
            <v>/</v>
          </cell>
          <cell r="F29" t="str">
            <v>/</v>
          </cell>
          <cell r="G29" t="str">
            <v>/</v>
          </cell>
          <cell r="H29" t="str">
            <v>/</v>
          </cell>
          <cell r="I29" t="str">
            <v>/</v>
          </cell>
          <cell r="J29" t="str">
            <v>炎性病变</v>
          </cell>
          <cell r="K29" t="str">
            <v>良性</v>
          </cell>
        </row>
        <row r="30">
          <cell r="A30" t="str">
            <v>19P0164945M</v>
          </cell>
          <cell r="B30" t="str">
            <v>M</v>
          </cell>
          <cell r="C30">
            <v>62</v>
          </cell>
          <cell r="D30">
            <v>0.66600000000000004</v>
          </cell>
          <cell r="E30">
            <v>0.71</v>
          </cell>
          <cell r="F30">
            <v>1.98</v>
          </cell>
          <cell r="G30">
            <v>9.4700000000000006</v>
          </cell>
          <cell r="H30">
            <v>6.92</v>
          </cell>
          <cell r="I30">
            <v>9.17</v>
          </cell>
          <cell r="J30" t="str">
            <v>炎性病变</v>
          </cell>
          <cell r="K30" t="str">
            <v>良性</v>
          </cell>
        </row>
        <row r="31">
          <cell r="A31" t="str">
            <v>19P0164946M</v>
          </cell>
          <cell r="B31" t="str">
            <v>M</v>
          </cell>
          <cell r="C31">
            <v>60</v>
          </cell>
          <cell r="D31">
            <v>0.63</v>
          </cell>
          <cell r="E31">
            <v>1.02</v>
          </cell>
          <cell r="F31">
            <v>2.0099999999999998</v>
          </cell>
          <cell r="G31">
            <v>8.6199999999999992</v>
          </cell>
          <cell r="H31">
            <v>3.78</v>
          </cell>
          <cell r="I31">
            <v>4.75</v>
          </cell>
          <cell r="J31" t="str">
            <v>炎性病变</v>
          </cell>
          <cell r="K31" t="str">
            <v>良性</v>
          </cell>
        </row>
        <row r="32">
          <cell r="A32" t="str">
            <v>19P0164947M</v>
          </cell>
          <cell r="B32" t="str">
            <v>F</v>
          </cell>
          <cell r="C32">
            <v>61</v>
          </cell>
          <cell r="D32">
            <v>1.85</v>
          </cell>
          <cell r="E32">
            <v>2.5</v>
          </cell>
          <cell r="F32">
            <v>1.62</v>
          </cell>
          <cell r="G32">
            <v>8.15</v>
          </cell>
          <cell r="H32">
            <v>13.54</v>
          </cell>
          <cell r="I32">
            <v>8.65</v>
          </cell>
          <cell r="J32" t="str">
            <v>非典型增生</v>
          </cell>
          <cell r="K32" t="str">
            <v>良性</v>
          </cell>
        </row>
        <row r="33">
          <cell r="A33" t="str">
            <v>19P0164948M</v>
          </cell>
          <cell r="B33" t="str">
            <v>F</v>
          </cell>
          <cell r="C33">
            <v>45</v>
          </cell>
          <cell r="D33">
            <v>1.69</v>
          </cell>
          <cell r="E33">
            <v>1.2</v>
          </cell>
          <cell r="F33">
            <v>1.78</v>
          </cell>
          <cell r="G33">
            <v>12.61</v>
          </cell>
          <cell r="H33">
            <v>14.05</v>
          </cell>
          <cell r="I33">
            <v>11.02</v>
          </cell>
          <cell r="J33" t="str">
            <v>微浸润性腺癌</v>
          </cell>
          <cell r="K33" t="str">
            <v>恶性</v>
          </cell>
        </row>
        <row r="34">
          <cell r="A34" t="str">
            <v>19P0164949M</v>
          </cell>
          <cell r="B34" t="str">
            <v>M</v>
          </cell>
          <cell r="C34">
            <v>45</v>
          </cell>
          <cell r="D34">
            <v>0.81200000000000006</v>
          </cell>
          <cell r="E34">
            <v>2.81</v>
          </cell>
          <cell r="F34">
            <v>3.59</v>
          </cell>
          <cell r="G34">
            <v>14.32</v>
          </cell>
          <cell r="H34">
            <v>8.24</v>
          </cell>
          <cell r="I34">
            <v>9.59</v>
          </cell>
          <cell r="J34" t="str">
            <v>肉芽肿性炎</v>
          </cell>
          <cell r="K34" t="str">
            <v>良性</v>
          </cell>
        </row>
        <row r="35">
          <cell r="A35" t="str">
            <v>19P0164950M</v>
          </cell>
          <cell r="B35" t="str">
            <v>F</v>
          </cell>
          <cell r="C35">
            <v>44</v>
          </cell>
          <cell r="D35">
            <v>0.68200000000000005</v>
          </cell>
          <cell r="E35">
            <v>1.32</v>
          </cell>
          <cell r="F35">
            <v>1.61</v>
          </cell>
          <cell r="G35">
            <v>17.48</v>
          </cell>
          <cell r="H35">
            <v>10.48</v>
          </cell>
          <cell r="I35">
            <v>16.53</v>
          </cell>
          <cell r="J35" t="str">
            <v>非典型腺瘤性增生</v>
          </cell>
          <cell r="K35" t="str">
            <v>良性</v>
          </cell>
        </row>
        <row r="36">
          <cell r="A36" t="str">
            <v>19P0164951M</v>
          </cell>
          <cell r="B36" t="str">
            <v>M</v>
          </cell>
          <cell r="C36">
            <v>61</v>
          </cell>
          <cell r="D36">
            <v>2.1</v>
          </cell>
          <cell r="E36">
            <v>1.34</v>
          </cell>
          <cell r="F36">
            <v>1.42</v>
          </cell>
          <cell r="G36">
            <v>9.91</v>
          </cell>
          <cell r="H36">
            <v>7.24</v>
          </cell>
          <cell r="I36">
            <v>6.92</v>
          </cell>
          <cell r="J36" t="str">
            <v>浸润性腺癌</v>
          </cell>
          <cell r="K36" t="str">
            <v>恶性</v>
          </cell>
        </row>
        <row r="37">
          <cell r="A37" t="str">
            <v>19P0164952M</v>
          </cell>
          <cell r="B37" t="str">
            <v>M</v>
          </cell>
          <cell r="C37">
            <v>57</v>
          </cell>
          <cell r="D37">
            <v>1.1000000000000001</v>
          </cell>
          <cell r="E37">
            <v>1.68</v>
          </cell>
          <cell r="F37">
            <v>4.82</v>
          </cell>
          <cell r="G37">
            <v>8.66</v>
          </cell>
          <cell r="H37">
            <v>11.88</v>
          </cell>
          <cell r="I37" t="str">
            <v>/</v>
          </cell>
          <cell r="J37" t="str">
            <v>错构瘤</v>
          </cell>
          <cell r="K37" t="str">
            <v>良性</v>
          </cell>
        </row>
        <row r="38">
          <cell r="A38" t="str">
            <v>19P0164953M</v>
          </cell>
          <cell r="B38" t="str">
            <v>M</v>
          </cell>
          <cell r="C38">
            <v>67</v>
          </cell>
          <cell r="D38">
            <v>0.92400000000000004</v>
          </cell>
          <cell r="E38">
            <v>2.91</v>
          </cell>
          <cell r="F38">
            <v>1.48</v>
          </cell>
          <cell r="G38">
            <v>10.52</v>
          </cell>
          <cell r="H38">
            <v>2.41</v>
          </cell>
          <cell r="I38">
            <v>14.11</v>
          </cell>
          <cell r="J38" t="str">
            <v>鳞癌</v>
          </cell>
          <cell r="K38" t="str">
            <v>恶性</v>
          </cell>
        </row>
        <row r="39">
          <cell r="A39" t="str">
            <v>19P0164954M</v>
          </cell>
          <cell r="B39" t="str">
            <v>M</v>
          </cell>
          <cell r="C39">
            <v>47</v>
          </cell>
          <cell r="D39">
            <v>0.61599999999999999</v>
          </cell>
          <cell r="E39">
            <v>0.94</v>
          </cell>
          <cell r="F39">
            <v>3.53</v>
          </cell>
          <cell r="G39" t="str">
            <v>/</v>
          </cell>
          <cell r="H39" t="str">
            <v>/</v>
          </cell>
          <cell r="I39" t="str">
            <v>/</v>
          </cell>
          <cell r="J39" t="str">
            <v>炎症性肌纤维母细胞瘤</v>
          </cell>
          <cell r="K39" t="str">
            <v>良性</v>
          </cell>
        </row>
        <row r="40">
          <cell r="A40" t="str">
            <v>19P0164955M</v>
          </cell>
          <cell r="B40" t="str">
            <v>F</v>
          </cell>
          <cell r="C40">
            <v>61</v>
          </cell>
          <cell r="D40">
            <v>0.57999999999999996</v>
          </cell>
          <cell r="E40" t="str">
            <v>/</v>
          </cell>
          <cell r="F40" t="str">
            <v>/</v>
          </cell>
          <cell r="G40">
            <v>15.3</v>
          </cell>
          <cell r="H40">
            <v>8.85</v>
          </cell>
          <cell r="I40">
            <v>3.59</v>
          </cell>
          <cell r="J40" t="str">
            <v>硬化性肺泡细胞瘤</v>
          </cell>
          <cell r="K40" t="str">
            <v>良性</v>
          </cell>
        </row>
        <row r="41">
          <cell r="A41" t="str">
            <v>19P0164956M</v>
          </cell>
          <cell r="B41" t="str">
            <v>F</v>
          </cell>
          <cell r="C41">
            <v>33</v>
          </cell>
          <cell r="D41">
            <v>1.29</v>
          </cell>
          <cell r="E41">
            <v>1.61</v>
          </cell>
          <cell r="F41">
            <v>6.53</v>
          </cell>
          <cell r="G41">
            <v>11.64</v>
          </cell>
          <cell r="H41">
            <v>21.83</v>
          </cell>
          <cell r="I41">
            <v>17.899999999999999</v>
          </cell>
          <cell r="J41" t="str">
            <v>炎性假瘤</v>
          </cell>
          <cell r="K41" t="str">
            <v>良性</v>
          </cell>
        </row>
        <row r="42">
          <cell r="A42" t="str">
            <v>19P0164957M</v>
          </cell>
          <cell r="B42" t="str">
            <v>F</v>
          </cell>
          <cell r="C42">
            <v>48</v>
          </cell>
          <cell r="D42">
            <v>0.73399999999999999</v>
          </cell>
          <cell r="E42">
            <v>0.79</v>
          </cell>
          <cell r="F42">
            <v>2.17</v>
          </cell>
          <cell r="G42">
            <v>11.56</v>
          </cell>
          <cell r="H42">
            <v>8.6999999999999993</v>
          </cell>
          <cell r="I42">
            <v>22.23</v>
          </cell>
          <cell r="J42" t="str">
            <v>炎性病变</v>
          </cell>
          <cell r="K42" t="str">
            <v>良性</v>
          </cell>
        </row>
        <row r="43">
          <cell r="A43" t="str">
            <v>19P0164958M</v>
          </cell>
          <cell r="B43" t="str">
            <v>M</v>
          </cell>
          <cell r="C43">
            <v>55</v>
          </cell>
          <cell r="D43">
            <v>1.22</v>
          </cell>
          <cell r="E43" t="str">
            <v>/</v>
          </cell>
          <cell r="F43" t="str">
            <v>/</v>
          </cell>
          <cell r="G43" t="str">
            <v>/</v>
          </cell>
          <cell r="H43" t="str">
            <v>/</v>
          </cell>
          <cell r="I43" t="str">
            <v>/</v>
          </cell>
          <cell r="J43" t="str">
            <v>非典型增生</v>
          </cell>
          <cell r="K43" t="str">
            <v>良性</v>
          </cell>
        </row>
        <row r="44">
          <cell r="A44" t="str">
            <v>19P0164959M</v>
          </cell>
          <cell r="B44" t="str">
            <v>F</v>
          </cell>
          <cell r="C44">
            <v>49</v>
          </cell>
          <cell r="D44">
            <v>0.74199999999999999</v>
          </cell>
          <cell r="E44">
            <v>0.42</v>
          </cell>
          <cell r="F44">
            <v>2.13</v>
          </cell>
          <cell r="G44">
            <v>7.8</v>
          </cell>
          <cell r="H44">
            <v>6.65</v>
          </cell>
          <cell r="I44">
            <v>7.24</v>
          </cell>
          <cell r="J44" t="str">
            <v>炎性病变</v>
          </cell>
          <cell r="K44" t="str">
            <v>良性</v>
          </cell>
        </row>
        <row r="45">
          <cell r="A45" t="str">
            <v>19P0164960M</v>
          </cell>
          <cell r="B45" t="str">
            <v>M</v>
          </cell>
          <cell r="C45">
            <v>67</v>
          </cell>
          <cell r="D45">
            <v>0.81599999999999995</v>
          </cell>
          <cell r="E45">
            <v>1.46</v>
          </cell>
          <cell r="F45">
            <v>2.91</v>
          </cell>
          <cell r="G45">
            <v>11.19</v>
          </cell>
          <cell r="H45">
            <v>13.71</v>
          </cell>
          <cell r="I45">
            <v>14.78</v>
          </cell>
          <cell r="J45" t="str">
            <v>炎性病变</v>
          </cell>
          <cell r="K45" t="str">
            <v>良性</v>
          </cell>
        </row>
        <row r="46">
          <cell r="A46" t="str">
            <v>19P0164961M</v>
          </cell>
          <cell r="B46" t="str">
            <v>M</v>
          </cell>
          <cell r="C46">
            <v>65</v>
          </cell>
          <cell r="D46">
            <v>0.28399999999999997</v>
          </cell>
          <cell r="E46">
            <v>16.670000000000002</v>
          </cell>
          <cell r="F46">
            <v>1.51</v>
          </cell>
          <cell r="G46">
            <v>9.2100000000000009</v>
          </cell>
          <cell r="H46">
            <v>36.409999999999997</v>
          </cell>
          <cell r="I46">
            <v>18.89</v>
          </cell>
          <cell r="J46" t="str">
            <v>非典型腺瘤样增生</v>
          </cell>
          <cell r="K46" t="str">
            <v>良性</v>
          </cell>
        </row>
        <row r="47">
          <cell r="A47" t="str">
            <v>19P0164962M</v>
          </cell>
          <cell r="B47" t="str">
            <v>M</v>
          </cell>
          <cell r="C47">
            <v>78</v>
          </cell>
          <cell r="D47">
            <v>2.08</v>
          </cell>
          <cell r="E47">
            <v>1.31</v>
          </cell>
          <cell r="F47">
            <v>5.16</v>
          </cell>
          <cell r="G47">
            <v>7.86</v>
          </cell>
          <cell r="H47">
            <v>32.200000000000003</v>
          </cell>
          <cell r="I47">
            <v>15.96</v>
          </cell>
          <cell r="J47" t="str">
            <v>肉芽肿性病变</v>
          </cell>
          <cell r="K47" t="str">
            <v>良性</v>
          </cell>
        </row>
        <row r="48">
          <cell r="A48" t="str">
            <v>19P0164963M</v>
          </cell>
          <cell r="B48" t="str">
            <v>M</v>
          </cell>
          <cell r="C48">
            <v>43</v>
          </cell>
          <cell r="D48">
            <v>0.67800000000000005</v>
          </cell>
          <cell r="E48" t="str">
            <v>/</v>
          </cell>
          <cell r="F48" t="str">
            <v>/</v>
          </cell>
          <cell r="G48" t="str">
            <v>/</v>
          </cell>
          <cell r="H48" t="str">
            <v>/</v>
          </cell>
          <cell r="I48" t="str">
            <v>/</v>
          </cell>
          <cell r="J48" t="str">
            <v>结核</v>
          </cell>
          <cell r="K48" t="str">
            <v>良性</v>
          </cell>
        </row>
        <row r="49">
          <cell r="A49" t="str">
            <v>19P0164964M</v>
          </cell>
          <cell r="B49" t="str">
            <v>F</v>
          </cell>
          <cell r="C49">
            <v>50</v>
          </cell>
          <cell r="D49">
            <v>1.69</v>
          </cell>
          <cell r="E49">
            <v>1.84</v>
          </cell>
          <cell r="F49">
            <v>1.34</v>
          </cell>
          <cell r="G49">
            <v>11.06</v>
          </cell>
          <cell r="H49">
            <v>11.41</v>
          </cell>
          <cell r="I49">
            <v>7.62</v>
          </cell>
          <cell r="J49" t="str">
            <v>孤立性纤维性肿瘤</v>
          </cell>
          <cell r="K49" t="str">
            <v>良性</v>
          </cell>
        </row>
        <row r="50">
          <cell r="A50" t="str">
            <v>19P0164965M</v>
          </cell>
          <cell r="B50" t="str">
            <v>M</v>
          </cell>
          <cell r="C50">
            <v>66</v>
          </cell>
          <cell r="D50">
            <v>0.57199999999999995</v>
          </cell>
          <cell r="E50">
            <v>2.23</v>
          </cell>
          <cell r="F50">
            <v>2.39</v>
          </cell>
          <cell r="G50">
            <v>16.37</v>
          </cell>
          <cell r="H50">
            <v>4.83</v>
          </cell>
          <cell r="I50">
            <v>7.97</v>
          </cell>
          <cell r="J50" t="str">
            <v>错构瘤</v>
          </cell>
          <cell r="K50" t="str">
            <v>良性</v>
          </cell>
        </row>
        <row r="51">
          <cell r="A51" t="str">
            <v>19P0164966M</v>
          </cell>
          <cell r="B51" t="str">
            <v>F</v>
          </cell>
          <cell r="C51">
            <v>54</v>
          </cell>
          <cell r="D51">
            <v>0.97199999999999998</v>
          </cell>
          <cell r="E51">
            <v>3.01</v>
          </cell>
          <cell r="F51">
            <v>1.82</v>
          </cell>
          <cell r="G51">
            <v>15.55</v>
          </cell>
          <cell r="H51">
            <v>13.07</v>
          </cell>
          <cell r="I51">
            <v>13.18</v>
          </cell>
          <cell r="J51" t="str">
            <v>非典型腺瘤样增生</v>
          </cell>
          <cell r="K51" t="str">
            <v>良性</v>
          </cell>
        </row>
        <row r="52">
          <cell r="A52" t="str">
            <v>19P0164967M</v>
          </cell>
          <cell r="B52" t="str">
            <v>F</v>
          </cell>
          <cell r="C52">
            <v>51</v>
          </cell>
          <cell r="D52">
            <v>1.3</v>
          </cell>
          <cell r="E52" t="str">
            <v>/</v>
          </cell>
          <cell r="F52" t="str">
            <v>/</v>
          </cell>
          <cell r="G52" t="str">
            <v>/</v>
          </cell>
          <cell r="H52" t="str">
            <v>/</v>
          </cell>
          <cell r="I52" t="str">
            <v>/</v>
          </cell>
          <cell r="J52" t="str">
            <v>硬化性肺泡细胞瘤</v>
          </cell>
          <cell r="K52" t="str">
            <v>良性</v>
          </cell>
        </row>
        <row r="53">
          <cell r="A53" t="str">
            <v>19P0164968M</v>
          </cell>
          <cell r="B53" t="str">
            <v>M</v>
          </cell>
          <cell r="C53">
            <v>79</v>
          </cell>
          <cell r="D53">
            <v>0.80600000000000005</v>
          </cell>
          <cell r="E53">
            <v>6.63</v>
          </cell>
          <cell r="F53">
            <v>3.68</v>
          </cell>
          <cell r="G53">
            <v>12.02</v>
          </cell>
          <cell r="H53">
            <v>27.26</v>
          </cell>
          <cell r="I53">
            <v>14.77</v>
          </cell>
          <cell r="J53" t="str">
            <v>炎性病变</v>
          </cell>
          <cell r="K53" t="str">
            <v>良性</v>
          </cell>
        </row>
        <row r="54">
          <cell r="A54" t="str">
            <v>19P0164969M</v>
          </cell>
          <cell r="B54" t="str">
            <v>F</v>
          </cell>
          <cell r="C54">
            <v>53</v>
          </cell>
          <cell r="D54">
            <v>2.6</v>
          </cell>
          <cell r="E54">
            <v>0.7</v>
          </cell>
          <cell r="F54">
            <v>1.52</v>
          </cell>
          <cell r="G54">
            <v>10.88</v>
          </cell>
          <cell r="H54">
            <v>6.83</v>
          </cell>
          <cell r="I54">
            <v>11.59</v>
          </cell>
          <cell r="J54" t="str">
            <v>炎性病变</v>
          </cell>
          <cell r="K54" t="str">
            <v>良性</v>
          </cell>
        </row>
        <row r="55">
          <cell r="A55" t="str">
            <v>19P0164970M</v>
          </cell>
          <cell r="B55" t="str">
            <v>F</v>
          </cell>
          <cell r="C55">
            <v>49</v>
          </cell>
          <cell r="D55">
            <v>0.44400000000000001</v>
          </cell>
          <cell r="E55">
            <v>2.0299999999999998</v>
          </cell>
          <cell r="F55">
            <v>2.63</v>
          </cell>
          <cell r="G55">
            <v>9.57</v>
          </cell>
          <cell r="H55">
            <v>7.54</v>
          </cell>
          <cell r="I55">
            <v>10.29</v>
          </cell>
          <cell r="J55" t="str">
            <v>炎性病变</v>
          </cell>
          <cell r="K55" t="str">
            <v>良性</v>
          </cell>
        </row>
        <row r="56">
          <cell r="A56" t="str">
            <v>19P0164971M</v>
          </cell>
          <cell r="B56" t="str">
            <v>M</v>
          </cell>
          <cell r="C56">
            <v>54</v>
          </cell>
          <cell r="D56">
            <v>0.57399999999999995</v>
          </cell>
          <cell r="E56">
            <v>1.76</v>
          </cell>
          <cell r="F56">
            <v>3.71</v>
          </cell>
          <cell r="G56">
            <v>11.95</v>
          </cell>
          <cell r="H56">
            <v>18.71</v>
          </cell>
          <cell r="I56">
            <v>18.760000000000002</v>
          </cell>
          <cell r="J56" t="str">
            <v>肉芽肿性炎</v>
          </cell>
          <cell r="K56" t="str">
            <v>良性</v>
          </cell>
        </row>
        <row r="57">
          <cell r="A57" t="str">
            <v>19P0164972M</v>
          </cell>
          <cell r="B57" t="str">
            <v>M</v>
          </cell>
          <cell r="C57">
            <v>56</v>
          </cell>
          <cell r="D57">
            <v>0.82399999999999995</v>
          </cell>
          <cell r="E57">
            <v>2.4300000000000002</v>
          </cell>
          <cell r="F57">
            <v>2.64</v>
          </cell>
          <cell r="G57">
            <v>21.97</v>
          </cell>
          <cell r="H57" t="str">
            <v>/</v>
          </cell>
          <cell r="I57" t="str">
            <v>/</v>
          </cell>
          <cell r="J57" t="str">
            <v>肉芽肿性结节</v>
          </cell>
          <cell r="K57" t="str">
            <v>良性</v>
          </cell>
        </row>
        <row r="58">
          <cell r="A58" t="str">
            <v>19P0164973M</v>
          </cell>
          <cell r="B58" t="str">
            <v>F</v>
          </cell>
          <cell r="C58">
            <v>69</v>
          </cell>
          <cell r="D58">
            <v>1.1000000000000001</v>
          </cell>
          <cell r="E58">
            <v>4.4000000000000004</v>
          </cell>
          <cell r="F58">
            <v>3.07</v>
          </cell>
          <cell r="G58">
            <v>13.06</v>
          </cell>
          <cell r="H58" t="str">
            <v>/</v>
          </cell>
          <cell r="I58" t="str">
            <v>/</v>
          </cell>
          <cell r="J58" t="str">
            <v>肉芽肿性炎</v>
          </cell>
          <cell r="K58" t="str">
            <v>良性</v>
          </cell>
        </row>
        <row r="59">
          <cell r="B59" t="str">
            <v>M</v>
          </cell>
          <cell r="C59">
            <v>52</v>
          </cell>
          <cell r="D59">
            <v>0.22800000000000001</v>
          </cell>
          <cell r="E59">
            <v>2.15</v>
          </cell>
          <cell r="F59">
            <v>2.04</v>
          </cell>
          <cell r="G59">
            <v>17.22</v>
          </cell>
          <cell r="H59" t="str">
            <v>/</v>
          </cell>
          <cell r="I59" t="str">
            <v>/</v>
          </cell>
          <cell r="J59" t="str">
            <v>肉芽肿性结节</v>
          </cell>
          <cell r="K59" t="str">
            <v>良性</v>
          </cell>
        </row>
        <row r="60">
          <cell r="A60" t="str">
            <v>19P0164975M</v>
          </cell>
          <cell r="B60" t="str">
            <v>F</v>
          </cell>
          <cell r="C60">
            <v>60</v>
          </cell>
          <cell r="D60">
            <v>0.624</v>
          </cell>
          <cell r="E60">
            <v>1.58</v>
          </cell>
          <cell r="F60">
            <v>3.11</v>
          </cell>
          <cell r="G60">
            <v>11.98</v>
          </cell>
          <cell r="H60" t="str">
            <v>/</v>
          </cell>
          <cell r="I60" t="str">
            <v>/</v>
          </cell>
          <cell r="J60" t="str">
            <v>炎性假瘤</v>
          </cell>
          <cell r="K60" t="str">
            <v>良性</v>
          </cell>
        </row>
        <row r="61">
          <cell r="A61" t="str">
            <v>19P0164976M</v>
          </cell>
          <cell r="B61" t="str">
            <v>F</v>
          </cell>
          <cell r="C61">
            <v>41</v>
          </cell>
          <cell r="D61">
            <v>0.84599999999999997</v>
          </cell>
          <cell r="E61">
            <v>1.5</v>
          </cell>
          <cell r="F61" t="str">
            <v>/</v>
          </cell>
          <cell r="G61" t="str">
            <v>/</v>
          </cell>
          <cell r="H61">
            <v>15.16</v>
          </cell>
          <cell r="I61">
            <v>15.59</v>
          </cell>
          <cell r="J61" t="str">
            <v>炎性病变</v>
          </cell>
          <cell r="K61" t="str">
            <v>良性</v>
          </cell>
        </row>
        <row r="62">
          <cell r="A62" t="str">
            <v>19P0164977M</v>
          </cell>
          <cell r="B62" t="str">
            <v>F</v>
          </cell>
          <cell r="C62">
            <v>53</v>
          </cell>
          <cell r="D62">
            <v>1.47</v>
          </cell>
          <cell r="E62">
            <v>1.41</v>
          </cell>
          <cell r="F62">
            <v>2.54</v>
          </cell>
          <cell r="G62">
            <v>12.6</v>
          </cell>
          <cell r="H62" t="str">
            <v>/</v>
          </cell>
          <cell r="I62" t="str">
            <v>/</v>
          </cell>
          <cell r="J62" t="str">
            <v>非典型增生结节</v>
          </cell>
          <cell r="K62" t="str">
            <v>良性</v>
          </cell>
        </row>
        <row r="63">
          <cell r="A63" t="str">
            <v>19P0164978M</v>
          </cell>
          <cell r="B63" t="str">
            <v>M</v>
          </cell>
          <cell r="C63">
            <v>67</v>
          </cell>
          <cell r="D63">
            <v>0.88800000000000001</v>
          </cell>
          <cell r="E63">
            <v>2.58</v>
          </cell>
          <cell r="F63">
            <v>5.31</v>
          </cell>
          <cell r="G63">
            <v>17.489999999999998</v>
          </cell>
          <cell r="H63" t="str">
            <v>/</v>
          </cell>
          <cell r="I63" t="str">
            <v>/</v>
          </cell>
          <cell r="J63" t="str">
            <v>肉芽肿性病变</v>
          </cell>
          <cell r="K63" t="str">
            <v>良性</v>
          </cell>
        </row>
        <row r="64">
          <cell r="A64" t="str">
            <v>19P0164979M</v>
          </cell>
          <cell r="B64" t="str">
            <v>M</v>
          </cell>
          <cell r="C64">
            <v>64</v>
          </cell>
          <cell r="D64">
            <v>2.02</v>
          </cell>
          <cell r="E64" t="str">
            <v>/</v>
          </cell>
          <cell r="F64" t="str">
            <v>/</v>
          </cell>
          <cell r="G64" t="str">
            <v>/</v>
          </cell>
          <cell r="H64" t="str">
            <v>/</v>
          </cell>
          <cell r="I64" t="str">
            <v>/</v>
          </cell>
          <cell r="J64" t="str">
            <v>炎性病变</v>
          </cell>
          <cell r="K64" t="str">
            <v>良性</v>
          </cell>
        </row>
        <row r="65">
          <cell r="A65" t="str">
            <v>19P0164980M</v>
          </cell>
          <cell r="B65" t="str">
            <v>F</v>
          </cell>
          <cell r="C65">
            <v>31</v>
          </cell>
          <cell r="D65">
            <v>0.996</v>
          </cell>
          <cell r="E65">
            <v>1.29</v>
          </cell>
          <cell r="F65">
            <v>3.33</v>
          </cell>
          <cell r="G65">
            <v>10.42</v>
          </cell>
          <cell r="H65" t="str">
            <v>/</v>
          </cell>
          <cell r="I65" t="str">
            <v>/</v>
          </cell>
          <cell r="J65" t="str">
            <v>孤立性纤维性肿瘤</v>
          </cell>
          <cell r="K65" t="str">
            <v>良性</v>
          </cell>
        </row>
        <row r="66">
          <cell r="A66" t="str">
            <v>19P0164981M</v>
          </cell>
          <cell r="B66" t="str">
            <v>F</v>
          </cell>
          <cell r="C66">
            <v>55</v>
          </cell>
          <cell r="D66">
            <v>1.07</v>
          </cell>
          <cell r="E66">
            <v>0.8</v>
          </cell>
          <cell r="F66">
            <v>2.5499999999999998</v>
          </cell>
          <cell r="G66">
            <v>18.62</v>
          </cell>
          <cell r="H66" t="str">
            <v>/</v>
          </cell>
          <cell r="I66" t="str">
            <v>/</v>
          </cell>
          <cell r="J66" t="str">
            <v>非典型腺瘤样增生</v>
          </cell>
          <cell r="K66" t="str">
            <v>良性</v>
          </cell>
        </row>
        <row r="67">
          <cell r="A67" t="str">
            <v>19P0164982M</v>
          </cell>
          <cell r="B67" t="str">
            <v>F</v>
          </cell>
          <cell r="C67">
            <v>63</v>
          </cell>
          <cell r="D67">
            <v>0.92400000000000004</v>
          </cell>
          <cell r="E67">
            <v>4.47</v>
          </cell>
          <cell r="F67">
            <v>2.74</v>
          </cell>
          <cell r="G67">
            <v>16.84</v>
          </cell>
          <cell r="H67" t="str">
            <v>/</v>
          </cell>
          <cell r="I67" t="str">
            <v>/</v>
          </cell>
          <cell r="J67" t="str">
            <v>非典型腺瘤样增生结节</v>
          </cell>
          <cell r="K67" t="str">
            <v>良性</v>
          </cell>
        </row>
        <row r="68">
          <cell r="A68" t="str">
            <v>19P0164983M</v>
          </cell>
          <cell r="B68" t="str">
            <v>M</v>
          </cell>
          <cell r="C68">
            <v>50</v>
          </cell>
          <cell r="D68">
            <v>0.73399999999999999</v>
          </cell>
          <cell r="E68">
            <v>2.0099999999999998</v>
          </cell>
          <cell r="F68">
            <v>1.1599999999999999</v>
          </cell>
          <cell r="G68" t="str">
            <v>/</v>
          </cell>
          <cell r="H68" t="str">
            <v>/</v>
          </cell>
          <cell r="I68" t="str">
            <v>/</v>
          </cell>
          <cell r="J68" t="str">
            <v>炎性病变</v>
          </cell>
          <cell r="K68" t="str">
            <v>良性</v>
          </cell>
        </row>
        <row r="69">
          <cell r="A69" t="str">
            <v>19P0164984M</v>
          </cell>
          <cell r="B69" t="str">
            <v>M</v>
          </cell>
          <cell r="C69">
            <v>75</v>
          </cell>
          <cell r="D69">
            <v>1.56</v>
          </cell>
          <cell r="E69">
            <v>3.36</v>
          </cell>
          <cell r="F69">
            <v>38.619999999999997</v>
          </cell>
          <cell r="G69" t="str">
            <v>/</v>
          </cell>
          <cell r="H69" t="str">
            <v>/</v>
          </cell>
          <cell r="I69" t="str">
            <v>/</v>
          </cell>
          <cell r="J69" t="str">
            <v>尿路上皮癌肺转移</v>
          </cell>
          <cell r="K69" t="str">
            <v>恶性</v>
          </cell>
        </row>
        <row r="70">
          <cell r="A70" t="str">
            <v>19P0164985M</v>
          </cell>
          <cell r="B70" t="str">
            <v>M</v>
          </cell>
          <cell r="C70">
            <v>58</v>
          </cell>
          <cell r="D70">
            <v>2.84</v>
          </cell>
          <cell r="E70">
            <v>3.38</v>
          </cell>
          <cell r="F70">
            <v>1.52</v>
          </cell>
          <cell r="G70">
            <v>9.67</v>
          </cell>
          <cell r="H70">
            <v>221.7</v>
          </cell>
          <cell r="I70">
            <v>43.06</v>
          </cell>
          <cell r="J70" t="str">
            <v>肉芽肿性炎</v>
          </cell>
          <cell r="K70" t="str">
            <v>良性</v>
          </cell>
        </row>
        <row r="71">
          <cell r="A71" t="str">
            <v>19P0164986M</v>
          </cell>
          <cell r="B71" t="str">
            <v>M</v>
          </cell>
          <cell r="C71">
            <v>40</v>
          </cell>
          <cell r="D71">
            <v>0.872</v>
          </cell>
          <cell r="E71">
            <v>2.14</v>
          </cell>
          <cell r="F71">
            <v>2.98</v>
          </cell>
          <cell r="G71">
            <v>13.25</v>
          </cell>
          <cell r="H71">
            <v>17.63</v>
          </cell>
          <cell r="I71">
            <v>7.23</v>
          </cell>
          <cell r="J71" t="str">
            <v>肉芽肿性炎</v>
          </cell>
          <cell r="K71" t="str">
            <v>良性</v>
          </cell>
        </row>
        <row r="72">
          <cell r="A72" t="str">
            <v>19P0164987M</v>
          </cell>
          <cell r="B72" t="str">
            <v>M</v>
          </cell>
          <cell r="C72">
            <v>62</v>
          </cell>
          <cell r="D72">
            <v>0.73799999999999999</v>
          </cell>
          <cell r="E72">
            <v>3.69</v>
          </cell>
          <cell r="F72">
            <v>4</v>
          </cell>
          <cell r="G72">
            <v>11.9</v>
          </cell>
          <cell r="H72">
            <v>1.82</v>
          </cell>
          <cell r="I72">
            <v>7.94</v>
          </cell>
          <cell r="J72" t="str">
            <v>浸润性腺癌</v>
          </cell>
          <cell r="K72" t="str">
            <v>恶性</v>
          </cell>
        </row>
        <row r="73">
          <cell r="B73" t="str">
            <v>M</v>
          </cell>
          <cell r="C73">
            <v>55</v>
          </cell>
          <cell r="D73">
            <v>0.61799999999999999</v>
          </cell>
          <cell r="E73">
            <v>1.08</v>
          </cell>
          <cell r="F73">
            <v>2.27</v>
          </cell>
          <cell r="G73">
            <v>16.14</v>
          </cell>
          <cell r="H73">
            <v>8.77</v>
          </cell>
          <cell r="I73">
            <v>11.15</v>
          </cell>
          <cell r="J73" t="str">
            <v>肉芽肿性炎</v>
          </cell>
          <cell r="K73" t="str">
            <v>良性</v>
          </cell>
        </row>
        <row r="74">
          <cell r="A74" t="str">
            <v>19P0164989M</v>
          </cell>
          <cell r="B74" t="str">
            <v>M</v>
          </cell>
          <cell r="C74">
            <v>59</v>
          </cell>
          <cell r="D74">
            <v>0.83799999999999997</v>
          </cell>
          <cell r="E74">
            <v>1.43</v>
          </cell>
          <cell r="F74">
            <v>4.4400000000000004</v>
          </cell>
          <cell r="G74">
            <v>12.14</v>
          </cell>
          <cell r="H74">
            <v>11.31</v>
          </cell>
          <cell r="I74">
            <v>11.19</v>
          </cell>
          <cell r="J74" t="str">
            <v>肉芽肿性炎</v>
          </cell>
          <cell r="K74" t="str">
            <v>良性</v>
          </cell>
        </row>
        <row r="75">
          <cell r="A75" t="str">
            <v>19P0164990M</v>
          </cell>
          <cell r="B75" t="str">
            <v>F</v>
          </cell>
          <cell r="C75">
            <v>53</v>
          </cell>
          <cell r="D75">
            <v>1.19</v>
          </cell>
          <cell r="E75">
            <v>2.63</v>
          </cell>
          <cell r="F75">
            <v>3.01</v>
          </cell>
          <cell r="G75">
            <v>10.9</v>
          </cell>
          <cell r="H75">
            <v>13.63</v>
          </cell>
          <cell r="I75">
            <v>9.5500000000000007</v>
          </cell>
          <cell r="J75" t="str">
            <v>非典型增生</v>
          </cell>
          <cell r="K75" t="str">
            <v>良性</v>
          </cell>
        </row>
        <row r="76">
          <cell r="A76" t="str">
            <v>19P0164991M</v>
          </cell>
          <cell r="B76" t="str">
            <v>F</v>
          </cell>
          <cell r="C76">
            <v>65</v>
          </cell>
          <cell r="D76">
            <v>1.04</v>
          </cell>
          <cell r="E76">
            <v>2.0099999999999998</v>
          </cell>
          <cell r="F76">
            <v>1.87</v>
          </cell>
          <cell r="G76">
            <v>10</v>
          </cell>
          <cell r="H76">
            <v>4.28</v>
          </cell>
          <cell r="I76">
            <v>13.61</v>
          </cell>
          <cell r="J76" t="str">
            <v>非典型腺瘤样增生</v>
          </cell>
          <cell r="K76" t="str">
            <v>良性</v>
          </cell>
        </row>
        <row r="77">
          <cell r="A77" t="str">
            <v>19P0164992M</v>
          </cell>
          <cell r="B77" t="str">
            <v>M</v>
          </cell>
          <cell r="C77">
            <v>54</v>
          </cell>
          <cell r="D77">
            <v>1.1000000000000001</v>
          </cell>
          <cell r="E77">
            <v>3.46</v>
          </cell>
          <cell r="F77">
            <v>2.75</v>
          </cell>
          <cell r="G77">
            <v>9.58</v>
          </cell>
          <cell r="H77">
            <v>14.2</v>
          </cell>
          <cell r="I77">
            <v>8.8699999999999992</v>
          </cell>
          <cell r="J77" t="str">
            <v>肺大疱</v>
          </cell>
          <cell r="K77" t="str">
            <v>良性</v>
          </cell>
        </row>
        <row r="78">
          <cell r="A78" t="str">
            <v>19P0164993M</v>
          </cell>
          <cell r="B78" t="str">
            <v>M</v>
          </cell>
          <cell r="C78">
            <v>60</v>
          </cell>
          <cell r="D78">
            <v>0.874</v>
          </cell>
          <cell r="E78">
            <v>2.31</v>
          </cell>
          <cell r="F78">
            <v>2.6</v>
          </cell>
          <cell r="G78">
            <v>9.92</v>
          </cell>
          <cell r="H78">
            <v>6.54</v>
          </cell>
          <cell r="I78">
            <v>13.31</v>
          </cell>
          <cell r="J78" t="str">
            <v>隐球菌感染</v>
          </cell>
          <cell r="K78" t="str">
            <v>良性</v>
          </cell>
        </row>
        <row r="79">
          <cell r="A79" t="str">
            <v>19P0164994M</v>
          </cell>
          <cell r="B79" t="str">
            <v>F</v>
          </cell>
          <cell r="C79">
            <v>44</v>
          </cell>
          <cell r="D79">
            <v>0.41199999999999998</v>
          </cell>
          <cell r="E79">
            <v>2.09</v>
          </cell>
          <cell r="F79">
            <v>2.5099999999999998</v>
          </cell>
          <cell r="G79">
            <v>14.66</v>
          </cell>
          <cell r="H79">
            <v>5.26</v>
          </cell>
          <cell r="I79">
            <v>8.4</v>
          </cell>
          <cell r="J79" t="str">
            <v>错构瘤</v>
          </cell>
          <cell r="K79" t="str">
            <v>良性</v>
          </cell>
        </row>
        <row r="80">
          <cell r="A80" t="str">
            <v>19P0164995M</v>
          </cell>
          <cell r="B80" t="str">
            <v>F</v>
          </cell>
          <cell r="C80">
            <v>63</v>
          </cell>
          <cell r="D80">
            <v>0.41599999999999998</v>
          </cell>
          <cell r="E80">
            <v>3.19</v>
          </cell>
          <cell r="F80">
            <v>1.51</v>
          </cell>
          <cell r="G80">
            <v>13.09</v>
          </cell>
          <cell r="H80">
            <v>4.04</v>
          </cell>
          <cell r="I80">
            <v>8.4</v>
          </cell>
          <cell r="J80" t="str">
            <v>非典型腺瘤样增生</v>
          </cell>
          <cell r="K80" t="str">
            <v>良性</v>
          </cell>
        </row>
        <row r="81">
          <cell r="A81" t="str">
            <v>19P0164996M</v>
          </cell>
          <cell r="B81" t="str">
            <v>F</v>
          </cell>
          <cell r="C81">
            <v>57</v>
          </cell>
          <cell r="D81">
            <v>0.69799999999999995</v>
          </cell>
          <cell r="E81">
            <v>2.59</v>
          </cell>
          <cell r="F81">
            <v>1.07</v>
          </cell>
          <cell r="G81">
            <v>18.239999999999998</v>
          </cell>
          <cell r="H81">
            <v>5.86</v>
          </cell>
          <cell r="I81">
            <v>7.04</v>
          </cell>
          <cell r="J81" t="str">
            <v>非典型增生</v>
          </cell>
          <cell r="K81" t="str">
            <v>良性</v>
          </cell>
        </row>
        <row r="82">
          <cell r="A82" t="str">
            <v>19P0164997M</v>
          </cell>
          <cell r="B82" t="str">
            <v>M</v>
          </cell>
          <cell r="C82">
            <v>54</v>
          </cell>
          <cell r="D82">
            <v>0.56000000000000005</v>
          </cell>
          <cell r="E82">
            <v>3.03</v>
          </cell>
          <cell r="F82">
            <v>1.04</v>
          </cell>
          <cell r="G82">
            <v>19.940000000000001</v>
          </cell>
          <cell r="H82">
            <v>21.48</v>
          </cell>
          <cell r="I82">
            <v>13.83</v>
          </cell>
          <cell r="J82" t="str">
            <v>炎性病变</v>
          </cell>
          <cell r="K82" t="str">
            <v>良性</v>
          </cell>
        </row>
        <row r="83">
          <cell r="A83" t="str">
            <v>19P0164998M</v>
          </cell>
          <cell r="B83" t="str">
            <v>M</v>
          </cell>
          <cell r="C83">
            <v>68</v>
          </cell>
          <cell r="D83">
            <v>0.27400000000000002</v>
          </cell>
          <cell r="E83">
            <v>5.36</v>
          </cell>
          <cell r="F83">
            <v>2.2999999999999998</v>
          </cell>
          <cell r="G83">
            <v>10.81</v>
          </cell>
          <cell r="H83">
            <v>25.73</v>
          </cell>
          <cell r="I83">
            <v>14.07</v>
          </cell>
          <cell r="J83" t="str">
            <v>肉芽肿性炎</v>
          </cell>
          <cell r="K83" t="str">
            <v>良性</v>
          </cell>
        </row>
        <row r="84">
          <cell r="A84" t="str">
            <v>19P0164999M</v>
          </cell>
          <cell r="B84" t="str">
            <v>F</v>
          </cell>
          <cell r="C84">
            <v>54</v>
          </cell>
          <cell r="D84">
            <v>0.67200000000000004</v>
          </cell>
          <cell r="E84">
            <v>1.08</v>
          </cell>
          <cell r="F84">
            <v>3.79</v>
          </cell>
          <cell r="G84">
            <v>9.86</v>
          </cell>
          <cell r="H84">
            <v>14.45</v>
          </cell>
          <cell r="I84">
            <v>12.98</v>
          </cell>
          <cell r="J84" t="str">
            <v>炎性病变</v>
          </cell>
          <cell r="K84" t="str">
            <v>良性</v>
          </cell>
        </row>
        <row r="85">
          <cell r="A85" t="str">
            <v>19P0165000M</v>
          </cell>
          <cell r="B85" t="str">
            <v>M</v>
          </cell>
          <cell r="C85">
            <v>41</v>
          </cell>
          <cell r="D85">
            <v>0.49399999999999999</v>
          </cell>
          <cell r="E85">
            <v>1.0900000000000001</v>
          </cell>
          <cell r="F85">
            <v>1.84</v>
          </cell>
          <cell r="G85">
            <v>18.02</v>
          </cell>
          <cell r="H85">
            <v>8.77</v>
          </cell>
          <cell r="I85">
            <v>10.88</v>
          </cell>
          <cell r="J85" t="str">
            <v>非典型增生</v>
          </cell>
          <cell r="K85" t="str">
            <v>良性</v>
          </cell>
        </row>
        <row r="86">
          <cell r="A86" t="str">
            <v>19P0165001M</v>
          </cell>
          <cell r="B86" t="str">
            <v>F</v>
          </cell>
          <cell r="C86">
            <v>60</v>
          </cell>
          <cell r="D86">
            <v>0.47199999999999998</v>
          </cell>
          <cell r="E86">
            <v>1.45</v>
          </cell>
          <cell r="F86">
            <v>1.1200000000000001</v>
          </cell>
          <cell r="G86">
            <v>13.6</v>
          </cell>
          <cell r="H86">
            <v>8.59</v>
          </cell>
          <cell r="I86">
            <v>10.53</v>
          </cell>
          <cell r="J86" t="str">
            <v>非典型增生</v>
          </cell>
          <cell r="K86" t="str">
            <v>良性</v>
          </cell>
        </row>
        <row r="87">
          <cell r="A87" t="str">
            <v>19P0165002M</v>
          </cell>
          <cell r="B87" t="str">
            <v>F</v>
          </cell>
          <cell r="C87">
            <v>49</v>
          </cell>
          <cell r="D87">
            <v>0.70599999999999996</v>
          </cell>
          <cell r="E87">
            <v>0.43</v>
          </cell>
          <cell r="F87">
            <v>3.23</v>
          </cell>
          <cell r="G87">
            <v>8.94</v>
          </cell>
          <cell r="H87">
            <v>4.74</v>
          </cell>
          <cell r="I87">
            <v>12.75</v>
          </cell>
          <cell r="J87" t="str">
            <v>过敏性肺泡炎</v>
          </cell>
          <cell r="K87" t="str">
            <v>良性</v>
          </cell>
        </row>
        <row r="88">
          <cell r="A88" t="str">
            <v>19P0165003M</v>
          </cell>
          <cell r="B88" t="str">
            <v>F</v>
          </cell>
          <cell r="C88">
            <v>62</v>
          </cell>
          <cell r="D88">
            <v>1.21</v>
          </cell>
          <cell r="E88">
            <v>1.53</v>
          </cell>
          <cell r="F88">
            <v>1.5</v>
          </cell>
          <cell r="G88">
            <v>10.01</v>
          </cell>
          <cell r="H88">
            <v>7.9</v>
          </cell>
          <cell r="I88">
            <v>7.98</v>
          </cell>
          <cell r="J88" t="str">
            <v>浸润性腺癌</v>
          </cell>
          <cell r="K88" t="str">
            <v>恶性</v>
          </cell>
        </row>
        <row r="89">
          <cell r="A89" t="str">
            <v>19P0165004M</v>
          </cell>
          <cell r="B89" t="str">
            <v>F</v>
          </cell>
          <cell r="C89">
            <v>61</v>
          </cell>
          <cell r="D89">
            <v>1.71</v>
          </cell>
          <cell r="E89">
            <v>0.72</v>
          </cell>
          <cell r="F89">
            <v>3.31</v>
          </cell>
          <cell r="G89">
            <v>8.58</v>
          </cell>
          <cell r="H89">
            <v>9.07</v>
          </cell>
          <cell r="I89">
            <v>7.53</v>
          </cell>
          <cell r="J89" t="str">
            <v>非典型增生</v>
          </cell>
          <cell r="K89" t="str">
            <v>良性</v>
          </cell>
        </row>
        <row r="90">
          <cell r="A90" t="str">
            <v>19P0165005M</v>
          </cell>
          <cell r="B90" t="str">
            <v>M</v>
          </cell>
          <cell r="C90">
            <v>61</v>
          </cell>
          <cell r="D90">
            <v>0.89200000000000002</v>
          </cell>
          <cell r="E90">
            <v>2.1800000000000002</v>
          </cell>
          <cell r="F90">
            <v>4.67</v>
          </cell>
          <cell r="G90">
            <v>12.21</v>
          </cell>
          <cell r="H90">
            <v>12.9</v>
          </cell>
          <cell r="I90">
            <v>8.77</v>
          </cell>
          <cell r="J90" t="str">
            <v>腺癌</v>
          </cell>
          <cell r="K90" t="str">
            <v>恶性</v>
          </cell>
        </row>
        <row r="91">
          <cell r="A91" t="str">
            <v>19P0165006M</v>
          </cell>
          <cell r="B91" t="str">
            <v>F</v>
          </cell>
          <cell r="C91">
            <v>43</v>
          </cell>
          <cell r="D91">
            <v>1.1299999999999999</v>
          </cell>
          <cell r="E91" t="str">
            <v>/</v>
          </cell>
          <cell r="F91" t="str">
            <v>/</v>
          </cell>
          <cell r="G91" t="str">
            <v>/</v>
          </cell>
          <cell r="H91" t="str">
            <v>/</v>
          </cell>
          <cell r="I91" t="str">
            <v>/</v>
          </cell>
          <cell r="J91" t="str">
            <v>腺癌</v>
          </cell>
          <cell r="K91" t="str">
            <v>恶性</v>
          </cell>
        </row>
        <row r="92">
          <cell r="A92" t="str">
            <v>19P0165007M</v>
          </cell>
          <cell r="B92" t="str">
            <v>F</v>
          </cell>
          <cell r="C92">
            <v>56</v>
          </cell>
          <cell r="D92">
            <v>0.41199999999999998</v>
          </cell>
          <cell r="E92">
            <v>2.4300000000000002</v>
          </cell>
          <cell r="F92">
            <v>1.94</v>
          </cell>
          <cell r="G92">
            <v>12.24</v>
          </cell>
          <cell r="H92">
            <v>20.71</v>
          </cell>
          <cell r="I92">
            <v>8.25</v>
          </cell>
          <cell r="J92" t="str">
            <v>错构瘤</v>
          </cell>
          <cell r="K92" t="str">
            <v>良性</v>
          </cell>
        </row>
        <row r="93">
          <cell r="A93" t="str">
            <v>19P0165008M</v>
          </cell>
          <cell r="B93" t="str">
            <v>M</v>
          </cell>
          <cell r="C93">
            <v>68</v>
          </cell>
          <cell r="D93">
            <v>1.1499999999999999</v>
          </cell>
          <cell r="E93" t="str">
            <v>/</v>
          </cell>
          <cell r="F93" t="str">
            <v>/</v>
          </cell>
          <cell r="G93" t="str">
            <v>/</v>
          </cell>
          <cell r="H93" t="str">
            <v>/</v>
          </cell>
          <cell r="I93" t="str">
            <v>/</v>
          </cell>
          <cell r="J93" t="str">
            <v>平滑肌组织增生</v>
          </cell>
          <cell r="K93" t="str">
            <v>良性</v>
          </cell>
        </row>
        <row r="94">
          <cell r="A94" t="str">
            <v>19P0165009M</v>
          </cell>
          <cell r="B94" t="str">
            <v>F</v>
          </cell>
          <cell r="C94">
            <v>44</v>
          </cell>
          <cell r="D94">
            <v>0.54200000000000004</v>
          </cell>
          <cell r="E94">
            <v>0.97</v>
          </cell>
          <cell r="F94">
            <v>1.72</v>
          </cell>
          <cell r="G94">
            <v>11.41</v>
          </cell>
          <cell r="H94">
            <v>19.41</v>
          </cell>
          <cell r="I94">
            <v>20.88</v>
          </cell>
          <cell r="J94" t="str">
            <v>微浸润性腺癌</v>
          </cell>
          <cell r="K94" t="str">
            <v>恶性</v>
          </cell>
        </row>
        <row r="95">
          <cell r="A95" t="str">
            <v>19P0165010M</v>
          </cell>
          <cell r="B95" t="str">
            <v>M</v>
          </cell>
          <cell r="C95">
            <v>43</v>
          </cell>
          <cell r="D95">
            <v>0.45400000000000001</v>
          </cell>
          <cell r="E95">
            <v>1.92</v>
          </cell>
          <cell r="F95">
            <v>1.9</v>
          </cell>
          <cell r="G95">
            <v>13.66</v>
          </cell>
          <cell r="H95">
            <v>12.94</v>
          </cell>
          <cell r="I95">
            <v>5.97</v>
          </cell>
          <cell r="J95" t="str">
            <v>微浸润性腺癌</v>
          </cell>
          <cell r="K95" t="str">
            <v>恶性</v>
          </cell>
        </row>
        <row r="96">
          <cell r="A96" t="str">
            <v>19P0165011M</v>
          </cell>
          <cell r="B96" t="str">
            <v>M</v>
          </cell>
          <cell r="C96">
            <v>47</v>
          </cell>
          <cell r="D96">
            <v>0.438</v>
          </cell>
          <cell r="E96">
            <v>2.35</v>
          </cell>
          <cell r="F96">
            <v>2.21</v>
          </cell>
          <cell r="G96">
            <v>12.9</v>
          </cell>
          <cell r="H96">
            <v>6.86</v>
          </cell>
          <cell r="I96">
            <v>10.08</v>
          </cell>
          <cell r="J96" t="str">
            <v>鳞癌</v>
          </cell>
          <cell r="K96" t="str">
            <v>恶性</v>
          </cell>
        </row>
        <row r="97">
          <cell r="A97" t="str">
            <v>19P0165012M</v>
          </cell>
          <cell r="B97" t="str">
            <v>M</v>
          </cell>
          <cell r="C97">
            <v>63</v>
          </cell>
          <cell r="D97">
            <v>1.19</v>
          </cell>
          <cell r="E97">
            <v>2.0299999999999998</v>
          </cell>
          <cell r="F97">
            <v>2.68</v>
          </cell>
          <cell r="G97">
            <v>6.37</v>
          </cell>
          <cell r="H97">
            <v>19.71</v>
          </cell>
          <cell r="I97">
            <v>11.98</v>
          </cell>
          <cell r="J97" t="str">
            <v>炎性病变</v>
          </cell>
          <cell r="K97" t="str">
            <v>良性</v>
          </cell>
        </row>
        <row r="98">
          <cell r="A98" t="str">
            <v>19P0165013M</v>
          </cell>
          <cell r="B98" t="str">
            <v>M</v>
          </cell>
          <cell r="C98">
            <v>77</v>
          </cell>
          <cell r="D98">
            <v>0.44800000000000001</v>
          </cell>
          <cell r="E98">
            <v>1.03</v>
          </cell>
          <cell r="F98">
            <v>1.69</v>
          </cell>
          <cell r="G98">
            <v>11.94</v>
          </cell>
          <cell r="H98">
            <v>12.45</v>
          </cell>
          <cell r="I98">
            <v>6.92</v>
          </cell>
          <cell r="J98" t="str">
            <v>结核</v>
          </cell>
          <cell r="K98" t="str">
            <v>良性</v>
          </cell>
        </row>
        <row r="99">
          <cell r="A99" t="str">
            <v>19P0165014M</v>
          </cell>
          <cell r="B99" t="str">
            <v>M</v>
          </cell>
          <cell r="C99">
            <v>55</v>
          </cell>
          <cell r="D99">
            <v>0.27600000000000002</v>
          </cell>
          <cell r="E99">
            <v>0.63</v>
          </cell>
          <cell r="F99">
            <v>1.37</v>
          </cell>
          <cell r="G99">
            <v>12.8</v>
          </cell>
          <cell r="H99">
            <v>8.86</v>
          </cell>
          <cell r="I99">
            <v>12.61</v>
          </cell>
          <cell r="J99" t="str">
            <v>肉芽肿性病变</v>
          </cell>
          <cell r="K99" t="str">
            <v>良性</v>
          </cell>
        </row>
        <row r="100">
          <cell r="A100" t="str">
            <v>19P0165015M</v>
          </cell>
          <cell r="B100" t="str">
            <v>M</v>
          </cell>
          <cell r="C100">
            <v>38</v>
          </cell>
          <cell r="D100">
            <v>6.14</v>
          </cell>
          <cell r="E100">
            <v>1.77</v>
          </cell>
          <cell r="F100">
            <v>2.09</v>
          </cell>
          <cell r="G100">
            <v>8.4499999999999993</v>
          </cell>
          <cell r="H100">
            <v>13.57</v>
          </cell>
          <cell r="I100">
            <v>7.53</v>
          </cell>
          <cell r="J100" t="str">
            <v>炎性病变</v>
          </cell>
          <cell r="K100" t="str">
            <v>良性</v>
          </cell>
        </row>
        <row r="101">
          <cell r="A101" t="str">
            <v>19P0165016M</v>
          </cell>
          <cell r="B101" t="str">
            <v>M</v>
          </cell>
          <cell r="C101">
            <v>70</v>
          </cell>
          <cell r="D101">
            <v>0.46600000000000003</v>
          </cell>
          <cell r="E101">
            <v>1.68</v>
          </cell>
          <cell r="F101">
            <v>2.79</v>
          </cell>
          <cell r="G101">
            <v>12.55</v>
          </cell>
          <cell r="H101">
            <v>19.100000000000001</v>
          </cell>
          <cell r="I101">
            <v>10.119999999999999</v>
          </cell>
          <cell r="J101" t="str">
            <v>炎性病变</v>
          </cell>
          <cell r="K101" t="str">
            <v>良性</v>
          </cell>
        </row>
        <row r="102">
          <cell r="B102" t="str">
            <v>F</v>
          </cell>
          <cell r="C102">
            <v>45</v>
          </cell>
          <cell r="D102">
            <v>0.38600000000000001</v>
          </cell>
          <cell r="E102">
            <v>0.86</v>
          </cell>
          <cell r="F102">
            <v>1.88</v>
          </cell>
          <cell r="G102">
            <v>12.67</v>
          </cell>
          <cell r="H102">
            <v>5.97</v>
          </cell>
          <cell r="I102">
            <v>9.4</v>
          </cell>
          <cell r="J102" t="str">
            <v>硬化型肺泡细胞瘤</v>
          </cell>
          <cell r="K102" t="str">
            <v>良性</v>
          </cell>
        </row>
        <row r="103">
          <cell r="A103" t="str">
            <v>18S4146732M</v>
          </cell>
          <cell r="B103" t="str">
            <v>F</v>
          </cell>
          <cell r="C103">
            <v>53</v>
          </cell>
          <cell r="D103">
            <v>0.872</v>
          </cell>
          <cell r="E103">
            <v>0.88</v>
          </cell>
          <cell r="F103">
            <v>2.46</v>
          </cell>
          <cell r="G103">
            <v>13.42</v>
          </cell>
          <cell r="H103">
            <v>10.09</v>
          </cell>
          <cell r="I103">
            <v>7.43</v>
          </cell>
          <cell r="J103" t="str">
            <v>炎性病变</v>
          </cell>
          <cell r="K103" t="str">
            <v>良性</v>
          </cell>
        </row>
        <row r="104">
          <cell r="B104" t="str">
            <v>F</v>
          </cell>
          <cell r="C104">
            <v>18</v>
          </cell>
          <cell r="D104">
            <v>0.44</v>
          </cell>
          <cell r="E104" t="str">
            <v>/</v>
          </cell>
          <cell r="F104" t="str">
            <v>/</v>
          </cell>
          <cell r="G104" t="str">
            <v>/</v>
          </cell>
          <cell r="H104" t="str">
            <v>/</v>
          </cell>
          <cell r="I104" t="str">
            <v>/</v>
          </cell>
          <cell r="J104" t="str">
            <v>肺大泡</v>
          </cell>
          <cell r="K104" t="str">
            <v>良性</v>
          </cell>
        </row>
        <row r="105">
          <cell r="A105" t="str">
            <v>18S4146735M</v>
          </cell>
          <cell r="B105" t="str">
            <v>M</v>
          </cell>
          <cell r="C105">
            <v>51</v>
          </cell>
          <cell r="D105">
            <v>1.07</v>
          </cell>
          <cell r="E105">
            <v>0.99</v>
          </cell>
          <cell r="F105">
            <v>1.41</v>
          </cell>
          <cell r="G105">
            <v>9.3800000000000008</v>
          </cell>
          <cell r="H105">
            <v>6.8</v>
          </cell>
          <cell r="I105">
            <v>8.4600000000000009</v>
          </cell>
          <cell r="J105" t="str">
            <v>炎性病变</v>
          </cell>
          <cell r="K105" t="str">
            <v>良性</v>
          </cell>
        </row>
        <row r="106">
          <cell r="A106" t="str">
            <v>18S4146737M</v>
          </cell>
          <cell r="B106" t="str">
            <v>F</v>
          </cell>
          <cell r="C106">
            <v>54</v>
          </cell>
          <cell r="D106">
            <v>1.6</v>
          </cell>
          <cell r="E106">
            <v>1.1499999999999999</v>
          </cell>
          <cell r="F106">
            <v>6.13</v>
          </cell>
          <cell r="G106">
            <v>10.06</v>
          </cell>
          <cell r="H106">
            <v>6.41</v>
          </cell>
          <cell r="I106">
            <v>6.01</v>
          </cell>
          <cell r="J106" t="str">
            <v>炎性病变</v>
          </cell>
          <cell r="K106" t="str">
            <v>良性</v>
          </cell>
        </row>
        <row r="107">
          <cell r="B107" t="str">
            <v>M</v>
          </cell>
          <cell r="C107">
            <v>44</v>
          </cell>
          <cell r="D107">
            <v>0.97799999999999998</v>
          </cell>
          <cell r="E107" t="str">
            <v>/</v>
          </cell>
          <cell r="F107" t="str">
            <v>/</v>
          </cell>
          <cell r="G107" t="str">
            <v>/</v>
          </cell>
          <cell r="H107" t="str">
            <v>/</v>
          </cell>
          <cell r="I107" t="str">
            <v>/</v>
          </cell>
          <cell r="J107" t="str">
            <v>炎性病变</v>
          </cell>
          <cell r="K107" t="str">
            <v>良性</v>
          </cell>
        </row>
        <row r="108">
          <cell r="A108" t="str">
            <v>18S4146734M</v>
          </cell>
          <cell r="B108" t="str">
            <v>M</v>
          </cell>
          <cell r="C108">
            <v>48</v>
          </cell>
          <cell r="D108">
            <v>1.03</v>
          </cell>
          <cell r="E108">
            <v>1.4</v>
          </cell>
          <cell r="F108">
            <v>2.0299999999999998</v>
          </cell>
          <cell r="G108">
            <v>11.81</v>
          </cell>
          <cell r="H108">
            <v>3.59</v>
          </cell>
          <cell r="I108">
            <v>7.47</v>
          </cell>
          <cell r="J108" t="str">
            <v>炎性病变</v>
          </cell>
          <cell r="K108" t="str">
            <v>良性</v>
          </cell>
        </row>
        <row r="109">
          <cell r="A109" t="str">
            <v>18S4146736M</v>
          </cell>
          <cell r="B109" t="str">
            <v>M</v>
          </cell>
          <cell r="C109">
            <v>60</v>
          </cell>
          <cell r="D109">
            <v>1.1399999999999999</v>
          </cell>
          <cell r="E109">
            <v>5.53</v>
          </cell>
          <cell r="F109">
            <v>2.13</v>
          </cell>
          <cell r="G109">
            <v>11.05</v>
          </cell>
          <cell r="H109">
            <v>6.7</v>
          </cell>
          <cell r="I109">
            <v>5.39</v>
          </cell>
          <cell r="J109" t="str">
            <v>结核</v>
          </cell>
          <cell r="K109" t="str">
            <v>良性</v>
          </cell>
        </row>
        <row r="110">
          <cell r="A110" t="str">
            <v>18S4146731M</v>
          </cell>
          <cell r="B110" t="str">
            <v>F</v>
          </cell>
          <cell r="C110">
            <v>57</v>
          </cell>
          <cell r="D110">
            <v>0.76</v>
          </cell>
          <cell r="E110">
            <v>1.48</v>
          </cell>
          <cell r="F110">
            <v>1.08</v>
          </cell>
          <cell r="G110">
            <v>10.55</v>
          </cell>
          <cell r="H110">
            <v>18.53</v>
          </cell>
          <cell r="I110">
            <v>8.74</v>
          </cell>
          <cell r="J110" t="str">
            <v>炎性病变</v>
          </cell>
          <cell r="K110" t="str">
            <v>良性</v>
          </cell>
        </row>
        <row r="111">
          <cell r="B111" t="str">
            <v>F</v>
          </cell>
          <cell r="C111">
            <v>48</v>
          </cell>
          <cell r="D111">
            <v>2.2599999999999998</v>
          </cell>
          <cell r="E111">
            <v>0.94</v>
          </cell>
          <cell r="F111">
            <v>7.01</v>
          </cell>
          <cell r="G111">
            <v>16.54</v>
          </cell>
          <cell r="H111">
            <v>10.75</v>
          </cell>
          <cell r="I111">
            <v>15.62</v>
          </cell>
          <cell r="J111" t="str">
            <v>非典型腺瘤样增生</v>
          </cell>
          <cell r="K111" t="str">
            <v>良性</v>
          </cell>
        </row>
        <row r="112">
          <cell r="A112" t="str">
            <v>18S4146739M</v>
          </cell>
          <cell r="B112" t="str">
            <v>M</v>
          </cell>
          <cell r="C112">
            <v>65</v>
          </cell>
          <cell r="D112">
            <v>6.98</v>
          </cell>
          <cell r="E112">
            <v>1.39</v>
          </cell>
          <cell r="F112">
            <v>2.68</v>
          </cell>
          <cell r="G112">
            <v>7.44</v>
          </cell>
          <cell r="H112">
            <v>9.7100000000000009</v>
          </cell>
          <cell r="I112">
            <v>4.03</v>
          </cell>
          <cell r="J112" t="str">
            <v>炎性病变</v>
          </cell>
          <cell r="K112" t="str">
            <v>良性</v>
          </cell>
        </row>
        <row r="113">
          <cell r="B113" t="str">
            <v>M</v>
          </cell>
          <cell r="C113">
            <v>54</v>
          </cell>
          <cell r="D113">
            <v>0.76800000000000002</v>
          </cell>
          <cell r="E113" t="str">
            <v>/</v>
          </cell>
          <cell r="F113" t="str">
            <v>/</v>
          </cell>
          <cell r="G113" t="str">
            <v>/</v>
          </cell>
          <cell r="H113" t="str">
            <v>/</v>
          </cell>
          <cell r="I113" t="str">
            <v>/</v>
          </cell>
          <cell r="J113" t="str">
            <v>支气管扩张症</v>
          </cell>
          <cell r="K113" t="str">
            <v>良性</v>
          </cell>
        </row>
        <row r="114">
          <cell r="B114" t="str">
            <v>F</v>
          </cell>
          <cell r="C114">
            <v>56</v>
          </cell>
          <cell r="D114">
            <v>0.44600000000000001</v>
          </cell>
          <cell r="E114" t="str">
            <v>/</v>
          </cell>
          <cell r="F114" t="str">
            <v>/</v>
          </cell>
          <cell r="G114" t="str">
            <v>/</v>
          </cell>
          <cell r="H114" t="str">
            <v>/</v>
          </cell>
          <cell r="I114" t="str">
            <v>/</v>
          </cell>
          <cell r="J114" t="str">
            <v>支气管扩张症</v>
          </cell>
          <cell r="K114" t="str">
            <v>良性</v>
          </cell>
        </row>
        <row r="115">
          <cell r="B115" t="str">
            <v>M</v>
          </cell>
          <cell r="C115">
            <v>62</v>
          </cell>
        </row>
        <row r="116">
          <cell r="B116" t="str">
            <v>M</v>
          </cell>
          <cell r="C116">
            <v>51</v>
          </cell>
        </row>
        <row r="117">
          <cell r="B117" t="str">
            <v>M</v>
          </cell>
          <cell r="C117">
            <v>57</v>
          </cell>
        </row>
        <row r="118">
          <cell r="B118" t="str">
            <v>M</v>
          </cell>
          <cell r="C118">
            <v>49</v>
          </cell>
          <cell r="D118">
            <v>0.71599999999999997</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77DC3-5C09-44A9-8176-E2F108975E6A}">
  <dimension ref="A1:BS130"/>
  <sheetViews>
    <sheetView tabSelected="1" workbookViewId="0">
      <pane ySplit="1" topLeftCell="A33" activePane="bottomLeft" state="frozen"/>
      <selection activeCell="J1" sqref="J1"/>
      <selection pane="bottomLeft" activeCell="AR86" sqref="AR86"/>
    </sheetView>
  </sheetViews>
  <sheetFormatPr defaultRowHeight="14.25" x14ac:dyDescent="0.2"/>
  <cols>
    <col min="1" max="1" width="13.75" customWidth="1"/>
    <col min="2" max="2" width="15.5" customWidth="1"/>
    <col min="6" max="6" width="13.625" customWidth="1"/>
    <col min="8" max="8" width="12" customWidth="1"/>
    <col min="13" max="13" width="10.25" customWidth="1"/>
    <col min="38" max="38" width="11.125" style="35" bestFit="1" customWidth="1"/>
    <col min="40" max="40" width="10.875" customWidth="1"/>
    <col min="42" max="47" width="10.875" customWidth="1"/>
    <col min="54" max="54" width="10.875" customWidth="1"/>
  </cols>
  <sheetData>
    <row r="1" spans="1:71" x14ac:dyDescent="0.2">
      <c r="A1" s="1" t="s">
        <v>0</v>
      </c>
      <c r="B1" s="1" t="s">
        <v>1</v>
      </c>
      <c r="C1" s="2" t="s">
        <v>2</v>
      </c>
      <c r="D1" s="2" t="s">
        <v>3</v>
      </c>
      <c r="E1" s="2" t="s">
        <v>4</v>
      </c>
      <c r="F1" s="2" t="s">
        <v>5</v>
      </c>
      <c r="G1" s="3" t="s">
        <v>1219</v>
      </c>
      <c r="H1" s="4" t="s">
        <v>6</v>
      </c>
      <c r="I1" s="4" t="s">
        <v>1220</v>
      </c>
      <c r="J1" s="5" t="s">
        <v>7</v>
      </c>
      <c r="K1" s="4" t="s">
        <v>1221</v>
      </c>
      <c r="L1" s="4" t="s">
        <v>1222</v>
      </c>
      <c r="M1" s="6" t="s">
        <v>8</v>
      </c>
      <c r="N1" s="4" t="s">
        <v>1223</v>
      </c>
      <c r="O1" s="4" t="s">
        <v>1224</v>
      </c>
      <c r="P1" s="4" t="s">
        <v>9</v>
      </c>
      <c r="Q1" s="7" t="s">
        <v>10</v>
      </c>
      <c r="R1" s="7" t="s">
        <v>11</v>
      </c>
      <c r="S1" s="8" t="s">
        <v>12</v>
      </c>
      <c r="T1" s="7" t="s">
        <v>13</v>
      </c>
      <c r="U1" s="7" t="s">
        <v>14</v>
      </c>
      <c r="V1" s="4" t="s">
        <v>15</v>
      </c>
      <c r="W1" s="5" t="s">
        <v>1225</v>
      </c>
      <c r="X1" s="5" t="s">
        <v>1226</v>
      </c>
      <c r="Y1" s="5" t="s">
        <v>1227</v>
      </c>
      <c r="Z1" s="5" t="s">
        <v>1228</v>
      </c>
      <c r="AA1" s="5" t="s">
        <v>1229</v>
      </c>
      <c r="AB1" s="7" t="s">
        <v>16</v>
      </c>
      <c r="AC1" s="7" t="s">
        <v>17</v>
      </c>
      <c r="AD1" s="7" t="s">
        <v>18</v>
      </c>
      <c r="AE1" s="7" t="s">
        <v>19</v>
      </c>
      <c r="AF1" s="7" t="s">
        <v>20</v>
      </c>
      <c r="AG1" s="7" t="s">
        <v>21</v>
      </c>
      <c r="AH1" s="7" t="s">
        <v>22</v>
      </c>
      <c r="AI1" s="7" t="s">
        <v>23</v>
      </c>
      <c r="AJ1" s="7" t="s">
        <v>24</v>
      </c>
      <c r="AK1" s="7" t="s">
        <v>25</v>
      </c>
      <c r="AL1" s="6" t="s">
        <v>8</v>
      </c>
      <c r="AM1" s="40" t="s">
        <v>26</v>
      </c>
      <c r="AN1" s="9" t="s">
        <v>1230</v>
      </c>
      <c r="AO1" s="10" t="s">
        <v>1231</v>
      </c>
      <c r="AP1" s="10" t="s">
        <v>1232</v>
      </c>
      <c r="AQ1" s="10" t="s">
        <v>1234</v>
      </c>
      <c r="AR1" s="10" t="s">
        <v>1233</v>
      </c>
      <c r="AS1" s="10" t="s">
        <v>1235</v>
      </c>
      <c r="AT1" s="10" t="s">
        <v>1236</v>
      </c>
      <c r="AU1" s="10" t="s">
        <v>1237</v>
      </c>
      <c r="AV1" s="10" t="s">
        <v>27</v>
      </c>
      <c r="AW1" s="10" t="s">
        <v>28</v>
      </c>
      <c r="AX1" s="11" t="s">
        <v>29</v>
      </c>
      <c r="AY1" s="11" t="s">
        <v>30</v>
      </c>
      <c r="AZ1" s="9" t="s">
        <v>31</v>
      </c>
      <c r="BA1" s="9" t="s">
        <v>32</v>
      </c>
      <c r="BB1" s="9" t="s">
        <v>33</v>
      </c>
      <c r="BC1" s="10" t="s">
        <v>34</v>
      </c>
      <c r="BD1" s="10" t="s">
        <v>35</v>
      </c>
      <c r="BE1" s="7" t="s">
        <v>36</v>
      </c>
      <c r="BF1" s="7" t="s">
        <v>37</v>
      </c>
      <c r="BG1" s="7" t="s">
        <v>38</v>
      </c>
      <c r="BH1" s="7" t="s">
        <v>39</v>
      </c>
      <c r="BI1" s="7" t="s">
        <v>40</v>
      </c>
      <c r="BJ1" s="7" t="s">
        <v>41</v>
      </c>
      <c r="BK1" s="7" t="s">
        <v>42</v>
      </c>
      <c r="BL1" s="10" t="s">
        <v>43</v>
      </c>
      <c r="BM1" s="10" t="s">
        <v>44</v>
      </c>
      <c r="BN1" s="12" t="s">
        <v>45</v>
      </c>
      <c r="BO1" s="12" t="s">
        <v>46</v>
      </c>
      <c r="BP1" s="12" t="s">
        <v>47</v>
      </c>
      <c r="BQ1" s="12" t="s">
        <v>48</v>
      </c>
      <c r="BR1" s="7" t="s">
        <v>49</v>
      </c>
      <c r="BS1" s="41" t="s">
        <v>50</v>
      </c>
    </row>
    <row r="2" spans="1:71" x14ac:dyDescent="0.2">
      <c r="A2" s="13" t="s">
        <v>51</v>
      </c>
      <c r="B2" s="13" t="str">
        <f>VLOOKUP(A2,[1]Sheet2!C:E,3,FALSE)</f>
        <v>18P4063746M</v>
      </c>
      <c r="C2" s="14">
        <v>0</v>
      </c>
      <c r="D2" s="14">
        <v>0</v>
      </c>
      <c r="E2" s="14">
        <v>0</v>
      </c>
      <c r="F2" s="14">
        <v>0</v>
      </c>
      <c r="G2" s="14">
        <v>39.600000000000009</v>
      </c>
      <c r="H2" s="14" t="s">
        <v>52</v>
      </c>
      <c r="I2" s="14">
        <v>4217030</v>
      </c>
      <c r="J2" s="15" t="s">
        <v>53</v>
      </c>
      <c r="K2" s="14" t="s">
        <v>54</v>
      </c>
      <c r="L2" s="14">
        <v>65</v>
      </c>
      <c r="M2" s="16">
        <v>41827</v>
      </c>
      <c r="N2" s="14" t="s">
        <v>55</v>
      </c>
      <c r="O2" s="14" t="s">
        <v>56</v>
      </c>
      <c r="P2" s="14" t="s">
        <v>57</v>
      </c>
      <c r="Q2" s="14" t="s">
        <v>58</v>
      </c>
      <c r="R2" s="14" t="s">
        <v>59</v>
      </c>
      <c r="S2" s="14" t="s">
        <v>60</v>
      </c>
      <c r="T2" s="14">
        <v>1.5</v>
      </c>
      <c r="U2" s="14"/>
      <c r="V2" s="14" t="b">
        <v>0</v>
      </c>
      <c r="W2" s="14">
        <v>4.21</v>
      </c>
      <c r="X2" s="14">
        <v>1.93</v>
      </c>
      <c r="Y2" s="14">
        <v>25.86</v>
      </c>
      <c r="Z2" s="14">
        <v>20.440000000000001</v>
      </c>
      <c r="AA2" s="14" t="s">
        <v>61</v>
      </c>
      <c r="AB2" s="14" t="s">
        <v>62</v>
      </c>
      <c r="AC2" s="14"/>
      <c r="AD2" s="14" t="s">
        <v>63</v>
      </c>
      <c r="AE2" s="14" t="s">
        <v>64</v>
      </c>
      <c r="AF2" s="14" t="s">
        <v>64</v>
      </c>
      <c r="AG2" s="14" t="s">
        <v>65</v>
      </c>
      <c r="AH2" s="14"/>
      <c r="AI2" s="14"/>
      <c r="AJ2" s="14"/>
      <c r="AK2" s="14"/>
      <c r="AL2" s="16">
        <v>41827</v>
      </c>
      <c r="AM2" s="33" t="s">
        <v>66</v>
      </c>
      <c r="AN2" s="16">
        <v>43656</v>
      </c>
      <c r="AO2" s="14" t="s">
        <v>67</v>
      </c>
      <c r="AP2" s="14">
        <v>0</v>
      </c>
      <c r="AQ2" s="14">
        <v>0</v>
      </c>
      <c r="AR2" s="20" t="s">
        <v>1240</v>
      </c>
      <c r="AS2" s="20">
        <v>0</v>
      </c>
      <c r="AT2" s="20">
        <v>60</v>
      </c>
      <c r="AU2" s="20">
        <v>0</v>
      </c>
      <c r="AV2" s="14">
        <v>0</v>
      </c>
      <c r="AW2" s="14"/>
      <c r="AX2" s="16"/>
      <c r="AY2" s="20" t="s">
        <v>68</v>
      </c>
      <c r="AZ2" s="14"/>
      <c r="BA2" s="14">
        <v>0</v>
      </c>
      <c r="BB2" s="16"/>
      <c r="BC2" s="14">
        <v>60</v>
      </c>
      <c r="BD2" s="14"/>
      <c r="BE2" s="14" t="s">
        <v>69</v>
      </c>
      <c r="BF2" s="14">
        <v>2</v>
      </c>
      <c r="BG2" s="14">
        <v>2</v>
      </c>
      <c r="BH2" s="14"/>
      <c r="BI2" s="14" t="s">
        <v>70</v>
      </c>
      <c r="BJ2" s="14" t="s">
        <v>71</v>
      </c>
      <c r="BK2" s="14" t="s">
        <v>72</v>
      </c>
      <c r="BL2" s="14" t="s">
        <v>73</v>
      </c>
      <c r="BM2" s="14" t="s">
        <v>74</v>
      </c>
      <c r="BN2" s="14">
        <v>0</v>
      </c>
      <c r="BO2" s="14">
        <v>0</v>
      </c>
      <c r="BP2" s="14">
        <v>0</v>
      </c>
      <c r="BQ2" s="14">
        <v>0</v>
      </c>
      <c r="BR2" s="14" t="s">
        <v>75</v>
      </c>
      <c r="BS2" s="16"/>
    </row>
    <row r="3" spans="1:71" x14ac:dyDescent="0.2">
      <c r="A3" s="13" t="s">
        <v>76</v>
      </c>
      <c r="B3" s="13" t="str">
        <f>VLOOKUP(A3,[1]Sheet2!C:E,3,FALSE)</f>
        <v>18P4063749M</v>
      </c>
      <c r="C3" s="14"/>
      <c r="D3" s="14"/>
      <c r="E3" s="14"/>
      <c r="F3" s="14"/>
      <c r="G3" s="14">
        <v>13.246153846153845</v>
      </c>
      <c r="H3" s="14" t="s">
        <v>77</v>
      </c>
      <c r="I3" s="14">
        <v>4217784</v>
      </c>
      <c r="J3" s="15" t="s">
        <v>78</v>
      </c>
      <c r="K3" s="14" t="s">
        <v>79</v>
      </c>
      <c r="L3" s="14">
        <v>67</v>
      </c>
      <c r="M3" s="16">
        <v>41834</v>
      </c>
      <c r="N3" s="14" t="s">
        <v>55</v>
      </c>
      <c r="O3" s="14" t="s">
        <v>80</v>
      </c>
      <c r="P3" s="14" t="s">
        <v>81</v>
      </c>
      <c r="Q3" s="14" t="s">
        <v>82</v>
      </c>
      <c r="R3" s="14" t="s">
        <v>83</v>
      </c>
      <c r="S3" s="14" t="s">
        <v>84</v>
      </c>
      <c r="T3" s="14">
        <v>4</v>
      </c>
      <c r="U3" s="14" t="s">
        <v>85</v>
      </c>
      <c r="V3" s="14" t="b">
        <v>0</v>
      </c>
      <c r="W3" s="14" t="s">
        <v>61</v>
      </c>
      <c r="X3" s="14" t="s">
        <v>61</v>
      </c>
      <c r="Y3" s="14" t="s">
        <v>61</v>
      </c>
      <c r="Z3" s="14" t="s">
        <v>61</v>
      </c>
      <c r="AA3" s="14" t="s">
        <v>61</v>
      </c>
      <c r="AB3" s="14" t="s">
        <v>86</v>
      </c>
      <c r="AC3" s="14"/>
      <c r="AD3" s="14"/>
      <c r="AE3" s="14"/>
      <c r="AF3" s="14"/>
      <c r="AG3" s="14"/>
      <c r="AH3" s="14"/>
      <c r="AI3" s="14"/>
      <c r="AJ3" s="14"/>
      <c r="AK3" s="14"/>
      <c r="AL3" s="16">
        <v>41834</v>
      </c>
      <c r="AM3" s="33" t="s">
        <v>87</v>
      </c>
      <c r="AN3" s="16">
        <v>42186</v>
      </c>
      <c r="AO3" s="14" t="s">
        <v>88</v>
      </c>
      <c r="AP3" s="14">
        <v>0</v>
      </c>
      <c r="AQ3" s="14">
        <v>1</v>
      </c>
      <c r="AR3" s="20" t="s">
        <v>1241</v>
      </c>
      <c r="AS3" s="20">
        <v>1</v>
      </c>
      <c r="AT3" s="20">
        <v>7</v>
      </c>
      <c r="AU3" s="20">
        <v>0</v>
      </c>
      <c r="AV3" s="14">
        <v>0</v>
      </c>
      <c r="AW3" s="14"/>
      <c r="AX3" s="16"/>
      <c r="AY3" s="20" t="s">
        <v>90</v>
      </c>
      <c r="AZ3" s="14"/>
      <c r="BA3" s="14">
        <v>1</v>
      </c>
      <c r="BB3" s="16">
        <v>42036</v>
      </c>
      <c r="BC3" s="14">
        <v>7</v>
      </c>
      <c r="BD3" s="17" t="s">
        <v>91</v>
      </c>
      <c r="BE3" s="15" t="s">
        <v>92</v>
      </c>
      <c r="BF3" s="15">
        <v>2</v>
      </c>
      <c r="BG3" s="15">
        <v>2</v>
      </c>
      <c r="BH3" s="15"/>
      <c r="BI3" s="15" t="s">
        <v>70</v>
      </c>
      <c r="BJ3" s="15" t="s">
        <v>93</v>
      </c>
      <c r="BK3" s="15"/>
      <c r="BL3" s="14" t="s">
        <v>73</v>
      </c>
      <c r="BM3" s="14" t="s">
        <v>73</v>
      </c>
      <c r="BN3" s="14">
        <v>0</v>
      </c>
      <c r="BO3" s="14">
        <v>0</v>
      </c>
      <c r="BP3" s="14">
        <v>0</v>
      </c>
      <c r="BQ3" s="14">
        <v>0</v>
      </c>
      <c r="BR3" s="15"/>
      <c r="BS3" s="18"/>
    </row>
    <row r="4" spans="1:71" x14ac:dyDescent="0.2">
      <c r="A4" s="13" t="s">
        <v>94</v>
      </c>
      <c r="B4" s="13" t="str">
        <f>VLOOKUP(A4,[1]Sheet2!C:E,3,FALSE)</f>
        <v>18P4063750M</v>
      </c>
      <c r="C4" s="14">
        <v>0</v>
      </c>
      <c r="D4" s="14">
        <v>0</v>
      </c>
      <c r="E4" s="14">
        <v>0</v>
      </c>
      <c r="F4" s="14">
        <v>0</v>
      </c>
      <c r="G4" s="14">
        <v>11.647999999999998</v>
      </c>
      <c r="H4" s="14" t="s">
        <v>95</v>
      </c>
      <c r="I4" s="14">
        <v>4218351</v>
      </c>
      <c r="J4" s="15" t="s">
        <v>96</v>
      </c>
      <c r="K4" s="14" t="s">
        <v>54</v>
      </c>
      <c r="L4" s="14">
        <v>56</v>
      </c>
      <c r="M4" s="16">
        <v>41842</v>
      </c>
      <c r="N4" s="14" t="s">
        <v>55</v>
      </c>
      <c r="O4" s="14" t="s">
        <v>97</v>
      </c>
      <c r="P4" s="14" t="s">
        <v>98</v>
      </c>
      <c r="Q4" s="14" t="s">
        <v>99</v>
      </c>
      <c r="R4" s="14" t="s">
        <v>100</v>
      </c>
      <c r="S4" s="14" t="s">
        <v>101</v>
      </c>
      <c r="T4" s="14">
        <v>0.5</v>
      </c>
      <c r="U4" s="14" t="s">
        <v>102</v>
      </c>
      <c r="V4" s="14" t="b">
        <v>0</v>
      </c>
      <c r="W4" s="14">
        <v>0.96</v>
      </c>
      <c r="X4" s="14">
        <v>3.42</v>
      </c>
      <c r="Y4" s="14">
        <v>12.74</v>
      </c>
      <c r="Z4" s="14">
        <v>15.37</v>
      </c>
      <c r="AA4" s="14">
        <v>6.69</v>
      </c>
      <c r="AB4" s="14" t="s">
        <v>103</v>
      </c>
      <c r="AC4" s="14"/>
      <c r="AD4" s="14"/>
      <c r="AE4" s="14"/>
      <c r="AF4" s="14"/>
      <c r="AG4" s="14"/>
      <c r="AH4" s="14"/>
      <c r="AI4" s="14"/>
      <c r="AJ4" s="14"/>
      <c r="AK4" s="14"/>
      <c r="AL4" s="16">
        <v>41842</v>
      </c>
      <c r="AM4" s="33" t="s">
        <v>104</v>
      </c>
      <c r="AN4" s="16">
        <v>42917</v>
      </c>
      <c r="AO4" s="19" t="s">
        <v>105</v>
      </c>
      <c r="AP4" s="14">
        <v>0</v>
      </c>
      <c r="AQ4" s="14">
        <v>0</v>
      </c>
      <c r="AR4" s="20" t="s">
        <v>1242</v>
      </c>
      <c r="AS4" s="20">
        <v>0</v>
      </c>
      <c r="AT4" s="20">
        <v>32</v>
      </c>
      <c r="AU4" s="20">
        <v>0</v>
      </c>
      <c r="AV4" s="15">
        <v>0</v>
      </c>
      <c r="AW4" s="19"/>
      <c r="AX4" s="20"/>
      <c r="AY4" s="20" t="s">
        <v>106</v>
      </c>
      <c r="AZ4" s="14"/>
      <c r="BA4" s="14">
        <v>0</v>
      </c>
      <c r="BB4" s="16"/>
      <c r="BC4" s="14">
        <v>32</v>
      </c>
      <c r="BD4" s="14"/>
      <c r="BE4" s="14"/>
      <c r="BF4" s="14">
        <v>1</v>
      </c>
      <c r="BG4" s="14">
        <v>1</v>
      </c>
      <c r="BH4" s="14"/>
      <c r="BI4" s="14"/>
      <c r="BJ4" s="14" t="s">
        <v>107</v>
      </c>
      <c r="BK4" s="14"/>
      <c r="BL4" s="14" t="s">
        <v>73</v>
      </c>
      <c r="BM4" s="14" t="s">
        <v>73</v>
      </c>
      <c r="BN4" s="14">
        <v>0</v>
      </c>
      <c r="BO4" s="14">
        <v>0</v>
      </c>
      <c r="BP4" s="14">
        <v>0</v>
      </c>
      <c r="BQ4" s="14">
        <v>0</v>
      </c>
      <c r="BR4" s="14" t="s">
        <v>108</v>
      </c>
      <c r="BS4" s="16"/>
    </row>
    <row r="5" spans="1:71" x14ac:dyDescent="0.2">
      <c r="A5" s="13" t="s">
        <v>109</v>
      </c>
      <c r="B5" s="13" t="str">
        <f>VLOOKUP(A5,[1]Sheet2!C:E,3,FALSE)</f>
        <v>18P4063751M</v>
      </c>
      <c r="C5" s="14">
        <v>0</v>
      </c>
      <c r="D5" s="14">
        <v>0</v>
      </c>
      <c r="E5" s="14">
        <v>0</v>
      </c>
      <c r="F5" s="14">
        <v>0</v>
      </c>
      <c r="G5" s="14">
        <v>28.323749999999997</v>
      </c>
      <c r="H5" s="14" t="s">
        <v>110</v>
      </c>
      <c r="I5" s="14">
        <v>4217872</v>
      </c>
      <c r="J5" s="15" t="s">
        <v>111</v>
      </c>
      <c r="K5" s="14" t="s">
        <v>54</v>
      </c>
      <c r="L5" s="14">
        <v>70</v>
      </c>
      <c r="M5" s="16">
        <v>41841</v>
      </c>
      <c r="N5" s="14" t="s">
        <v>55</v>
      </c>
      <c r="O5" s="14" t="s">
        <v>97</v>
      </c>
      <c r="P5" s="14" t="s">
        <v>112</v>
      </c>
      <c r="Q5" s="14" t="s">
        <v>113</v>
      </c>
      <c r="R5" s="14" t="s">
        <v>114</v>
      </c>
      <c r="S5" s="14" t="s">
        <v>115</v>
      </c>
      <c r="T5" s="14">
        <v>1</v>
      </c>
      <c r="U5" s="14" t="s">
        <v>116</v>
      </c>
      <c r="V5" s="14" t="b">
        <v>0</v>
      </c>
      <c r="W5" s="14" t="s">
        <v>61</v>
      </c>
      <c r="X5" s="14">
        <v>1.9</v>
      </c>
      <c r="Y5" s="14">
        <v>11.71</v>
      </c>
      <c r="Z5" s="14">
        <v>9.31</v>
      </c>
      <c r="AA5" s="14" t="s">
        <v>61</v>
      </c>
      <c r="AB5" s="14" t="s">
        <v>117</v>
      </c>
      <c r="AC5" s="14"/>
      <c r="AD5" s="14"/>
      <c r="AE5" s="14"/>
      <c r="AF5" s="14"/>
      <c r="AG5" s="14"/>
      <c r="AH5" s="14"/>
      <c r="AI5" s="14"/>
      <c r="AJ5" s="14"/>
      <c r="AK5" s="14"/>
      <c r="AL5" s="16">
        <v>41841</v>
      </c>
      <c r="AM5" s="33" t="s">
        <v>118</v>
      </c>
      <c r="AN5" s="16">
        <v>43668</v>
      </c>
      <c r="AO5" s="14" t="s">
        <v>119</v>
      </c>
      <c r="AP5" s="14">
        <v>0</v>
      </c>
      <c r="AQ5" s="14">
        <v>0</v>
      </c>
      <c r="AR5" s="20" t="s">
        <v>1240</v>
      </c>
      <c r="AS5" s="20">
        <v>0</v>
      </c>
      <c r="AT5" s="20">
        <v>60</v>
      </c>
      <c r="AU5" s="20">
        <v>0</v>
      </c>
      <c r="AV5" s="14">
        <v>0</v>
      </c>
      <c r="AW5" s="14"/>
      <c r="AX5" s="16"/>
      <c r="AY5" s="20" t="s">
        <v>68</v>
      </c>
      <c r="AZ5" s="14"/>
      <c r="BA5" s="14">
        <v>0</v>
      </c>
      <c r="BB5" s="16"/>
      <c r="BC5" s="14">
        <v>60</v>
      </c>
      <c r="BD5" s="14"/>
      <c r="BE5" s="14" t="s">
        <v>69</v>
      </c>
      <c r="BF5" s="14">
        <v>1</v>
      </c>
      <c r="BG5" s="14">
        <v>1</v>
      </c>
      <c r="BH5" s="14"/>
      <c r="BI5" s="14"/>
      <c r="BJ5" s="14" t="s">
        <v>107</v>
      </c>
      <c r="BK5" s="14" t="s">
        <v>72</v>
      </c>
      <c r="BL5" s="14" t="s">
        <v>120</v>
      </c>
      <c r="BM5" s="14" t="s">
        <v>121</v>
      </c>
      <c r="BN5" s="14">
        <v>0</v>
      </c>
      <c r="BO5" s="14">
        <v>0</v>
      </c>
      <c r="BP5" s="14">
        <v>0</v>
      </c>
      <c r="BQ5" s="14">
        <v>0</v>
      </c>
      <c r="BR5" s="14" t="s">
        <v>122</v>
      </c>
      <c r="BS5" s="16"/>
    </row>
    <row r="6" spans="1:71" x14ac:dyDescent="0.2">
      <c r="A6" s="13" t="s">
        <v>123</v>
      </c>
      <c r="B6" s="13" t="str">
        <f>VLOOKUP(A6,[1]Sheet2!C:E,3,FALSE)</f>
        <v>18P4063753M</v>
      </c>
      <c r="C6" s="14">
        <v>11</v>
      </c>
      <c r="D6" s="14">
        <v>8.7939750000000007E-3</v>
      </c>
      <c r="E6" s="14">
        <v>5</v>
      </c>
      <c r="F6" s="14">
        <v>1.4513145E-2</v>
      </c>
      <c r="G6" s="14">
        <v>17.751999999999999</v>
      </c>
      <c r="H6" s="14" t="s">
        <v>124</v>
      </c>
      <c r="I6" s="14">
        <v>4218662</v>
      </c>
      <c r="J6" s="15" t="s">
        <v>125</v>
      </c>
      <c r="K6" s="14" t="s">
        <v>79</v>
      </c>
      <c r="L6" s="14">
        <v>78</v>
      </c>
      <c r="M6" s="16">
        <v>41849</v>
      </c>
      <c r="N6" s="14" t="s">
        <v>55</v>
      </c>
      <c r="O6" s="14" t="s">
        <v>126</v>
      </c>
      <c r="P6" s="14" t="s">
        <v>127</v>
      </c>
      <c r="Q6" s="14" t="s">
        <v>99</v>
      </c>
      <c r="R6" s="14" t="s">
        <v>128</v>
      </c>
      <c r="S6" s="14" t="s">
        <v>129</v>
      </c>
      <c r="T6" s="14">
        <v>1.5</v>
      </c>
      <c r="U6" s="14" t="s">
        <v>102</v>
      </c>
      <c r="V6" s="14" t="b">
        <v>0</v>
      </c>
      <c r="W6" s="14" t="s">
        <v>61</v>
      </c>
      <c r="X6" s="14" t="s">
        <v>61</v>
      </c>
      <c r="Y6" s="14" t="s">
        <v>61</v>
      </c>
      <c r="Z6" s="14" t="s">
        <v>61</v>
      </c>
      <c r="AA6" s="14" t="s">
        <v>61</v>
      </c>
      <c r="AB6" s="14" t="s">
        <v>130</v>
      </c>
      <c r="AC6" s="14"/>
      <c r="AD6" s="14"/>
      <c r="AE6" s="14"/>
      <c r="AF6" s="14"/>
      <c r="AG6" s="14"/>
      <c r="AH6" s="14"/>
      <c r="AI6" s="14"/>
      <c r="AJ6" s="14"/>
      <c r="AK6" s="14"/>
      <c r="AL6" s="16">
        <v>41849</v>
      </c>
      <c r="AM6" s="33" t="s">
        <v>131</v>
      </c>
      <c r="AN6" s="16">
        <v>43675</v>
      </c>
      <c r="AO6" s="14" t="s">
        <v>132</v>
      </c>
      <c r="AP6" s="14">
        <v>0</v>
      </c>
      <c r="AQ6" s="14">
        <v>0</v>
      </c>
      <c r="AR6" s="20" t="s">
        <v>1240</v>
      </c>
      <c r="AS6" s="20">
        <v>0</v>
      </c>
      <c r="AT6" s="20">
        <v>60</v>
      </c>
      <c r="AU6" s="20" t="s">
        <v>1239</v>
      </c>
      <c r="AV6" s="14">
        <v>0</v>
      </c>
      <c r="AW6" s="14"/>
      <c r="AX6" s="16"/>
      <c r="AY6" s="20" t="s">
        <v>68</v>
      </c>
      <c r="AZ6" s="14"/>
      <c r="BA6" s="14">
        <v>0</v>
      </c>
      <c r="BB6" s="16"/>
      <c r="BC6" s="14">
        <v>60</v>
      </c>
      <c r="BD6" s="14"/>
      <c r="BE6" s="14" t="s">
        <v>69</v>
      </c>
      <c r="BF6" s="14">
        <v>1</v>
      </c>
      <c r="BG6" s="14">
        <v>1</v>
      </c>
      <c r="BH6" s="14"/>
      <c r="BI6" s="14"/>
      <c r="BJ6" s="14" t="s">
        <v>71</v>
      </c>
      <c r="BK6" s="14" t="s">
        <v>72</v>
      </c>
      <c r="BL6" s="14" t="s">
        <v>133</v>
      </c>
      <c r="BM6" s="14" t="s">
        <v>73</v>
      </c>
      <c r="BN6" s="14">
        <v>42</v>
      </c>
      <c r="BO6" s="14">
        <v>1</v>
      </c>
      <c r="BP6" s="14" t="s">
        <v>134</v>
      </c>
      <c r="BQ6" s="14">
        <v>0</v>
      </c>
      <c r="BR6" s="14"/>
      <c r="BS6" s="16"/>
    </row>
    <row r="7" spans="1:71" x14ac:dyDescent="0.2">
      <c r="A7" s="13" t="s">
        <v>135</v>
      </c>
      <c r="B7" s="13" t="str">
        <f>VLOOKUP(A7,[1]Sheet2!C:E,3,FALSE)</f>
        <v/>
      </c>
      <c r="C7" s="14">
        <v>8</v>
      </c>
      <c r="D7" s="14">
        <v>1.8048230000000001E-3</v>
      </c>
      <c r="E7" s="14">
        <v>3</v>
      </c>
      <c r="F7" s="14">
        <v>4.7412940000000001E-3</v>
      </c>
      <c r="G7" s="14">
        <v>10.5</v>
      </c>
      <c r="H7" s="14" t="s">
        <v>136</v>
      </c>
      <c r="I7" s="14">
        <v>4218686</v>
      </c>
      <c r="J7" s="15" t="s">
        <v>137</v>
      </c>
      <c r="K7" s="14" t="s">
        <v>54</v>
      </c>
      <c r="L7" s="14">
        <v>60</v>
      </c>
      <c r="M7" s="16">
        <v>41849</v>
      </c>
      <c r="N7" s="14" t="s">
        <v>55</v>
      </c>
      <c r="O7" s="14" t="s">
        <v>97</v>
      </c>
      <c r="P7" s="14" t="s">
        <v>98</v>
      </c>
      <c r="Q7" s="14" t="s">
        <v>58</v>
      </c>
      <c r="R7" s="14" t="s">
        <v>138</v>
      </c>
      <c r="S7" s="14" t="s">
        <v>139</v>
      </c>
      <c r="T7" s="14">
        <v>0.7</v>
      </c>
      <c r="U7" s="14"/>
      <c r="V7" s="14"/>
      <c r="W7" s="14" t="s">
        <v>61</v>
      </c>
      <c r="X7" s="14" t="s">
        <v>61</v>
      </c>
      <c r="Y7" s="14" t="s">
        <v>61</v>
      </c>
      <c r="Z7" s="14" t="s">
        <v>61</v>
      </c>
      <c r="AA7" s="14" t="s">
        <v>61</v>
      </c>
      <c r="AB7" s="14" t="s">
        <v>140</v>
      </c>
      <c r="AC7" s="14"/>
      <c r="AD7" s="14"/>
      <c r="AE7" s="14"/>
      <c r="AF7" s="14"/>
      <c r="AG7" s="14"/>
      <c r="AH7" s="14"/>
      <c r="AI7" s="14"/>
      <c r="AJ7" s="14"/>
      <c r="AK7" s="14"/>
      <c r="AL7" s="16">
        <v>41849</v>
      </c>
      <c r="AM7" s="33" t="s">
        <v>141</v>
      </c>
      <c r="AN7" s="16">
        <v>43677</v>
      </c>
      <c r="AO7" s="14" t="s">
        <v>132</v>
      </c>
      <c r="AP7" s="14">
        <v>0</v>
      </c>
      <c r="AQ7" s="14">
        <v>0</v>
      </c>
      <c r="AR7" s="20" t="s">
        <v>1240</v>
      </c>
      <c r="AS7" s="20">
        <v>0</v>
      </c>
      <c r="AT7" s="20">
        <v>60</v>
      </c>
      <c r="AU7" s="20">
        <v>0</v>
      </c>
      <c r="AV7" s="14">
        <v>0</v>
      </c>
      <c r="AW7" s="14"/>
      <c r="AX7" s="16"/>
      <c r="AY7" s="20" t="s">
        <v>68</v>
      </c>
      <c r="AZ7" s="14"/>
      <c r="BA7" s="14">
        <v>0</v>
      </c>
      <c r="BB7" s="16"/>
      <c r="BC7" s="14">
        <v>60</v>
      </c>
      <c r="BD7" s="14"/>
      <c r="BE7" s="14" t="s">
        <v>69</v>
      </c>
      <c r="BF7" s="14">
        <v>1</v>
      </c>
      <c r="BG7" s="14">
        <v>1</v>
      </c>
      <c r="BH7" s="14"/>
      <c r="BI7" s="14"/>
      <c r="BJ7" s="14" t="s">
        <v>71</v>
      </c>
      <c r="BK7" s="14" t="s">
        <v>72</v>
      </c>
      <c r="BL7" s="14" t="s">
        <v>142</v>
      </c>
      <c r="BM7" s="14" t="s">
        <v>73</v>
      </c>
      <c r="BN7" s="14">
        <v>0</v>
      </c>
      <c r="BO7" s="14">
        <v>0</v>
      </c>
      <c r="BP7" s="14">
        <v>0</v>
      </c>
      <c r="BQ7" s="14">
        <v>0</v>
      </c>
      <c r="BR7" s="14"/>
      <c r="BS7" s="16"/>
    </row>
    <row r="8" spans="1:71" x14ac:dyDescent="0.2">
      <c r="A8" s="13" t="s">
        <v>143</v>
      </c>
      <c r="B8" s="13" t="str">
        <f>VLOOKUP(A8,[1]Sheet2!C:E,3,FALSE)</f>
        <v>18P4063756M</v>
      </c>
      <c r="C8" s="14">
        <v>0</v>
      </c>
      <c r="D8" s="14">
        <v>0</v>
      </c>
      <c r="E8" s="14">
        <v>0</v>
      </c>
      <c r="F8" s="14">
        <v>0</v>
      </c>
      <c r="G8" s="14">
        <v>14.392000000000001</v>
      </c>
      <c r="H8" s="14" t="s">
        <v>144</v>
      </c>
      <c r="I8" s="14">
        <v>4219055</v>
      </c>
      <c r="J8" s="15" t="s">
        <v>145</v>
      </c>
      <c r="K8" s="14" t="s">
        <v>79</v>
      </c>
      <c r="L8" s="14">
        <v>39</v>
      </c>
      <c r="M8" s="16">
        <v>41850</v>
      </c>
      <c r="N8" s="14" t="s">
        <v>55</v>
      </c>
      <c r="O8" s="14" t="s">
        <v>97</v>
      </c>
      <c r="P8" s="14" t="s">
        <v>98</v>
      </c>
      <c r="Q8" s="14" t="s">
        <v>99</v>
      </c>
      <c r="R8" s="14" t="s">
        <v>146</v>
      </c>
      <c r="S8" s="14" t="s">
        <v>147</v>
      </c>
      <c r="T8" s="14">
        <v>1.5</v>
      </c>
      <c r="U8" s="14" t="s">
        <v>102</v>
      </c>
      <c r="V8" s="14" t="b">
        <v>0</v>
      </c>
      <c r="W8" s="14" t="s">
        <v>61</v>
      </c>
      <c r="X8" s="14" t="s">
        <v>61</v>
      </c>
      <c r="Y8" s="14" t="s">
        <v>61</v>
      </c>
      <c r="Z8" s="14" t="s">
        <v>61</v>
      </c>
      <c r="AA8" s="14" t="s">
        <v>61</v>
      </c>
      <c r="AB8" s="14" t="s">
        <v>148</v>
      </c>
      <c r="AC8" s="14"/>
      <c r="AD8" s="14"/>
      <c r="AE8" s="14"/>
      <c r="AF8" s="14"/>
      <c r="AG8" s="14"/>
      <c r="AH8" s="14"/>
      <c r="AI8" s="14"/>
      <c r="AJ8" s="14"/>
      <c r="AK8" s="14"/>
      <c r="AL8" s="16">
        <v>41850</v>
      </c>
      <c r="AM8" s="33" t="s">
        <v>149</v>
      </c>
      <c r="AN8" s="16">
        <v>43663</v>
      </c>
      <c r="AO8" s="14" t="s">
        <v>132</v>
      </c>
      <c r="AP8" s="14">
        <v>0</v>
      </c>
      <c r="AQ8" s="14">
        <v>0</v>
      </c>
      <c r="AR8" s="20" t="s">
        <v>1240</v>
      </c>
      <c r="AS8" s="20">
        <v>0</v>
      </c>
      <c r="AT8" s="20">
        <v>60</v>
      </c>
      <c r="AU8" s="20">
        <v>0</v>
      </c>
      <c r="AV8" s="14">
        <v>0</v>
      </c>
      <c r="AW8" s="14"/>
      <c r="AX8" s="16"/>
      <c r="AY8" s="20" t="s">
        <v>68</v>
      </c>
      <c r="AZ8" s="14"/>
      <c r="BA8" s="14">
        <v>0</v>
      </c>
      <c r="BB8" s="16"/>
      <c r="BC8" s="14">
        <v>60</v>
      </c>
      <c r="BD8" s="14"/>
      <c r="BE8" s="14" t="s">
        <v>69</v>
      </c>
      <c r="BF8" s="14">
        <v>1</v>
      </c>
      <c r="BG8" s="14">
        <v>1</v>
      </c>
      <c r="BH8" s="14"/>
      <c r="BI8" s="14" t="s">
        <v>70</v>
      </c>
      <c r="BJ8" s="14" t="s">
        <v>71</v>
      </c>
      <c r="BK8" s="14" t="s">
        <v>72</v>
      </c>
      <c r="BL8" s="14" t="s">
        <v>73</v>
      </c>
      <c r="BM8" s="14" t="s">
        <v>73</v>
      </c>
      <c r="BN8" s="14">
        <v>0</v>
      </c>
      <c r="BO8" s="14">
        <v>0</v>
      </c>
      <c r="BP8" s="14">
        <v>0</v>
      </c>
      <c r="BQ8" s="14">
        <v>0</v>
      </c>
      <c r="BR8" s="14"/>
      <c r="BS8" s="16"/>
    </row>
    <row r="9" spans="1:71" x14ac:dyDescent="0.2">
      <c r="A9" s="13" t="s">
        <v>150</v>
      </c>
      <c r="B9" s="13" t="str">
        <f>VLOOKUP(A9,[1]Sheet2!C:E,3,FALSE)</f>
        <v>18P4063757M</v>
      </c>
      <c r="C9" s="14">
        <v>0</v>
      </c>
      <c r="D9" s="14">
        <v>0</v>
      </c>
      <c r="E9" s="14">
        <v>0</v>
      </c>
      <c r="F9" s="14">
        <v>0</v>
      </c>
      <c r="G9" s="14">
        <v>22.456000000000003</v>
      </c>
      <c r="H9" s="14" t="s">
        <v>151</v>
      </c>
      <c r="I9" s="14">
        <v>4218803</v>
      </c>
      <c r="J9" s="15" t="s">
        <v>152</v>
      </c>
      <c r="K9" s="14" t="s">
        <v>79</v>
      </c>
      <c r="L9" s="14">
        <v>60</v>
      </c>
      <c r="M9" s="16">
        <v>41850</v>
      </c>
      <c r="N9" s="14" t="s">
        <v>55</v>
      </c>
      <c r="O9" s="14" t="s">
        <v>80</v>
      </c>
      <c r="P9" s="14" t="s">
        <v>153</v>
      </c>
      <c r="Q9" s="14" t="s">
        <v>58</v>
      </c>
      <c r="R9" s="14" t="s">
        <v>154</v>
      </c>
      <c r="S9" s="14" t="s">
        <v>155</v>
      </c>
      <c r="T9" s="14">
        <v>3</v>
      </c>
      <c r="U9" s="14" t="s">
        <v>85</v>
      </c>
      <c r="V9" s="14" t="b">
        <v>0</v>
      </c>
      <c r="W9" s="14">
        <v>41.42</v>
      </c>
      <c r="X9" s="14">
        <v>4.26</v>
      </c>
      <c r="Y9" s="14">
        <v>13.17</v>
      </c>
      <c r="Z9" s="14">
        <v>7.8</v>
      </c>
      <c r="AA9" s="14">
        <v>11.45</v>
      </c>
      <c r="AB9" s="14" t="s">
        <v>156</v>
      </c>
      <c r="AC9" s="14"/>
      <c r="AD9" s="14" t="s">
        <v>157</v>
      </c>
      <c r="AE9" s="14" t="s">
        <v>158</v>
      </c>
      <c r="AF9" s="14"/>
      <c r="AG9" s="14"/>
      <c r="AH9" s="14"/>
      <c r="AI9" s="14"/>
      <c r="AJ9" s="14"/>
      <c r="AK9" s="14"/>
      <c r="AL9" s="16">
        <v>41850</v>
      </c>
      <c r="AM9" s="33" t="s">
        <v>159</v>
      </c>
      <c r="AN9" s="16">
        <v>43677</v>
      </c>
      <c r="AO9" s="14" t="s">
        <v>132</v>
      </c>
      <c r="AP9" s="14">
        <v>0</v>
      </c>
      <c r="AQ9" s="14">
        <v>0</v>
      </c>
      <c r="AR9" s="20" t="s">
        <v>1240</v>
      </c>
      <c r="AS9" s="20">
        <v>0</v>
      </c>
      <c r="AT9" s="20">
        <v>60</v>
      </c>
      <c r="AU9" s="20" t="s">
        <v>1239</v>
      </c>
      <c r="AV9" s="14">
        <v>0</v>
      </c>
      <c r="AW9" s="14"/>
      <c r="AX9" s="16"/>
      <c r="AY9" s="20" t="s">
        <v>68</v>
      </c>
      <c r="AZ9" s="14"/>
      <c r="BA9" s="14">
        <v>0</v>
      </c>
      <c r="BB9" s="16"/>
      <c r="BC9" s="14">
        <v>60</v>
      </c>
      <c r="BD9" s="14"/>
      <c r="BE9" s="14" t="s">
        <v>69</v>
      </c>
      <c r="BF9" s="14">
        <v>4</v>
      </c>
      <c r="BG9" s="14">
        <v>2</v>
      </c>
      <c r="BH9" s="14"/>
      <c r="BI9" s="14" t="s">
        <v>70</v>
      </c>
      <c r="BJ9" s="14" t="s">
        <v>71</v>
      </c>
      <c r="BK9" s="14" t="s">
        <v>72</v>
      </c>
      <c r="BL9" s="14" t="s">
        <v>160</v>
      </c>
      <c r="BM9" s="14" t="s">
        <v>73</v>
      </c>
      <c r="BN9" s="14">
        <v>15</v>
      </c>
      <c r="BO9" s="14">
        <v>0</v>
      </c>
      <c r="BP9" s="14">
        <v>0</v>
      </c>
      <c r="BQ9" s="14">
        <v>0</v>
      </c>
      <c r="BR9" s="14"/>
      <c r="BS9" s="16"/>
    </row>
    <row r="10" spans="1:71" x14ac:dyDescent="0.2">
      <c r="A10" s="13" t="s">
        <v>161</v>
      </c>
      <c r="B10" s="13" t="str">
        <f>VLOOKUP(A10,[1]Sheet2!C:E,3,FALSE)</f>
        <v>18P4063758M</v>
      </c>
      <c r="C10" s="14">
        <v>0</v>
      </c>
      <c r="D10" s="14">
        <v>0</v>
      </c>
      <c r="E10" s="14">
        <v>0</v>
      </c>
      <c r="F10" s="14">
        <v>0</v>
      </c>
      <c r="G10" s="14">
        <v>11.479999999999999</v>
      </c>
      <c r="H10" s="14" t="s">
        <v>162</v>
      </c>
      <c r="I10" s="14">
        <v>4219396</v>
      </c>
      <c r="J10" s="15" t="s">
        <v>163</v>
      </c>
      <c r="K10" s="14" t="s">
        <v>54</v>
      </c>
      <c r="L10" s="14">
        <v>74</v>
      </c>
      <c r="M10" s="16">
        <v>41857</v>
      </c>
      <c r="N10" s="14" t="s">
        <v>55</v>
      </c>
      <c r="O10" s="14" t="s">
        <v>97</v>
      </c>
      <c r="P10" s="14" t="s">
        <v>98</v>
      </c>
      <c r="Q10" s="14" t="s">
        <v>99</v>
      </c>
      <c r="R10" s="14" t="s">
        <v>164</v>
      </c>
      <c r="S10" s="14" t="s">
        <v>101</v>
      </c>
      <c r="T10" s="14">
        <v>1.5</v>
      </c>
      <c r="U10" s="14" t="s">
        <v>102</v>
      </c>
      <c r="V10" s="14" t="b">
        <v>0</v>
      </c>
      <c r="W10" s="14">
        <v>5.04</v>
      </c>
      <c r="X10" s="14">
        <v>3.72</v>
      </c>
      <c r="Y10" s="14">
        <v>17.149999999999999</v>
      </c>
      <c r="Z10" s="14">
        <v>102.5</v>
      </c>
      <c r="AA10" s="14">
        <v>13.9</v>
      </c>
      <c r="AB10" s="14" t="s">
        <v>165</v>
      </c>
      <c r="AC10" s="14"/>
      <c r="AD10" s="14"/>
      <c r="AE10" s="14"/>
      <c r="AF10" s="14"/>
      <c r="AG10" s="14"/>
      <c r="AH10" s="14"/>
      <c r="AI10" s="14"/>
      <c r="AJ10" s="14"/>
      <c r="AK10" s="14"/>
      <c r="AL10" s="16">
        <v>41857</v>
      </c>
      <c r="AM10" s="33" t="s">
        <v>166</v>
      </c>
      <c r="AN10" s="16">
        <v>43683</v>
      </c>
      <c r="AO10" s="14" t="s">
        <v>132</v>
      </c>
      <c r="AP10" s="14">
        <v>0</v>
      </c>
      <c r="AQ10" s="14">
        <v>0</v>
      </c>
      <c r="AR10" s="20" t="s">
        <v>1240</v>
      </c>
      <c r="AS10" s="20">
        <v>0</v>
      </c>
      <c r="AT10" s="20">
        <v>60</v>
      </c>
      <c r="AU10" s="20">
        <v>0</v>
      </c>
      <c r="AV10" s="14">
        <v>0</v>
      </c>
      <c r="AW10" s="14"/>
      <c r="AX10" s="16"/>
      <c r="AY10" s="20" t="s">
        <v>68</v>
      </c>
      <c r="AZ10" s="14"/>
      <c r="BA10" s="14">
        <v>0</v>
      </c>
      <c r="BB10" s="16"/>
      <c r="BC10" s="14">
        <v>60</v>
      </c>
      <c r="BD10" s="14"/>
      <c r="BE10" s="14" t="s">
        <v>69</v>
      </c>
      <c r="BF10" s="14">
        <v>1</v>
      </c>
      <c r="BG10" s="14">
        <v>1</v>
      </c>
      <c r="BH10" s="14"/>
      <c r="BI10" s="14">
        <v>0</v>
      </c>
      <c r="BJ10" s="14" t="s">
        <v>71</v>
      </c>
      <c r="BK10" s="14" t="s">
        <v>72</v>
      </c>
      <c r="BL10" s="14" t="s">
        <v>160</v>
      </c>
      <c r="BM10" s="14" t="s">
        <v>73</v>
      </c>
      <c r="BN10" s="14">
        <v>0</v>
      </c>
      <c r="BO10" s="14">
        <v>0</v>
      </c>
      <c r="BP10" s="14">
        <v>0</v>
      </c>
      <c r="BQ10" s="14">
        <v>0</v>
      </c>
      <c r="BR10" s="14"/>
      <c r="BS10" s="16"/>
    </row>
    <row r="11" spans="1:71" x14ac:dyDescent="0.2">
      <c r="A11" s="13" t="s">
        <v>167</v>
      </c>
      <c r="B11" s="13" t="str">
        <f>VLOOKUP(A11,[1]Sheet2!C:E,3,FALSE)</f>
        <v>18P4063760M</v>
      </c>
      <c r="C11" s="14">
        <v>2</v>
      </c>
      <c r="D11" s="14">
        <v>5.6775200000000004E-4</v>
      </c>
      <c r="E11" s="14">
        <v>1</v>
      </c>
      <c r="F11" s="14">
        <v>1.1355040000000001E-3</v>
      </c>
      <c r="G11" s="14">
        <v>24.656470588235294</v>
      </c>
      <c r="H11" s="14" t="s">
        <v>168</v>
      </c>
      <c r="I11" s="14">
        <v>4219433</v>
      </c>
      <c r="J11" s="15" t="s">
        <v>169</v>
      </c>
      <c r="K11" s="14" t="s">
        <v>54</v>
      </c>
      <c r="L11" s="14">
        <v>62</v>
      </c>
      <c r="M11" s="16">
        <v>41862</v>
      </c>
      <c r="N11" s="14" t="s">
        <v>55</v>
      </c>
      <c r="O11" s="14" t="s">
        <v>97</v>
      </c>
      <c r="P11" s="14" t="s">
        <v>98</v>
      </c>
      <c r="Q11" s="14" t="s">
        <v>113</v>
      </c>
      <c r="R11" s="14" t="s">
        <v>170</v>
      </c>
      <c r="S11" s="14" t="s">
        <v>171</v>
      </c>
      <c r="T11" s="14">
        <v>2</v>
      </c>
      <c r="U11" s="14" t="s">
        <v>172</v>
      </c>
      <c r="V11" s="14" t="b">
        <v>0</v>
      </c>
      <c r="W11" s="14" t="s">
        <v>61</v>
      </c>
      <c r="X11" s="14" t="s">
        <v>61</v>
      </c>
      <c r="Y11" s="14" t="s">
        <v>61</v>
      </c>
      <c r="Z11" s="14" t="s">
        <v>61</v>
      </c>
      <c r="AA11" s="14" t="s">
        <v>61</v>
      </c>
      <c r="AB11" s="14" t="s">
        <v>173</v>
      </c>
      <c r="AC11" s="14"/>
      <c r="AD11" s="14"/>
      <c r="AE11" s="14"/>
      <c r="AF11" s="14"/>
      <c r="AG11" s="14"/>
      <c r="AH11" s="14"/>
      <c r="AI11" s="14"/>
      <c r="AJ11" s="14"/>
      <c r="AK11" s="14"/>
      <c r="AL11" s="16">
        <v>41862</v>
      </c>
      <c r="AM11" s="33" t="s">
        <v>174</v>
      </c>
      <c r="AN11" s="16">
        <v>43691</v>
      </c>
      <c r="AO11" s="14" t="s">
        <v>132</v>
      </c>
      <c r="AP11" s="14">
        <v>0</v>
      </c>
      <c r="AQ11" s="14">
        <v>0</v>
      </c>
      <c r="AR11" s="20" t="s">
        <v>1240</v>
      </c>
      <c r="AS11" s="20">
        <v>0</v>
      </c>
      <c r="AT11" s="20">
        <v>60</v>
      </c>
      <c r="AU11" s="20">
        <v>0</v>
      </c>
      <c r="AV11" s="14">
        <v>0</v>
      </c>
      <c r="AW11" s="14"/>
      <c r="AX11" s="16"/>
      <c r="AY11" s="20" t="s">
        <v>68</v>
      </c>
      <c r="AZ11" s="14"/>
      <c r="BA11" s="14">
        <v>0</v>
      </c>
      <c r="BB11" s="16"/>
      <c r="BC11" s="14">
        <v>60</v>
      </c>
      <c r="BD11" s="14"/>
      <c r="BE11" s="14" t="s">
        <v>69</v>
      </c>
      <c r="BF11" s="14">
        <v>2</v>
      </c>
      <c r="BG11" s="14">
        <v>2</v>
      </c>
      <c r="BH11" s="14"/>
      <c r="BI11" s="14" t="s">
        <v>70</v>
      </c>
      <c r="BJ11" s="14" t="s">
        <v>71</v>
      </c>
      <c r="BK11" s="14" t="s">
        <v>72</v>
      </c>
      <c r="BL11" s="14" t="s">
        <v>175</v>
      </c>
      <c r="BM11" s="14" t="s">
        <v>73</v>
      </c>
      <c r="BN11" s="14">
        <v>0</v>
      </c>
      <c r="BO11" s="14">
        <v>0</v>
      </c>
      <c r="BP11" s="14">
        <v>0</v>
      </c>
      <c r="BQ11" s="14">
        <v>0</v>
      </c>
      <c r="BR11" s="14"/>
      <c r="BS11" s="16"/>
    </row>
    <row r="12" spans="1:71" x14ac:dyDescent="0.2">
      <c r="A12" s="13" t="s">
        <v>176</v>
      </c>
      <c r="B12" s="13" t="str">
        <f>VLOOKUP(A12,[1]Sheet2!C:E,3,FALSE)</f>
        <v>18P4063761M</v>
      </c>
      <c r="C12" s="14"/>
      <c r="D12" s="14"/>
      <c r="E12" s="14"/>
      <c r="F12" s="14"/>
      <c r="G12" s="14">
        <v>17.400000000000002</v>
      </c>
      <c r="H12" s="14" t="s">
        <v>177</v>
      </c>
      <c r="I12" s="14">
        <v>4219732</v>
      </c>
      <c r="J12" s="15" t="s">
        <v>178</v>
      </c>
      <c r="K12" s="14" t="s">
        <v>54</v>
      </c>
      <c r="L12" s="14">
        <v>60</v>
      </c>
      <c r="M12" s="16">
        <v>41863</v>
      </c>
      <c r="N12" s="14" t="s">
        <v>55</v>
      </c>
      <c r="O12" s="14" t="s">
        <v>97</v>
      </c>
      <c r="P12" s="14" t="s">
        <v>179</v>
      </c>
      <c r="Q12" s="14" t="s">
        <v>99</v>
      </c>
      <c r="R12" s="14" t="s">
        <v>180</v>
      </c>
      <c r="S12" s="14" t="s">
        <v>101</v>
      </c>
      <c r="T12" s="14">
        <v>2.5</v>
      </c>
      <c r="U12" s="14" t="s">
        <v>102</v>
      </c>
      <c r="V12" s="14" t="b">
        <v>0</v>
      </c>
      <c r="W12" s="14" t="s">
        <v>61</v>
      </c>
      <c r="X12" s="14" t="s">
        <v>61</v>
      </c>
      <c r="Y12" s="14" t="s">
        <v>61</v>
      </c>
      <c r="Z12" s="14" t="s">
        <v>61</v>
      </c>
      <c r="AA12" s="14" t="s">
        <v>61</v>
      </c>
      <c r="AB12" s="14" t="s">
        <v>165</v>
      </c>
      <c r="AC12" s="14"/>
      <c r="AD12" s="14"/>
      <c r="AE12" s="14"/>
      <c r="AF12" s="14"/>
      <c r="AG12" s="14"/>
      <c r="AH12" s="14"/>
      <c r="AI12" s="14"/>
      <c r="AJ12" s="14"/>
      <c r="AK12" s="14"/>
      <c r="AL12" s="16">
        <v>41863</v>
      </c>
      <c r="AM12" s="33" t="s">
        <v>181</v>
      </c>
      <c r="AN12" s="16">
        <v>43690</v>
      </c>
      <c r="AO12" s="14" t="s">
        <v>119</v>
      </c>
      <c r="AP12" s="14">
        <v>0</v>
      </c>
      <c r="AQ12" s="14">
        <v>0</v>
      </c>
      <c r="AR12" s="20" t="s">
        <v>1240</v>
      </c>
      <c r="AS12" s="20">
        <v>0</v>
      </c>
      <c r="AT12" s="20">
        <v>60</v>
      </c>
      <c r="AU12" s="20" t="s">
        <v>1239</v>
      </c>
      <c r="AV12" s="14">
        <v>0</v>
      </c>
      <c r="AW12" s="14"/>
      <c r="AX12" s="16"/>
      <c r="AY12" s="20" t="s">
        <v>68</v>
      </c>
      <c r="AZ12" s="14"/>
      <c r="BA12" s="14">
        <v>0</v>
      </c>
      <c r="BB12" s="16"/>
      <c r="BC12" s="14">
        <v>60</v>
      </c>
      <c r="BD12" s="14"/>
      <c r="BE12" s="14" t="s">
        <v>69</v>
      </c>
      <c r="BF12" s="14">
        <v>1</v>
      </c>
      <c r="BG12" s="14">
        <v>1</v>
      </c>
      <c r="BH12" s="14"/>
      <c r="BI12" s="14" t="s">
        <v>70</v>
      </c>
      <c r="BJ12" s="14" t="s">
        <v>182</v>
      </c>
      <c r="BK12" s="14" t="s">
        <v>72</v>
      </c>
      <c r="BL12" s="14" t="s">
        <v>160</v>
      </c>
      <c r="BM12" s="14" t="s">
        <v>73</v>
      </c>
      <c r="BN12" s="14" t="s">
        <v>183</v>
      </c>
      <c r="BO12" s="14" t="s">
        <v>184</v>
      </c>
      <c r="BP12" s="14" t="s">
        <v>184</v>
      </c>
      <c r="BQ12" s="14" t="s">
        <v>185</v>
      </c>
      <c r="BR12" s="14" t="s">
        <v>72</v>
      </c>
      <c r="BS12" s="16"/>
    </row>
    <row r="13" spans="1:71" x14ac:dyDescent="0.2">
      <c r="A13" s="13" t="s">
        <v>186</v>
      </c>
      <c r="B13" s="13" t="str">
        <f>VLOOKUP(A13,[1]Sheet2!C:E,3,FALSE)</f>
        <v/>
      </c>
      <c r="C13" s="14">
        <v>0</v>
      </c>
      <c r="D13" s="14">
        <v>0</v>
      </c>
      <c r="E13" s="14">
        <v>0</v>
      </c>
      <c r="F13" s="14">
        <v>0</v>
      </c>
      <c r="G13" s="14">
        <v>7.3500000000000005</v>
      </c>
      <c r="H13" s="14" t="s">
        <v>187</v>
      </c>
      <c r="I13" s="14">
        <v>4220306</v>
      </c>
      <c r="J13" s="15" t="s">
        <v>188</v>
      </c>
      <c r="K13" s="14" t="s">
        <v>54</v>
      </c>
      <c r="L13" s="14">
        <v>65</v>
      </c>
      <c r="M13" s="16">
        <v>41869</v>
      </c>
      <c r="N13" s="14" t="s">
        <v>55</v>
      </c>
      <c r="O13" s="14" t="s">
        <v>126</v>
      </c>
      <c r="P13" s="14" t="s">
        <v>127</v>
      </c>
      <c r="Q13" s="14" t="s">
        <v>99</v>
      </c>
      <c r="R13" s="14" t="s">
        <v>189</v>
      </c>
      <c r="S13" s="14" t="s">
        <v>101</v>
      </c>
      <c r="T13" s="14">
        <v>1</v>
      </c>
      <c r="U13" s="14"/>
      <c r="V13" s="14"/>
      <c r="W13" s="14">
        <v>1.68</v>
      </c>
      <c r="X13" s="14">
        <v>22.63</v>
      </c>
      <c r="Y13" s="14">
        <v>2.21</v>
      </c>
      <c r="Z13" s="14">
        <v>2.63</v>
      </c>
      <c r="AA13" s="14">
        <v>12.71</v>
      </c>
      <c r="AB13" s="14" t="s">
        <v>190</v>
      </c>
      <c r="AC13" s="14"/>
      <c r="AD13" s="14" t="s">
        <v>191</v>
      </c>
      <c r="AE13" s="14" t="s">
        <v>192</v>
      </c>
      <c r="AF13" s="14" t="s">
        <v>193</v>
      </c>
      <c r="AG13" s="14" t="s">
        <v>194</v>
      </c>
      <c r="AH13" s="14"/>
      <c r="AI13" s="14"/>
      <c r="AJ13" s="14"/>
      <c r="AK13" s="14"/>
      <c r="AL13" s="16">
        <v>41869</v>
      </c>
      <c r="AM13" s="33" t="s">
        <v>195</v>
      </c>
      <c r="AN13" s="16">
        <v>43696</v>
      </c>
      <c r="AO13" s="14" t="s">
        <v>132</v>
      </c>
      <c r="AP13" s="14">
        <v>0</v>
      </c>
      <c r="AQ13" s="14">
        <v>0</v>
      </c>
      <c r="AR13" s="20" t="s">
        <v>1240</v>
      </c>
      <c r="AS13" s="20">
        <v>0</v>
      </c>
      <c r="AT13" s="20">
        <v>60</v>
      </c>
      <c r="AU13" s="20">
        <v>0</v>
      </c>
      <c r="AV13" s="14">
        <v>0</v>
      </c>
      <c r="AW13" s="14"/>
      <c r="AX13" s="16"/>
      <c r="AY13" s="20" t="s">
        <v>68</v>
      </c>
      <c r="AZ13" s="14"/>
      <c r="BA13" s="14">
        <v>0</v>
      </c>
      <c r="BB13" s="16"/>
      <c r="BC13" s="14">
        <v>60</v>
      </c>
      <c r="BD13" s="14"/>
      <c r="BE13" s="14" t="s">
        <v>69</v>
      </c>
      <c r="BF13" s="14">
        <v>2</v>
      </c>
      <c r="BG13" s="14">
        <v>2</v>
      </c>
      <c r="BH13" s="14"/>
      <c r="BI13" s="14" t="s">
        <v>70</v>
      </c>
      <c r="BJ13" s="14" t="s">
        <v>71</v>
      </c>
      <c r="BK13" s="14" t="s">
        <v>72</v>
      </c>
      <c r="BL13" s="14" t="s">
        <v>73</v>
      </c>
      <c r="BM13" s="14" t="s">
        <v>73</v>
      </c>
      <c r="BN13" s="14">
        <v>0</v>
      </c>
      <c r="BO13" s="14">
        <v>0</v>
      </c>
      <c r="BP13" s="14">
        <v>0</v>
      </c>
      <c r="BQ13" s="14">
        <v>0</v>
      </c>
      <c r="BR13" s="14"/>
      <c r="BS13" s="16"/>
    </row>
    <row r="14" spans="1:71" x14ac:dyDescent="0.2">
      <c r="A14" s="13" t="s">
        <v>196</v>
      </c>
      <c r="B14" s="13" t="str">
        <f>VLOOKUP(A14,[1]Sheet2!C:E,3,FALSE)</f>
        <v>18P4063764M</v>
      </c>
      <c r="C14" s="14">
        <v>10</v>
      </c>
      <c r="D14" s="14">
        <v>3.4116089999999999E-3</v>
      </c>
      <c r="E14" s="14">
        <v>2</v>
      </c>
      <c r="F14" s="14">
        <v>1.6307886000000001E-2</v>
      </c>
      <c r="G14" s="14">
        <v>26.992000000000001</v>
      </c>
      <c r="H14" s="14" t="s">
        <v>197</v>
      </c>
      <c r="I14" s="14">
        <v>4220247</v>
      </c>
      <c r="J14" s="15" t="s">
        <v>198</v>
      </c>
      <c r="K14" s="14" t="s">
        <v>79</v>
      </c>
      <c r="L14" s="14">
        <v>64</v>
      </c>
      <c r="M14" s="16">
        <v>41869</v>
      </c>
      <c r="N14" s="14" t="s">
        <v>55</v>
      </c>
      <c r="O14" s="14" t="s">
        <v>80</v>
      </c>
      <c r="P14" s="14" t="s">
        <v>199</v>
      </c>
      <c r="Q14" s="14" t="s">
        <v>99</v>
      </c>
      <c r="R14" s="14" t="s">
        <v>200</v>
      </c>
      <c r="S14" s="14" t="s">
        <v>60</v>
      </c>
      <c r="T14" s="14">
        <v>3</v>
      </c>
      <c r="U14" s="14" t="s">
        <v>102</v>
      </c>
      <c r="V14" s="14" t="b">
        <v>0</v>
      </c>
      <c r="W14" s="14">
        <v>3.27</v>
      </c>
      <c r="X14" s="14">
        <v>1.26</v>
      </c>
      <c r="Y14" s="14">
        <v>10.27</v>
      </c>
      <c r="Z14" s="14">
        <v>9.56</v>
      </c>
      <c r="AA14" s="14" t="s">
        <v>61</v>
      </c>
      <c r="AB14" s="14" t="s">
        <v>201</v>
      </c>
      <c r="AC14" s="14"/>
      <c r="AD14" s="14" t="s">
        <v>202</v>
      </c>
      <c r="AE14" s="14" t="s">
        <v>203</v>
      </c>
      <c r="AF14" s="14"/>
      <c r="AG14" s="14"/>
      <c r="AH14" s="14"/>
      <c r="AI14" s="14"/>
      <c r="AJ14" s="14"/>
      <c r="AK14" s="14"/>
      <c r="AL14" s="16">
        <v>41869</v>
      </c>
      <c r="AM14" s="33" t="s">
        <v>204</v>
      </c>
      <c r="AN14" s="16">
        <v>43063</v>
      </c>
      <c r="AO14" s="14" t="s">
        <v>205</v>
      </c>
      <c r="AP14" s="14">
        <v>1</v>
      </c>
      <c r="AQ14" s="14">
        <v>1</v>
      </c>
      <c r="AR14" s="20" t="s">
        <v>1243</v>
      </c>
      <c r="AS14" s="20">
        <v>1</v>
      </c>
      <c r="AT14" s="20">
        <v>37</v>
      </c>
      <c r="AU14" s="20">
        <v>0</v>
      </c>
      <c r="AV14" s="14">
        <v>1</v>
      </c>
      <c r="AW14" s="14" t="s">
        <v>206</v>
      </c>
      <c r="AX14" s="16" t="s">
        <v>207</v>
      </c>
      <c r="AY14" s="20" t="s">
        <v>208</v>
      </c>
      <c r="AZ14" s="14" t="s">
        <v>209</v>
      </c>
      <c r="BA14" s="14">
        <v>1</v>
      </c>
      <c r="BB14" s="16">
        <v>42986</v>
      </c>
      <c r="BC14" s="14">
        <v>37</v>
      </c>
      <c r="BD14" s="14">
        <v>1</v>
      </c>
      <c r="BE14" s="15" t="s">
        <v>69</v>
      </c>
      <c r="BF14" s="15">
        <v>2</v>
      </c>
      <c r="BG14" s="15">
        <v>2</v>
      </c>
      <c r="BH14" s="15"/>
      <c r="BI14" s="15" t="s">
        <v>70</v>
      </c>
      <c r="BJ14" s="15" t="s">
        <v>210</v>
      </c>
      <c r="BK14" s="14" t="s">
        <v>72</v>
      </c>
      <c r="BL14" s="14" t="s">
        <v>160</v>
      </c>
      <c r="BM14" s="14" t="s">
        <v>73</v>
      </c>
      <c r="BN14" s="14">
        <v>0</v>
      </c>
      <c r="BO14" s="14">
        <v>0</v>
      </c>
      <c r="BP14" s="14">
        <v>0</v>
      </c>
      <c r="BQ14" s="14">
        <v>0</v>
      </c>
      <c r="BR14" s="15"/>
      <c r="BS14" s="18"/>
    </row>
    <row r="15" spans="1:71" x14ac:dyDescent="0.2">
      <c r="A15" s="13" t="s">
        <v>211</v>
      </c>
      <c r="B15" s="13" t="str">
        <f>VLOOKUP(A15,[1]Sheet2!C:E,3,FALSE)</f>
        <v/>
      </c>
      <c r="C15" s="14">
        <v>0</v>
      </c>
      <c r="D15" s="14">
        <v>0</v>
      </c>
      <c r="E15" s="14">
        <v>0</v>
      </c>
      <c r="F15" s="14">
        <v>0</v>
      </c>
      <c r="G15" s="14" t="s">
        <v>212</v>
      </c>
      <c r="H15" s="14" t="s">
        <v>213</v>
      </c>
      <c r="I15" s="14">
        <v>4220546</v>
      </c>
      <c r="J15" s="15" t="s">
        <v>214</v>
      </c>
      <c r="K15" s="14" t="s">
        <v>54</v>
      </c>
      <c r="L15" s="14">
        <v>52</v>
      </c>
      <c r="M15" s="16">
        <v>41876</v>
      </c>
      <c r="N15" s="14" t="s">
        <v>55</v>
      </c>
      <c r="O15" s="14" t="s">
        <v>126</v>
      </c>
      <c r="P15" s="14" t="s">
        <v>127</v>
      </c>
      <c r="Q15" s="14" t="s">
        <v>58</v>
      </c>
      <c r="R15" s="14" t="s">
        <v>215</v>
      </c>
      <c r="S15" s="14" t="s">
        <v>60</v>
      </c>
      <c r="T15" s="14">
        <v>0.3</v>
      </c>
      <c r="U15" s="14"/>
      <c r="V15" s="14"/>
      <c r="W15" s="14" t="s">
        <v>61</v>
      </c>
      <c r="X15" s="14" t="s">
        <v>61</v>
      </c>
      <c r="Y15" s="14" t="s">
        <v>61</v>
      </c>
      <c r="Z15" s="14" t="s">
        <v>61</v>
      </c>
      <c r="AA15" s="14" t="s">
        <v>61</v>
      </c>
      <c r="AB15" s="14" t="s">
        <v>216</v>
      </c>
      <c r="AC15" s="14"/>
      <c r="AD15" s="14"/>
      <c r="AE15" s="14"/>
      <c r="AF15" s="14"/>
      <c r="AG15" s="14"/>
      <c r="AH15" s="14"/>
      <c r="AI15" s="14"/>
      <c r="AJ15" s="14"/>
      <c r="AK15" s="14"/>
      <c r="AL15" s="16">
        <v>41876</v>
      </c>
      <c r="AM15" s="33" t="s">
        <v>217</v>
      </c>
      <c r="AN15" s="16">
        <v>43710</v>
      </c>
      <c r="AO15" s="17" t="s">
        <v>218</v>
      </c>
      <c r="AP15" s="14">
        <v>0</v>
      </c>
      <c r="AQ15" s="14">
        <v>0</v>
      </c>
      <c r="AR15" s="20" t="s">
        <v>1244</v>
      </c>
      <c r="AS15" s="20">
        <v>0</v>
      </c>
      <c r="AT15" s="20">
        <v>39</v>
      </c>
      <c r="AU15" s="20">
        <v>0</v>
      </c>
      <c r="AV15" s="15">
        <v>0</v>
      </c>
      <c r="AW15" s="17"/>
      <c r="AX15" s="20"/>
      <c r="AY15" s="20" t="s">
        <v>219</v>
      </c>
      <c r="AZ15" s="14"/>
      <c r="BA15" s="14">
        <v>0</v>
      </c>
      <c r="BB15" s="16"/>
      <c r="BC15" s="14">
        <v>39</v>
      </c>
      <c r="BD15" s="14"/>
      <c r="BE15" s="14" t="s">
        <v>69</v>
      </c>
      <c r="BF15" s="14">
        <v>0</v>
      </c>
      <c r="BG15" s="14">
        <v>0</v>
      </c>
      <c r="BH15" s="14">
        <v>0</v>
      </c>
      <c r="BI15" s="14">
        <v>0</v>
      </c>
      <c r="BJ15" s="14" t="s">
        <v>210</v>
      </c>
      <c r="BK15" s="14" t="s">
        <v>72</v>
      </c>
      <c r="BL15" s="14" t="s">
        <v>220</v>
      </c>
      <c r="BM15" s="14" t="s">
        <v>221</v>
      </c>
      <c r="BN15" s="14">
        <v>0</v>
      </c>
      <c r="BO15" s="14">
        <v>0</v>
      </c>
      <c r="BP15" s="14">
        <v>0</v>
      </c>
      <c r="BQ15" s="14">
        <v>0</v>
      </c>
      <c r="BR15" s="14" t="s">
        <v>222</v>
      </c>
      <c r="BS15" s="16"/>
    </row>
    <row r="16" spans="1:71" x14ac:dyDescent="0.2">
      <c r="A16" s="13" t="s">
        <v>223</v>
      </c>
      <c r="B16" s="13" t="str">
        <f>VLOOKUP(A16,[1]Sheet2!C:E,3,FALSE)</f>
        <v>18P4063775M</v>
      </c>
      <c r="C16" s="14">
        <v>1</v>
      </c>
      <c r="D16" s="14">
        <v>1.749951E-3</v>
      </c>
      <c r="E16" s="14">
        <v>1</v>
      </c>
      <c r="F16" s="14">
        <v>1.749951E-3</v>
      </c>
      <c r="G16" s="14">
        <v>37.520000000000003</v>
      </c>
      <c r="H16" s="14" t="s">
        <v>224</v>
      </c>
      <c r="I16" s="14">
        <v>5041160</v>
      </c>
      <c r="J16" s="15" t="s">
        <v>225</v>
      </c>
      <c r="K16" s="14" t="s">
        <v>54</v>
      </c>
      <c r="L16" s="14">
        <v>63</v>
      </c>
      <c r="M16" s="16">
        <v>41897</v>
      </c>
      <c r="N16" s="21" t="s">
        <v>55</v>
      </c>
      <c r="O16" s="14" t="s">
        <v>126</v>
      </c>
      <c r="P16" s="14" t="s">
        <v>127</v>
      </c>
      <c r="Q16" s="21" t="s">
        <v>58</v>
      </c>
      <c r="R16" s="14" t="s">
        <v>226</v>
      </c>
      <c r="S16" s="14" t="s">
        <v>101</v>
      </c>
      <c r="T16" s="14">
        <v>3</v>
      </c>
      <c r="U16" s="14" t="s">
        <v>102</v>
      </c>
      <c r="V16" s="14" t="b">
        <v>0</v>
      </c>
      <c r="W16" s="14">
        <v>9.6999999999999993</v>
      </c>
      <c r="X16" s="14" t="s">
        <v>61</v>
      </c>
      <c r="Y16" s="14" t="s">
        <v>61</v>
      </c>
      <c r="Z16" s="14">
        <v>61.16</v>
      </c>
      <c r="AA16" s="14" t="s">
        <v>61</v>
      </c>
      <c r="AB16" s="14" t="s">
        <v>227</v>
      </c>
      <c r="AC16" s="14"/>
      <c r="AD16" s="14"/>
      <c r="AE16" s="14"/>
      <c r="AF16" s="14"/>
      <c r="AG16" s="14"/>
      <c r="AH16" s="14"/>
      <c r="AI16" s="14"/>
      <c r="AJ16" s="14"/>
      <c r="AK16" s="14"/>
      <c r="AL16" s="16">
        <v>41897</v>
      </c>
      <c r="AM16" s="33" t="s">
        <v>228</v>
      </c>
      <c r="AN16" s="16">
        <v>42210</v>
      </c>
      <c r="AO16" s="14" t="s">
        <v>205</v>
      </c>
      <c r="AP16" s="14">
        <v>0</v>
      </c>
      <c r="AQ16" s="14">
        <v>1</v>
      </c>
      <c r="AR16" s="20" t="s">
        <v>1245</v>
      </c>
      <c r="AS16" s="20">
        <v>1</v>
      </c>
      <c r="AT16" s="20">
        <v>8</v>
      </c>
      <c r="AU16" s="20">
        <v>0</v>
      </c>
      <c r="AV16" s="21">
        <v>0</v>
      </c>
      <c r="AW16" s="14"/>
      <c r="AX16" s="16"/>
      <c r="AY16" s="20" t="s">
        <v>230</v>
      </c>
      <c r="AZ16" s="14"/>
      <c r="BA16" s="14">
        <v>1</v>
      </c>
      <c r="BB16" s="16">
        <v>42125</v>
      </c>
      <c r="BC16" s="14">
        <v>8</v>
      </c>
      <c r="BD16" s="14" t="s">
        <v>231</v>
      </c>
      <c r="BE16" s="15" t="s">
        <v>69</v>
      </c>
      <c r="BF16" s="15">
        <v>2</v>
      </c>
      <c r="BG16" s="15">
        <v>2</v>
      </c>
      <c r="BH16" s="15"/>
      <c r="BI16" s="15" t="s">
        <v>70</v>
      </c>
      <c r="BJ16" s="15" t="s">
        <v>232</v>
      </c>
      <c r="BK16" s="14" t="s">
        <v>72</v>
      </c>
      <c r="BL16" s="14" t="s">
        <v>233</v>
      </c>
      <c r="BM16" s="14" t="s">
        <v>233</v>
      </c>
      <c r="BN16" s="14">
        <v>0</v>
      </c>
      <c r="BO16" s="14">
        <v>0</v>
      </c>
      <c r="BP16" s="14">
        <v>0</v>
      </c>
      <c r="BQ16" s="14" t="s">
        <v>234</v>
      </c>
      <c r="BR16" s="15" t="s">
        <v>235</v>
      </c>
      <c r="BS16" s="18"/>
    </row>
    <row r="17" spans="1:71" x14ac:dyDescent="0.2">
      <c r="A17" s="13" t="s">
        <v>236</v>
      </c>
      <c r="B17" s="13" t="str">
        <f>VLOOKUP(A17,[1]Sheet2!C:E,3,FALSE)</f>
        <v/>
      </c>
      <c r="C17" s="14">
        <v>12</v>
      </c>
      <c r="D17" s="14">
        <v>4.8845529999999998E-3</v>
      </c>
      <c r="E17" s="14">
        <v>5</v>
      </c>
      <c r="F17" s="14">
        <v>1.0666577E-2</v>
      </c>
      <c r="G17" s="14">
        <v>8.0769230769230766</v>
      </c>
      <c r="H17" s="14" t="s">
        <v>237</v>
      </c>
      <c r="I17" s="14">
        <v>4131864</v>
      </c>
      <c r="J17" s="15" t="s">
        <v>238</v>
      </c>
      <c r="K17" s="14" t="s">
        <v>79</v>
      </c>
      <c r="L17" s="14">
        <v>68</v>
      </c>
      <c r="M17" s="16">
        <v>41898</v>
      </c>
      <c r="N17" s="14" t="s">
        <v>55</v>
      </c>
      <c r="O17" s="14" t="s">
        <v>97</v>
      </c>
      <c r="P17" s="14" t="s">
        <v>98</v>
      </c>
      <c r="Q17" s="14" t="s">
        <v>58</v>
      </c>
      <c r="R17" s="14" t="s">
        <v>239</v>
      </c>
      <c r="S17" s="14" t="s">
        <v>240</v>
      </c>
      <c r="T17" s="14">
        <v>1</v>
      </c>
      <c r="U17" s="14" t="s">
        <v>102</v>
      </c>
      <c r="V17" s="14"/>
      <c r="W17" s="14">
        <v>2.15</v>
      </c>
      <c r="X17" s="14">
        <v>2.96</v>
      </c>
      <c r="Y17" s="14">
        <v>7.18</v>
      </c>
      <c r="Z17" s="14">
        <v>20.3</v>
      </c>
      <c r="AA17" s="14">
        <v>32.24</v>
      </c>
      <c r="AB17" s="14" t="s">
        <v>241</v>
      </c>
      <c r="AC17" s="14" t="s">
        <v>242</v>
      </c>
      <c r="AD17" s="14"/>
      <c r="AE17" s="14"/>
      <c r="AF17" s="14"/>
      <c r="AG17" s="14"/>
      <c r="AH17" s="14"/>
      <c r="AI17" s="14"/>
      <c r="AJ17" s="14"/>
      <c r="AK17" s="14"/>
      <c r="AL17" s="16">
        <v>41898</v>
      </c>
      <c r="AM17" s="33" t="s">
        <v>243</v>
      </c>
      <c r="AN17" s="16">
        <v>43634</v>
      </c>
      <c r="AO17" s="14" t="s">
        <v>132</v>
      </c>
      <c r="AP17" s="14">
        <v>0</v>
      </c>
      <c r="AQ17" s="14">
        <v>0</v>
      </c>
      <c r="AR17" s="20" t="s">
        <v>1246</v>
      </c>
      <c r="AS17" s="20">
        <v>0</v>
      </c>
      <c r="AT17" s="20">
        <v>57</v>
      </c>
      <c r="AU17" s="20" t="s">
        <v>1239</v>
      </c>
      <c r="AV17" s="14">
        <v>0</v>
      </c>
      <c r="AW17" s="14"/>
      <c r="AX17" s="16"/>
      <c r="AY17" s="20" t="s">
        <v>245</v>
      </c>
      <c r="AZ17" s="14"/>
      <c r="BA17" s="14">
        <v>0</v>
      </c>
      <c r="BB17" s="16"/>
      <c r="BC17" s="14">
        <v>57</v>
      </c>
      <c r="BD17" s="14"/>
      <c r="BE17" s="14" t="s">
        <v>69</v>
      </c>
      <c r="BF17" s="14">
        <v>2</v>
      </c>
      <c r="BG17" s="14">
        <v>2</v>
      </c>
      <c r="BH17" s="14"/>
      <c r="BI17" s="14" t="s">
        <v>70</v>
      </c>
      <c r="BJ17" s="14" t="s">
        <v>232</v>
      </c>
      <c r="BK17" s="14" t="s">
        <v>72</v>
      </c>
      <c r="BL17" s="14" t="s">
        <v>246</v>
      </c>
      <c r="BM17" s="14" t="s">
        <v>247</v>
      </c>
      <c r="BN17" s="14">
        <v>50</v>
      </c>
      <c r="BO17" s="14">
        <v>0</v>
      </c>
      <c r="BP17" s="14">
        <v>0</v>
      </c>
      <c r="BQ17" s="14">
        <v>0</v>
      </c>
      <c r="BR17" s="14"/>
      <c r="BS17" s="16"/>
    </row>
    <row r="18" spans="1:71" x14ac:dyDescent="0.2">
      <c r="A18" s="13" t="s">
        <v>248</v>
      </c>
      <c r="B18" s="13" t="str">
        <f>VLOOKUP(A18,[1]Sheet2!C:E,3,FALSE)</f>
        <v>18P4063779M</v>
      </c>
      <c r="C18" s="14"/>
      <c r="D18" s="14"/>
      <c r="E18" s="14"/>
      <c r="F18" s="14"/>
      <c r="G18" s="14">
        <v>14.7</v>
      </c>
      <c r="H18" s="14" t="s">
        <v>249</v>
      </c>
      <c r="I18" s="14">
        <v>4222515</v>
      </c>
      <c r="J18" s="15" t="s">
        <v>250</v>
      </c>
      <c r="K18" s="14" t="s">
        <v>54</v>
      </c>
      <c r="L18" s="14">
        <v>71</v>
      </c>
      <c r="M18" s="16">
        <v>41900</v>
      </c>
      <c r="N18" s="14" t="s">
        <v>55</v>
      </c>
      <c r="O18" s="14" t="s">
        <v>97</v>
      </c>
      <c r="P18" s="14" t="s">
        <v>98</v>
      </c>
      <c r="Q18" s="14" t="s">
        <v>58</v>
      </c>
      <c r="R18" s="14" t="s">
        <v>251</v>
      </c>
      <c r="S18" s="14" t="s">
        <v>60</v>
      </c>
      <c r="T18" s="14">
        <v>2</v>
      </c>
      <c r="U18" s="14" t="s">
        <v>102</v>
      </c>
      <c r="V18" s="14" t="b">
        <v>0</v>
      </c>
      <c r="W18" s="14" t="s">
        <v>61</v>
      </c>
      <c r="X18" s="14" t="s">
        <v>61</v>
      </c>
      <c r="Y18" s="14" t="s">
        <v>61</v>
      </c>
      <c r="Z18" s="14" t="s">
        <v>61</v>
      </c>
      <c r="AA18" s="14" t="s">
        <v>61</v>
      </c>
      <c r="AB18" s="14" t="s">
        <v>252</v>
      </c>
      <c r="AC18" s="14"/>
      <c r="AD18" s="14"/>
      <c r="AE18" s="14"/>
      <c r="AF18" s="14"/>
      <c r="AG18" s="14"/>
      <c r="AH18" s="14"/>
      <c r="AI18" s="14"/>
      <c r="AJ18" s="14"/>
      <c r="AK18" s="14"/>
      <c r="AL18" s="16">
        <v>41900</v>
      </c>
      <c r="AM18" s="33" t="s">
        <v>253</v>
      </c>
      <c r="AN18" s="16">
        <v>43634</v>
      </c>
      <c r="AO18" s="14" t="s">
        <v>132</v>
      </c>
      <c r="AP18" s="14">
        <v>0</v>
      </c>
      <c r="AQ18" s="14">
        <v>0</v>
      </c>
      <c r="AR18" s="20" t="s">
        <v>1246</v>
      </c>
      <c r="AS18" s="20">
        <v>0</v>
      </c>
      <c r="AT18" s="20">
        <v>57</v>
      </c>
      <c r="AU18" s="20">
        <v>0</v>
      </c>
      <c r="AV18" s="14">
        <v>0</v>
      </c>
      <c r="AW18" s="14"/>
      <c r="AX18" s="16"/>
      <c r="AY18" s="20" t="s">
        <v>245</v>
      </c>
      <c r="AZ18" s="14"/>
      <c r="BA18" s="14">
        <v>0</v>
      </c>
      <c r="BB18" s="16"/>
      <c r="BC18" s="14">
        <v>57</v>
      </c>
      <c r="BD18" s="14"/>
      <c r="BE18" s="14" t="s">
        <v>69</v>
      </c>
      <c r="BF18" s="14">
        <v>1</v>
      </c>
      <c r="BG18" s="14">
        <v>1</v>
      </c>
      <c r="BH18" s="14"/>
      <c r="BI18" s="14">
        <v>0</v>
      </c>
      <c r="BJ18" s="14" t="s">
        <v>254</v>
      </c>
      <c r="BK18" s="14" t="s">
        <v>72</v>
      </c>
      <c r="BL18" s="14" t="s">
        <v>255</v>
      </c>
      <c r="BM18" s="14" t="s">
        <v>73</v>
      </c>
      <c r="BN18" s="14">
        <v>0</v>
      </c>
      <c r="BO18" s="14">
        <v>0</v>
      </c>
      <c r="BP18" s="14">
        <v>0</v>
      </c>
      <c r="BQ18" s="14">
        <v>0</v>
      </c>
      <c r="BR18" s="14"/>
      <c r="BS18" s="16"/>
    </row>
    <row r="19" spans="1:71" x14ac:dyDescent="0.2">
      <c r="A19" s="13" t="s">
        <v>256</v>
      </c>
      <c r="B19" s="13" t="str">
        <f>VLOOKUP(A19,[1]Sheet2!C:E,3,FALSE)</f>
        <v>18P4063781M</v>
      </c>
      <c r="C19" s="14">
        <v>1</v>
      </c>
      <c r="D19" s="14">
        <v>1.167164E-3</v>
      </c>
      <c r="E19" s="14">
        <v>1</v>
      </c>
      <c r="F19" s="14">
        <v>1.167164E-3</v>
      </c>
      <c r="G19" s="14">
        <v>20.580000000000002</v>
      </c>
      <c r="H19" s="14" t="s">
        <v>257</v>
      </c>
      <c r="I19" s="21">
        <v>4215355</v>
      </c>
      <c r="J19" s="15" t="s">
        <v>258</v>
      </c>
      <c r="K19" s="14" t="s">
        <v>79</v>
      </c>
      <c r="L19" s="14">
        <v>70</v>
      </c>
      <c r="M19" s="22">
        <v>41907</v>
      </c>
      <c r="N19" s="15" t="s">
        <v>55</v>
      </c>
      <c r="O19" s="21" t="s">
        <v>80</v>
      </c>
      <c r="P19" s="21" t="s">
        <v>259</v>
      </c>
      <c r="Q19" s="15" t="s">
        <v>58</v>
      </c>
      <c r="R19" s="14" t="s">
        <v>260</v>
      </c>
      <c r="S19" s="14" t="s">
        <v>261</v>
      </c>
      <c r="T19" s="14">
        <v>2</v>
      </c>
      <c r="U19" s="14" t="s">
        <v>262</v>
      </c>
      <c r="V19" s="14" t="b">
        <v>0</v>
      </c>
      <c r="W19" s="14">
        <v>127.9</v>
      </c>
      <c r="X19" s="14">
        <v>1.83</v>
      </c>
      <c r="Y19" s="14">
        <v>11.78</v>
      </c>
      <c r="Z19" s="14">
        <v>14.27</v>
      </c>
      <c r="AA19" s="14" t="s">
        <v>61</v>
      </c>
      <c r="AB19" s="14" t="s">
        <v>263</v>
      </c>
      <c r="AC19" s="14" t="s">
        <v>264</v>
      </c>
      <c r="AD19" s="14" t="s">
        <v>265</v>
      </c>
      <c r="AE19" s="14" t="s">
        <v>266</v>
      </c>
      <c r="AF19" s="14"/>
      <c r="AG19" s="14"/>
      <c r="AH19" s="14"/>
      <c r="AI19" s="14"/>
      <c r="AJ19" s="14"/>
      <c r="AK19" s="14"/>
      <c r="AL19" s="16">
        <v>41907</v>
      </c>
      <c r="AM19" s="33" t="s">
        <v>267</v>
      </c>
      <c r="AN19" s="16">
        <v>43111</v>
      </c>
      <c r="AO19" s="14" t="s">
        <v>205</v>
      </c>
      <c r="AP19" s="14">
        <v>1</v>
      </c>
      <c r="AQ19" s="14">
        <v>1</v>
      </c>
      <c r="AR19" s="20" t="s">
        <v>1247</v>
      </c>
      <c r="AS19" s="20">
        <v>1</v>
      </c>
      <c r="AT19" s="20">
        <v>35</v>
      </c>
      <c r="AU19" s="20" t="s">
        <v>1239</v>
      </c>
      <c r="AV19" s="14">
        <v>1</v>
      </c>
      <c r="AW19" s="14" t="s">
        <v>268</v>
      </c>
      <c r="AX19" s="16" t="s">
        <v>269</v>
      </c>
      <c r="AY19" s="20" t="s">
        <v>270</v>
      </c>
      <c r="AZ19" s="14" t="s">
        <v>271</v>
      </c>
      <c r="BA19" s="14">
        <v>1</v>
      </c>
      <c r="BB19" s="16">
        <v>42962</v>
      </c>
      <c r="BC19" s="14">
        <v>35</v>
      </c>
      <c r="BD19" s="21">
        <v>1</v>
      </c>
      <c r="BE19" s="15" t="s">
        <v>69</v>
      </c>
      <c r="BF19" s="15">
        <v>2</v>
      </c>
      <c r="BG19" s="15">
        <v>3</v>
      </c>
      <c r="BH19" s="15"/>
      <c r="BI19" s="15" t="s">
        <v>70</v>
      </c>
      <c r="BJ19" s="15" t="s">
        <v>210</v>
      </c>
      <c r="BK19" s="14" t="s">
        <v>72</v>
      </c>
      <c r="BL19" s="14" t="s">
        <v>272</v>
      </c>
      <c r="BM19" s="14" t="s">
        <v>73</v>
      </c>
      <c r="BN19" s="14" t="s">
        <v>273</v>
      </c>
      <c r="BO19" s="14">
        <v>0</v>
      </c>
      <c r="BP19" s="14">
        <v>0</v>
      </c>
      <c r="BQ19" s="14">
        <v>0</v>
      </c>
      <c r="BR19" s="15"/>
      <c r="BS19" s="18"/>
    </row>
    <row r="20" spans="1:71" x14ac:dyDescent="0.2">
      <c r="A20" s="13" t="s">
        <v>274</v>
      </c>
      <c r="B20" s="13" t="str">
        <f>VLOOKUP(A20,[1]Sheet2!C:E,3,FALSE)</f>
        <v>18P4063782M</v>
      </c>
      <c r="C20" s="14">
        <v>0</v>
      </c>
      <c r="D20" s="14">
        <v>0</v>
      </c>
      <c r="E20" s="14">
        <v>0</v>
      </c>
      <c r="F20" s="14">
        <v>0</v>
      </c>
      <c r="G20" s="14">
        <v>32.549999999999997</v>
      </c>
      <c r="H20" s="14" t="s">
        <v>275</v>
      </c>
      <c r="I20" s="14">
        <v>4223259</v>
      </c>
      <c r="J20" s="15" t="s">
        <v>276</v>
      </c>
      <c r="K20" s="14" t="s">
        <v>54</v>
      </c>
      <c r="L20" s="14">
        <v>41</v>
      </c>
      <c r="M20" s="16">
        <v>41908</v>
      </c>
      <c r="N20" s="14" t="s">
        <v>55</v>
      </c>
      <c r="O20" s="14" t="s">
        <v>97</v>
      </c>
      <c r="P20" s="14" t="s">
        <v>277</v>
      </c>
      <c r="Q20" s="14" t="s">
        <v>58</v>
      </c>
      <c r="R20" s="14" t="s">
        <v>278</v>
      </c>
      <c r="S20" s="14" t="s">
        <v>240</v>
      </c>
      <c r="T20" s="14">
        <v>1</v>
      </c>
      <c r="U20" s="14" t="s">
        <v>279</v>
      </c>
      <c r="V20" s="14" t="b">
        <v>1</v>
      </c>
      <c r="W20" s="14" t="s">
        <v>61</v>
      </c>
      <c r="X20" s="14" t="s">
        <v>61</v>
      </c>
      <c r="Y20" s="14" t="s">
        <v>61</v>
      </c>
      <c r="Z20" s="14" t="s">
        <v>61</v>
      </c>
      <c r="AA20" s="14" t="s">
        <v>61</v>
      </c>
      <c r="AB20" s="14" t="s">
        <v>280</v>
      </c>
      <c r="AC20" s="14"/>
      <c r="AD20" s="14"/>
      <c r="AE20" s="14"/>
      <c r="AF20" s="14"/>
      <c r="AG20" s="14"/>
      <c r="AH20" s="14"/>
      <c r="AI20" s="14"/>
      <c r="AJ20" s="14"/>
      <c r="AK20" s="14"/>
      <c r="AL20" s="16">
        <v>41908</v>
      </c>
      <c r="AM20" s="33" t="s">
        <v>281</v>
      </c>
      <c r="AN20" s="16">
        <v>43634</v>
      </c>
      <c r="AO20" s="14" t="s">
        <v>132</v>
      </c>
      <c r="AP20" s="14">
        <v>0</v>
      </c>
      <c r="AQ20" s="14">
        <v>0</v>
      </c>
      <c r="AR20" s="20" t="s">
        <v>1246</v>
      </c>
      <c r="AS20" s="20">
        <v>0</v>
      </c>
      <c r="AT20" s="20">
        <v>57</v>
      </c>
      <c r="AU20" s="20">
        <v>0</v>
      </c>
      <c r="AV20" s="14">
        <v>0</v>
      </c>
      <c r="AW20" s="14"/>
      <c r="AX20" s="16"/>
      <c r="AY20" s="20" t="s">
        <v>245</v>
      </c>
      <c r="AZ20" s="14"/>
      <c r="BA20" s="14">
        <v>0</v>
      </c>
      <c r="BB20" s="16"/>
      <c r="BC20" s="14">
        <v>57</v>
      </c>
      <c r="BD20" s="14"/>
      <c r="BE20" s="14" t="s">
        <v>282</v>
      </c>
      <c r="BF20" s="14">
        <v>0</v>
      </c>
      <c r="BG20" s="14">
        <v>0</v>
      </c>
      <c r="BH20" s="14">
        <v>0</v>
      </c>
      <c r="BI20" s="14">
        <v>0</v>
      </c>
      <c r="BJ20" s="14" t="s">
        <v>71</v>
      </c>
      <c r="BK20" s="14" t="s">
        <v>72</v>
      </c>
      <c r="BL20" s="14" t="s">
        <v>73</v>
      </c>
      <c r="BM20" s="14" t="s">
        <v>283</v>
      </c>
      <c r="BN20" s="14">
        <v>0</v>
      </c>
      <c r="BO20" s="14">
        <v>0</v>
      </c>
      <c r="BP20" s="14">
        <v>0</v>
      </c>
      <c r="BQ20" s="14">
        <v>0</v>
      </c>
      <c r="BR20" s="14"/>
      <c r="BS20" s="16"/>
    </row>
    <row r="21" spans="1:71" x14ac:dyDescent="0.2">
      <c r="A21" s="23" t="s">
        <v>284</v>
      </c>
      <c r="B21" s="13" t="str">
        <f>VLOOKUP(A21,[1]Sheet2!C:E,3,FALSE)</f>
        <v>18P4063784M</v>
      </c>
      <c r="C21" s="15">
        <v>3</v>
      </c>
      <c r="D21" s="15">
        <v>6.2373949999999997E-3</v>
      </c>
      <c r="E21" s="15">
        <v>3</v>
      </c>
      <c r="F21" s="15">
        <v>6.2373949999999997E-3</v>
      </c>
      <c r="G21" s="21">
        <v>14.728000000000002</v>
      </c>
      <c r="H21" s="21" t="s">
        <v>285</v>
      </c>
      <c r="I21" s="15">
        <v>4223016</v>
      </c>
      <c r="J21" s="15" t="s">
        <v>286</v>
      </c>
      <c r="K21" s="21" t="s">
        <v>79</v>
      </c>
      <c r="L21" s="21">
        <v>60</v>
      </c>
      <c r="M21" s="18">
        <v>41910</v>
      </c>
      <c r="N21" s="15" t="s">
        <v>55</v>
      </c>
      <c r="O21" s="15" t="s">
        <v>97</v>
      </c>
      <c r="P21" s="15" t="s">
        <v>98</v>
      </c>
      <c r="Q21" s="15" t="s">
        <v>58</v>
      </c>
      <c r="R21" s="21" t="s">
        <v>287</v>
      </c>
      <c r="S21" s="21" t="s">
        <v>240</v>
      </c>
      <c r="T21" s="21">
        <v>2</v>
      </c>
      <c r="U21" s="21" t="s">
        <v>262</v>
      </c>
      <c r="V21" s="21" t="b">
        <v>0</v>
      </c>
      <c r="W21" s="21" t="s">
        <v>61</v>
      </c>
      <c r="X21" s="21" t="s">
        <v>61</v>
      </c>
      <c r="Y21" s="21">
        <v>10.89</v>
      </c>
      <c r="Z21" s="21">
        <v>8.01</v>
      </c>
      <c r="AA21" s="21">
        <v>8.0299999999999994</v>
      </c>
      <c r="AB21" s="15" t="s">
        <v>280</v>
      </c>
      <c r="AC21" s="21"/>
      <c r="AD21" s="15"/>
      <c r="AE21" s="21"/>
      <c r="AF21" s="21"/>
      <c r="AG21" s="21"/>
      <c r="AH21" s="21"/>
      <c r="AI21" s="21"/>
      <c r="AJ21" s="21"/>
      <c r="AK21" s="21"/>
      <c r="AL21" s="22">
        <v>41910</v>
      </c>
      <c r="AM21" s="42" t="s">
        <v>288</v>
      </c>
      <c r="AN21" s="18">
        <v>42917</v>
      </c>
      <c r="AO21" s="15" t="s">
        <v>205</v>
      </c>
      <c r="AP21" s="14">
        <v>1</v>
      </c>
      <c r="AQ21" s="14">
        <v>1</v>
      </c>
      <c r="AR21" s="20" t="s">
        <v>1248</v>
      </c>
      <c r="AS21" s="20">
        <v>1</v>
      </c>
      <c r="AT21" s="20">
        <v>32</v>
      </c>
      <c r="AU21" s="20" t="s">
        <v>1239</v>
      </c>
      <c r="AV21" s="15">
        <v>1</v>
      </c>
      <c r="AW21" s="21" t="s">
        <v>289</v>
      </c>
      <c r="AX21" s="18" t="s">
        <v>290</v>
      </c>
      <c r="AY21" s="43" t="s">
        <v>291</v>
      </c>
      <c r="AZ21" s="15" t="s">
        <v>292</v>
      </c>
      <c r="BA21" s="15">
        <v>1</v>
      </c>
      <c r="BB21" s="18">
        <v>42856</v>
      </c>
      <c r="BC21" s="15">
        <v>32</v>
      </c>
      <c r="BD21" s="21">
        <v>1</v>
      </c>
      <c r="BE21" s="15" t="s">
        <v>69</v>
      </c>
      <c r="BF21" s="15">
        <v>2</v>
      </c>
      <c r="BG21" s="15">
        <v>2</v>
      </c>
      <c r="BH21" s="15"/>
      <c r="BI21" s="15" t="s">
        <v>70</v>
      </c>
      <c r="BJ21" s="15" t="s">
        <v>71</v>
      </c>
      <c r="BK21" s="14" t="s">
        <v>72</v>
      </c>
      <c r="BL21" s="14" t="s">
        <v>293</v>
      </c>
      <c r="BM21" s="14" t="s">
        <v>294</v>
      </c>
      <c r="BN21" s="14">
        <v>32</v>
      </c>
      <c r="BO21" s="14">
        <v>0</v>
      </c>
      <c r="BP21" s="14">
        <v>0</v>
      </c>
      <c r="BQ21" s="14">
        <v>0</v>
      </c>
      <c r="BR21" s="15"/>
      <c r="BS21" s="18"/>
    </row>
    <row r="22" spans="1:71" x14ac:dyDescent="0.2">
      <c r="A22" s="13" t="s">
        <v>295</v>
      </c>
      <c r="B22" s="13" t="str">
        <f>VLOOKUP(A22,[1]Sheet2!C:E,3,FALSE)</f>
        <v>18P4063785M</v>
      </c>
      <c r="C22" s="14">
        <v>5</v>
      </c>
      <c r="D22" s="14">
        <v>6.3575089999999999E-3</v>
      </c>
      <c r="E22" s="14">
        <v>4</v>
      </c>
      <c r="F22" s="14">
        <v>7.1085419999999998E-3</v>
      </c>
      <c r="G22" s="14">
        <v>31.500000000000004</v>
      </c>
      <c r="H22" s="14" t="s">
        <v>296</v>
      </c>
      <c r="I22" s="14">
        <v>4221751</v>
      </c>
      <c r="J22" s="15" t="s">
        <v>297</v>
      </c>
      <c r="K22" s="14" t="s">
        <v>79</v>
      </c>
      <c r="L22" s="14">
        <v>74</v>
      </c>
      <c r="M22" s="16">
        <v>41910</v>
      </c>
      <c r="N22" s="14" t="s">
        <v>55</v>
      </c>
      <c r="O22" s="14" t="s">
        <v>97</v>
      </c>
      <c r="P22" s="14" t="s">
        <v>179</v>
      </c>
      <c r="Q22" s="14" t="s">
        <v>58</v>
      </c>
      <c r="R22" s="14" t="s">
        <v>298</v>
      </c>
      <c r="S22" s="14" t="s">
        <v>240</v>
      </c>
      <c r="T22" s="14">
        <v>2.5</v>
      </c>
      <c r="U22" s="14" t="s">
        <v>102</v>
      </c>
      <c r="V22" s="14" t="b">
        <v>0</v>
      </c>
      <c r="W22" s="14" t="s">
        <v>61</v>
      </c>
      <c r="X22" s="14" t="s">
        <v>61</v>
      </c>
      <c r="Y22" s="14" t="s">
        <v>61</v>
      </c>
      <c r="Z22" s="14" t="s">
        <v>61</v>
      </c>
      <c r="AA22" s="14" t="s">
        <v>61</v>
      </c>
      <c r="AB22" s="14" t="s">
        <v>299</v>
      </c>
      <c r="AC22" s="14"/>
      <c r="AD22" s="14"/>
      <c r="AE22" s="14"/>
      <c r="AF22" s="14"/>
      <c r="AG22" s="14"/>
      <c r="AH22" s="14"/>
      <c r="AI22" s="14"/>
      <c r="AJ22" s="14"/>
      <c r="AK22" s="14"/>
      <c r="AL22" s="16">
        <v>41910</v>
      </c>
      <c r="AM22" s="33" t="s">
        <v>300</v>
      </c>
      <c r="AN22" s="16">
        <v>43634</v>
      </c>
      <c r="AO22" s="14" t="s">
        <v>132</v>
      </c>
      <c r="AP22" s="14">
        <v>0</v>
      </c>
      <c r="AQ22" s="14">
        <v>0</v>
      </c>
      <c r="AR22" s="20" t="s">
        <v>1246</v>
      </c>
      <c r="AS22" s="20">
        <v>0</v>
      </c>
      <c r="AT22" s="20">
        <v>57</v>
      </c>
      <c r="AU22" s="20">
        <v>0</v>
      </c>
      <c r="AV22" s="14">
        <v>0</v>
      </c>
      <c r="AW22" s="14"/>
      <c r="AX22" s="16"/>
      <c r="AY22" s="20" t="s">
        <v>245</v>
      </c>
      <c r="AZ22" s="14"/>
      <c r="BA22" s="14">
        <v>0</v>
      </c>
      <c r="BB22" s="16"/>
      <c r="BC22" s="14">
        <v>57</v>
      </c>
      <c r="BD22" s="14"/>
      <c r="BE22" s="14" t="s">
        <v>69</v>
      </c>
      <c r="BF22" s="14">
        <v>2</v>
      </c>
      <c r="BG22" s="14">
        <v>2</v>
      </c>
      <c r="BH22" s="14"/>
      <c r="BI22" s="14" t="s">
        <v>70</v>
      </c>
      <c r="BJ22" s="14" t="s">
        <v>71</v>
      </c>
      <c r="BK22" s="14" t="s">
        <v>72</v>
      </c>
      <c r="BL22" s="14" t="s">
        <v>73</v>
      </c>
      <c r="BM22" s="14" t="s">
        <v>73</v>
      </c>
      <c r="BN22" s="14">
        <v>0</v>
      </c>
      <c r="BO22" s="14">
        <v>0</v>
      </c>
      <c r="BP22" s="14">
        <v>0</v>
      </c>
      <c r="BQ22" s="14">
        <v>0</v>
      </c>
      <c r="BR22" s="14"/>
      <c r="BS22" s="16"/>
    </row>
    <row r="23" spans="1:71" x14ac:dyDescent="0.2">
      <c r="A23" s="13" t="s">
        <v>302</v>
      </c>
      <c r="B23" s="13" t="str">
        <f>VLOOKUP(A23,[1]Sheet2!C:E,3,FALSE)</f>
        <v/>
      </c>
      <c r="C23" s="14">
        <v>10</v>
      </c>
      <c r="D23" s="14">
        <v>4.3962319999999999E-3</v>
      </c>
      <c r="E23" s="14">
        <v>4</v>
      </c>
      <c r="F23" s="14">
        <v>7.1436889999999999E-3</v>
      </c>
      <c r="G23" s="14">
        <v>12.000000000000002</v>
      </c>
      <c r="H23" s="14" t="s">
        <v>303</v>
      </c>
      <c r="I23" s="14">
        <v>4223308</v>
      </c>
      <c r="J23" s="15" t="s">
        <v>304</v>
      </c>
      <c r="K23" s="14" t="s">
        <v>54</v>
      </c>
      <c r="L23" s="14">
        <v>54</v>
      </c>
      <c r="M23" s="16">
        <v>41920</v>
      </c>
      <c r="N23" s="14" t="s">
        <v>55</v>
      </c>
      <c r="O23" s="14" t="s">
        <v>126</v>
      </c>
      <c r="P23" s="14" t="s">
        <v>127</v>
      </c>
      <c r="Q23" s="14" t="s">
        <v>58</v>
      </c>
      <c r="R23" s="14" t="s">
        <v>305</v>
      </c>
      <c r="S23" s="14" t="s">
        <v>60</v>
      </c>
      <c r="T23" s="14">
        <v>1.2</v>
      </c>
      <c r="U23" s="14" t="s">
        <v>306</v>
      </c>
      <c r="V23" s="14"/>
      <c r="W23" s="14" t="s">
        <v>61</v>
      </c>
      <c r="X23" s="14" t="s">
        <v>61</v>
      </c>
      <c r="Y23" s="14" t="s">
        <v>61</v>
      </c>
      <c r="Z23" s="14" t="s">
        <v>61</v>
      </c>
      <c r="AA23" s="14" t="s">
        <v>61</v>
      </c>
      <c r="AB23" s="14" t="s">
        <v>307</v>
      </c>
      <c r="AC23" s="14"/>
      <c r="AD23" s="14" t="s">
        <v>308</v>
      </c>
      <c r="AE23" s="14">
        <v>41968</v>
      </c>
      <c r="AF23" s="14">
        <v>41990</v>
      </c>
      <c r="AG23" s="14"/>
      <c r="AH23" s="14"/>
      <c r="AI23" s="14"/>
      <c r="AJ23" s="14"/>
      <c r="AK23" s="14"/>
      <c r="AL23" s="16">
        <v>41920</v>
      </c>
      <c r="AM23" s="33" t="s">
        <v>309</v>
      </c>
      <c r="AN23" s="16">
        <v>43631</v>
      </c>
      <c r="AO23" s="14" t="s">
        <v>132</v>
      </c>
      <c r="AP23" s="14">
        <v>0</v>
      </c>
      <c r="AQ23" s="14">
        <v>0</v>
      </c>
      <c r="AR23" s="20" t="s">
        <v>1249</v>
      </c>
      <c r="AS23" s="20">
        <v>0</v>
      </c>
      <c r="AT23" s="20">
        <v>56</v>
      </c>
      <c r="AU23" s="20">
        <v>0</v>
      </c>
      <c r="AV23" s="14">
        <v>0</v>
      </c>
      <c r="AW23" s="14"/>
      <c r="AX23" s="16"/>
      <c r="AY23" s="20" t="s">
        <v>310</v>
      </c>
      <c r="AZ23" s="14"/>
      <c r="BA23" s="14">
        <v>0</v>
      </c>
      <c r="BB23" s="16"/>
      <c r="BC23" s="14">
        <v>56</v>
      </c>
      <c r="BD23" s="14"/>
      <c r="BE23" s="14">
        <v>0</v>
      </c>
      <c r="BF23" s="14">
        <v>1</v>
      </c>
      <c r="BG23" s="14">
        <v>1</v>
      </c>
      <c r="BH23" s="14"/>
      <c r="BI23" s="14">
        <v>0</v>
      </c>
      <c r="BJ23" s="14" t="s">
        <v>71</v>
      </c>
      <c r="BK23" s="14" t="s">
        <v>72</v>
      </c>
      <c r="BL23" s="14" t="s">
        <v>311</v>
      </c>
      <c r="BM23" s="14" t="s">
        <v>73</v>
      </c>
      <c r="BN23" s="14">
        <v>0</v>
      </c>
      <c r="BO23" s="14">
        <v>0</v>
      </c>
      <c r="BP23" s="14">
        <v>0</v>
      </c>
      <c r="BQ23" s="14" t="s">
        <v>312</v>
      </c>
      <c r="BR23" s="14" t="s">
        <v>72</v>
      </c>
      <c r="BS23" s="16"/>
    </row>
    <row r="24" spans="1:71" x14ac:dyDescent="0.2">
      <c r="A24" s="13" t="s">
        <v>313</v>
      </c>
      <c r="B24" s="13" t="str">
        <f>VLOOKUP(A24,[1]Sheet2!C:E,3,FALSE)</f>
        <v/>
      </c>
      <c r="C24" s="14">
        <v>4</v>
      </c>
      <c r="D24" s="14">
        <v>5.9194900000000003E-4</v>
      </c>
      <c r="E24" s="14">
        <v>1</v>
      </c>
      <c r="F24" s="14">
        <v>2.3677960000000001E-3</v>
      </c>
      <c r="G24" s="14">
        <v>13.356</v>
      </c>
      <c r="H24" s="14" t="s">
        <v>314</v>
      </c>
      <c r="I24" s="14">
        <v>4224218</v>
      </c>
      <c r="J24" s="15" t="s">
        <v>315</v>
      </c>
      <c r="K24" s="14" t="s">
        <v>54</v>
      </c>
      <c r="L24" s="14">
        <v>66</v>
      </c>
      <c r="M24" s="16">
        <v>41927</v>
      </c>
      <c r="N24" s="14" t="s">
        <v>55</v>
      </c>
      <c r="O24" s="14" t="s">
        <v>126</v>
      </c>
      <c r="P24" s="14" t="s">
        <v>127</v>
      </c>
      <c r="Q24" s="14" t="s">
        <v>58</v>
      </c>
      <c r="R24" s="14" t="s">
        <v>316</v>
      </c>
      <c r="S24" s="14" t="s">
        <v>317</v>
      </c>
      <c r="T24" s="14">
        <v>3.4</v>
      </c>
      <c r="U24" s="14" t="s">
        <v>318</v>
      </c>
      <c r="V24" s="14"/>
      <c r="W24" s="14" t="s">
        <v>61</v>
      </c>
      <c r="X24" s="14" t="s">
        <v>61</v>
      </c>
      <c r="Y24" s="14" t="s">
        <v>61</v>
      </c>
      <c r="Z24" s="14" t="s">
        <v>61</v>
      </c>
      <c r="AA24" s="14" t="s">
        <v>61</v>
      </c>
      <c r="AB24" s="14" t="s">
        <v>201</v>
      </c>
      <c r="AC24" s="14"/>
      <c r="AD24" s="14"/>
      <c r="AE24" s="14"/>
      <c r="AF24" s="14"/>
      <c r="AG24" s="14"/>
      <c r="AH24" s="14"/>
      <c r="AI24" s="14"/>
      <c r="AJ24" s="14"/>
      <c r="AK24" s="14"/>
      <c r="AL24" s="16">
        <v>41927</v>
      </c>
      <c r="AM24" s="33" t="s">
        <v>319</v>
      </c>
      <c r="AN24" s="16">
        <v>43631</v>
      </c>
      <c r="AO24" s="17" t="s">
        <v>218</v>
      </c>
      <c r="AP24" s="14">
        <v>0</v>
      </c>
      <c r="AQ24" s="14">
        <v>0</v>
      </c>
      <c r="AR24" s="20" t="s">
        <v>1250</v>
      </c>
      <c r="AS24" s="20">
        <v>0</v>
      </c>
      <c r="AT24" s="20">
        <v>28</v>
      </c>
      <c r="AU24" s="20">
        <v>0</v>
      </c>
      <c r="AV24" s="15">
        <v>0</v>
      </c>
      <c r="AW24" s="17"/>
      <c r="AX24" s="20"/>
      <c r="AY24" s="20" t="s">
        <v>320</v>
      </c>
      <c r="AZ24" s="14"/>
      <c r="BA24" s="14">
        <v>0</v>
      </c>
      <c r="BB24" s="16"/>
      <c r="BC24" s="14">
        <v>28</v>
      </c>
      <c r="BD24" s="14"/>
      <c r="BE24" s="14" t="s">
        <v>321</v>
      </c>
      <c r="BF24" s="14" t="s">
        <v>322</v>
      </c>
      <c r="BG24" s="14">
        <v>8</v>
      </c>
      <c r="BH24" s="14"/>
      <c r="BI24" s="14">
        <v>0</v>
      </c>
      <c r="BJ24" s="14" t="s">
        <v>71</v>
      </c>
      <c r="BK24" s="14" t="s">
        <v>72</v>
      </c>
      <c r="BL24" s="14" t="s">
        <v>323</v>
      </c>
      <c r="BM24" s="14" t="s">
        <v>73</v>
      </c>
      <c r="BN24" s="14">
        <v>0</v>
      </c>
      <c r="BO24" s="14">
        <v>0</v>
      </c>
      <c r="BP24" s="14">
        <v>0</v>
      </c>
      <c r="BQ24" s="14">
        <v>0</v>
      </c>
      <c r="BR24" s="14"/>
      <c r="BS24" s="16"/>
    </row>
    <row r="25" spans="1:71" x14ac:dyDescent="0.2">
      <c r="A25" s="13" t="s">
        <v>324</v>
      </c>
      <c r="B25" s="13" t="str">
        <f>VLOOKUP(A25,[1]Sheet2!C:E,3,FALSE)</f>
        <v>18P4063791M</v>
      </c>
      <c r="C25" s="14">
        <v>2</v>
      </c>
      <c r="D25" s="14">
        <v>6.1680800000000005E-4</v>
      </c>
      <c r="E25" s="14">
        <v>1</v>
      </c>
      <c r="F25" s="14">
        <v>1.2336160000000001E-3</v>
      </c>
      <c r="G25" s="14">
        <v>22.680000000000003</v>
      </c>
      <c r="H25" s="14" t="s">
        <v>325</v>
      </c>
      <c r="I25" s="14">
        <v>4224529</v>
      </c>
      <c r="J25" s="15" t="s">
        <v>326</v>
      </c>
      <c r="K25" s="14" t="s">
        <v>54</v>
      </c>
      <c r="L25" s="14">
        <v>64</v>
      </c>
      <c r="M25" s="16">
        <v>41933</v>
      </c>
      <c r="N25" s="14" t="s">
        <v>55</v>
      </c>
      <c r="O25" s="14" t="s">
        <v>327</v>
      </c>
      <c r="P25" s="14" t="s">
        <v>328</v>
      </c>
      <c r="Q25" s="14" t="s">
        <v>58</v>
      </c>
      <c r="R25" s="14" t="s">
        <v>329</v>
      </c>
      <c r="S25" s="14" t="s">
        <v>330</v>
      </c>
      <c r="T25" s="14">
        <v>2.2000000000000002</v>
      </c>
      <c r="U25" s="14" t="s">
        <v>318</v>
      </c>
      <c r="V25" s="14" t="b">
        <v>0</v>
      </c>
      <c r="W25" s="14">
        <v>1</v>
      </c>
      <c r="X25" s="14">
        <v>2.5</v>
      </c>
      <c r="Y25" s="14">
        <v>10.34</v>
      </c>
      <c r="Z25" s="14">
        <v>3.01</v>
      </c>
      <c r="AA25" s="14">
        <v>4.0999999999999996</v>
      </c>
      <c r="AB25" s="14" t="s">
        <v>331</v>
      </c>
      <c r="AC25" s="14" t="s">
        <v>332</v>
      </c>
      <c r="AD25" s="14"/>
      <c r="AE25" s="14"/>
      <c r="AF25" s="14"/>
      <c r="AG25" s="14"/>
      <c r="AH25" s="14"/>
      <c r="AI25" s="14"/>
      <c r="AJ25" s="14"/>
      <c r="AK25" s="14"/>
      <c r="AL25" s="16">
        <v>41933</v>
      </c>
      <c r="AM25" s="33" t="s">
        <v>333</v>
      </c>
      <c r="AN25" s="16">
        <v>43631</v>
      </c>
      <c r="AO25" s="14" t="s">
        <v>132</v>
      </c>
      <c r="AP25" s="14">
        <v>0</v>
      </c>
      <c r="AQ25" s="14">
        <v>0</v>
      </c>
      <c r="AR25" s="20" t="s">
        <v>1249</v>
      </c>
      <c r="AS25" s="20">
        <v>0</v>
      </c>
      <c r="AT25" s="20">
        <v>56</v>
      </c>
      <c r="AU25" s="20">
        <v>0</v>
      </c>
      <c r="AV25" s="14">
        <v>0</v>
      </c>
      <c r="AW25" s="14"/>
      <c r="AX25" s="16"/>
      <c r="AY25" s="20" t="s">
        <v>310</v>
      </c>
      <c r="AZ25" s="14"/>
      <c r="BA25" s="14">
        <v>0</v>
      </c>
      <c r="BB25" s="16"/>
      <c r="BC25" s="14">
        <v>56</v>
      </c>
      <c r="BD25" s="14"/>
      <c r="BE25" s="14" t="s">
        <v>69</v>
      </c>
      <c r="BF25" s="14">
        <v>1</v>
      </c>
      <c r="BG25" s="14">
        <v>1</v>
      </c>
      <c r="BH25" s="14"/>
      <c r="BI25" s="14" t="s">
        <v>70</v>
      </c>
      <c r="BJ25" s="14" t="s">
        <v>71</v>
      </c>
      <c r="BK25" s="14" t="s">
        <v>72</v>
      </c>
      <c r="BL25" s="14" t="s">
        <v>334</v>
      </c>
      <c r="BM25" s="14" t="s">
        <v>73</v>
      </c>
      <c r="BN25" s="14">
        <v>0</v>
      </c>
      <c r="BO25" s="14">
        <v>0</v>
      </c>
      <c r="BP25" s="14">
        <v>0</v>
      </c>
      <c r="BQ25" s="14">
        <v>0</v>
      </c>
      <c r="BR25" s="14"/>
      <c r="BS25" s="16"/>
    </row>
    <row r="26" spans="1:71" x14ac:dyDescent="0.2">
      <c r="A26" s="13" t="s">
        <v>335</v>
      </c>
      <c r="B26" s="13" t="str">
        <f>VLOOKUP(A26,[1]Sheet2!C:E,3,FALSE)</f>
        <v>18P4063798M</v>
      </c>
      <c r="C26" s="14">
        <v>1</v>
      </c>
      <c r="D26" s="14">
        <v>1.0421320000000001E-3</v>
      </c>
      <c r="E26" s="14">
        <v>1</v>
      </c>
      <c r="F26" s="14">
        <v>1.0421320000000001E-3</v>
      </c>
      <c r="G26" s="14">
        <v>6.7759999999999998</v>
      </c>
      <c r="H26" s="14" t="s">
        <v>336</v>
      </c>
      <c r="I26" s="14">
        <v>4224786</v>
      </c>
      <c r="J26" s="15" t="s">
        <v>337</v>
      </c>
      <c r="K26" s="14" t="s">
        <v>54</v>
      </c>
      <c r="L26" s="14">
        <v>72</v>
      </c>
      <c r="M26" s="16">
        <v>41945</v>
      </c>
      <c r="N26" s="14" t="s">
        <v>55</v>
      </c>
      <c r="O26" s="14" t="s">
        <v>126</v>
      </c>
      <c r="P26" s="14" t="s">
        <v>127</v>
      </c>
      <c r="Q26" s="14" t="s">
        <v>58</v>
      </c>
      <c r="R26" s="14" t="s">
        <v>338</v>
      </c>
      <c r="S26" s="14" t="s">
        <v>60</v>
      </c>
      <c r="T26" s="14">
        <v>4</v>
      </c>
      <c r="U26" s="14" t="s">
        <v>262</v>
      </c>
      <c r="V26" s="14" t="b">
        <v>0</v>
      </c>
      <c r="W26" s="14">
        <v>28.54</v>
      </c>
      <c r="X26" s="14">
        <v>2.57</v>
      </c>
      <c r="Y26" s="14">
        <v>11.99</v>
      </c>
      <c r="Z26" s="14" t="s">
        <v>339</v>
      </c>
      <c r="AA26" s="14">
        <v>18</v>
      </c>
      <c r="AB26" s="14" t="s">
        <v>173</v>
      </c>
      <c r="AC26" s="14"/>
      <c r="AD26" s="14"/>
      <c r="AE26" s="14"/>
      <c r="AF26" s="14"/>
      <c r="AG26" s="14"/>
      <c r="AH26" s="14"/>
      <c r="AI26" s="14"/>
      <c r="AJ26" s="14"/>
      <c r="AK26" s="14"/>
      <c r="AL26" s="16">
        <v>41945</v>
      </c>
      <c r="AM26" s="33" t="s">
        <v>340</v>
      </c>
      <c r="AN26" s="16">
        <v>43631</v>
      </c>
      <c r="AO26" s="14" t="s">
        <v>132</v>
      </c>
      <c r="AP26" s="14">
        <v>0</v>
      </c>
      <c r="AQ26" s="14">
        <v>0</v>
      </c>
      <c r="AR26" s="20" t="s">
        <v>1251</v>
      </c>
      <c r="AS26" s="20">
        <v>0</v>
      </c>
      <c r="AT26" s="20">
        <v>55</v>
      </c>
      <c r="AU26" s="20">
        <v>0</v>
      </c>
      <c r="AV26" s="14">
        <v>0</v>
      </c>
      <c r="AW26" s="14"/>
      <c r="AX26" s="16"/>
      <c r="AY26" s="20" t="s">
        <v>341</v>
      </c>
      <c r="AZ26" s="14"/>
      <c r="BA26" s="14">
        <v>0</v>
      </c>
      <c r="BB26" s="16"/>
      <c r="BC26" s="14">
        <v>55</v>
      </c>
      <c r="BD26" s="14"/>
      <c r="BE26" s="14" t="s">
        <v>69</v>
      </c>
      <c r="BF26" s="14">
        <v>2</v>
      </c>
      <c r="BG26" s="14">
        <v>2</v>
      </c>
      <c r="BH26" s="14"/>
      <c r="BI26" s="14" t="s">
        <v>70</v>
      </c>
      <c r="BJ26" s="14" t="s">
        <v>71</v>
      </c>
      <c r="BK26" s="14" t="s">
        <v>72</v>
      </c>
      <c r="BL26" s="14" t="s">
        <v>342</v>
      </c>
      <c r="BM26" s="14" t="s">
        <v>73</v>
      </c>
      <c r="BN26" s="14">
        <v>0</v>
      </c>
      <c r="BO26" s="14">
        <v>0</v>
      </c>
      <c r="BP26" s="14">
        <v>0</v>
      </c>
      <c r="BQ26" s="14">
        <v>0</v>
      </c>
      <c r="BR26" s="14"/>
      <c r="BS26" s="16"/>
    </row>
    <row r="27" spans="1:71" x14ac:dyDescent="0.2">
      <c r="A27" s="13" t="s">
        <v>343</v>
      </c>
      <c r="B27" s="13" t="str">
        <f>VLOOKUP(A27,[1]Sheet2!C:E,3,FALSE)</f>
        <v>18P4063799M</v>
      </c>
      <c r="C27" s="14">
        <v>7</v>
      </c>
      <c r="D27" s="14">
        <v>3.4854320000000001E-3</v>
      </c>
      <c r="E27" s="14">
        <v>3</v>
      </c>
      <c r="F27" s="14">
        <v>7.9257449999999997E-3</v>
      </c>
      <c r="G27" s="14">
        <v>16.239999999999998</v>
      </c>
      <c r="H27" s="14" t="s">
        <v>344</v>
      </c>
      <c r="I27" s="14">
        <v>4225477</v>
      </c>
      <c r="J27" s="15" t="s">
        <v>345</v>
      </c>
      <c r="K27" s="14" t="s">
        <v>79</v>
      </c>
      <c r="L27" s="14">
        <v>46</v>
      </c>
      <c r="M27" s="16">
        <v>41946</v>
      </c>
      <c r="N27" s="14" t="s">
        <v>55</v>
      </c>
      <c r="O27" s="14" t="s">
        <v>126</v>
      </c>
      <c r="P27" s="14" t="s">
        <v>346</v>
      </c>
      <c r="Q27" s="14" t="s">
        <v>58</v>
      </c>
      <c r="R27" s="14" t="s">
        <v>347</v>
      </c>
      <c r="S27" s="14" t="s">
        <v>129</v>
      </c>
      <c r="T27" s="14">
        <v>4</v>
      </c>
      <c r="U27" s="14" t="s">
        <v>348</v>
      </c>
      <c r="V27" s="14" t="b">
        <v>0</v>
      </c>
      <c r="W27" s="14">
        <v>3.75</v>
      </c>
      <c r="X27" s="14">
        <v>4.0999999999999996</v>
      </c>
      <c r="Y27" s="14">
        <v>7.08</v>
      </c>
      <c r="Z27" s="14">
        <v>8.25</v>
      </c>
      <c r="AA27" s="14">
        <v>7.71</v>
      </c>
      <c r="AB27" s="14" t="s">
        <v>349</v>
      </c>
      <c r="AC27" s="14"/>
      <c r="AD27" s="14"/>
      <c r="AE27" s="14"/>
      <c r="AF27" s="14"/>
      <c r="AG27" s="14"/>
      <c r="AH27" s="14"/>
      <c r="AI27" s="14"/>
      <c r="AJ27" s="14"/>
      <c r="AK27" s="14"/>
      <c r="AL27" s="16">
        <v>41946</v>
      </c>
      <c r="AM27" s="33" t="s">
        <v>350</v>
      </c>
      <c r="AN27" s="16">
        <v>43631</v>
      </c>
      <c r="AO27" s="14" t="s">
        <v>119</v>
      </c>
      <c r="AP27" s="14">
        <v>0</v>
      </c>
      <c r="AQ27" s="14">
        <v>0</v>
      </c>
      <c r="AR27" s="20" t="s">
        <v>1251</v>
      </c>
      <c r="AS27" s="20">
        <v>0</v>
      </c>
      <c r="AT27" s="20">
        <v>55</v>
      </c>
      <c r="AU27" s="20" t="s">
        <v>1239</v>
      </c>
      <c r="AV27" s="14">
        <v>0</v>
      </c>
      <c r="AW27" s="14"/>
      <c r="AX27" s="16"/>
      <c r="AY27" s="20" t="s">
        <v>341</v>
      </c>
      <c r="AZ27" s="14"/>
      <c r="BA27" s="14">
        <v>0</v>
      </c>
      <c r="BB27" s="16"/>
      <c r="BC27" s="14">
        <v>55</v>
      </c>
      <c r="BD27" s="14"/>
      <c r="BE27" s="14" t="s">
        <v>69</v>
      </c>
      <c r="BF27" s="14">
        <v>0</v>
      </c>
      <c r="BG27" s="14">
        <v>2</v>
      </c>
      <c r="BH27" s="14"/>
      <c r="BI27" s="14">
        <v>0</v>
      </c>
      <c r="BJ27" s="14" t="s">
        <v>210</v>
      </c>
      <c r="BK27" s="14" t="s">
        <v>72</v>
      </c>
      <c r="BL27" s="14" t="s">
        <v>351</v>
      </c>
      <c r="BM27" s="14" t="s">
        <v>352</v>
      </c>
      <c r="BN27" s="14">
        <v>40</v>
      </c>
      <c r="BO27" s="14">
        <v>0</v>
      </c>
      <c r="BP27" s="14">
        <v>0</v>
      </c>
      <c r="BQ27" s="14">
        <v>0</v>
      </c>
      <c r="BR27" s="14"/>
      <c r="BS27" s="16"/>
    </row>
    <row r="28" spans="1:71" x14ac:dyDescent="0.2">
      <c r="A28" s="13" t="s">
        <v>353</v>
      </c>
      <c r="B28" s="13" t="str">
        <f>VLOOKUP(A28,[1]Sheet2!C:E,3,FALSE)</f>
        <v>18P4063800M</v>
      </c>
      <c r="C28" s="14">
        <v>1</v>
      </c>
      <c r="D28" s="14">
        <v>2.1559470000000001E-3</v>
      </c>
      <c r="E28" s="14">
        <v>1</v>
      </c>
      <c r="F28" s="14">
        <v>2.1559470000000001E-3</v>
      </c>
      <c r="G28" s="14">
        <v>23.46</v>
      </c>
      <c r="H28" s="14" t="s">
        <v>354</v>
      </c>
      <c r="I28" s="21">
        <v>4225144</v>
      </c>
      <c r="J28" s="15" t="s">
        <v>355</v>
      </c>
      <c r="K28" s="14" t="s">
        <v>79</v>
      </c>
      <c r="L28" s="14">
        <v>80</v>
      </c>
      <c r="M28" s="22">
        <v>41946</v>
      </c>
      <c r="N28" s="15" t="s">
        <v>55</v>
      </c>
      <c r="O28" s="15" t="s">
        <v>126</v>
      </c>
      <c r="P28" s="15" t="s">
        <v>127</v>
      </c>
      <c r="Q28" s="15" t="s">
        <v>58</v>
      </c>
      <c r="R28" s="14" t="s">
        <v>356</v>
      </c>
      <c r="S28" s="14" t="s">
        <v>60</v>
      </c>
      <c r="T28" s="14">
        <v>3.5</v>
      </c>
      <c r="U28" s="14" t="s">
        <v>262</v>
      </c>
      <c r="V28" s="14" t="b">
        <v>0</v>
      </c>
      <c r="W28" s="14">
        <v>1.56</v>
      </c>
      <c r="X28" s="14">
        <v>4.49</v>
      </c>
      <c r="Y28" s="14">
        <v>13.14</v>
      </c>
      <c r="Z28" s="14">
        <v>12.42</v>
      </c>
      <c r="AA28" s="14">
        <v>13.07</v>
      </c>
      <c r="AB28" s="14" t="s">
        <v>357</v>
      </c>
      <c r="AC28" s="14"/>
      <c r="AD28" s="14"/>
      <c r="AE28" s="14"/>
      <c r="AF28" s="14"/>
      <c r="AG28" s="14"/>
      <c r="AH28" s="14"/>
      <c r="AI28" s="14"/>
      <c r="AJ28" s="14"/>
      <c r="AK28" s="14"/>
      <c r="AL28" s="16">
        <v>41946</v>
      </c>
      <c r="AM28" s="33" t="s">
        <v>358</v>
      </c>
      <c r="AN28" s="16">
        <v>43101</v>
      </c>
      <c r="AO28" s="14" t="s">
        <v>205</v>
      </c>
      <c r="AP28" s="14">
        <v>1</v>
      </c>
      <c r="AQ28" s="14">
        <v>1</v>
      </c>
      <c r="AR28" s="20" t="s">
        <v>1243</v>
      </c>
      <c r="AS28" s="20">
        <v>1</v>
      </c>
      <c r="AT28" s="20">
        <v>34</v>
      </c>
      <c r="AU28" s="20">
        <v>0</v>
      </c>
      <c r="AV28" s="14">
        <v>1</v>
      </c>
      <c r="AW28" s="14" t="s">
        <v>359</v>
      </c>
      <c r="AX28" s="16" t="s">
        <v>360</v>
      </c>
      <c r="AY28" s="20" t="s">
        <v>208</v>
      </c>
      <c r="AZ28" s="14" t="s">
        <v>362</v>
      </c>
      <c r="BA28" s="14">
        <v>1</v>
      </c>
      <c r="BB28" s="16">
        <v>42979</v>
      </c>
      <c r="BC28" s="14">
        <v>34</v>
      </c>
      <c r="BD28" s="14">
        <v>1</v>
      </c>
      <c r="BE28" s="15" t="s">
        <v>69</v>
      </c>
      <c r="BF28" s="15">
        <v>2</v>
      </c>
      <c r="BG28" s="15">
        <v>2</v>
      </c>
      <c r="BH28" s="15"/>
      <c r="BI28" s="15">
        <v>0</v>
      </c>
      <c r="BJ28" s="15" t="s">
        <v>210</v>
      </c>
      <c r="BK28" s="14" t="s">
        <v>72</v>
      </c>
      <c r="BL28" s="14" t="s">
        <v>363</v>
      </c>
      <c r="BM28" s="14" t="s">
        <v>73</v>
      </c>
      <c r="BN28" s="14">
        <v>0</v>
      </c>
      <c r="BO28" s="14">
        <v>0</v>
      </c>
      <c r="BP28" s="14">
        <v>0</v>
      </c>
      <c r="BQ28" s="14">
        <v>0</v>
      </c>
      <c r="BR28" s="15"/>
      <c r="BS28" s="18"/>
    </row>
    <row r="29" spans="1:71" x14ac:dyDescent="0.2">
      <c r="A29" s="13" t="s">
        <v>364</v>
      </c>
      <c r="B29" s="13" t="str">
        <f>VLOOKUP(A29,[1]Sheet2!C:E,3,FALSE)</f>
        <v>18P4063801M</v>
      </c>
      <c r="C29" s="14">
        <v>10</v>
      </c>
      <c r="D29" s="14">
        <v>4.0610790000000004E-3</v>
      </c>
      <c r="E29" s="14">
        <v>3</v>
      </c>
      <c r="F29" s="14">
        <v>1.4020174999999999E-2</v>
      </c>
      <c r="G29" s="14">
        <v>22.320000000000004</v>
      </c>
      <c r="H29" s="14" t="s">
        <v>365</v>
      </c>
      <c r="I29" s="14">
        <v>4225588</v>
      </c>
      <c r="J29" s="15" t="s">
        <v>366</v>
      </c>
      <c r="K29" s="14" t="s">
        <v>54</v>
      </c>
      <c r="L29" s="14">
        <v>68</v>
      </c>
      <c r="M29" s="16">
        <v>41946</v>
      </c>
      <c r="N29" s="14" t="s">
        <v>55</v>
      </c>
      <c r="O29" s="14" t="s">
        <v>97</v>
      </c>
      <c r="P29" s="14" t="s">
        <v>98</v>
      </c>
      <c r="Q29" s="14" t="s">
        <v>58</v>
      </c>
      <c r="R29" s="14" t="s">
        <v>367</v>
      </c>
      <c r="S29" s="14" t="s">
        <v>240</v>
      </c>
      <c r="T29" s="14">
        <v>2</v>
      </c>
      <c r="U29" s="14" t="s">
        <v>318</v>
      </c>
      <c r="V29" s="14" t="b">
        <v>0</v>
      </c>
      <c r="W29" s="14">
        <v>2.86</v>
      </c>
      <c r="X29" s="14">
        <v>2.95</v>
      </c>
      <c r="Y29" s="14">
        <v>14.83</v>
      </c>
      <c r="Z29" s="14">
        <v>6.99</v>
      </c>
      <c r="AA29" s="14">
        <v>13.75</v>
      </c>
      <c r="AB29" s="14" t="s">
        <v>280</v>
      </c>
      <c r="AC29" s="14"/>
      <c r="AD29" s="14"/>
      <c r="AE29" s="14"/>
      <c r="AF29" s="14"/>
      <c r="AG29" s="14"/>
      <c r="AH29" s="14"/>
      <c r="AI29" s="14"/>
      <c r="AJ29" s="14"/>
      <c r="AK29" s="14"/>
      <c r="AL29" s="16">
        <v>41946</v>
      </c>
      <c r="AM29" s="33" t="s">
        <v>368</v>
      </c>
      <c r="AN29" s="16">
        <v>43634</v>
      </c>
      <c r="AO29" s="14" t="s">
        <v>369</v>
      </c>
      <c r="AP29" s="14">
        <v>0</v>
      </c>
      <c r="AQ29" s="14">
        <v>0</v>
      </c>
      <c r="AR29" s="20" t="s">
        <v>1251</v>
      </c>
      <c r="AS29" s="20">
        <v>0</v>
      </c>
      <c r="AT29" s="20">
        <v>55</v>
      </c>
      <c r="AU29" s="20">
        <v>0</v>
      </c>
      <c r="AV29" s="14">
        <v>0</v>
      </c>
      <c r="AW29" s="14"/>
      <c r="AX29" s="16"/>
      <c r="AY29" s="20" t="s">
        <v>341</v>
      </c>
      <c r="AZ29" s="14"/>
      <c r="BA29" s="14">
        <v>0</v>
      </c>
      <c r="BB29" s="16"/>
      <c r="BC29" s="14">
        <v>55</v>
      </c>
      <c r="BD29" s="14"/>
      <c r="BE29" s="14" t="s">
        <v>69</v>
      </c>
      <c r="BF29" s="14" t="s">
        <v>370</v>
      </c>
      <c r="BG29" s="14">
        <v>2</v>
      </c>
      <c r="BH29" s="14"/>
      <c r="BI29" s="14">
        <v>0</v>
      </c>
      <c r="BJ29" s="14" t="s">
        <v>71</v>
      </c>
      <c r="BK29" s="14" t="s">
        <v>72</v>
      </c>
      <c r="BL29" s="14" t="s">
        <v>371</v>
      </c>
      <c r="BM29" s="14" t="s">
        <v>73</v>
      </c>
      <c r="BN29" s="14">
        <v>0</v>
      </c>
      <c r="BO29" s="14">
        <v>0</v>
      </c>
      <c r="BP29" s="14">
        <v>0</v>
      </c>
      <c r="BQ29" s="14">
        <v>0</v>
      </c>
      <c r="BR29" s="14"/>
      <c r="BS29" s="16"/>
    </row>
    <row r="30" spans="1:71" x14ac:dyDescent="0.2">
      <c r="A30" s="13" t="s">
        <v>372</v>
      </c>
      <c r="B30" s="13" t="str">
        <f>VLOOKUP(A30,[1]Sheet2!C:E,3,FALSE)</f>
        <v>18P4063802M</v>
      </c>
      <c r="C30" s="14">
        <v>0</v>
      </c>
      <c r="D30" s="14">
        <v>0</v>
      </c>
      <c r="E30" s="14">
        <v>0</v>
      </c>
      <c r="F30" s="14">
        <v>0</v>
      </c>
      <c r="G30" s="14">
        <v>44.1</v>
      </c>
      <c r="H30" s="14" t="s">
        <v>373</v>
      </c>
      <c r="I30" s="14">
        <v>4225437</v>
      </c>
      <c r="J30" s="15" t="s">
        <v>374</v>
      </c>
      <c r="K30" s="14" t="s">
        <v>79</v>
      </c>
      <c r="L30" s="14">
        <v>64</v>
      </c>
      <c r="M30" s="16">
        <v>41949</v>
      </c>
      <c r="N30" s="14" t="s">
        <v>55</v>
      </c>
      <c r="O30" s="14" t="s">
        <v>97</v>
      </c>
      <c r="P30" s="14" t="s">
        <v>98</v>
      </c>
      <c r="Q30" s="14" t="s">
        <v>58</v>
      </c>
      <c r="R30" s="14" t="s">
        <v>375</v>
      </c>
      <c r="S30" s="14" t="s">
        <v>147</v>
      </c>
      <c r="T30" s="14">
        <v>0.8</v>
      </c>
      <c r="U30" s="14" t="s">
        <v>102</v>
      </c>
      <c r="V30" s="14" t="b">
        <v>0</v>
      </c>
      <c r="W30" s="14">
        <v>2.2999999999999998</v>
      </c>
      <c r="X30" s="14">
        <v>2.0699999999999998</v>
      </c>
      <c r="Y30" s="14">
        <v>10.56</v>
      </c>
      <c r="Z30" s="14">
        <v>17.71</v>
      </c>
      <c r="AA30" s="14">
        <v>5.23</v>
      </c>
      <c r="AB30" s="14" t="s">
        <v>376</v>
      </c>
      <c r="AC30" s="14"/>
      <c r="AD30" s="14"/>
      <c r="AE30" s="14"/>
      <c r="AF30" s="14"/>
      <c r="AG30" s="14"/>
      <c r="AH30" s="14"/>
      <c r="AI30" s="14"/>
      <c r="AJ30" s="14"/>
      <c r="AK30" s="14"/>
      <c r="AL30" s="16">
        <v>41949</v>
      </c>
      <c r="AM30" s="33" t="s">
        <v>377</v>
      </c>
      <c r="AN30" s="16">
        <v>43634</v>
      </c>
      <c r="AO30" s="14" t="s">
        <v>132</v>
      </c>
      <c r="AP30" s="14">
        <v>0</v>
      </c>
      <c r="AQ30" s="14">
        <v>0</v>
      </c>
      <c r="AR30" s="20" t="s">
        <v>1251</v>
      </c>
      <c r="AS30" s="20">
        <v>0</v>
      </c>
      <c r="AT30" s="20">
        <v>55</v>
      </c>
      <c r="AU30" s="20">
        <v>0</v>
      </c>
      <c r="AV30" s="14">
        <v>0</v>
      </c>
      <c r="AW30" s="14"/>
      <c r="AX30" s="16"/>
      <c r="AY30" s="20" t="s">
        <v>341</v>
      </c>
      <c r="AZ30" s="14"/>
      <c r="BA30" s="14">
        <v>0</v>
      </c>
      <c r="BB30" s="16"/>
      <c r="BC30" s="14">
        <v>55</v>
      </c>
      <c r="BD30" s="14"/>
      <c r="BE30" s="14" t="s">
        <v>69</v>
      </c>
      <c r="BF30" s="14">
        <v>2</v>
      </c>
      <c r="BG30" s="14">
        <v>2</v>
      </c>
      <c r="BH30" s="14"/>
      <c r="BI30" s="14">
        <v>0</v>
      </c>
      <c r="BJ30" s="14" t="s">
        <v>71</v>
      </c>
      <c r="BK30" s="14" t="s">
        <v>72</v>
      </c>
      <c r="BL30" s="14" t="s">
        <v>73</v>
      </c>
      <c r="BM30" s="14" t="s">
        <v>73</v>
      </c>
      <c r="BN30" s="14">
        <v>0</v>
      </c>
      <c r="BO30" s="14">
        <v>0</v>
      </c>
      <c r="BP30" s="14">
        <v>0</v>
      </c>
      <c r="BQ30" s="14">
        <v>0</v>
      </c>
      <c r="BR30" s="14"/>
      <c r="BS30" s="16"/>
    </row>
    <row r="31" spans="1:71" x14ac:dyDescent="0.2">
      <c r="A31" s="13" t="s">
        <v>378</v>
      </c>
      <c r="B31" s="13" t="str">
        <f>VLOOKUP(A31,[1]Sheet2!C:E,3,FALSE)</f>
        <v/>
      </c>
      <c r="C31" s="14">
        <v>0</v>
      </c>
      <c r="D31" s="14">
        <v>0</v>
      </c>
      <c r="E31" s="14">
        <v>0</v>
      </c>
      <c r="F31" s="14">
        <v>0</v>
      </c>
      <c r="G31" s="14">
        <v>60.900000000000006</v>
      </c>
      <c r="H31" s="14" t="s">
        <v>379</v>
      </c>
      <c r="I31" s="14">
        <v>4224198</v>
      </c>
      <c r="J31" s="15" t="s">
        <v>380</v>
      </c>
      <c r="K31" s="14" t="s">
        <v>54</v>
      </c>
      <c r="L31" s="14">
        <v>70</v>
      </c>
      <c r="M31" s="16">
        <v>41948</v>
      </c>
      <c r="N31" s="14" t="s">
        <v>55</v>
      </c>
      <c r="O31" s="14" t="s">
        <v>126</v>
      </c>
      <c r="P31" s="14" t="s">
        <v>127</v>
      </c>
      <c r="Q31" s="14" t="s">
        <v>58</v>
      </c>
      <c r="R31" s="14" t="s">
        <v>381</v>
      </c>
      <c r="S31" s="14" t="s">
        <v>101</v>
      </c>
      <c r="T31" s="14">
        <v>2</v>
      </c>
      <c r="U31" s="14" t="s">
        <v>102</v>
      </c>
      <c r="V31" s="14"/>
      <c r="W31" s="14">
        <v>2.1800000000000002</v>
      </c>
      <c r="X31" s="14">
        <v>2.5099999999999998</v>
      </c>
      <c r="Y31" s="14">
        <v>10.43</v>
      </c>
      <c r="Z31" s="14" t="s">
        <v>382</v>
      </c>
      <c r="AA31" s="14" t="s">
        <v>382</v>
      </c>
      <c r="AB31" s="14" t="s">
        <v>165</v>
      </c>
      <c r="AC31" s="14"/>
      <c r="AD31" s="14" t="s">
        <v>383</v>
      </c>
      <c r="AE31" s="14" t="s">
        <v>384</v>
      </c>
      <c r="AF31" s="14"/>
      <c r="AG31" s="14"/>
      <c r="AH31" s="14"/>
      <c r="AI31" s="14"/>
      <c r="AJ31" s="14"/>
      <c r="AK31" s="14"/>
      <c r="AL31" s="16">
        <v>41948</v>
      </c>
      <c r="AM31" s="33" t="s">
        <v>385</v>
      </c>
      <c r="AN31" s="16">
        <v>43631</v>
      </c>
      <c r="AO31" s="14" t="s">
        <v>119</v>
      </c>
      <c r="AP31" s="14">
        <v>0</v>
      </c>
      <c r="AQ31" s="14">
        <v>0</v>
      </c>
      <c r="AR31" s="20" t="s">
        <v>1251</v>
      </c>
      <c r="AS31" s="20">
        <v>0</v>
      </c>
      <c r="AT31" s="20">
        <v>55</v>
      </c>
      <c r="AU31" s="20">
        <v>0</v>
      </c>
      <c r="AV31" s="14">
        <v>0</v>
      </c>
      <c r="AW31" s="14"/>
      <c r="AX31" s="16"/>
      <c r="AY31" s="20" t="s">
        <v>341</v>
      </c>
      <c r="AZ31" s="14"/>
      <c r="BA31" s="14">
        <v>0</v>
      </c>
      <c r="BB31" s="16"/>
      <c r="BC31" s="14">
        <v>55</v>
      </c>
      <c r="BD31" s="14"/>
      <c r="BE31" s="14" t="s">
        <v>69</v>
      </c>
      <c r="BF31" s="14">
        <v>2</v>
      </c>
      <c r="BG31" s="14">
        <v>2</v>
      </c>
      <c r="BH31" s="14"/>
      <c r="BI31" s="14">
        <v>0</v>
      </c>
      <c r="BJ31" s="14" t="s">
        <v>182</v>
      </c>
      <c r="BK31" s="14" t="s">
        <v>72</v>
      </c>
      <c r="BL31" s="14" t="s">
        <v>386</v>
      </c>
      <c r="BM31" s="14" t="s">
        <v>73</v>
      </c>
      <c r="BN31" s="14">
        <v>0</v>
      </c>
      <c r="BO31" s="14">
        <v>0</v>
      </c>
      <c r="BP31" s="14">
        <v>0</v>
      </c>
      <c r="BQ31" s="14">
        <v>0</v>
      </c>
      <c r="BR31" s="14"/>
      <c r="BS31" s="16"/>
    </row>
    <row r="32" spans="1:71" x14ac:dyDescent="0.2">
      <c r="A32" s="13" t="s">
        <v>387</v>
      </c>
      <c r="B32" s="13" t="str">
        <f>VLOOKUP(A32,[1]Sheet2!C:E,3,FALSE)</f>
        <v>18P4063806M</v>
      </c>
      <c r="C32" s="14">
        <v>0</v>
      </c>
      <c r="D32" s="14">
        <v>0</v>
      </c>
      <c r="E32" s="14">
        <v>0</v>
      </c>
      <c r="F32" s="14">
        <v>0</v>
      </c>
      <c r="G32" s="14">
        <v>29.12</v>
      </c>
      <c r="H32" s="14" t="s">
        <v>388</v>
      </c>
      <c r="I32" s="14">
        <v>4226403</v>
      </c>
      <c r="J32" s="15" t="s">
        <v>389</v>
      </c>
      <c r="K32" s="14" t="s">
        <v>54</v>
      </c>
      <c r="L32" s="14">
        <v>69</v>
      </c>
      <c r="M32" s="16">
        <v>41960</v>
      </c>
      <c r="N32" s="14" t="s">
        <v>55</v>
      </c>
      <c r="O32" s="14" t="s">
        <v>97</v>
      </c>
      <c r="P32" s="14" t="s">
        <v>98</v>
      </c>
      <c r="Q32" s="14" t="s">
        <v>58</v>
      </c>
      <c r="R32" s="14" t="s">
        <v>390</v>
      </c>
      <c r="S32" s="14" t="s">
        <v>330</v>
      </c>
      <c r="T32" s="14">
        <v>1.4</v>
      </c>
      <c r="U32" s="14" t="s">
        <v>306</v>
      </c>
      <c r="V32" s="14" t="b">
        <v>0</v>
      </c>
      <c r="W32" s="14">
        <v>1.69</v>
      </c>
      <c r="X32" s="14">
        <v>2.95</v>
      </c>
      <c r="Y32" s="14">
        <v>10.46</v>
      </c>
      <c r="Z32" s="14">
        <v>5.75</v>
      </c>
      <c r="AA32" s="14">
        <v>10.64</v>
      </c>
      <c r="AB32" s="14" t="s">
        <v>391</v>
      </c>
      <c r="AC32" s="14"/>
      <c r="AD32" s="14"/>
      <c r="AE32" s="14"/>
      <c r="AF32" s="14"/>
      <c r="AG32" s="14"/>
      <c r="AH32" s="14"/>
      <c r="AI32" s="14"/>
      <c r="AJ32" s="14"/>
      <c r="AK32" s="14"/>
      <c r="AL32" s="16">
        <v>41960</v>
      </c>
      <c r="AM32" s="33" t="s">
        <v>392</v>
      </c>
      <c r="AN32" s="16">
        <v>43634</v>
      </c>
      <c r="AO32" s="14" t="s">
        <v>132</v>
      </c>
      <c r="AP32" s="14">
        <v>0</v>
      </c>
      <c r="AQ32" s="14">
        <v>0</v>
      </c>
      <c r="AR32" s="20" t="s">
        <v>1251</v>
      </c>
      <c r="AS32" s="20">
        <v>0</v>
      </c>
      <c r="AT32" s="20">
        <v>55</v>
      </c>
      <c r="AU32" s="20">
        <v>0</v>
      </c>
      <c r="AV32" s="14">
        <v>0</v>
      </c>
      <c r="AW32" s="14"/>
      <c r="AX32" s="16"/>
      <c r="AY32" s="20" t="s">
        <v>341</v>
      </c>
      <c r="AZ32" s="14"/>
      <c r="BA32" s="14">
        <v>0</v>
      </c>
      <c r="BB32" s="16"/>
      <c r="BC32" s="14">
        <v>55</v>
      </c>
      <c r="BD32" s="14"/>
      <c r="BE32" s="14" t="s">
        <v>69</v>
      </c>
      <c r="BF32" s="14">
        <v>1</v>
      </c>
      <c r="BG32" s="14">
        <v>1</v>
      </c>
      <c r="BH32" s="14"/>
      <c r="BI32" s="14">
        <v>0</v>
      </c>
      <c r="BJ32" s="14" t="s">
        <v>71</v>
      </c>
      <c r="BK32" s="14" t="s">
        <v>72</v>
      </c>
      <c r="BL32" s="14" t="s">
        <v>393</v>
      </c>
      <c r="BM32" s="14" t="s">
        <v>394</v>
      </c>
      <c r="BN32" s="14">
        <v>0</v>
      </c>
      <c r="BO32" s="14">
        <v>0</v>
      </c>
      <c r="BP32" s="14">
        <v>0</v>
      </c>
      <c r="BQ32" s="14">
        <v>0</v>
      </c>
      <c r="BR32" s="14"/>
      <c r="BS32" s="16">
        <v>43218</v>
      </c>
    </row>
    <row r="33" spans="1:71" x14ac:dyDescent="0.2">
      <c r="A33" s="23" t="s">
        <v>395</v>
      </c>
      <c r="B33" s="13" t="str">
        <f>VLOOKUP(A33,[1]Sheet2!C:E,3,FALSE)</f>
        <v>18P4063807M</v>
      </c>
      <c r="C33" s="15">
        <v>15</v>
      </c>
      <c r="D33" s="15">
        <v>1.3040438999999999E-2</v>
      </c>
      <c r="E33" s="15">
        <v>7</v>
      </c>
      <c r="F33" s="15">
        <v>2.0930206E-2</v>
      </c>
      <c r="G33" s="21">
        <v>20.832000000000001</v>
      </c>
      <c r="H33" s="21" t="s">
        <v>396</v>
      </c>
      <c r="I33" s="15">
        <v>4226329</v>
      </c>
      <c r="J33" s="15" t="s">
        <v>397</v>
      </c>
      <c r="K33" s="21" t="s">
        <v>79</v>
      </c>
      <c r="L33" s="21">
        <v>79</v>
      </c>
      <c r="M33" s="18">
        <v>41961</v>
      </c>
      <c r="N33" s="15" t="s">
        <v>55</v>
      </c>
      <c r="O33" s="15" t="s">
        <v>97</v>
      </c>
      <c r="P33" s="15" t="s">
        <v>98</v>
      </c>
      <c r="Q33" s="15" t="s">
        <v>58</v>
      </c>
      <c r="R33" s="21" t="s">
        <v>398</v>
      </c>
      <c r="S33" s="21" t="s">
        <v>101</v>
      </c>
      <c r="T33" s="21">
        <v>1.2</v>
      </c>
      <c r="U33" s="21" t="s">
        <v>262</v>
      </c>
      <c r="V33" s="21" t="b">
        <v>0</v>
      </c>
      <c r="W33" s="21">
        <v>2.6</v>
      </c>
      <c r="X33" s="21">
        <v>2.66</v>
      </c>
      <c r="Y33" s="21">
        <v>10.17</v>
      </c>
      <c r="Z33" s="21">
        <v>61.13</v>
      </c>
      <c r="AA33" s="21">
        <v>8.89</v>
      </c>
      <c r="AB33" s="15" t="s">
        <v>399</v>
      </c>
      <c r="AC33" s="21"/>
      <c r="AD33" s="15"/>
      <c r="AE33" s="17"/>
      <c r="AF33" s="17"/>
      <c r="AG33" s="17"/>
      <c r="AH33" s="17"/>
      <c r="AI33" s="17"/>
      <c r="AJ33" s="17"/>
      <c r="AK33" s="17"/>
      <c r="AL33" s="27">
        <v>41961</v>
      </c>
      <c r="AM33" s="42" t="s">
        <v>400</v>
      </c>
      <c r="AN33" s="18">
        <v>42771</v>
      </c>
      <c r="AO33" s="15" t="s">
        <v>88</v>
      </c>
      <c r="AP33" s="14">
        <v>0</v>
      </c>
      <c r="AQ33" s="14">
        <v>1</v>
      </c>
      <c r="AR33" s="20" t="s">
        <v>1252</v>
      </c>
      <c r="AS33" s="20">
        <v>1</v>
      </c>
      <c r="AT33" s="20">
        <v>23</v>
      </c>
      <c r="AU33" s="20">
        <v>0</v>
      </c>
      <c r="AV33" s="15">
        <v>0</v>
      </c>
      <c r="AW33" s="15"/>
      <c r="AX33" s="18"/>
      <c r="AY33" s="43" t="s">
        <v>401</v>
      </c>
      <c r="AZ33" s="15"/>
      <c r="BA33" s="15">
        <v>1</v>
      </c>
      <c r="BB33" s="18">
        <v>42644</v>
      </c>
      <c r="BC33" s="15">
        <v>23</v>
      </c>
      <c r="BD33" s="15" t="s">
        <v>402</v>
      </c>
      <c r="BE33" s="15" t="s">
        <v>69</v>
      </c>
      <c r="BF33" s="15">
        <v>0</v>
      </c>
      <c r="BG33" s="15">
        <v>0</v>
      </c>
      <c r="BH33" s="15"/>
      <c r="BI33" s="15">
        <v>0</v>
      </c>
      <c r="BJ33" s="15" t="s">
        <v>403</v>
      </c>
      <c r="BK33" s="14" t="s">
        <v>72</v>
      </c>
      <c r="BL33" s="14" t="s">
        <v>404</v>
      </c>
      <c r="BM33" s="14" t="s">
        <v>73</v>
      </c>
      <c r="BN33" s="14">
        <v>0</v>
      </c>
      <c r="BO33" s="14">
        <v>0</v>
      </c>
      <c r="BP33" s="14">
        <v>0</v>
      </c>
      <c r="BQ33" s="14" t="s">
        <v>405</v>
      </c>
      <c r="BR33" s="15" t="s">
        <v>72</v>
      </c>
      <c r="BS33" s="18"/>
    </row>
    <row r="34" spans="1:71" x14ac:dyDescent="0.2">
      <c r="A34" s="13" t="s">
        <v>406</v>
      </c>
      <c r="B34" s="13" t="str">
        <f>VLOOKUP(A34,[1]Sheet2!C:E,3,FALSE)</f>
        <v>18P4063808M</v>
      </c>
      <c r="C34" s="14">
        <v>2</v>
      </c>
      <c r="D34" s="14">
        <v>8.8994400000000004E-4</v>
      </c>
      <c r="E34" s="14">
        <v>1</v>
      </c>
      <c r="F34" s="14">
        <v>1.7798880000000001E-3</v>
      </c>
      <c r="G34" s="14">
        <v>10.64</v>
      </c>
      <c r="H34" s="14" t="s">
        <v>407</v>
      </c>
      <c r="I34" s="14">
        <v>4225735</v>
      </c>
      <c r="J34" s="15" t="s">
        <v>408</v>
      </c>
      <c r="K34" s="14" t="s">
        <v>54</v>
      </c>
      <c r="L34" s="14">
        <v>78</v>
      </c>
      <c r="M34" s="16">
        <v>41961</v>
      </c>
      <c r="N34" s="14" t="s">
        <v>55</v>
      </c>
      <c r="O34" s="14" t="s">
        <v>97</v>
      </c>
      <c r="P34" s="14" t="s">
        <v>98</v>
      </c>
      <c r="Q34" s="14" t="s">
        <v>58</v>
      </c>
      <c r="R34" s="14" t="s">
        <v>409</v>
      </c>
      <c r="S34" s="14" t="s">
        <v>60</v>
      </c>
      <c r="T34" s="14">
        <v>1.5</v>
      </c>
      <c r="U34" s="14" t="s">
        <v>318</v>
      </c>
      <c r="V34" s="14" t="b">
        <v>0</v>
      </c>
      <c r="W34" s="14">
        <v>3.03</v>
      </c>
      <c r="X34" s="14" t="s">
        <v>61</v>
      </c>
      <c r="Y34" s="14" t="s">
        <v>61</v>
      </c>
      <c r="Z34" s="14" t="s">
        <v>339</v>
      </c>
      <c r="AA34" s="14" t="s">
        <v>61</v>
      </c>
      <c r="AB34" s="14" t="s">
        <v>410</v>
      </c>
      <c r="AC34" s="14"/>
      <c r="AD34" s="14"/>
      <c r="AE34" s="14"/>
      <c r="AF34" s="14"/>
      <c r="AG34" s="14"/>
      <c r="AH34" s="14"/>
      <c r="AI34" s="14"/>
      <c r="AJ34" s="14"/>
      <c r="AK34" s="14"/>
      <c r="AL34" s="16">
        <v>41961</v>
      </c>
      <c r="AM34" s="33" t="s">
        <v>411</v>
      </c>
      <c r="AN34" s="16">
        <v>43634</v>
      </c>
      <c r="AO34" s="14" t="s">
        <v>132</v>
      </c>
      <c r="AP34" s="14">
        <v>0</v>
      </c>
      <c r="AQ34" s="14">
        <v>0</v>
      </c>
      <c r="AR34" s="20" t="s">
        <v>1251</v>
      </c>
      <c r="AS34" s="20">
        <v>0</v>
      </c>
      <c r="AT34" s="20">
        <v>55</v>
      </c>
      <c r="AU34" s="20" t="s">
        <v>1239</v>
      </c>
      <c r="AV34" s="14">
        <v>0</v>
      </c>
      <c r="AW34" s="14"/>
      <c r="AX34" s="16"/>
      <c r="AY34" s="20" t="s">
        <v>341</v>
      </c>
      <c r="AZ34" s="14"/>
      <c r="BA34" s="14">
        <v>0</v>
      </c>
      <c r="BB34" s="16"/>
      <c r="BC34" s="14">
        <v>55</v>
      </c>
      <c r="BD34" s="14"/>
      <c r="BE34" s="14" t="s">
        <v>69</v>
      </c>
      <c r="BF34" s="14">
        <v>1</v>
      </c>
      <c r="BG34" s="14">
        <v>1</v>
      </c>
      <c r="BH34" s="14"/>
      <c r="BI34" s="14">
        <v>0</v>
      </c>
      <c r="BJ34" s="14" t="s">
        <v>71</v>
      </c>
      <c r="BK34" s="14" t="s">
        <v>72</v>
      </c>
      <c r="BL34" s="14" t="s">
        <v>412</v>
      </c>
      <c r="BM34" s="14" t="s">
        <v>413</v>
      </c>
      <c r="BN34" s="14">
        <v>5</v>
      </c>
      <c r="BO34" s="14">
        <v>1</v>
      </c>
      <c r="BP34" s="14" t="s">
        <v>414</v>
      </c>
      <c r="BQ34" s="14">
        <v>0</v>
      </c>
      <c r="BR34" s="14"/>
      <c r="BS34" s="16"/>
    </row>
    <row r="35" spans="1:71" x14ac:dyDescent="0.2">
      <c r="A35" s="13" t="s">
        <v>415</v>
      </c>
      <c r="B35" s="13" t="str">
        <f>VLOOKUP(A35,[1]Sheet2!C:E,3,FALSE)</f>
        <v>18P4063809M</v>
      </c>
      <c r="C35" s="14">
        <v>3</v>
      </c>
      <c r="D35" s="14">
        <v>1.658999E-3</v>
      </c>
      <c r="E35" s="14">
        <v>2</v>
      </c>
      <c r="F35" s="14">
        <v>2.1614270000000001E-3</v>
      </c>
      <c r="G35" s="14">
        <v>17.587499999999999</v>
      </c>
      <c r="H35" s="14" t="s">
        <v>416</v>
      </c>
      <c r="I35" s="14">
        <v>258779</v>
      </c>
      <c r="J35" s="15" t="s">
        <v>417</v>
      </c>
      <c r="K35" s="14" t="s">
        <v>54</v>
      </c>
      <c r="L35" s="14">
        <v>75</v>
      </c>
      <c r="M35" s="16">
        <v>41963</v>
      </c>
      <c r="N35" s="14" t="s">
        <v>55</v>
      </c>
      <c r="O35" s="14" t="s">
        <v>126</v>
      </c>
      <c r="P35" s="14" t="s">
        <v>127</v>
      </c>
      <c r="Q35" s="14" t="s">
        <v>58</v>
      </c>
      <c r="R35" s="14" t="s">
        <v>418</v>
      </c>
      <c r="S35" s="14" t="s">
        <v>101</v>
      </c>
      <c r="T35" s="14">
        <v>2</v>
      </c>
      <c r="U35" s="14" t="s">
        <v>102</v>
      </c>
      <c r="V35" s="14" t="b">
        <v>0</v>
      </c>
      <c r="W35" s="14">
        <v>2.82</v>
      </c>
      <c r="X35" s="14">
        <v>2.88</v>
      </c>
      <c r="Y35" s="14">
        <v>50.22</v>
      </c>
      <c r="Z35" s="14">
        <v>21.5</v>
      </c>
      <c r="AA35" s="14">
        <v>4.5999999999999996</v>
      </c>
      <c r="AB35" s="14" t="s">
        <v>419</v>
      </c>
      <c r="AC35" s="14"/>
      <c r="AD35" s="14"/>
      <c r="AE35" s="14"/>
      <c r="AF35" s="14"/>
      <c r="AG35" s="14"/>
      <c r="AH35" s="14"/>
      <c r="AI35" s="14"/>
      <c r="AJ35" s="14"/>
      <c r="AK35" s="14"/>
      <c r="AL35" s="16">
        <v>41963</v>
      </c>
      <c r="AM35" s="33" t="s">
        <v>420</v>
      </c>
      <c r="AN35" s="16">
        <v>43631</v>
      </c>
      <c r="AO35" s="14" t="s">
        <v>119</v>
      </c>
      <c r="AP35" s="14">
        <v>0</v>
      </c>
      <c r="AQ35" s="14">
        <v>0</v>
      </c>
      <c r="AR35" s="20" t="s">
        <v>1251</v>
      </c>
      <c r="AS35" s="20">
        <v>0</v>
      </c>
      <c r="AT35" s="20">
        <v>55</v>
      </c>
      <c r="AU35" s="20">
        <v>0</v>
      </c>
      <c r="AV35" s="14">
        <v>0</v>
      </c>
      <c r="AW35" s="14"/>
      <c r="AX35" s="16"/>
      <c r="AY35" s="20" t="s">
        <v>341</v>
      </c>
      <c r="AZ35" s="14"/>
      <c r="BA35" s="14">
        <v>0</v>
      </c>
      <c r="BB35" s="16"/>
      <c r="BC35" s="14">
        <v>55</v>
      </c>
      <c r="BD35" s="14"/>
      <c r="BE35" s="14" t="s">
        <v>69</v>
      </c>
      <c r="BF35" s="14">
        <v>2</v>
      </c>
      <c r="BG35" s="14">
        <v>2</v>
      </c>
      <c r="BH35" s="14"/>
      <c r="BI35" s="14" t="s">
        <v>70</v>
      </c>
      <c r="BJ35" s="14" t="s">
        <v>421</v>
      </c>
      <c r="BK35" s="14" t="s">
        <v>72</v>
      </c>
      <c r="BL35" s="14" t="s">
        <v>422</v>
      </c>
      <c r="BM35" s="14" t="s">
        <v>73</v>
      </c>
      <c r="BN35" s="14">
        <v>0</v>
      </c>
      <c r="BO35" s="14">
        <v>0</v>
      </c>
      <c r="BP35" s="14">
        <v>0</v>
      </c>
      <c r="BQ35" s="14">
        <v>0</v>
      </c>
      <c r="BR35" s="14"/>
      <c r="BS35" s="16"/>
    </row>
    <row r="36" spans="1:71" x14ac:dyDescent="0.2">
      <c r="A36" s="13" t="s">
        <v>423</v>
      </c>
      <c r="B36" s="13" t="str">
        <f>VLOOKUP(A36,[1]Sheet2!C:E,3,FALSE)</f>
        <v>18P4063810M</v>
      </c>
      <c r="C36" s="14">
        <v>8</v>
      </c>
      <c r="D36" s="14">
        <v>1.034982E-3</v>
      </c>
      <c r="E36" s="14">
        <v>1</v>
      </c>
      <c r="F36" s="14">
        <v>8.2798560000000004E-3</v>
      </c>
      <c r="G36" s="14">
        <v>15.313846153846152</v>
      </c>
      <c r="H36" s="14" t="s">
        <v>424</v>
      </c>
      <c r="I36" s="14">
        <v>4226693</v>
      </c>
      <c r="J36" s="15" t="s">
        <v>425</v>
      </c>
      <c r="K36" s="14" t="s">
        <v>79</v>
      </c>
      <c r="L36" s="14">
        <v>73</v>
      </c>
      <c r="M36" s="16">
        <v>41963</v>
      </c>
      <c r="N36" s="14" t="s">
        <v>55</v>
      </c>
      <c r="O36" s="14" t="s">
        <v>97</v>
      </c>
      <c r="P36" s="14" t="s">
        <v>98</v>
      </c>
      <c r="Q36" s="14" t="s">
        <v>58</v>
      </c>
      <c r="R36" s="14" t="s">
        <v>426</v>
      </c>
      <c r="S36" s="14" t="s">
        <v>60</v>
      </c>
      <c r="T36" s="14">
        <v>2</v>
      </c>
      <c r="U36" s="14" t="s">
        <v>427</v>
      </c>
      <c r="V36" s="14" t="b">
        <v>0</v>
      </c>
      <c r="W36" s="14">
        <v>2.64</v>
      </c>
      <c r="X36" s="14">
        <v>2.9</v>
      </c>
      <c r="Y36" s="14">
        <v>8.32</v>
      </c>
      <c r="Z36" s="14">
        <v>4.0999999999999996</v>
      </c>
      <c r="AA36" s="14">
        <v>5.65</v>
      </c>
      <c r="AB36" s="14" t="s">
        <v>201</v>
      </c>
      <c r="AC36" s="14"/>
      <c r="AD36" s="14"/>
      <c r="AE36" s="14"/>
      <c r="AF36" s="14"/>
      <c r="AG36" s="14"/>
      <c r="AH36" s="14"/>
      <c r="AI36" s="14"/>
      <c r="AJ36" s="14"/>
      <c r="AK36" s="14"/>
      <c r="AL36" s="16">
        <v>41963</v>
      </c>
      <c r="AM36" s="33" t="s">
        <v>428</v>
      </c>
      <c r="AN36" s="16">
        <v>43634</v>
      </c>
      <c r="AO36" s="14" t="s">
        <v>132</v>
      </c>
      <c r="AP36" s="14">
        <v>0</v>
      </c>
      <c r="AQ36" s="14">
        <v>0</v>
      </c>
      <c r="AR36" s="20" t="s">
        <v>1251</v>
      </c>
      <c r="AS36" s="20">
        <v>0</v>
      </c>
      <c r="AT36" s="20">
        <v>55</v>
      </c>
      <c r="AU36" s="20" t="s">
        <v>1239</v>
      </c>
      <c r="AV36" s="14">
        <v>0</v>
      </c>
      <c r="AW36" s="14"/>
      <c r="AX36" s="16"/>
      <c r="AY36" s="20" t="s">
        <v>341</v>
      </c>
      <c r="AZ36" s="14"/>
      <c r="BA36" s="14">
        <v>0</v>
      </c>
      <c r="BB36" s="16"/>
      <c r="BC36" s="14">
        <v>55</v>
      </c>
      <c r="BD36" s="14"/>
      <c r="BE36" s="14" t="s">
        <v>69</v>
      </c>
      <c r="BF36" s="14">
        <v>2</v>
      </c>
      <c r="BG36" s="14">
        <v>2</v>
      </c>
      <c r="BH36" s="14"/>
      <c r="BI36" s="14" t="s">
        <v>70</v>
      </c>
      <c r="BJ36" s="14" t="s">
        <v>403</v>
      </c>
      <c r="BK36" s="14" t="s">
        <v>72</v>
      </c>
      <c r="BL36" s="14" t="s">
        <v>429</v>
      </c>
      <c r="BM36" s="14" t="s">
        <v>73</v>
      </c>
      <c r="BN36" s="14">
        <v>12.5</v>
      </c>
      <c r="BO36" s="14">
        <v>1</v>
      </c>
      <c r="BP36" s="14" t="s">
        <v>430</v>
      </c>
      <c r="BQ36" s="14">
        <v>0</v>
      </c>
      <c r="BR36" s="14"/>
      <c r="BS36" s="16"/>
    </row>
    <row r="37" spans="1:71" x14ac:dyDescent="0.2">
      <c r="A37" s="13" t="s">
        <v>431</v>
      </c>
      <c r="B37" s="13" t="str">
        <f>VLOOKUP(A37,[1]Sheet2!C:E,3,FALSE)</f>
        <v>18P4063811M</v>
      </c>
      <c r="C37" s="14"/>
      <c r="D37" s="14"/>
      <c r="E37" s="14"/>
      <c r="F37" s="14"/>
      <c r="G37" s="14">
        <v>22.959999999999997</v>
      </c>
      <c r="H37" s="14" t="s">
        <v>432</v>
      </c>
      <c r="I37" s="14">
        <v>4037299</v>
      </c>
      <c r="J37" s="15" t="s">
        <v>433</v>
      </c>
      <c r="K37" s="14" t="s">
        <v>79</v>
      </c>
      <c r="L37" s="14">
        <v>78</v>
      </c>
      <c r="M37" s="16">
        <v>41964</v>
      </c>
      <c r="N37" s="14" t="s">
        <v>55</v>
      </c>
      <c r="O37" s="14" t="s">
        <v>126</v>
      </c>
      <c r="P37" s="14" t="s">
        <v>127</v>
      </c>
      <c r="Q37" s="14" t="s">
        <v>58</v>
      </c>
      <c r="R37" s="14" t="s">
        <v>434</v>
      </c>
      <c r="S37" s="14" t="s">
        <v>60</v>
      </c>
      <c r="T37" s="14">
        <v>5</v>
      </c>
      <c r="U37" s="14" t="s">
        <v>102</v>
      </c>
      <c r="V37" s="14" t="b">
        <v>0</v>
      </c>
      <c r="W37" s="14">
        <v>8.7899999999999991</v>
      </c>
      <c r="X37" s="14">
        <v>4.84</v>
      </c>
      <c r="Y37" s="14">
        <v>13.14</v>
      </c>
      <c r="Z37" s="14">
        <v>40.729999999999997</v>
      </c>
      <c r="AA37" s="14">
        <v>16.97</v>
      </c>
      <c r="AB37" s="14" t="s">
        <v>201</v>
      </c>
      <c r="AC37" s="14"/>
      <c r="AD37" s="14"/>
      <c r="AE37" s="14"/>
      <c r="AF37" s="14"/>
      <c r="AG37" s="14"/>
      <c r="AH37" s="14"/>
      <c r="AI37" s="14"/>
      <c r="AJ37" s="14"/>
      <c r="AK37" s="14"/>
      <c r="AL37" s="16">
        <v>41964</v>
      </c>
      <c r="AM37" s="33" t="s">
        <v>435</v>
      </c>
      <c r="AN37" s="16">
        <v>43631</v>
      </c>
      <c r="AO37" s="17" t="s">
        <v>437</v>
      </c>
      <c r="AP37" s="14">
        <v>0</v>
      </c>
      <c r="AQ37" s="14">
        <v>0</v>
      </c>
      <c r="AR37" s="20" t="s">
        <v>1253</v>
      </c>
      <c r="AS37" s="20">
        <v>0</v>
      </c>
      <c r="AT37" s="20">
        <v>48</v>
      </c>
      <c r="AU37" s="20" t="s">
        <v>1239</v>
      </c>
      <c r="AV37" s="15">
        <v>0</v>
      </c>
      <c r="AW37" s="17"/>
      <c r="AX37" s="20"/>
      <c r="AY37" s="20" t="s">
        <v>438</v>
      </c>
      <c r="AZ37" s="14"/>
      <c r="BA37" s="14">
        <v>0</v>
      </c>
      <c r="BB37" s="16"/>
      <c r="BC37" s="14">
        <v>48</v>
      </c>
      <c r="BD37" s="14"/>
      <c r="BE37" s="14" t="s">
        <v>70</v>
      </c>
      <c r="BF37" s="14">
        <v>3</v>
      </c>
      <c r="BG37" s="14">
        <v>3</v>
      </c>
      <c r="BH37" s="14"/>
      <c r="BI37" s="14" t="s">
        <v>70</v>
      </c>
      <c r="BJ37" s="14" t="s">
        <v>421</v>
      </c>
      <c r="BK37" s="14" t="s">
        <v>72</v>
      </c>
      <c r="BL37" s="14" t="s">
        <v>429</v>
      </c>
      <c r="BM37" s="14" t="s">
        <v>73</v>
      </c>
      <c r="BN37" s="14">
        <v>75</v>
      </c>
      <c r="BO37" s="14">
        <v>1</v>
      </c>
      <c r="BP37" s="14" t="s">
        <v>439</v>
      </c>
      <c r="BQ37" s="14">
        <v>0</v>
      </c>
      <c r="BR37" s="14"/>
      <c r="BS37" s="16"/>
    </row>
    <row r="38" spans="1:71" x14ac:dyDescent="0.2">
      <c r="A38" s="13" t="s">
        <v>440</v>
      </c>
      <c r="B38" s="13" t="str">
        <f>VLOOKUP(A38,[1]Sheet2!C:E,3,FALSE)</f>
        <v>18P4063812M</v>
      </c>
      <c r="C38" s="14">
        <v>4</v>
      </c>
      <c r="D38" s="14">
        <v>7.9660099999999997E-4</v>
      </c>
      <c r="E38" s="14">
        <v>1</v>
      </c>
      <c r="F38" s="14">
        <v>3.1864039999999999E-3</v>
      </c>
      <c r="G38" s="14">
        <v>13.32</v>
      </c>
      <c r="H38" s="14" t="s">
        <v>441</v>
      </c>
      <c r="I38" s="14">
        <v>4226292</v>
      </c>
      <c r="J38" s="15" t="s">
        <v>442</v>
      </c>
      <c r="K38" s="14" t="s">
        <v>79</v>
      </c>
      <c r="L38" s="14">
        <v>44</v>
      </c>
      <c r="M38" s="16">
        <v>41969</v>
      </c>
      <c r="N38" s="14" t="s">
        <v>55</v>
      </c>
      <c r="O38" s="14" t="s">
        <v>56</v>
      </c>
      <c r="P38" s="14" t="s">
        <v>443</v>
      </c>
      <c r="Q38" s="14" t="s">
        <v>58</v>
      </c>
      <c r="R38" s="14" t="s">
        <v>444</v>
      </c>
      <c r="S38" s="14" t="s">
        <v>60</v>
      </c>
      <c r="T38" s="14">
        <v>2</v>
      </c>
      <c r="U38" s="14" t="s">
        <v>102</v>
      </c>
      <c r="V38" s="14" t="b">
        <v>0</v>
      </c>
      <c r="W38" s="14">
        <v>5.36</v>
      </c>
      <c r="X38" s="14">
        <v>1.67</v>
      </c>
      <c r="Y38" s="14">
        <v>12.24</v>
      </c>
      <c r="Z38" s="14">
        <v>12.7</v>
      </c>
      <c r="AA38" s="14">
        <v>11.48</v>
      </c>
      <c r="AB38" s="14" t="s">
        <v>445</v>
      </c>
      <c r="AC38" s="14"/>
      <c r="AD38" s="14"/>
      <c r="AE38" s="14"/>
      <c r="AF38" s="14"/>
      <c r="AG38" s="14"/>
      <c r="AH38" s="14"/>
      <c r="AI38" s="14"/>
      <c r="AJ38" s="14"/>
      <c r="AK38" s="14"/>
      <c r="AL38" s="16">
        <v>41969</v>
      </c>
      <c r="AM38" s="33" t="s">
        <v>446</v>
      </c>
      <c r="AN38" s="16">
        <v>43631</v>
      </c>
      <c r="AO38" s="14" t="s">
        <v>132</v>
      </c>
      <c r="AP38" s="14">
        <v>0</v>
      </c>
      <c r="AQ38" s="14">
        <v>0</v>
      </c>
      <c r="AR38" s="20" t="s">
        <v>1251</v>
      </c>
      <c r="AS38" s="20">
        <v>0</v>
      </c>
      <c r="AT38" s="20">
        <v>55</v>
      </c>
      <c r="AU38" s="20" t="s">
        <v>1239</v>
      </c>
      <c r="AV38" s="14">
        <v>0</v>
      </c>
      <c r="AW38" s="14"/>
      <c r="AX38" s="16"/>
      <c r="AY38" s="20" t="s">
        <v>341</v>
      </c>
      <c r="AZ38" s="14"/>
      <c r="BA38" s="14">
        <v>0</v>
      </c>
      <c r="BB38" s="16"/>
      <c r="BC38" s="14">
        <v>55</v>
      </c>
      <c r="BD38" s="14"/>
      <c r="BE38" s="14" t="s">
        <v>69</v>
      </c>
      <c r="BF38" s="14">
        <v>1</v>
      </c>
      <c r="BG38" s="14">
        <v>1</v>
      </c>
      <c r="BH38" s="14"/>
      <c r="BI38" s="14" t="s">
        <v>70</v>
      </c>
      <c r="BJ38" s="14" t="s">
        <v>447</v>
      </c>
      <c r="BK38" s="14" t="s">
        <v>72</v>
      </c>
      <c r="BL38" s="14" t="s">
        <v>233</v>
      </c>
      <c r="BM38" s="14" t="s">
        <v>233</v>
      </c>
      <c r="BN38" s="14">
        <v>20</v>
      </c>
      <c r="BO38" s="14">
        <v>0</v>
      </c>
      <c r="BP38" s="14">
        <v>0</v>
      </c>
      <c r="BQ38" s="14">
        <v>0</v>
      </c>
      <c r="BR38" s="14" t="s">
        <v>448</v>
      </c>
      <c r="BS38" s="16"/>
    </row>
    <row r="39" spans="1:71" x14ac:dyDescent="0.2">
      <c r="A39" s="13" t="s">
        <v>449</v>
      </c>
      <c r="B39" s="13" t="str">
        <f>VLOOKUP(A39,[1]Sheet2!C:E,3,FALSE)</f>
        <v>18P4063815M</v>
      </c>
      <c r="C39" s="14">
        <v>2</v>
      </c>
      <c r="D39" s="14">
        <v>9.0661799999999999E-4</v>
      </c>
      <c r="E39" s="14">
        <v>1</v>
      </c>
      <c r="F39" s="14">
        <v>1.813236E-3</v>
      </c>
      <c r="G39" s="14">
        <v>12.212307692307691</v>
      </c>
      <c r="H39" s="14" t="s">
        <v>450</v>
      </c>
      <c r="I39" s="21">
        <v>4226980</v>
      </c>
      <c r="J39" s="15" t="s">
        <v>451</v>
      </c>
      <c r="K39" s="14" t="s">
        <v>79</v>
      </c>
      <c r="L39" s="14">
        <v>61</v>
      </c>
      <c r="M39" s="22">
        <v>41971</v>
      </c>
      <c r="N39" s="15" t="s">
        <v>55</v>
      </c>
      <c r="O39" s="15" t="s">
        <v>452</v>
      </c>
      <c r="P39" s="15" t="s">
        <v>453</v>
      </c>
      <c r="Q39" s="15" t="s">
        <v>58</v>
      </c>
      <c r="R39" s="14" t="s">
        <v>454</v>
      </c>
      <c r="S39" s="14" t="s">
        <v>60</v>
      </c>
      <c r="T39" s="14">
        <v>2</v>
      </c>
      <c r="U39" s="14" t="s">
        <v>102</v>
      </c>
      <c r="V39" s="14" t="b">
        <v>0</v>
      </c>
      <c r="W39" s="14">
        <v>5.62</v>
      </c>
      <c r="X39" s="14">
        <v>3.09</v>
      </c>
      <c r="Y39" s="14">
        <v>13.95</v>
      </c>
      <c r="Z39" s="14">
        <v>21.19</v>
      </c>
      <c r="AA39" s="14">
        <v>19.39</v>
      </c>
      <c r="AB39" s="14" t="s">
        <v>445</v>
      </c>
      <c r="AC39" s="14"/>
      <c r="AD39" s="14"/>
      <c r="AE39" s="14"/>
      <c r="AF39" s="14"/>
      <c r="AG39" s="14"/>
      <c r="AH39" s="14"/>
      <c r="AI39" s="14"/>
      <c r="AJ39" s="14"/>
      <c r="AK39" s="14"/>
      <c r="AL39" s="16">
        <v>41971</v>
      </c>
      <c r="AM39" s="33" t="s">
        <v>455</v>
      </c>
      <c r="AN39" s="16">
        <v>42394</v>
      </c>
      <c r="AO39" s="14" t="s">
        <v>88</v>
      </c>
      <c r="AP39" s="14">
        <v>1</v>
      </c>
      <c r="AQ39" s="14">
        <v>1</v>
      </c>
      <c r="AR39" s="20"/>
      <c r="AS39" s="20">
        <v>1</v>
      </c>
      <c r="AT39" s="20">
        <v>13</v>
      </c>
      <c r="AU39" s="20" t="s">
        <v>1239</v>
      </c>
      <c r="AV39" s="14">
        <v>1</v>
      </c>
      <c r="AW39" s="14" t="s">
        <v>361</v>
      </c>
      <c r="AX39" s="16" t="s">
        <v>361</v>
      </c>
      <c r="AY39" s="20" t="s">
        <v>361</v>
      </c>
      <c r="AZ39" s="14" t="s">
        <v>361</v>
      </c>
      <c r="BA39" s="14">
        <v>1</v>
      </c>
      <c r="BB39" s="16">
        <v>42351</v>
      </c>
      <c r="BC39" s="14">
        <v>13</v>
      </c>
      <c r="BD39" s="14">
        <v>1</v>
      </c>
      <c r="BE39" s="15" t="s">
        <v>69</v>
      </c>
      <c r="BF39" s="15" t="s">
        <v>456</v>
      </c>
      <c r="BG39" s="15">
        <v>2</v>
      </c>
      <c r="BH39" s="15"/>
      <c r="BI39" s="15" t="s">
        <v>69</v>
      </c>
      <c r="BJ39" s="15" t="s">
        <v>457</v>
      </c>
      <c r="BK39" s="14" t="s">
        <v>72</v>
      </c>
      <c r="BL39" s="14" t="s">
        <v>458</v>
      </c>
      <c r="BM39" s="14" t="s">
        <v>233</v>
      </c>
      <c r="BN39" s="14">
        <v>40</v>
      </c>
      <c r="BO39" s="14">
        <v>0</v>
      </c>
      <c r="BP39" s="14">
        <v>0</v>
      </c>
      <c r="BQ39" s="14">
        <v>0</v>
      </c>
      <c r="BR39" s="15" t="s">
        <v>459</v>
      </c>
      <c r="BS39" s="18"/>
    </row>
    <row r="40" spans="1:71" x14ac:dyDescent="0.2">
      <c r="A40" s="13" t="s">
        <v>460</v>
      </c>
      <c r="B40" s="13" t="str">
        <f>VLOOKUP(A40,[1]Sheet2!C:E,3,FALSE)</f>
        <v>18P4063816M</v>
      </c>
      <c r="C40" s="14">
        <v>6</v>
      </c>
      <c r="D40" s="14">
        <v>1.1400102E-2</v>
      </c>
      <c r="E40" s="14">
        <v>4</v>
      </c>
      <c r="F40" s="14">
        <v>1.6708002E-2</v>
      </c>
      <c r="G40" s="14">
        <v>19.424999999999997</v>
      </c>
      <c r="H40" s="14" t="s">
        <v>461</v>
      </c>
      <c r="I40" s="14">
        <v>4227382</v>
      </c>
      <c r="J40" s="15" t="s">
        <v>462</v>
      </c>
      <c r="K40" s="14" t="s">
        <v>54</v>
      </c>
      <c r="L40" s="14">
        <v>34</v>
      </c>
      <c r="M40" s="16">
        <v>41976</v>
      </c>
      <c r="N40" s="14" t="s">
        <v>55</v>
      </c>
      <c r="O40" s="14" t="s">
        <v>97</v>
      </c>
      <c r="P40" s="14" t="s">
        <v>98</v>
      </c>
      <c r="Q40" s="14" t="s">
        <v>58</v>
      </c>
      <c r="R40" s="14" t="s">
        <v>463</v>
      </c>
      <c r="S40" s="14" t="s">
        <v>464</v>
      </c>
      <c r="T40" s="14">
        <v>1</v>
      </c>
      <c r="U40" s="14"/>
      <c r="V40" s="14" t="b">
        <v>0</v>
      </c>
      <c r="W40" s="14" t="s">
        <v>61</v>
      </c>
      <c r="X40" s="14" t="s">
        <v>61</v>
      </c>
      <c r="Y40" s="14" t="s">
        <v>61</v>
      </c>
      <c r="Z40" s="14" t="s">
        <v>61</v>
      </c>
      <c r="AA40" s="14" t="s">
        <v>61</v>
      </c>
      <c r="AB40" s="14" t="s">
        <v>465</v>
      </c>
      <c r="AC40" s="14" t="s">
        <v>466</v>
      </c>
      <c r="AD40" s="14"/>
      <c r="AE40" s="14"/>
      <c r="AF40" s="14"/>
      <c r="AG40" s="14"/>
      <c r="AH40" s="14"/>
      <c r="AI40" s="14"/>
      <c r="AJ40" s="14"/>
      <c r="AK40" s="14"/>
      <c r="AL40" s="16">
        <v>41976</v>
      </c>
      <c r="AM40" s="33" t="s">
        <v>467</v>
      </c>
      <c r="AN40" s="16">
        <v>43634</v>
      </c>
      <c r="AO40" s="14" t="s">
        <v>132</v>
      </c>
      <c r="AP40" s="14">
        <v>0</v>
      </c>
      <c r="AQ40" s="14">
        <v>0</v>
      </c>
      <c r="AR40" s="20" t="s">
        <v>1254</v>
      </c>
      <c r="AS40" s="20">
        <v>0</v>
      </c>
      <c r="AT40" s="20">
        <v>54</v>
      </c>
      <c r="AU40" s="20">
        <v>0</v>
      </c>
      <c r="AV40" s="14">
        <v>0</v>
      </c>
      <c r="AW40" s="14"/>
      <c r="AX40" s="16"/>
      <c r="AY40" s="20" t="s">
        <v>469</v>
      </c>
      <c r="AZ40" s="14"/>
      <c r="BA40" s="14">
        <v>0</v>
      </c>
      <c r="BB40" s="16"/>
      <c r="BC40" s="14">
        <v>54</v>
      </c>
      <c r="BD40" s="14"/>
      <c r="BE40" s="14" t="s">
        <v>470</v>
      </c>
      <c r="BF40" s="14">
        <v>1</v>
      </c>
      <c r="BG40" s="14">
        <v>1</v>
      </c>
      <c r="BH40" s="14">
        <v>0</v>
      </c>
      <c r="BI40" s="14">
        <v>0</v>
      </c>
      <c r="BJ40" s="14" t="s">
        <v>471</v>
      </c>
      <c r="BK40" s="14" t="s">
        <v>72</v>
      </c>
      <c r="BL40" s="14" t="s">
        <v>73</v>
      </c>
      <c r="BM40" s="14" t="s">
        <v>73</v>
      </c>
      <c r="BN40" s="14">
        <v>0</v>
      </c>
      <c r="BO40" s="14">
        <v>0</v>
      </c>
      <c r="BP40" s="14">
        <v>0</v>
      </c>
      <c r="BQ40" s="14">
        <v>0</v>
      </c>
      <c r="BR40" s="14" t="s">
        <v>472</v>
      </c>
      <c r="BS40" s="16"/>
    </row>
    <row r="41" spans="1:71" x14ac:dyDescent="0.2">
      <c r="A41" s="13" t="s">
        <v>473</v>
      </c>
      <c r="B41" s="13" t="str">
        <f>VLOOKUP(A41,[1]Sheet2!C:E,3,FALSE)</f>
        <v>18P4063818M</v>
      </c>
      <c r="C41" s="14">
        <v>0</v>
      </c>
      <c r="D41" s="14">
        <v>0</v>
      </c>
      <c r="E41" s="14">
        <v>0</v>
      </c>
      <c r="F41" s="14">
        <v>0</v>
      </c>
      <c r="G41" s="14">
        <v>25.367999999999999</v>
      </c>
      <c r="H41" s="14" t="s">
        <v>474</v>
      </c>
      <c r="I41" s="14">
        <v>295210</v>
      </c>
      <c r="J41" s="15" t="s">
        <v>475</v>
      </c>
      <c r="K41" s="14" t="s">
        <v>79</v>
      </c>
      <c r="L41" s="14">
        <v>77</v>
      </c>
      <c r="M41" s="16">
        <v>41977</v>
      </c>
      <c r="N41" s="14" t="s">
        <v>55</v>
      </c>
      <c r="O41" s="14" t="s">
        <v>126</v>
      </c>
      <c r="P41" s="14" t="s">
        <v>127</v>
      </c>
      <c r="Q41" s="14" t="s">
        <v>58</v>
      </c>
      <c r="R41" s="14" t="s">
        <v>476</v>
      </c>
      <c r="S41" s="14" t="s">
        <v>240</v>
      </c>
      <c r="T41" s="14">
        <v>3</v>
      </c>
      <c r="U41" s="14" t="s">
        <v>172</v>
      </c>
      <c r="V41" s="14" t="b">
        <v>0</v>
      </c>
      <c r="W41" s="14">
        <v>5.37</v>
      </c>
      <c r="X41" s="14">
        <v>3.47</v>
      </c>
      <c r="Y41" s="14">
        <v>8.65</v>
      </c>
      <c r="Z41" s="14">
        <v>25.29</v>
      </c>
      <c r="AA41" s="14">
        <v>8.86</v>
      </c>
      <c r="AB41" s="14" t="s">
        <v>445</v>
      </c>
      <c r="AC41" s="14"/>
      <c r="AD41" s="14"/>
      <c r="AE41" s="14"/>
      <c r="AF41" s="14"/>
      <c r="AG41" s="14"/>
      <c r="AH41" s="14"/>
      <c r="AI41" s="14"/>
      <c r="AJ41" s="14"/>
      <c r="AK41" s="14"/>
      <c r="AL41" s="16">
        <v>41977</v>
      </c>
      <c r="AM41" s="33" t="s">
        <v>477</v>
      </c>
      <c r="AN41" s="16">
        <v>43843</v>
      </c>
      <c r="AO41" s="14" t="s">
        <v>132</v>
      </c>
      <c r="AP41" s="14">
        <v>0</v>
      </c>
      <c r="AQ41" s="14">
        <v>0</v>
      </c>
      <c r="AR41" s="20" t="s">
        <v>1255</v>
      </c>
      <c r="AS41" s="20">
        <v>0</v>
      </c>
      <c r="AT41" s="20">
        <v>61</v>
      </c>
      <c r="AU41" s="20">
        <v>0</v>
      </c>
      <c r="AV41" s="14">
        <v>0</v>
      </c>
      <c r="AW41" s="14"/>
      <c r="AX41" s="16"/>
      <c r="AY41" s="20" t="s">
        <v>478</v>
      </c>
      <c r="AZ41" s="14"/>
      <c r="BA41" s="14">
        <v>0</v>
      </c>
      <c r="BB41" s="16"/>
      <c r="BC41" s="14">
        <v>61</v>
      </c>
      <c r="BD41" s="14"/>
      <c r="BE41" s="14" t="s">
        <v>69</v>
      </c>
      <c r="BF41" s="14">
        <v>1</v>
      </c>
      <c r="BG41" s="14">
        <v>1</v>
      </c>
      <c r="BH41" s="14"/>
      <c r="BI41" s="14" t="s">
        <v>69</v>
      </c>
      <c r="BJ41" s="14" t="s">
        <v>479</v>
      </c>
      <c r="BK41" s="14" t="s">
        <v>72</v>
      </c>
      <c r="BL41" s="14" t="s">
        <v>480</v>
      </c>
      <c r="BM41" s="14" t="s">
        <v>233</v>
      </c>
      <c r="BN41" s="14">
        <v>0</v>
      </c>
      <c r="BO41" s="14">
        <v>0</v>
      </c>
      <c r="BP41" s="14">
        <v>0</v>
      </c>
      <c r="BQ41" s="14">
        <v>0</v>
      </c>
      <c r="BR41" s="14" t="s">
        <v>481</v>
      </c>
      <c r="BS41" s="16"/>
    </row>
    <row r="42" spans="1:71" x14ac:dyDescent="0.2">
      <c r="A42" s="13" t="s">
        <v>482</v>
      </c>
      <c r="B42" s="13" t="str">
        <f>VLOOKUP(A42,[1]Sheet2!C:E,3,FALSE)</f>
        <v>18P4063819M</v>
      </c>
      <c r="C42" s="14">
        <v>0</v>
      </c>
      <c r="D42" s="14">
        <v>0</v>
      </c>
      <c r="E42" s="14">
        <v>0</v>
      </c>
      <c r="F42" s="14">
        <v>0</v>
      </c>
      <c r="G42" s="14">
        <v>40.200000000000003</v>
      </c>
      <c r="H42" s="14" t="s">
        <v>483</v>
      </c>
      <c r="I42" s="14">
        <v>4227195</v>
      </c>
      <c r="J42" s="15" t="s">
        <v>484</v>
      </c>
      <c r="K42" s="14" t="s">
        <v>54</v>
      </c>
      <c r="L42" s="14">
        <v>61</v>
      </c>
      <c r="M42" s="16">
        <v>41977</v>
      </c>
      <c r="N42" s="14" t="s">
        <v>55</v>
      </c>
      <c r="O42" s="14" t="s">
        <v>56</v>
      </c>
      <c r="P42" s="14" t="s">
        <v>443</v>
      </c>
      <c r="Q42" s="14" t="s">
        <v>58</v>
      </c>
      <c r="R42" s="14" t="s">
        <v>485</v>
      </c>
      <c r="S42" s="14" t="s">
        <v>60</v>
      </c>
      <c r="T42" s="14">
        <v>1.5</v>
      </c>
      <c r="U42" s="14"/>
      <c r="V42" s="14" t="b">
        <v>0</v>
      </c>
      <c r="W42" s="14">
        <v>1.79</v>
      </c>
      <c r="X42" s="14">
        <v>3.39</v>
      </c>
      <c r="Y42" s="14">
        <v>11.45</v>
      </c>
      <c r="Z42" s="14">
        <v>69.06</v>
      </c>
      <c r="AA42" s="14">
        <v>8.1999999999999993</v>
      </c>
      <c r="AB42" s="14" t="s">
        <v>445</v>
      </c>
      <c r="AC42" s="14"/>
      <c r="AD42" s="14" t="s">
        <v>486</v>
      </c>
      <c r="AE42" s="14" t="s">
        <v>486</v>
      </c>
      <c r="AF42" s="14" t="s">
        <v>486</v>
      </c>
      <c r="AG42" s="14" t="s">
        <v>486</v>
      </c>
      <c r="AH42" s="14"/>
      <c r="AI42" s="14"/>
      <c r="AJ42" s="14"/>
      <c r="AK42" s="14"/>
      <c r="AL42" s="16">
        <v>41977</v>
      </c>
      <c r="AM42" s="33" t="s">
        <v>487</v>
      </c>
      <c r="AN42" s="16">
        <v>43631</v>
      </c>
      <c r="AO42" s="14" t="s">
        <v>132</v>
      </c>
      <c r="AP42" s="14">
        <v>0</v>
      </c>
      <c r="AQ42" s="14">
        <v>0</v>
      </c>
      <c r="AR42" s="20" t="s">
        <v>1254</v>
      </c>
      <c r="AS42" s="20">
        <v>0</v>
      </c>
      <c r="AT42" s="20">
        <v>54</v>
      </c>
      <c r="AU42" s="20">
        <v>0</v>
      </c>
      <c r="AV42" s="14">
        <v>0</v>
      </c>
      <c r="AW42" s="14"/>
      <c r="AX42" s="16"/>
      <c r="AY42" s="20" t="s">
        <v>469</v>
      </c>
      <c r="AZ42" s="14"/>
      <c r="BA42" s="14">
        <v>0</v>
      </c>
      <c r="BB42" s="16"/>
      <c r="BC42" s="14">
        <v>54</v>
      </c>
      <c r="BD42" s="14"/>
      <c r="BE42" s="14" t="s">
        <v>69</v>
      </c>
      <c r="BF42" s="14">
        <v>1</v>
      </c>
      <c r="BG42" s="14">
        <v>1</v>
      </c>
      <c r="BH42" s="14"/>
      <c r="BI42" s="14">
        <v>0</v>
      </c>
      <c r="BJ42" s="14" t="s">
        <v>479</v>
      </c>
      <c r="BK42" s="14" t="s">
        <v>72</v>
      </c>
      <c r="BL42" s="14" t="s">
        <v>233</v>
      </c>
      <c r="BM42" s="14" t="s">
        <v>488</v>
      </c>
      <c r="BN42" s="14">
        <v>0</v>
      </c>
      <c r="BO42" s="14">
        <v>0</v>
      </c>
      <c r="BP42" s="14">
        <v>0</v>
      </c>
      <c r="BQ42" s="14">
        <v>0</v>
      </c>
      <c r="BR42" s="14" t="s">
        <v>489</v>
      </c>
      <c r="BS42" s="16"/>
    </row>
    <row r="43" spans="1:71" x14ac:dyDescent="0.2">
      <c r="A43" s="13" t="s">
        <v>490</v>
      </c>
      <c r="B43" s="13" t="str">
        <f>VLOOKUP(A43,[1]Sheet2!C:E,3,FALSE)</f>
        <v>18P4063822M</v>
      </c>
      <c r="C43" s="14">
        <v>2</v>
      </c>
      <c r="D43" s="14">
        <v>3.1862409999999998E-3</v>
      </c>
      <c r="E43" s="14">
        <v>2</v>
      </c>
      <c r="F43" s="14">
        <v>3.1862409999999998E-3</v>
      </c>
      <c r="G43" s="14">
        <v>31.596923076923076</v>
      </c>
      <c r="H43" s="14" t="s">
        <v>491</v>
      </c>
      <c r="I43" s="14">
        <v>4228799</v>
      </c>
      <c r="J43" s="15" t="s">
        <v>492</v>
      </c>
      <c r="K43" s="14" t="s">
        <v>54</v>
      </c>
      <c r="L43" s="14">
        <v>68</v>
      </c>
      <c r="M43" s="16">
        <v>41996</v>
      </c>
      <c r="N43" s="14" t="s">
        <v>55</v>
      </c>
      <c r="O43" s="14" t="s">
        <v>97</v>
      </c>
      <c r="P43" s="14" t="s">
        <v>98</v>
      </c>
      <c r="Q43" s="14" t="s">
        <v>58</v>
      </c>
      <c r="R43" s="14" t="s">
        <v>493</v>
      </c>
      <c r="S43" s="14" t="s">
        <v>60</v>
      </c>
      <c r="T43" s="14">
        <v>1</v>
      </c>
      <c r="U43" s="14"/>
      <c r="V43" s="14" t="b">
        <v>0</v>
      </c>
      <c r="W43" s="14">
        <v>1.61</v>
      </c>
      <c r="X43" s="14">
        <v>2.87</v>
      </c>
      <c r="Y43" s="14">
        <v>10.15</v>
      </c>
      <c r="Z43" s="14">
        <v>7.53</v>
      </c>
      <c r="AA43" s="14">
        <v>8.49</v>
      </c>
      <c r="AB43" s="14" t="s">
        <v>494</v>
      </c>
      <c r="AC43" s="14"/>
      <c r="AD43" s="14"/>
      <c r="AE43" s="14"/>
      <c r="AF43" s="14"/>
      <c r="AG43" s="14"/>
      <c r="AH43" s="14"/>
      <c r="AI43" s="14"/>
      <c r="AJ43" s="14"/>
      <c r="AK43" s="14"/>
      <c r="AL43" s="16">
        <v>41996</v>
      </c>
      <c r="AM43" s="33" t="s">
        <v>495</v>
      </c>
      <c r="AN43" s="16">
        <v>43632</v>
      </c>
      <c r="AO43" s="14" t="s">
        <v>132</v>
      </c>
      <c r="AP43" s="14">
        <v>0</v>
      </c>
      <c r="AQ43" s="14">
        <v>0</v>
      </c>
      <c r="AR43" s="20" t="s">
        <v>1254</v>
      </c>
      <c r="AS43" s="20">
        <v>0</v>
      </c>
      <c r="AT43" s="20">
        <v>54</v>
      </c>
      <c r="AU43" s="20">
        <v>0</v>
      </c>
      <c r="AV43" s="14">
        <v>0</v>
      </c>
      <c r="AW43" s="14"/>
      <c r="AX43" s="16"/>
      <c r="AY43" s="20" t="s">
        <v>469</v>
      </c>
      <c r="AZ43" s="14"/>
      <c r="BA43" s="14">
        <v>0</v>
      </c>
      <c r="BB43" s="16"/>
      <c r="BC43" s="14">
        <v>54</v>
      </c>
      <c r="BD43" s="14"/>
      <c r="BE43" s="14" t="s">
        <v>70</v>
      </c>
      <c r="BF43" s="14">
        <v>1</v>
      </c>
      <c r="BG43" s="14">
        <v>1</v>
      </c>
      <c r="BH43" s="14"/>
      <c r="BI43" s="14"/>
      <c r="BJ43" s="14" t="s">
        <v>479</v>
      </c>
      <c r="BK43" s="14" t="s">
        <v>72</v>
      </c>
      <c r="BL43" s="14" t="s">
        <v>73</v>
      </c>
      <c r="BM43" s="14" t="s">
        <v>73</v>
      </c>
      <c r="BN43" s="14">
        <v>0</v>
      </c>
      <c r="BO43" s="14">
        <v>0</v>
      </c>
      <c r="BP43" s="14">
        <v>0</v>
      </c>
      <c r="BQ43" s="14">
        <v>0</v>
      </c>
      <c r="BR43" s="14"/>
      <c r="BS43" s="16"/>
    </row>
    <row r="44" spans="1:71" x14ac:dyDescent="0.2">
      <c r="A44" s="13" t="s">
        <v>496</v>
      </c>
      <c r="B44" s="13" t="str">
        <f>VLOOKUP(A44,[1]Sheet2!C:E,3,FALSE)</f>
        <v>18P4063823M</v>
      </c>
      <c r="C44" s="14">
        <v>1</v>
      </c>
      <c r="D44" s="14">
        <v>6.1051760000000004E-3</v>
      </c>
      <c r="E44" s="14">
        <v>1</v>
      </c>
      <c r="F44" s="14">
        <v>6.1051760000000004E-3</v>
      </c>
      <c r="G44" s="14">
        <v>23.351999999999997</v>
      </c>
      <c r="H44" s="14" t="s">
        <v>497</v>
      </c>
      <c r="I44" s="21">
        <v>4228961</v>
      </c>
      <c r="J44" s="15" t="s">
        <v>498</v>
      </c>
      <c r="K44" s="14" t="s">
        <v>79</v>
      </c>
      <c r="L44" s="14">
        <v>69</v>
      </c>
      <c r="M44" s="22">
        <v>41998</v>
      </c>
      <c r="N44" s="15" t="s">
        <v>55</v>
      </c>
      <c r="O44" s="15" t="s">
        <v>97</v>
      </c>
      <c r="P44" s="15" t="s">
        <v>98</v>
      </c>
      <c r="Q44" s="15" t="s">
        <v>58</v>
      </c>
      <c r="R44" s="14" t="s">
        <v>499</v>
      </c>
      <c r="S44" s="14" t="s">
        <v>500</v>
      </c>
      <c r="T44" s="14">
        <v>2</v>
      </c>
      <c r="U44" s="14" t="s">
        <v>102</v>
      </c>
      <c r="V44" s="14" t="b">
        <v>0</v>
      </c>
      <c r="W44" s="14">
        <v>2.2200000000000002</v>
      </c>
      <c r="X44" s="14">
        <v>2.4300000000000002</v>
      </c>
      <c r="Y44" s="14">
        <v>12.45</v>
      </c>
      <c r="Z44" s="14">
        <v>12.99</v>
      </c>
      <c r="AA44" s="14">
        <v>11.78</v>
      </c>
      <c r="AB44" s="14" t="s">
        <v>501</v>
      </c>
      <c r="AC44" s="14" t="s">
        <v>466</v>
      </c>
      <c r="AD44" s="14"/>
      <c r="AE44" s="14"/>
      <c r="AF44" s="14"/>
      <c r="AG44" s="14"/>
      <c r="AH44" s="14"/>
      <c r="AI44" s="14"/>
      <c r="AJ44" s="14"/>
      <c r="AK44" s="14"/>
      <c r="AL44" s="16">
        <v>41998</v>
      </c>
      <c r="AM44" s="33" t="s">
        <v>502</v>
      </c>
      <c r="AN44" s="16">
        <v>42558</v>
      </c>
      <c r="AO44" s="14" t="s">
        <v>503</v>
      </c>
      <c r="AP44" s="14">
        <v>1</v>
      </c>
      <c r="AQ44" s="14">
        <v>1</v>
      </c>
      <c r="AR44" s="20" t="s">
        <v>1256</v>
      </c>
      <c r="AS44" s="20">
        <v>1</v>
      </c>
      <c r="AT44" s="20">
        <v>17</v>
      </c>
      <c r="AU44" s="20" t="s">
        <v>1239</v>
      </c>
      <c r="AV44" s="17" t="s">
        <v>504</v>
      </c>
      <c r="AW44" s="19" t="s">
        <v>505</v>
      </c>
      <c r="AX44" s="34" t="s">
        <v>506</v>
      </c>
      <c r="AY44" s="44" t="s">
        <v>507</v>
      </c>
      <c r="AZ44" s="14" t="s">
        <v>508</v>
      </c>
      <c r="BA44" s="14">
        <v>1</v>
      </c>
      <c r="BB44" s="16">
        <v>42518</v>
      </c>
      <c r="BC44" s="14">
        <v>17</v>
      </c>
      <c r="BD44" s="14">
        <v>1</v>
      </c>
      <c r="BE44" s="15" t="s">
        <v>509</v>
      </c>
      <c r="BF44" s="15" t="s">
        <v>510</v>
      </c>
      <c r="BG44" s="15" t="s">
        <v>510</v>
      </c>
      <c r="BH44" s="15">
        <v>0</v>
      </c>
      <c r="BI44" s="15" t="s">
        <v>511</v>
      </c>
      <c r="BJ44" s="15" t="s">
        <v>512</v>
      </c>
      <c r="BK44" s="15" t="s">
        <v>513</v>
      </c>
      <c r="BL44" s="14" t="s">
        <v>514</v>
      </c>
      <c r="BM44" s="14" t="s">
        <v>73</v>
      </c>
      <c r="BN44" s="14">
        <v>16</v>
      </c>
      <c r="BO44" s="14">
        <v>1</v>
      </c>
      <c r="BP44" s="14" t="s">
        <v>515</v>
      </c>
      <c r="BQ44" s="14">
        <v>0</v>
      </c>
      <c r="BR44" s="15" t="s">
        <v>516</v>
      </c>
      <c r="BS44" s="18"/>
    </row>
    <row r="45" spans="1:71" x14ac:dyDescent="0.2">
      <c r="A45" s="13" t="s">
        <v>517</v>
      </c>
      <c r="B45" s="13" t="str">
        <f>VLOOKUP(A45,[1]Sheet2!C:E,3,FALSE)</f>
        <v>18P4063824M</v>
      </c>
      <c r="C45" s="14">
        <v>0</v>
      </c>
      <c r="D45" s="14">
        <v>0</v>
      </c>
      <c r="E45" s="14">
        <v>0</v>
      </c>
      <c r="F45" s="14">
        <v>0</v>
      </c>
      <c r="G45" s="14">
        <v>19.68</v>
      </c>
      <c r="H45" s="14" t="s">
        <v>518</v>
      </c>
      <c r="I45" s="14">
        <v>4229006</v>
      </c>
      <c r="J45" s="15" t="s">
        <v>519</v>
      </c>
      <c r="K45" s="14" t="s">
        <v>79</v>
      </c>
      <c r="L45" s="14">
        <v>82</v>
      </c>
      <c r="M45" s="16">
        <v>41999</v>
      </c>
      <c r="N45" s="14" t="s">
        <v>55</v>
      </c>
      <c r="O45" s="14" t="s">
        <v>126</v>
      </c>
      <c r="P45" s="14" t="s">
        <v>127</v>
      </c>
      <c r="Q45" s="14" t="s">
        <v>58</v>
      </c>
      <c r="R45" s="14" t="s">
        <v>520</v>
      </c>
      <c r="S45" s="14" t="s">
        <v>240</v>
      </c>
      <c r="T45" s="14">
        <v>2.5</v>
      </c>
      <c r="U45" s="14"/>
      <c r="V45" s="14" t="b">
        <v>0</v>
      </c>
      <c r="W45" s="14" t="s">
        <v>61</v>
      </c>
      <c r="X45" s="14" t="s">
        <v>61</v>
      </c>
      <c r="Y45" s="14" t="s">
        <v>61</v>
      </c>
      <c r="Z45" s="14" t="s">
        <v>61</v>
      </c>
      <c r="AA45" s="14" t="s">
        <v>61</v>
      </c>
      <c r="AB45" s="14" t="s">
        <v>521</v>
      </c>
      <c r="AC45" s="14"/>
      <c r="AD45" s="14"/>
      <c r="AE45" s="14"/>
      <c r="AF45" s="14"/>
      <c r="AG45" s="14"/>
      <c r="AH45" s="14"/>
      <c r="AI45" s="14"/>
      <c r="AJ45" s="14"/>
      <c r="AK45" s="14"/>
      <c r="AL45" s="16">
        <v>41999</v>
      </c>
      <c r="AM45" s="33" t="s">
        <v>522</v>
      </c>
      <c r="AN45" s="16">
        <v>43631</v>
      </c>
      <c r="AO45" s="14" t="s">
        <v>369</v>
      </c>
      <c r="AP45" s="14">
        <v>0</v>
      </c>
      <c r="AQ45" s="14">
        <v>0</v>
      </c>
      <c r="AR45" s="20" t="s">
        <v>1254</v>
      </c>
      <c r="AS45" s="20">
        <v>0</v>
      </c>
      <c r="AT45" s="20">
        <v>54</v>
      </c>
      <c r="AU45" s="20">
        <v>0</v>
      </c>
      <c r="AV45" s="14">
        <v>0</v>
      </c>
      <c r="AW45" s="14"/>
      <c r="AX45" s="16"/>
      <c r="AY45" s="20" t="s">
        <v>469</v>
      </c>
      <c r="AZ45" s="14"/>
      <c r="BA45" s="14">
        <v>0</v>
      </c>
      <c r="BB45" s="16"/>
      <c r="BC45" s="14">
        <v>54</v>
      </c>
      <c r="BD45" s="14"/>
      <c r="BE45" s="14" t="s">
        <v>70</v>
      </c>
      <c r="BF45" s="14">
        <v>1</v>
      </c>
      <c r="BG45" s="14">
        <v>1</v>
      </c>
      <c r="BH45" s="14"/>
      <c r="BI45" s="14" t="s">
        <v>70</v>
      </c>
      <c r="BJ45" s="14" t="s">
        <v>479</v>
      </c>
      <c r="BK45" s="14" t="s">
        <v>72</v>
      </c>
      <c r="BL45" s="14" t="s">
        <v>523</v>
      </c>
      <c r="BM45" s="14" t="s">
        <v>524</v>
      </c>
      <c r="BN45" s="14">
        <v>0</v>
      </c>
      <c r="BO45" s="14">
        <v>0</v>
      </c>
      <c r="BP45" s="14">
        <v>0</v>
      </c>
      <c r="BQ45" s="14">
        <v>0</v>
      </c>
      <c r="BR45" s="14"/>
      <c r="BS45" s="16"/>
    </row>
    <row r="46" spans="1:71" x14ac:dyDescent="0.2">
      <c r="A46" s="13" t="s">
        <v>525</v>
      </c>
      <c r="B46" s="13" t="str">
        <f>VLOOKUP(A46,[1]Sheet2!C:E,3,FALSE)</f>
        <v>18P4063827M</v>
      </c>
      <c r="C46" s="14">
        <v>2</v>
      </c>
      <c r="D46" s="14">
        <v>2.952414E-3</v>
      </c>
      <c r="E46" s="14">
        <v>2</v>
      </c>
      <c r="F46" s="14">
        <v>2.952414E-3</v>
      </c>
      <c r="G46" s="14">
        <v>12.936</v>
      </c>
      <c r="H46" s="14" t="s">
        <v>526</v>
      </c>
      <c r="I46" s="14">
        <v>4230545</v>
      </c>
      <c r="J46" s="15" t="s">
        <v>527</v>
      </c>
      <c r="K46" s="14" t="s">
        <v>54</v>
      </c>
      <c r="L46" s="14">
        <v>46</v>
      </c>
      <c r="M46" s="16">
        <v>42019</v>
      </c>
      <c r="N46" s="14" t="s">
        <v>55</v>
      </c>
      <c r="O46" s="14" t="s">
        <v>97</v>
      </c>
      <c r="P46" s="14" t="s">
        <v>528</v>
      </c>
      <c r="Q46" s="14" t="s">
        <v>58</v>
      </c>
      <c r="R46" s="14" t="s">
        <v>529</v>
      </c>
      <c r="S46" s="14" t="s">
        <v>530</v>
      </c>
      <c r="T46" s="14">
        <v>1.5</v>
      </c>
      <c r="U46" s="14" t="s">
        <v>102</v>
      </c>
      <c r="V46" s="14" t="b">
        <v>0</v>
      </c>
      <c r="W46" s="14">
        <v>2.09</v>
      </c>
      <c r="X46" s="14">
        <v>1.51</v>
      </c>
      <c r="Y46" s="14">
        <v>9.5500000000000007</v>
      </c>
      <c r="Z46" s="14">
        <v>13.84</v>
      </c>
      <c r="AA46" s="14">
        <v>17.37</v>
      </c>
      <c r="AB46" s="14" t="s">
        <v>445</v>
      </c>
      <c r="AC46" s="14"/>
      <c r="AD46" s="14"/>
      <c r="AE46" s="14"/>
      <c r="AF46" s="14"/>
      <c r="AG46" s="14"/>
      <c r="AH46" s="14"/>
      <c r="AI46" s="14"/>
      <c r="AJ46" s="14"/>
      <c r="AK46" s="14"/>
      <c r="AL46" s="16">
        <v>42019</v>
      </c>
      <c r="AM46" s="33" t="s">
        <v>531</v>
      </c>
      <c r="AN46" s="16">
        <v>43661</v>
      </c>
      <c r="AO46" s="16" t="s">
        <v>67</v>
      </c>
      <c r="AP46" s="14">
        <v>0</v>
      </c>
      <c r="AQ46" s="14">
        <v>0</v>
      </c>
      <c r="AR46" s="20" t="s">
        <v>1254</v>
      </c>
      <c r="AS46" s="20">
        <v>0</v>
      </c>
      <c r="AT46" s="20">
        <v>54</v>
      </c>
      <c r="AU46" s="20">
        <v>0</v>
      </c>
      <c r="AV46" s="14">
        <v>0</v>
      </c>
      <c r="AW46" s="16"/>
      <c r="AX46" s="16"/>
      <c r="AY46" s="20" t="s">
        <v>469</v>
      </c>
      <c r="AZ46" s="14"/>
      <c r="BA46" s="14">
        <v>0</v>
      </c>
      <c r="BB46" s="16"/>
      <c r="BC46" s="14">
        <v>54</v>
      </c>
      <c r="BD46" s="14"/>
      <c r="BE46" s="14" t="s">
        <v>70</v>
      </c>
      <c r="BF46" s="14">
        <v>1</v>
      </c>
      <c r="BG46" s="14">
        <v>1</v>
      </c>
      <c r="BH46" s="14">
        <v>0</v>
      </c>
      <c r="BI46" s="14" t="s">
        <v>70</v>
      </c>
      <c r="BJ46" s="14" t="s">
        <v>210</v>
      </c>
      <c r="BK46" s="14" t="s">
        <v>72</v>
      </c>
      <c r="BL46" s="14" t="s">
        <v>532</v>
      </c>
      <c r="BM46" s="14">
        <v>0</v>
      </c>
      <c r="BN46" s="14">
        <v>0</v>
      </c>
      <c r="BO46" s="14">
        <v>0</v>
      </c>
      <c r="BP46" s="14">
        <v>0</v>
      </c>
      <c r="BQ46" s="14">
        <v>0</v>
      </c>
      <c r="BR46" s="14"/>
      <c r="BS46" s="16"/>
    </row>
    <row r="47" spans="1:71" x14ac:dyDescent="0.2">
      <c r="A47" s="13" t="s">
        <v>533</v>
      </c>
      <c r="B47" s="13" t="str">
        <f>VLOOKUP(A47,[1]Sheet2!C:E,3,FALSE)</f>
        <v/>
      </c>
      <c r="C47" s="14">
        <v>0</v>
      </c>
      <c r="D47" s="14">
        <v>0</v>
      </c>
      <c r="E47" s="14">
        <v>0</v>
      </c>
      <c r="F47" s="14">
        <v>0</v>
      </c>
      <c r="G47" s="14">
        <v>41.100000000000009</v>
      </c>
      <c r="H47" s="14" t="s">
        <v>534</v>
      </c>
      <c r="I47" s="14">
        <v>4230580</v>
      </c>
      <c r="J47" s="15" t="s">
        <v>535</v>
      </c>
      <c r="K47" s="14" t="s">
        <v>54</v>
      </c>
      <c r="L47" s="14">
        <v>30</v>
      </c>
      <c r="M47" s="16">
        <v>42020</v>
      </c>
      <c r="N47" s="14" t="s">
        <v>55</v>
      </c>
      <c r="O47" s="14" t="s">
        <v>126</v>
      </c>
      <c r="P47" s="14" t="s">
        <v>81</v>
      </c>
      <c r="Q47" s="14" t="s">
        <v>58</v>
      </c>
      <c r="R47" s="14" t="s">
        <v>536</v>
      </c>
      <c r="S47" s="14" t="s">
        <v>60</v>
      </c>
      <c r="T47" s="14">
        <v>1.5</v>
      </c>
      <c r="U47" s="14" t="s">
        <v>102</v>
      </c>
      <c r="V47" s="14"/>
      <c r="W47" s="14">
        <v>0.92</v>
      </c>
      <c r="X47" s="14">
        <v>1.96</v>
      </c>
      <c r="Y47" s="14">
        <v>10.199999999999999</v>
      </c>
      <c r="Z47" s="14">
        <v>14.16</v>
      </c>
      <c r="AA47" s="14">
        <v>13.8</v>
      </c>
      <c r="AB47" s="14" t="s">
        <v>537</v>
      </c>
      <c r="AC47" s="14" t="s">
        <v>466</v>
      </c>
      <c r="AD47" s="14"/>
      <c r="AE47" s="14"/>
      <c r="AF47" s="14"/>
      <c r="AG47" s="14"/>
      <c r="AH47" s="14"/>
      <c r="AI47" s="14"/>
      <c r="AJ47" s="14"/>
      <c r="AK47" s="14"/>
      <c r="AL47" s="16">
        <v>42020</v>
      </c>
      <c r="AM47" s="33" t="s">
        <v>538</v>
      </c>
      <c r="AN47" s="16">
        <v>43661</v>
      </c>
      <c r="AO47" s="14" t="s">
        <v>132</v>
      </c>
      <c r="AP47" s="14">
        <v>0</v>
      </c>
      <c r="AQ47" s="14">
        <v>0</v>
      </c>
      <c r="AR47" s="20" t="s">
        <v>1254</v>
      </c>
      <c r="AS47" s="20">
        <v>0</v>
      </c>
      <c r="AT47" s="20">
        <v>54</v>
      </c>
      <c r="AU47" s="20">
        <v>0</v>
      </c>
      <c r="AV47" s="14">
        <v>0</v>
      </c>
      <c r="AW47" s="14"/>
      <c r="AX47" s="16"/>
      <c r="AY47" s="20" t="s">
        <v>469</v>
      </c>
      <c r="AZ47" s="14"/>
      <c r="BA47" s="14">
        <v>0</v>
      </c>
      <c r="BB47" s="16"/>
      <c r="BC47" s="14">
        <v>54</v>
      </c>
      <c r="BD47" s="14"/>
      <c r="BE47" s="14" t="s">
        <v>470</v>
      </c>
      <c r="BF47" s="14">
        <v>1</v>
      </c>
      <c r="BG47" s="14">
        <v>1</v>
      </c>
      <c r="BH47" s="14">
        <v>0</v>
      </c>
      <c r="BI47" s="14">
        <v>0</v>
      </c>
      <c r="BJ47" s="14" t="s">
        <v>471</v>
      </c>
      <c r="BK47" s="14" t="s">
        <v>72</v>
      </c>
      <c r="BL47" s="14" t="s">
        <v>539</v>
      </c>
      <c r="BM47" s="14" t="s">
        <v>73</v>
      </c>
      <c r="BN47" s="14">
        <v>0</v>
      </c>
      <c r="BO47" s="14">
        <v>0</v>
      </c>
      <c r="BP47" s="14">
        <v>0</v>
      </c>
      <c r="BQ47" s="14">
        <v>0</v>
      </c>
      <c r="BR47" s="14" t="s">
        <v>540</v>
      </c>
      <c r="BS47" s="16"/>
    </row>
    <row r="48" spans="1:71" x14ac:dyDescent="0.2">
      <c r="A48" s="13" t="s">
        <v>541</v>
      </c>
      <c r="B48" s="13" t="str">
        <f>VLOOKUP(A48,[1]Sheet2!C:E,3,FALSE)</f>
        <v>18P4063830M</v>
      </c>
      <c r="C48" s="14">
        <v>5</v>
      </c>
      <c r="D48" s="14">
        <v>1.675431E-3</v>
      </c>
      <c r="E48" s="14">
        <v>2</v>
      </c>
      <c r="F48" s="14">
        <v>3.3819150000000001E-3</v>
      </c>
      <c r="G48" s="14">
        <v>28</v>
      </c>
      <c r="H48" s="14" t="s">
        <v>542</v>
      </c>
      <c r="I48" s="14">
        <v>4230478</v>
      </c>
      <c r="J48" s="15" t="s">
        <v>543</v>
      </c>
      <c r="K48" s="14" t="s">
        <v>54</v>
      </c>
      <c r="L48" s="14">
        <v>78</v>
      </c>
      <c r="M48" s="16">
        <v>42021</v>
      </c>
      <c r="N48" s="14" t="s">
        <v>55</v>
      </c>
      <c r="O48" s="14" t="s">
        <v>126</v>
      </c>
      <c r="P48" s="14" t="s">
        <v>127</v>
      </c>
      <c r="Q48" s="14" t="s">
        <v>58</v>
      </c>
      <c r="R48" s="14" t="s">
        <v>544</v>
      </c>
      <c r="S48" s="14" t="s">
        <v>60</v>
      </c>
      <c r="T48" s="14">
        <v>2.5</v>
      </c>
      <c r="U48" s="14" t="s">
        <v>102</v>
      </c>
      <c r="V48" s="14" t="b">
        <v>0</v>
      </c>
      <c r="W48" s="14" t="s">
        <v>61</v>
      </c>
      <c r="X48" s="14" t="s">
        <v>61</v>
      </c>
      <c r="Y48" s="14" t="s">
        <v>61</v>
      </c>
      <c r="Z48" s="14" t="s">
        <v>61</v>
      </c>
      <c r="AA48" s="14" t="s">
        <v>61</v>
      </c>
      <c r="AB48" s="14" t="s">
        <v>545</v>
      </c>
      <c r="AC48" s="14"/>
      <c r="AD48" s="14"/>
      <c r="AE48" s="14"/>
      <c r="AF48" s="14"/>
      <c r="AG48" s="14"/>
      <c r="AH48" s="14"/>
      <c r="AI48" s="14"/>
      <c r="AJ48" s="14"/>
      <c r="AK48" s="14"/>
      <c r="AL48" s="16">
        <v>42021</v>
      </c>
      <c r="AM48" s="33" t="s">
        <v>546</v>
      </c>
      <c r="AN48" s="16">
        <v>43661</v>
      </c>
      <c r="AO48" s="14" t="s">
        <v>67</v>
      </c>
      <c r="AP48" s="14">
        <v>0</v>
      </c>
      <c r="AQ48" s="14">
        <v>0</v>
      </c>
      <c r="AR48" s="20" t="s">
        <v>1254</v>
      </c>
      <c r="AS48" s="20">
        <v>0</v>
      </c>
      <c r="AT48" s="20">
        <v>54</v>
      </c>
      <c r="AU48" s="20">
        <v>0</v>
      </c>
      <c r="AV48" s="14">
        <v>0</v>
      </c>
      <c r="AW48" s="14"/>
      <c r="AX48" s="16"/>
      <c r="AY48" s="20" t="s">
        <v>469</v>
      </c>
      <c r="AZ48" s="14"/>
      <c r="BA48" s="14">
        <v>0</v>
      </c>
      <c r="BB48" s="16"/>
      <c r="BC48" s="14">
        <v>54</v>
      </c>
      <c r="BD48" s="14"/>
      <c r="BE48" s="14" t="s">
        <v>70</v>
      </c>
      <c r="BF48" s="14">
        <v>1</v>
      </c>
      <c r="BG48" s="14">
        <v>1</v>
      </c>
      <c r="BH48" s="14">
        <v>1</v>
      </c>
      <c r="BI48" s="14">
        <v>1</v>
      </c>
      <c r="BJ48" s="14" t="s">
        <v>421</v>
      </c>
      <c r="BK48" s="14" t="s">
        <v>72</v>
      </c>
      <c r="BL48" s="14" t="s">
        <v>547</v>
      </c>
      <c r="BM48" s="14" t="s">
        <v>233</v>
      </c>
      <c r="BN48" s="14">
        <v>0</v>
      </c>
      <c r="BO48" s="14">
        <v>0</v>
      </c>
      <c r="BP48" s="14">
        <v>0</v>
      </c>
      <c r="BQ48" s="14">
        <v>0</v>
      </c>
      <c r="BR48" s="14" t="s">
        <v>233</v>
      </c>
      <c r="BS48" s="16"/>
    </row>
    <row r="49" spans="1:71" x14ac:dyDescent="0.2">
      <c r="A49" s="13" t="s">
        <v>548</v>
      </c>
      <c r="B49" s="13" t="str">
        <f>VLOOKUP(A49,[1]Sheet2!C:E,3,FALSE)</f>
        <v>18P4063831M</v>
      </c>
      <c r="C49" s="14">
        <v>0</v>
      </c>
      <c r="D49" s="14">
        <v>0</v>
      </c>
      <c r="E49" s="14">
        <v>0</v>
      </c>
      <c r="F49" s="14">
        <v>0</v>
      </c>
      <c r="G49" s="14">
        <v>26.104615384615382</v>
      </c>
      <c r="H49" s="14" t="s">
        <v>549</v>
      </c>
      <c r="I49" s="14">
        <v>4230716</v>
      </c>
      <c r="J49" s="15" t="s">
        <v>550</v>
      </c>
      <c r="K49" s="14" t="s">
        <v>54</v>
      </c>
      <c r="L49" s="14">
        <v>78</v>
      </c>
      <c r="M49" s="16">
        <v>42021</v>
      </c>
      <c r="N49" s="14" t="s">
        <v>55</v>
      </c>
      <c r="O49" s="14" t="s">
        <v>551</v>
      </c>
      <c r="P49" s="14" t="s">
        <v>552</v>
      </c>
      <c r="Q49" s="14" t="s">
        <v>58</v>
      </c>
      <c r="R49" s="14" t="s">
        <v>553</v>
      </c>
      <c r="S49" s="14" t="s">
        <v>554</v>
      </c>
      <c r="T49" s="14">
        <v>1</v>
      </c>
      <c r="U49" s="14" t="s">
        <v>102</v>
      </c>
      <c r="V49" s="14" t="b">
        <v>0</v>
      </c>
      <c r="W49" s="14">
        <v>2.4700000000000002</v>
      </c>
      <c r="X49" s="14">
        <v>1.1000000000000001</v>
      </c>
      <c r="Y49" s="14">
        <v>14.6</v>
      </c>
      <c r="Z49" s="14">
        <v>7.14</v>
      </c>
      <c r="AA49" s="14">
        <v>8.34</v>
      </c>
      <c r="AB49" s="14" t="s">
        <v>545</v>
      </c>
      <c r="AC49" s="14"/>
      <c r="AD49" s="14"/>
      <c r="AE49" s="14"/>
      <c r="AF49" s="14"/>
      <c r="AG49" s="14"/>
      <c r="AH49" s="14"/>
      <c r="AI49" s="14"/>
      <c r="AJ49" s="14"/>
      <c r="AK49" s="14"/>
      <c r="AL49" s="16">
        <v>42021</v>
      </c>
      <c r="AM49" s="33" t="s">
        <v>555</v>
      </c>
      <c r="AN49" s="16">
        <v>43661</v>
      </c>
      <c r="AO49" s="17" t="s">
        <v>556</v>
      </c>
      <c r="AP49" s="14">
        <v>0</v>
      </c>
      <c r="AQ49" s="14">
        <v>0</v>
      </c>
      <c r="AR49" s="20" t="s">
        <v>1257</v>
      </c>
      <c r="AS49" s="20">
        <v>0</v>
      </c>
      <c r="AT49" s="20">
        <v>40</v>
      </c>
      <c r="AU49" s="20">
        <v>0</v>
      </c>
      <c r="AV49" s="15">
        <v>0</v>
      </c>
      <c r="AW49" s="14"/>
      <c r="AX49" s="20"/>
      <c r="AY49" s="20" t="s">
        <v>557</v>
      </c>
      <c r="AZ49" s="14"/>
      <c r="BA49" s="14">
        <v>0</v>
      </c>
      <c r="BB49" s="16"/>
      <c r="BC49" s="14">
        <v>40</v>
      </c>
      <c r="BD49" s="14"/>
      <c r="BE49" s="14" t="s">
        <v>70</v>
      </c>
      <c r="BF49" s="14">
        <v>1</v>
      </c>
      <c r="BG49" s="14">
        <v>1</v>
      </c>
      <c r="BH49" s="14"/>
      <c r="BI49" s="14"/>
      <c r="BJ49" s="14" t="s">
        <v>447</v>
      </c>
      <c r="BK49" s="14" t="s">
        <v>72</v>
      </c>
      <c r="BL49" s="14" t="s">
        <v>558</v>
      </c>
      <c r="BM49" s="14" t="s">
        <v>233</v>
      </c>
      <c r="BN49" s="14">
        <v>0</v>
      </c>
      <c r="BO49" s="14">
        <v>0</v>
      </c>
      <c r="BP49" s="14">
        <v>0</v>
      </c>
      <c r="BQ49" s="14">
        <v>0</v>
      </c>
      <c r="BR49" s="14" t="s">
        <v>559</v>
      </c>
      <c r="BS49" s="16"/>
    </row>
    <row r="50" spans="1:71" x14ac:dyDescent="0.2">
      <c r="A50" s="13" t="s">
        <v>560</v>
      </c>
      <c r="B50" s="13" t="str">
        <f>VLOOKUP(A50,[1]Sheet2!C:E,3,FALSE)</f>
        <v>18P4063832M</v>
      </c>
      <c r="C50" s="14"/>
      <c r="D50" s="14"/>
      <c r="E50" s="14"/>
      <c r="F50" s="14"/>
      <c r="G50" s="14">
        <v>19.698</v>
      </c>
      <c r="H50" s="14" t="s">
        <v>561</v>
      </c>
      <c r="I50" s="14">
        <v>4230638</v>
      </c>
      <c r="J50" s="15" t="s">
        <v>562</v>
      </c>
      <c r="K50" s="14" t="s">
        <v>79</v>
      </c>
      <c r="L50" s="14">
        <v>52</v>
      </c>
      <c r="M50" s="16">
        <v>42024</v>
      </c>
      <c r="N50" s="14" t="s">
        <v>55</v>
      </c>
      <c r="O50" s="14" t="s">
        <v>97</v>
      </c>
      <c r="P50" s="14" t="s">
        <v>98</v>
      </c>
      <c r="Q50" s="14" t="s">
        <v>58</v>
      </c>
      <c r="R50" s="14" t="s">
        <v>563</v>
      </c>
      <c r="S50" s="14" t="s">
        <v>564</v>
      </c>
      <c r="T50" s="14">
        <v>1.2</v>
      </c>
      <c r="U50" s="14" t="s">
        <v>102</v>
      </c>
      <c r="V50" s="14" t="b">
        <v>0</v>
      </c>
      <c r="W50" s="14">
        <v>1.56</v>
      </c>
      <c r="X50" s="14">
        <v>1.52</v>
      </c>
      <c r="Y50" s="14">
        <v>8.82</v>
      </c>
      <c r="Z50" s="14">
        <v>8.73</v>
      </c>
      <c r="AA50" s="14">
        <v>8.56</v>
      </c>
      <c r="AB50" s="14" t="s">
        <v>565</v>
      </c>
      <c r="AC50" s="14" t="s">
        <v>466</v>
      </c>
      <c r="AD50" s="14"/>
      <c r="AE50" s="14"/>
      <c r="AF50" s="14"/>
      <c r="AG50" s="14"/>
      <c r="AH50" s="14"/>
      <c r="AI50" s="14"/>
      <c r="AJ50" s="14"/>
      <c r="AK50" s="14"/>
      <c r="AL50" s="16">
        <v>42024</v>
      </c>
      <c r="AM50" s="33" t="s">
        <v>566</v>
      </c>
      <c r="AN50" s="16">
        <v>43661</v>
      </c>
      <c r="AO50" s="14" t="s">
        <v>132</v>
      </c>
      <c r="AP50" s="14">
        <v>0</v>
      </c>
      <c r="AQ50" s="14">
        <v>0</v>
      </c>
      <c r="AR50" s="20" t="s">
        <v>1254</v>
      </c>
      <c r="AS50" s="20">
        <v>0</v>
      </c>
      <c r="AT50" s="20">
        <v>54</v>
      </c>
      <c r="AU50" s="20" t="s">
        <v>1239</v>
      </c>
      <c r="AV50" s="14">
        <v>0</v>
      </c>
      <c r="AW50" s="14"/>
      <c r="AX50" s="16"/>
      <c r="AY50" s="20" t="s">
        <v>468</v>
      </c>
      <c r="AZ50" s="14"/>
      <c r="BA50" s="14">
        <v>0</v>
      </c>
      <c r="BB50" s="16"/>
      <c r="BC50" s="14">
        <v>54</v>
      </c>
      <c r="BD50" s="14"/>
      <c r="BE50" s="14">
        <v>0</v>
      </c>
      <c r="BF50" s="14">
        <v>1</v>
      </c>
      <c r="BG50" s="14">
        <v>1</v>
      </c>
      <c r="BH50" s="14">
        <v>0</v>
      </c>
      <c r="BI50" s="14">
        <v>0</v>
      </c>
      <c r="BJ50" s="14" t="s">
        <v>567</v>
      </c>
      <c r="BK50" s="14" t="s">
        <v>72</v>
      </c>
      <c r="BL50" s="14" t="s">
        <v>568</v>
      </c>
      <c r="BM50" s="14" t="s">
        <v>73</v>
      </c>
      <c r="BN50" s="14">
        <v>12.5</v>
      </c>
      <c r="BO50" s="14">
        <v>1</v>
      </c>
      <c r="BP50" s="14" t="s">
        <v>569</v>
      </c>
      <c r="BQ50" s="14">
        <v>0</v>
      </c>
      <c r="BR50" s="14" t="s">
        <v>570</v>
      </c>
      <c r="BS50" s="16"/>
    </row>
    <row r="51" spans="1:71" x14ac:dyDescent="0.2">
      <c r="A51" s="13" t="s">
        <v>571</v>
      </c>
      <c r="B51" s="13" t="str">
        <f>VLOOKUP(A51,[1]Sheet2!C:E,3,FALSE)</f>
        <v>18P4063833M</v>
      </c>
      <c r="C51" s="14"/>
      <c r="D51" s="14"/>
      <c r="E51" s="14"/>
      <c r="F51" s="14"/>
      <c r="G51" s="14">
        <v>28.301538461538463</v>
      </c>
      <c r="H51" s="14" t="s">
        <v>572</v>
      </c>
      <c r="I51" s="14">
        <v>4230708</v>
      </c>
      <c r="J51" s="15" t="s">
        <v>573</v>
      </c>
      <c r="K51" s="14" t="s">
        <v>54</v>
      </c>
      <c r="L51" s="14">
        <v>50</v>
      </c>
      <c r="M51" s="16">
        <v>42024</v>
      </c>
      <c r="N51" s="14" t="s">
        <v>55</v>
      </c>
      <c r="O51" s="14" t="s">
        <v>56</v>
      </c>
      <c r="P51" s="14" t="s">
        <v>443</v>
      </c>
      <c r="Q51" s="14" t="s">
        <v>58</v>
      </c>
      <c r="R51" s="14" t="s">
        <v>574</v>
      </c>
      <c r="S51" s="14" t="s">
        <v>60</v>
      </c>
      <c r="T51" s="14">
        <v>1.3</v>
      </c>
      <c r="U51" s="14" t="s">
        <v>102</v>
      </c>
      <c r="V51" s="14" t="b">
        <v>0</v>
      </c>
      <c r="W51" s="14">
        <v>2.77</v>
      </c>
      <c r="X51" s="14">
        <v>1.1299999999999999</v>
      </c>
      <c r="Y51" s="14">
        <v>26.45</v>
      </c>
      <c r="Z51" s="14">
        <v>17.27</v>
      </c>
      <c r="AA51" s="14">
        <v>16.63</v>
      </c>
      <c r="AB51" s="14" t="s">
        <v>445</v>
      </c>
      <c r="AC51" s="14" t="s">
        <v>466</v>
      </c>
      <c r="AD51" s="14" t="s">
        <v>575</v>
      </c>
      <c r="AE51" s="14" t="s">
        <v>576</v>
      </c>
      <c r="AF51" s="14" t="s">
        <v>577</v>
      </c>
      <c r="AG51" s="14" t="s">
        <v>578</v>
      </c>
      <c r="AH51" s="14"/>
      <c r="AI51" s="14"/>
      <c r="AJ51" s="14"/>
      <c r="AK51" s="14"/>
      <c r="AL51" s="16">
        <v>42024</v>
      </c>
      <c r="AM51" s="33" t="s">
        <v>579</v>
      </c>
      <c r="AN51" s="16">
        <v>43661</v>
      </c>
      <c r="AO51" s="14" t="s">
        <v>132</v>
      </c>
      <c r="AP51" s="14">
        <v>0</v>
      </c>
      <c r="AQ51" s="14">
        <v>0</v>
      </c>
      <c r="AR51" s="20" t="s">
        <v>1254</v>
      </c>
      <c r="AS51" s="20">
        <v>0</v>
      </c>
      <c r="AT51" s="20">
        <v>54</v>
      </c>
      <c r="AU51" s="20">
        <v>0</v>
      </c>
      <c r="AV51" s="14">
        <v>0</v>
      </c>
      <c r="AW51" s="14"/>
      <c r="AX51" s="16"/>
      <c r="AY51" s="20" t="s">
        <v>468</v>
      </c>
      <c r="AZ51" s="14"/>
      <c r="BA51" s="14">
        <v>0</v>
      </c>
      <c r="BB51" s="16"/>
      <c r="BC51" s="14">
        <v>54</v>
      </c>
      <c r="BD51" s="14"/>
      <c r="BE51" s="14" t="s">
        <v>470</v>
      </c>
      <c r="BF51" s="14">
        <v>2</v>
      </c>
      <c r="BG51" s="14">
        <v>2</v>
      </c>
      <c r="BH51" s="14">
        <v>0</v>
      </c>
      <c r="BI51" s="14" t="s">
        <v>470</v>
      </c>
      <c r="BJ51" s="14" t="s">
        <v>471</v>
      </c>
      <c r="BK51" s="14" t="s">
        <v>72</v>
      </c>
      <c r="BL51" s="14" t="s">
        <v>73</v>
      </c>
      <c r="BM51" s="14" t="s">
        <v>73</v>
      </c>
      <c r="BN51" s="14">
        <v>0</v>
      </c>
      <c r="BO51" s="14">
        <v>0</v>
      </c>
      <c r="BP51" s="14">
        <v>0</v>
      </c>
      <c r="BQ51" s="14">
        <v>0</v>
      </c>
      <c r="BR51" s="14" t="s">
        <v>580</v>
      </c>
      <c r="BS51" s="16"/>
    </row>
    <row r="52" spans="1:71" x14ac:dyDescent="0.2">
      <c r="A52" s="13" t="s">
        <v>581</v>
      </c>
      <c r="B52" s="13" t="str">
        <f>VLOOKUP(A52,[1]Sheet2!C:E,3,FALSE)</f>
        <v>18P4063839M</v>
      </c>
      <c r="C52" s="14">
        <v>5</v>
      </c>
      <c r="D52" s="14">
        <v>2.861962E-3</v>
      </c>
      <c r="E52" s="14">
        <v>2</v>
      </c>
      <c r="F52" s="14">
        <v>4.8557590000000003E-3</v>
      </c>
      <c r="G52" s="14">
        <v>24.000000000000004</v>
      </c>
      <c r="H52" s="14" t="s">
        <v>582</v>
      </c>
      <c r="I52" s="14">
        <v>4231378</v>
      </c>
      <c r="J52" s="15" t="s">
        <v>583</v>
      </c>
      <c r="K52" s="14" t="s">
        <v>54</v>
      </c>
      <c r="L52" s="14">
        <v>63</v>
      </c>
      <c r="M52" s="16">
        <v>42031</v>
      </c>
      <c r="N52" s="14" t="s">
        <v>55</v>
      </c>
      <c r="O52" s="14" t="s">
        <v>56</v>
      </c>
      <c r="P52" s="14" t="s">
        <v>443</v>
      </c>
      <c r="Q52" s="14" t="s">
        <v>58</v>
      </c>
      <c r="R52" s="14" t="s">
        <v>584</v>
      </c>
      <c r="S52" s="14" t="s">
        <v>240</v>
      </c>
      <c r="T52" s="14">
        <v>1</v>
      </c>
      <c r="U52" s="14" t="s">
        <v>102</v>
      </c>
      <c r="V52" s="14" t="b">
        <v>0</v>
      </c>
      <c r="W52" s="14">
        <v>2.65</v>
      </c>
      <c r="X52" s="14">
        <v>1.53</v>
      </c>
      <c r="Y52" s="14">
        <v>11.84</v>
      </c>
      <c r="Z52" s="14">
        <v>5.25</v>
      </c>
      <c r="AA52" s="14">
        <v>8.86</v>
      </c>
      <c r="AB52" s="14" t="s">
        <v>465</v>
      </c>
      <c r="AC52" s="14" t="s">
        <v>466</v>
      </c>
      <c r="AD52" s="14"/>
      <c r="AE52" s="14"/>
      <c r="AF52" s="14"/>
      <c r="AG52" s="14"/>
      <c r="AH52" s="14"/>
      <c r="AI52" s="14"/>
      <c r="AJ52" s="14"/>
      <c r="AK52" s="14"/>
      <c r="AL52" s="16">
        <v>42031</v>
      </c>
      <c r="AM52" s="33" t="s">
        <v>585</v>
      </c>
      <c r="AN52" s="16">
        <v>43663</v>
      </c>
      <c r="AO52" s="14" t="s">
        <v>132</v>
      </c>
      <c r="AP52" s="14">
        <v>0</v>
      </c>
      <c r="AQ52" s="14">
        <v>0</v>
      </c>
      <c r="AR52" s="20" t="s">
        <v>1254</v>
      </c>
      <c r="AS52" s="20">
        <v>0</v>
      </c>
      <c r="AT52" s="20">
        <v>54</v>
      </c>
      <c r="AU52" s="20">
        <v>0</v>
      </c>
      <c r="AV52" s="14">
        <v>0</v>
      </c>
      <c r="AW52" s="14"/>
      <c r="AX52" s="16"/>
      <c r="AY52" s="20" t="s">
        <v>468</v>
      </c>
      <c r="AZ52" s="14"/>
      <c r="BA52" s="14">
        <v>0</v>
      </c>
      <c r="BB52" s="16"/>
      <c r="BC52" s="14">
        <v>54</v>
      </c>
      <c r="BD52" s="14"/>
      <c r="BE52" s="14" t="s">
        <v>470</v>
      </c>
      <c r="BF52" s="14">
        <v>2</v>
      </c>
      <c r="BG52" s="14">
        <v>2</v>
      </c>
      <c r="BH52" s="14">
        <v>0</v>
      </c>
      <c r="BI52" s="14" t="s">
        <v>470</v>
      </c>
      <c r="BJ52" s="14" t="s">
        <v>471</v>
      </c>
      <c r="BK52" s="14" t="s">
        <v>72</v>
      </c>
      <c r="BL52" s="14" t="s">
        <v>233</v>
      </c>
      <c r="BM52" s="14" t="s">
        <v>233</v>
      </c>
      <c r="BN52" s="14">
        <v>0</v>
      </c>
      <c r="BO52" s="14">
        <v>0</v>
      </c>
      <c r="BP52" s="14">
        <v>0</v>
      </c>
      <c r="BQ52" s="14">
        <v>0</v>
      </c>
      <c r="BR52" s="14" t="s">
        <v>586</v>
      </c>
      <c r="BS52" s="16"/>
    </row>
    <row r="53" spans="1:71" x14ac:dyDescent="0.2">
      <c r="A53" s="13" t="s">
        <v>587</v>
      </c>
      <c r="B53" s="13" t="str">
        <f>VLOOKUP(A53,[1]Sheet2!C:E,3,FALSE)</f>
        <v>18P4063840M</v>
      </c>
      <c r="C53" s="14">
        <v>2</v>
      </c>
      <c r="D53" s="14">
        <v>2.2816490000000002E-3</v>
      </c>
      <c r="E53" s="14">
        <v>2</v>
      </c>
      <c r="F53" s="14">
        <v>2.2816490000000002E-3</v>
      </c>
      <c r="G53" s="14">
        <v>26.160000000000004</v>
      </c>
      <c r="H53" s="14" t="s">
        <v>588</v>
      </c>
      <c r="I53" s="14">
        <v>4231530</v>
      </c>
      <c r="J53" s="15" t="s">
        <v>589</v>
      </c>
      <c r="K53" s="14" t="s">
        <v>79</v>
      </c>
      <c r="L53" s="14">
        <v>60</v>
      </c>
      <c r="M53" s="16">
        <v>42032</v>
      </c>
      <c r="N53" s="14" t="s">
        <v>55</v>
      </c>
      <c r="O53" s="14" t="s">
        <v>97</v>
      </c>
      <c r="P53" s="14" t="s">
        <v>98</v>
      </c>
      <c r="Q53" s="14" t="s">
        <v>58</v>
      </c>
      <c r="R53" s="14" t="s">
        <v>590</v>
      </c>
      <c r="S53" s="14" t="s">
        <v>240</v>
      </c>
      <c r="T53" s="14">
        <v>1.5</v>
      </c>
      <c r="U53" s="14" t="s">
        <v>102</v>
      </c>
      <c r="V53" s="14" t="b">
        <v>0</v>
      </c>
      <c r="W53" s="14" t="s">
        <v>61</v>
      </c>
      <c r="X53" s="14" t="s">
        <v>61</v>
      </c>
      <c r="Y53" s="14" t="s">
        <v>61</v>
      </c>
      <c r="Z53" s="14">
        <v>21.79</v>
      </c>
      <c r="AA53" s="14">
        <v>10.47</v>
      </c>
      <c r="AB53" s="14" t="s">
        <v>445</v>
      </c>
      <c r="AC53" s="14" t="s">
        <v>466</v>
      </c>
      <c r="AD53" s="14"/>
      <c r="AE53" s="14"/>
      <c r="AF53" s="14"/>
      <c r="AG53" s="14"/>
      <c r="AH53" s="14"/>
      <c r="AI53" s="14"/>
      <c r="AJ53" s="14"/>
      <c r="AK53" s="14"/>
      <c r="AL53" s="16">
        <v>42032</v>
      </c>
      <c r="AM53" s="33" t="s">
        <v>591</v>
      </c>
      <c r="AN53" s="16">
        <v>43663</v>
      </c>
      <c r="AO53" s="14" t="s">
        <v>592</v>
      </c>
      <c r="AP53" s="14">
        <v>1</v>
      </c>
      <c r="AQ53" s="14">
        <v>1</v>
      </c>
      <c r="AR53" s="20" t="s">
        <v>1258</v>
      </c>
      <c r="AS53" s="20">
        <v>0</v>
      </c>
      <c r="AT53" s="20">
        <v>54</v>
      </c>
      <c r="AU53" s="20">
        <v>0</v>
      </c>
      <c r="AV53" s="14">
        <v>1</v>
      </c>
      <c r="AW53" s="14" t="s">
        <v>268</v>
      </c>
      <c r="AX53" s="16" t="s">
        <v>593</v>
      </c>
      <c r="AY53" s="20" t="s">
        <v>594</v>
      </c>
      <c r="AZ53" s="14" t="s">
        <v>595</v>
      </c>
      <c r="BA53" s="14">
        <v>0</v>
      </c>
      <c r="BB53" s="16"/>
      <c r="BC53" s="14">
        <v>54</v>
      </c>
      <c r="BD53" s="14"/>
      <c r="BE53" s="14" t="s">
        <v>470</v>
      </c>
      <c r="BF53" s="14">
        <v>2</v>
      </c>
      <c r="BG53" s="14">
        <v>2</v>
      </c>
      <c r="BH53" s="14">
        <v>0</v>
      </c>
      <c r="BI53" s="14" t="s">
        <v>470</v>
      </c>
      <c r="BJ53" s="14" t="s">
        <v>471</v>
      </c>
      <c r="BK53" s="14" t="s">
        <v>72</v>
      </c>
      <c r="BL53" s="14" t="s">
        <v>596</v>
      </c>
      <c r="BM53" s="14" t="s">
        <v>233</v>
      </c>
      <c r="BN53" s="14">
        <v>0</v>
      </c>
      <c r="BO53" s="14">
        <v>0</v>
      </c>
      <c r="BP53" s="14">
        <v>0</v>
      </c>
      <c r="BQ53" s="14">
        <v>0</v>
      </c>
      <c r="BR53" s="14" t="s">
        <v>597</v>
      </c>
      <c r="BS53" s="16"/>
    </row>
    <row r="54" spans="1:71" x14ac:dyDescent="0.2">
      <c r="A54" s="13" t="s">
        <v>598</v>
      </c>
      <c r="B54" s="13" t="str">
        <f>VLOOKUP(A54,[1]Sheet2!C:E,3,FALSE)</f>
        <v>18P4063841M</v>
      </c>
      <c r="C54" s="14">
        <v>4</v>
      </c>
      <c r="D54" s="14">
        <v>2.8121500000000002E-4</v>
      </c>
      <c r="E54" s="14">
        <v>1</v>
      </c>
      <c r="F54" s="14">
        <v>1.1248600000000001E-3</v>
      </c>
      <c r="G54" s="14">
        <v>22.102499999999996</v>
      </c>
      <c r="H54" s="14" t="s">
        <v>599</v>
      </c>
      <c r="I54" s="14">
        <v>4231489</v>
      </c>
      <c r="J54" s="15" t="s">
        <v>600</v>
      </c>
      <c r="K54" s="14" t="s">
        <v>54</v>
      </c>
      <c r="L54" s="14">
        <v>62</v>
      </c>
      <c r="M54" s="16">
        <v>42032</v>
      </c>
      <c r="N54" s="14" t="s">
        <v>55</v>
      </c>
      <c r="O54" s="14" t="s">
        <v>126</v>
      </c>
      <c r="P54" s="14" t="s">
        <v>127</v>
      </c>
      <c r="Q54" s="14" t="s">
        <v>58</v>
      </c>
      <c r="R54" s="14" t="s">
        <v>601</v>
      </c>
      <c r="S54" s="14" t="s">
        <v>602</v>
      </c>
      <c r="T54" s="14">
        <v>2.5</v>
      </c>
      <c r="U54" s="14" t="s">
        <v>102</v>
      </c>
      <c r="V54" s="14" t="b">
        <v>0</v>
      </c>
      <c r="W54" s="14" t="s">
        <v>61</v>
      </c>
      <c r="X54" s="14" t="s">
        <v>61</v>
      </c>
      <c r="Y54" s="14" t="s">
        <v>61</v>
      </c>
      <c r="Z54" s="14" t="s">
        <v>61</v>
      </c>
      <c r="AA54" s="14" t="s">
        <v>61</v>
      </c>
      <c r="AB54" s="14" t="s">
        <v>603</v>
      </c>
      <c r="AC54" s="14"/>
      <c r="AD54" s="14"/>
      <c r="AE54" s="14"/>
      <c r="AF54" s="14"/>
      <c r="AG54" s="14"/>
      <c r="AH54" s="14"/>
      <c r="AI54" s="14"/>
      <c r="AJ54" s="14"/>
      <c r="AK54" s="14"/>
      <c r="AL54" s="16">
        <v>42032</v>
      </c>
      <c r="AM54" s="33" t="s">
        <v>604</v>
      </c>
      <c r="AN54" s="16">
        <v>43663</v>
      </c>
      <c r="AO54" s="19" t="s">
        <v>436</v>
      </c>
      <c r="AP54" s="14">
        <v>0</v>
      </c>
      <c r="AQ54" s="14">
        <v>0</v>
      </c>
      <c r="AR54" s="20" t="s">
        <v>1253</v>
      </c>
      <c r="AS54" s="20">
        <v>0</v>
      </c>
      <c r="AT54" s="20">
        <v>48</v>
      </c>
      <c r="AU54" s="20">
        <v>0</v>
      </c>
      <c r="AV54" s="14">
        <v>0</v>
      </c>
      <c r="AW54" s="14"/>
      <c r="AX54" s="20"/>
      <c r="AY54" s="20" t="s">
        <v>438</v>
      </c>
      <c r="AZ54" s="14"/>
      <c r="BA54" s="14">
        <v>0</v>
      </c>
      <c r="BB54" s="16"/>
      <c r="BC54" s="14">
        <v>48</v>
      </c>
      <c r="BD54" s="14"/>
      <c r="BE54" s="14" t="s">
        <v>70</v>
      </c>
      <c r="BF54" s="14">
        <v>2</v>
      </c>
      <c r="BG54" s="14">
        <v>2</v>
      </c>
      <c r="BH54" s="14">
        <v>0</v>
      </c>
      <c r="BI54" s="14" t="s">
        <v>70</v>
      </c>
      <c r="BJ54" s="14" t="s">
        <v>210</v>
      </c>
      <c r="BK54" s="14" t="s">
        <v>72</v>
      </c>
      <c r="BL54" s="14" t="s">
        <v>605</v>
      </c>
      <c r="BM54" s="14" t="s">
        <v>233</v>
      </c>
      <c r="BN54" s="14">
        <v>0</v>
      </c>
      <c r="BO54" s="14">
        <v>0</v>
      </c>
      <c r="BP54" s="14">
        <v>0</v>
      </c>
      <c r="BQ54" s="14">
        <v>0</v>
      </c>
      <c r="BR54" s="14" t="s">
        <v>233</v>
      </c>
      <c r="BS54" s="16"/>
    </row>
    <row r="55" spans="1:71" x14ac:dyDescent="0.2">
      <c r="A55" s="13" t="s">
        <v>606</v>
      </c>
      <c r="B55" s="13" t="str">
        <f>VLOOKUP(A55,[1]Sheet2!C:E,3,FALSE)</f>
        <v>18P4063842M</v>
      </c>
      <c r="C55" s="14">
        <v>8</v>
      </c>
      <c r="D55" s="14">
        <v>2.325705E-3</v>
      </c>
      <c r="E55" s="14">
        <v>2</v>
      </c>
      <c r="F55" s="14">
        <v>9.3028199999999998E-3</v>
      </c>
      <c r="G55" s="14">
        <v>19.920000000000002</v>
      </c>
      <c r="H55" s="14" t="s">
        <v>607</v>
      </c>
      <c r="I55" s="14">
        <v>4231491</v>
      </c>
      <c r="J55" s="15" t="s">
        <v>608</v>
      </c>
      <c r="K55" s="14" t="s">
        <v>79</v>
      </c>
      <c r="L55" s="14">
        <v>60</v>
      </c>
      <c r="M55" s="16">
        <v>42032</v>
      </c>
      <c r="N55" s="14" t="s">
        <v>55</v>
      </c>
      <c r="O55" s="14" t="s">
        <v>97</v>
      </c>
      <c r="P55" s="14" t="s">
        <v>179</v>
      </c>
      <c r="Q55" s="14" t="s">
        <v>58</v>
      </c>
      <c r="R55" s="14" t="s">
        <v>609</v>
      </c>
      <c r="S55" s="14" t="s">
        <v>60</v>
      </c>
      <c r="T55" s="14">
        <v>3</v>
      </c>
      <c r="U55" s="14" t="s">
        <v>102</v>
      </c>
      <c r="V55" s="14" t="b">
        <v>0</v>
      </c>
      <c r="W55" s="14">
        <v>1.93</v>
      </c>
      <c r="X55" s="14">
        <v>2.2200000000000002</v>
      </c>
      <c r="Y55" s="14">
        <v>8.11</v>
      </c>
      <c r="Z55" s="14">
        <v>10.68</v>
      </c>
      <c r="AA55" s="14">
        <v>10.09</v>
      </c>
      <c r="AB55" s="14" t="s">
        <v>445</v>
      </c>
      <c r="AC55" s="14" t="s">
        <v>466</v>
      </c>
      <c r="AD55" s="14"/>
      <c r="AE55" s="14"/>
      <c r="AF55" s="14"/>
      <c r="AG55" s="14"/>
      <c r="AH55" s="14"/>
      <c r="AI55" s="14"/>
      <c r="AJ55" s="14"/>
      <c r="AK55" s="14"/>
      <c r="AL55" s="16">
        <v>42032</v>
      </c>
      <c r="AM55" s="33" t="s">
        <v>610</v>
      </c>
      <c r="AN55" s="16">
        <v>43663</v>
      </c>
      <c r="AO55" s="14" t="s">
        <v>132</v>
      </c>
      <c r="AP55" s="14">
        <v>0</v>
      </c>
      <c r="AQ55" s="14">
        <v>0</v>
      </c>
      <c r="AR55" s="20" t="s">
        <v>1254</v>
      </c>
      <c r="AS55" s="20">
        <v>0</v>
      </c>
      <c r="AT55" s="20">
        <v>54</v>
      </c>
      <c r="AU55" s="20">
        <v>0</v>
      </c>
      <c r="AV55" s="14">
        <v>0</v>
      </c>
      <c r="AW55" s="14"/>
      <c r="AX55" s="16"/>
      <c r="AY55" s="20" t="s">
        <v>468</v>
      </c>
      <c r="AZ55" s="14"/>
      <c r="BA55" s="14">
        <v>0</v>
      </c>
      <c r="BB55" s="16"/>
      <c r="BC55" s="14">
        <v>54</v>
      </c>
      <c r="BD55" s="14"/>
      <c r="BE55" s="14" t="s">
        <v>470</v>
      </c>
      <c r="BF55" s="14">
        <v>2</v>
      </c>
      <c r="BG55" s="14">
        <v>2</v>
      </c>
      <c r="BH55" s="14">
        <v>0</v>
      </c>
      <c r="BI55" s="14" t="s">
        <v>470</v>
      </c>
      <c r="BJ55" s="14" t="s">
        <v>471</v>
      </c>
      <c r="BK55" s="14" t="s">
        <v>72</v>
      </c>
      <c r="BL55" s="14" t="s">
        <v>611</v>
      </c>
      <c r="BM55" s="14" t="s">
        <v>233</v>
      </c>
      <c r="BN55" s="14">
        <v>0</v>
      </c>
      <c r="BO55" s="14">
        <v>0</v>
      </c>
      <c r="BP55" s="14">
        <v>0</v>
      </c>
      <c r="BQ55" s="14">
        <v>0</v>
      </c>
      <c r="BR55" s="14" t="s">
        <v>612</v>
      </c>
      <c r="BS55" s="16"/>
    </row>
    <row r="56" spans="1:71" x14ac:dyDescent="0.2">
      <c r="A56" s="13" t="s">
        <v>613</v>
      </c>
      <c r="B56" s="13" t="str">
        <f>VLOOKUP(A56,[1]Sheet2!C:E,3,FALSE)</f>
        <v>18P4063844M</v>
      </c>
      <c r="C56" s="14">
        <v>3</v>
      </c>
      <c r="D56" s="14">
        <v>6.9643209999999999E-3</v>
      </c>
      <c r="E56" s="14">
        <v>3</v>
      </c>
      <c r="F56" s="14">
        <v>6.9643209999999999E-3</v>
      </c>
      <c r="G56" s="14">
        <v>5.2717241379310344</v>
      </c>
      <c r="H56" s="14" t="s">
        <v>614</v>
      </c>
      <c r="I56" s="14">
        <v>4231618</v>
      </c>
      <c r="J56" s="15" t="s">
        <v>615</v>
      </c>
      <c r="K56" s="14" t="s">
        <v>79</v>
      </c>
      <c r="L56" s="14">
        <v>75</v>
      </c>
      <c r="M56" s="16">
        <v>42037</v>
      </c>
      <c r="N56" s="14" t="s">
        <v>55</v>
      </c>
      <c r="O56" s="14" t="s">
        <v>126</v>
      </c>
      <c r="P56" s="14" t="s">
        <v>127</v>
      </c>
      <c r="Q56" s="14" t="s">
        <v>58</v>
      </c>
      <c r="R56" s="14" t="s">
        <v>616</v>
      </c>
      <c r="S56" s="14" t="s">
        <v>240</v>
      </c>
      <c r="T56" s="14">
        <v>3</v>
      </c>
      <c r="U56" s="14"/>
      <c r="V56" s="14" t="b">
        <v>0</v>
      </c>
      <c r="W56" s="14">
        <v>4.42</v>
      </c>
      <c r="X56" s="14">
        <v>1.94</v>
      </c>
      <c r="Y56" s="14">
        <v>12.6</v>
      </c>
      <c r="Z56" s="14">
        <v>28.3</v>
      </c>
      <c r="AA56" s="14">
        <v>9.9</v>
      </c>
      <c r="AB56" s="14" t="s">
        <v>445</v>
      </c>
      <c r="AC56" s="14"/>
      <c r="AD56" s="14"/>
      <c r="AE56" s="14"/>
      <c r="AF56" s="14"/>
      <c r="AG56" s="14"/>
      <c r="AH56" s="14"/>
      <c r="AI56" s="14"/>
      <c r="AJ56" s="14"/>
      <c r="AK56" s="14"/>
      <c r="AL56" s="16">
        <v>42037</v>
      </c>
      <c r="AM56" s="33" t="s">
        <v>617</v>
      </c>
      <c r="AN56" s="16">
        <v>43663</v>
      </c>
      <c r="AO56" s="14" t="s">
        <v>132</v>
      </c>
      <c r="AP56" s="14">
        <v>0</v>
      </c>
      <c r="AQ56" s="14">
        <v>0</v>
      </c>
      <c r="AR56" s="20" t="s">
        <v>1259</v>
      </c>
      <c r="AS56" s="20">
        <v>0</v>
      </c>
      <c r="AT56" s="20">
        <v>53</v>
      </c>
      <c r="AU56" s="20" t="s">
        <v>1239</v>
      </c>
      <c r="AV56" s="14">
        <v>0</v>
      </c>
      <c r="AW56" s="14"/>
      <c r="AX56" s="16"/>
      <c r="AY56" s="20" t="s">
        <v>618</v>
      </c>
      <c r="AZ56" s="14"/>
      <c r="BA56" s="14">
        <v>0</v>
      </c>
      <c r="BB56" s="16"/>
      <c r="BC56" s="14">
        <v>53</v>
      </c>
      <c r="BD56" s="14"/>
      <c r="BE56" s="14" t="s">
        <v>70</v>
      </c>
      <c r="BF56" s="14">
        <v>2</v>
      </c>
      <c r="BG56" s="14">
        <v>2</v>
      </c>
      <c r="BH56" s="14"/>
      <c r="BI56" s="14" t="s">
        <v>70</v>
      </c>
      <c r="BJ56" s="14" t="s">
        <v>479</v>
      </c>
      <c r="BK56" s="14" t="s">
        <v>72</v>
      </c>
      <c r="BL56" s="14" t="s">
        <v>619</v>
      </c>
      <c r="BM56" s="14" t="s">
        <v>233</v>
      </c>
      <c r="BN56" s="14">
        <v>75</v>
      </c>
      <c r="BO56" s="14">
        <v>0</v>
      </c>
      <c r="BP56" s="14">
        <v>0</v>
      </c>
      <c r="BQ56" s="14">
        <v>0</v>
      </c>
      <c r="BR56" s="14"/>
      <c r="BS56" s="16"/>
    </row>
    <row r="57" spans="1:71" x14ac:dyDescent="0.2">
      <c r="A57" s="13" t="s">
        <v>620</v>
      </c>
      <c r="B57" s="13" t="str">
        <f>VLOOKUP(A57,[1]Sheet2!C:E,3,FALSE)</f>
        <v>18P4063845M</v>
      </c>
      <c r="C57" s="14">
        <v>2</v>
      </c>
      <c r="D57" s="14">
        <v>3.351794E-3</v>
      </c>
      <c r="E57" s="14">
        <v>2</v>
      </c>
      <c r="F57" s="14">
        <v>3.351794E-3</v>
      </c>
      <c r="G57" s="14">
        <v>32.287499999999994</v>
      </c>
      <c r="H57" s="14" t="s">
        <v>621</v>
      </c>
      <c r="I57" s="21">
        <v>4232072</v>
      </c>
      <c r="J57" s="15" t="s">
        <v>622</v>
      </c>
      <c r="K57" s="14" t="s">
        <v>54</v>
      </c>
      <c r="L57" s="14">
        <v>80</v>
      </c>
      <c r="M57" s="22">
        <v>42039</v>
      </c>
      <c r="N57" s="14" t="s">
        <v>55</v>
      </c>
      <c r="O57" s="15" t="s">
        <v>97</v>
      </c>
      <c r="P57" s="15" t="s">
        <v>98</v>
      </c>
      <c r="Q57" s="15" t="s">
        <v>58</v>
      </c>
      <c r="R57" s="14" t="s">
        <v>623</v>
      </c>
      <c r="S57" s="14" t="s">
        <v>101</v>
      </c>
      <c r="T57" s="14">
        <v>0.8</v>
      </c>
      <c r="U57" s="14" t="s">
        <v>102</v>
      </c>
      <c r="V57" s="14" t="b">
        <v>0</v>
      </c>
      <c r="W57" s="14">
        <v>3.18</v>
      </c>
      <c r="X57" s="14">
        <v>6.15</v>
      </c>
      <c r="Y57" s="14">
        <v>7.85</v>
      </c>
      <c r="Z57" s="14">
        <v>28.69</v>
      </c>
      <c r="AA57" s="14">
        <v>22.41</v>
      </c>
      <c r="AB57" s="14" t="s">
        <v>624</v>
      </c>
      <c r="AC57" s="14"/>
      <c r="AD57" s="14"/>
      <c r="AE57" s="14"/>
      <c r="AF57" s="14"/>
      <c r="AG57" s="14"/>
      <c r="AH57" s="14"/>
      <c r="AI57" s="14"/>
      <c r="AJ57" s="14"/>
      <c r="AK57" s="14"/>
      <c r="AL57" s="16">
        <v>42039</v>
      </c>
      <c r="AM57" s="33" t="s">
        <v>625</v>
      </c>
      <c r="AN57" s="16" t="s">
        <v>626</v>
      </c>
      <c r="AO57" s="14" t="s">
        <v>88</v>
      </c>
      <c r="AP57" s="14">
        <v>0</v>
      </c>
      <c r="AQ57" s="14">
        <v>1</v>
      </c>
      <c r="AR57" s="20" t="s">
        <v>1241</v>
      </c>
      <c r="AS57" s="20">
        <v>1</v>
      </c>
      <c r="AT57" s="20">
        <v>7</v>
      </c>
      <c r="AU57" s="20">
        <v>0</v>
      </c>
      <c r="AV57" s="14">
        <v>0</v>
      </c>
      <c r="AW57" s="14"/>
      <c r="AX57" s="16"/>
      <c r="AY57" s="20" t="s">
        <v>89</v>
      </c>
      <c r="AZ57" s="14"/>
      <c r="BA57" s="14">
        <v>1</v>
      </c>
      <c r="BB57" s="16">
        <v>42248</v>
      </c>
      <c r="BC57" s="14">
        <v>7</v>
      </c>
      <c r="BD57" s="14">
        <v>0</v>
      </c>
      <c r="BE57" s="15" t="s">
        <v>70</v>
      </c>
      <c r="BF57" s="15">
        <v>1</v>
      </c>
      <c r="BG57" s="15">
        <v>1</v>
      </c>
      <c r="BH57" s="15"/>
      <c r="BI57" s="15">
        <v>0</v>
      </c>
      <c r="BJ57" s="15" t="s">
        <v>447</v>
      </c>
      <c r="BK57" s="14" t="s">
        <v>72</v>
      </c>
      <c r="BL57" s="14" t="s">
        <v>627</v>
      </c>
      <c r="BM57" s="14" t="s">
        <v>628</v>
      </c>
      <c r="BN57" s="14">
        <v>0</v>
      </c>
      <c r="BO57" s="14">
        <v>0</v>
      </c>
      <c r="BP57" s="14">
        <v>0</v>
      </c>
      <c r="BQ57" s="14">
        <v>0</v>
      </c>
      <c r="BR57" s="15" t="s">
        <v>629</v>
      </c>
      <c r="BS57" s="18"/>
    </row>
    <row r="58" spans="1:71" x14ac:dyDescent="0.2">
      <c r="A58" s="13" t="s">
        <v>630</v>
      </c>
      <c r="B58" s="13" t="str">
        <f>VLOOKUP(A58,[1]Sheet2!C:E,3,FALSE)</f>
        <v>18P4063846M</v>
      </c>
      <c r="C58" s="14">
        <v>19</v>
      </c>
      <c r="D58" s="14">
        <v>1.1806911E-2</v>
      </c>
      <c r="E58" s="14">
        <v>8</v>
      </c>
      <c r="F58" s="14">
        <v>2.4020044000000001E-2</v>
      </c>
      <c r="G58" s="14">
        <v>6.4312499999999995</v>
      </c>
      <c r="H58" s="14" t="s">
        <v>631</v>
      </c>
      <c r="I58" s="14">
        <v>4231815</v>
      </c>
      <c r="J58" s="15" t="s">
        <v>632</v>
      </c>
      <c r="K58" s="14" t="s">
        <v>54</v>
      </c>
      <c r="L58" s="14">
        <v>65</v>
      </c>
      <c r="M58" s="16">
        <v>42039</v>
      </c>
      <c r="N58" s="14" t="s">
        <v>55</v>
      </c>
      <c r="O58" s="14" t="s">
        <v>327</v>
      </c>
      <c r="P58" s="14" t="s">
        <v>633</v>
      </c>
      <c r="Q58" s="14" t="s">
        <v>58</v>
      </c>
      <c r="R58" s="14" t="s">
        <v>634</v>
      </c>
      <c r="S58" s="14" t="s">
        <v>635</v>
      </c>
      <c r="T58" s="14">
        <v>2.5</v>
      </c>
      <c r="U58" s="14" t="s">
        <v>85</v>
      </c>
      <c r="V58" s="14" t="b">
        <v>0</v>
      </c>
      <c r="W58" s="14">
        <v>6.52</v>
      </c>
      <c r="X58" s="14">
        <v>1.75</v>
      </c>
      <c r="Y58" s="14">
        <v>10.93</v>
      </c>
      <c r="Z58" s="14">
        <v>19.64</v>
      </c>
      <c r="AA58" s="14">
        <v>13.95</v>
      </c>
      <c r="AB58" s="14" t="s">
        <v>636</v>
      </c>
      <c r="AC58" s="14"/>
      <c r="AD58" s="14"/>
      <c r="AE58" s="14"/>
      <c r="AF58" s="14"/>
      <c r="AG58" s="14"/>
      <c r="AH58" s="14"/>
      <c r="AI58" s="14"/>
      <c r="AJ58" s="14"/>
      <c r="AK58" s="14"/>
      <c r="AL58" s="16">
        <v>42039</v>
      </c>
      <c r="AM58" s="33" t="s">
        <v>637</v>
      </c>
      <c r="AN58" s="16">
        <v>43663</v>
      </c>
      <c r="AO58" s="14" t="s">
        <v>132</v>
      </c>
      <c r="AP58" s="14">
        <v>0</v>
      </c>
      <c r="AQ58" s="14">
        <v>0</v>
      </c>
      <c r="AR58" s="20" t="s">
        <v>1259</v>
      </c>
      <c r="AS58" s="20">
        <v>0</v>
      </c>
      <c r="AT58" s="20">
        <v>53</v>
      </c>
      <c r="AU58" s="20">
        <v>0</v>
      </c>
      <c r="AV58" s="14">
        <v>0</v>
      </c>
      <c r="AW58" s="14"/>
      <c r="AX58" s="16"/>
      <c r="AY58" s="20" t="s">
        <v>618</v>
      </c>
      <c r="AZ58" s="14"/>
      <c r="BA58" s="14">
        <v>0</v>
      </c>
      <c r="BB58" s="16"/>
      <c r="BC58" s="14">
        <v>53</v>
      </c>
      <c r="BD58" s="14"/>
      <c r="BE58" s="14" t="s">
        <v>70</v>
      </c>
      <c r="BF58" s="14">
        <v>1</v>
      </c>
      <c r="BG58" s="14">
        <v>1</v>
      </c>
      <c r="BH58" s="14"/>
      <c r="BI58" s="14">
        <v>0</v>
      </c>
      <c r="BJ58" s="14" t="s">
        <v>447</v>
      </c>
      <c r="BK58" s="14" t="s">
        <v>72</v>
      </c>
      <c r="BL58" s="14" t="s">
        <v>233</v>
      </c>
      <c r="BM58" s="14" t="s">
        <v>233</v>
      </c>
      <c r="BN58" s="14">
        <v>0</v>
      </c>
      <c r="BO58" s="14">
        <v>0</v>
      </c>
      <c r="BP58" s="14">
        <v>0</v>
      </c>
      <c r="BQ58" s="14" t="s">
        <v>638</v>
      </c>
      <c r="BR58" s="14" t="s">
        <v>639</v>
      </c>
      <c r="BS58" s="16"/>
    </row>
    <row r="59" spans="1:71" x14ac:dyDescent="0.2">
      <c r="A59" s="13" t="s">
        <v>640</v>
      </c>
      <c r="B59" s="13" t="str">
        <f>VLOOKUP(A59,[1]Sheet2!C:E,3,FALSE)</f>
        <v>18P4063848M</v>
      </c>
      <c r="C59" s="14"/>
      <c r="D59" s="14"/>
      <c r="E59" s="14"/>
      <c r="F59" s="14"/>
      <c r="G59" s="14">
        <v>23.040000000000003</v>
      </c>
      <c r="H59" s="14" t="s">
        <v>641</v>
      </c>
      <c r="I59" s="14">
        <v>4231848</v>
      </c>
      <c r="J59" s="15" t="s">
        <v>642</v>
      </c>
      <c r="K59" s="14" t="s">
        <v>79</v>
      </c>
      <c r="L59" s="14">
        <v>58</v>
      </c>
      <c r="M59" s="16">
        <v>42047</v>
      </c>
      <c r="N59" s="14" t="s">
        <v>55</v>
      </c>
      <c r="O59" s="14" t="s">
        <v>97</v>
      </c>
      <c r="P59" s="14" t="s">
        <v>98</v>
      </c>
      <c r="Q59" s="14" t="s">
        <v>58</v>
      </c>
      <c r="R59" s="14" t="s">
        <v>643</v>
      </c>
      <c r="S59" s="14" t="s">
        <v>240</v>
      </c>
      <c r="T59" s="14">
        <v>1.5</v>
      </c>
      <c r="U59" s="14" t="s">
        <v>102</v>
      </c>
      <c r="V59" s="14" t="b">
        <v>0</v>
      </c>
      <c r="W59" s="14">
        <v>3.25</v>
      </c>
      <c r="X59" s="14">
        <v>2.08</v>
      </c>
      <c r="Y59" s="14">
        <v>10.98</v>
      </c>
      <c r="Z59" s="14">
        <v>5.6</v>
      </c>
      <c r="AA59" s="14" t="s">
        <v>61</v>
      </c>
      <c r="AB59" s="14" t="s">
        <v>644</v>
      </c>
      <c r="AC59" s="14"/>
      <c r="AD59" s="14"/>
      <c r="AE59" s="14"/>
      <c r="AF59" s="14"/>
      <c r="AG59" s="14"/>
      <c r="AH59" s="14"/>
      <c r="AI59" s="14"/>
      <c r="AJ59" s="14"/>
      <c r="AK59" s="14"/>
      <c r="AL59" s="16">
        <v>42047</v>
      </c>
      <c r="AM59" s="33" t="s">
        <v>645</v>
      </c>
      <c r="AN59" s="16">
        <v>43663</v>
      </c>
      <c r="AO59" s="14" t="s">
        <v>132</v>
      </c>
      <c r="AP59" s="14">
        <v>0</v>
      </c>
      <c r="AQ59" s="14">
        <v>0</v>
      </c>
      <c r="AR59" s="20" t="s">
        <v>1259</v>
      </c>
      <c r="AS59" s="20">
        <v>0</v>
      </c>
      <c r="AT59" s="20">
        <v>53</v>
      </c>
      <c r="AU59" s="20" t="s">
        <v>1239</v>
      </c>
      <c r="AV59" s="21">
        <v>0</v>
      </c>
      <c r="AW59" s="14"/>
      <c r="AX59" s="16"/>
      <c r="AY59" s="20" t="s">
        <v>618</v>
      </c>
      <c r="AZ59" s="14"/>
      <c r="BA59" s="14">
        <v>0</v>
      </c>
      <c r="BB59" s="16"/>
      <c r="BC59" s="14">
        <v>53</v>
      </c>
      <c r="BD59" s="14"/>
      <c r="BE59" s="14" t="s">
        <v>70</v>
      </c>
      <c r="BF59" s="14">
        <v>1</v>
      </c>
      <c r="BG59" s="14">
        <v>1</v>
      </c>
      <c r="BH59" s="14"/>
      <c r="BI59" s="14" t="s">
        <v>70</v>
      </c>
      <c r="BJ59" s="14" t="s">
        <v>646</v>
      </c>
      <c r="BK59" s="14" t="s">
        <v>72</v>
      </c>
      <c r="BL59" s="14" t="s">
        <v>647</v>
      </c>
      <c r="BM59" s="14" t="s">
        <v>73</v>
      </c>
      <c r="BN59" s="14">
        <v>40</v>
      </c>
      <c r="BO59" s="14">
        <v>0</v>
      </c>
      <c r="BP59" s="14">
        <v>0</v>
      </c>
      <c r="BQ59" s="14">
        <v>0</v>
      </c>
      <c r="BR59" s="14"/>
      <c r="BS59" s="16"/>
    </row>
    <row r="60" spans="1:71" x14ac:dyDescent="0.2">
      <c r="A60" s="13" t="s">
        <v>648</v>
      </c>
      <c r="B60" s="13" t="str">
        <f>VLOOKUP(A60,[1]Sheet2!C:E,3,FALSE)</f>
        <v/>
      </c>
      <c r="C60" s="14">
        <v>0</v>
      </c>
      <c r="D60" s="14">
        <v>0</v>
      </c>
      <c r="E60" s="14">
        <v>0</v>
      </c>
      <c r="F60" s="14">
        <v>0</v>
      </c>
      <c r="G60" s="14" t="s">
        <v>212</v>
      </c>
      <c r="H60" s="14" t="s">
        <v>649</v>
      </c>
      <c r="I60" s="14">
        <v>4232562</v>
      </c>
      <c r="J60" s="15" t="s">
        <v>650</v>
      </c>
      <c r="K60" s="14" t="s">
        <v>54</v>
      </c>
      <c r="L60" s="14">
        <v>45</v>
      </c>
      <c r="M60" s="16">
        <v>42048</v>
      </c>
      <c r="N60" s="14" t="s">
        <v>55</v>
      </c>
      <c r="O60" s="14" t="s">
        <v>80</v>
      </c>
      <c r="P60" s="14" t="s">
        <v>651</v>
      </c>
      <c r="Q60" s="14" t="s">
        <v>58</v>
      </c>
      <c r="R60" s="14" t="s">
        <v>652</v>
      </c>
      <c r="S60" s="14" t="s">
        <v>60</v>
      </c>
      <c r="T60" s="14">
        <v>1.5</v>
      </c>
      <c r="U60" s="14" t="s">
        <v>102</v>
      </c>
      <c r="V60" s="14"/>
      <c r="W60" s="14">
        <v>2.0099999999999998</v>
      </c>
      <c r="X60" s="14">
        <v>1.66</v>
      </c>
      <c r="Y60" s="14">
        <v>9.69</v>
      </c>
      <c r="Z60" s="14">
        <v>15.96</v>
      </c>
      <c r="AA60" s="14">
        <v>12.88</v>
      </c>
      <c r="AB60" s="14" t="s">
        <v>445</v>
      </c>
      <c r="AC60" s="14" t="s">
        <v>466</v>
      </c>
      <c r="AD60" s="14" t="s">
        <v>653</v>
      </c>
      <c r="AE60" s="14" t="s">
        <v>653</v>
      </c>
      <c r="AF60" s="14" t="s">
        <v>653</v>
      </c>
      <c r="AG60" s="14" t="s">
        <v>653</v>
      </c>
      <c r="AH60" s="14"/>
      <c r="AI60" s="14"/>
      <c r="AJ60" s="14"/>
      <c r="AK60" s="14" t="s">
        <v>654</v>
      </c>
      <c r="AL60" s="16">
        <v>42048</v>
      </c>
      <c r="AM60" s="33" t="s">
        <v>655</v>
      </c>
      <c r="AN60" s="16">
        <v>43480</v>
      </c>
      <c r="AO60" s="14" t="s">
        <v>205</v>
      </c>
      <c r="AP60" s="14">
        <v>1</v>
      </c>
      <c r="AQ60" s="14">
        <v>1</v>
      </c>
      <c r="AR60" s="20" t="s">
        <v>1260</v>
      </c>
      <c r="AS60" s="20">
        <v>1</v>
      </c>
      <c r="AT60" s="20">
        <v>29</v>
      </c>
      <c r="AU60" s="20">
        <v>0</v>
      </c>
      <c r="AV60" s="14">
        <v>1</v>
      </c>
      <c r="AW60" s="14" t="s">
        <v>656</v>
      </c>
      <c r="AX60" s="16" t="s">
        <v>657</v>
      </c>
      <c r="AY60" s="20" t="s">
        <v>658</v>
      </c>
      <c r="AZ60" s="14" t="s">
        <v>659</v>
      </c>
      <c r="BA60" s="14">
        <v>1</v>
      </c>
      <c r="BB60" s="16">
        <v>42917</v>
      </c>
      <c r="BC60" s="14">
        <v>29</v>
      </c>
      <c r="BD60" s="21">
        <v>1</v>
      </c>
      <c r="BE60" s="14" t="s">
        <v>70</v>
      </c>
      <c r="BF60" s="14">
        <v>1</v>
      </c>
      <c r="BG60" s="14">
        <v>1</v>
      </c>
      <c r="BH60" s="14"/>
      <c r="BI60" s="14" t="s">
        <v>70</v>
      </c>
      <c r="BJ60" s="14" t="s">
        <v>447</v>
      </c>
      <c r="BK60" s="14" t="s">
        <v>72</v>
      </c>
      <c r="BL60" s="14" t="s">
        <v>233</v>
      </c>
      <c r="BM60" s="14" t="s">
        <v>233</v>
      </c>
      <c r="BN60" s="14">
        <v>0</v>
      </c>
      <c r="BO60" s="14">
        <v>0</v>
      </c>
      <c r="BP60" s="14">
        <v>0</v>
      </c>
      <c r="BQ60" s="14">
        <v>0</v>
      </c>
      <c r="BR60" s="14"/>
      <c r="BS60" s="16"/>
    </row>
    <row r="61" spans="1:71" x14ac:dyDescent="0.2">
      <c r="A61" s="13" t="s">
        <v>663</v>
      </c>
      <c r="B61" s="13" t="str">
        <f>VLOOKUP(A61,[1]Sheet2!C:E,3,FALSE)</f>
        <v>18P4063854M</v>
      </c>
      <c r="C61" s="14"/>
      <c r="D61" s="14"/>
      <c r="E61" s="14"/>
      <c r="F61" s="14"/>
      <c r="G61" s="14">
        <v>20.107499999999998</v>
      </c>
      <c r="H61" s="14" t="s">
        <v>664</v>
      </c>
      <c r="I61" s="14">
        <v>4234526</v>
      </c>
      <c r="J61" s="15" t="s">
        <v>665</v>
      </c>
      <c r="K61" s="14" t="s">
        <v>79</v>
      </c>
      <c r="L61" s="14">
        <v>86</v>
      </c>
      <c r="M61" s="16">
        <v>42086</v>
      </c>
      <c r="N61" s="14" t="s">
        <v>55</v>
      </c>
      <c r="O61" s="14" t="s">
        <v>80</v>
      </c>
      <c r="P61" s="14" t="s">
        <v>81</v>
      </c>
      <c r="Q61" s="14" t="s">
        <v>58</v>
      </c>
      <c r="R61" s="14" t="s">
        <v>666</v>
      </c>
      <c r="S61" s="14" t="s">
        <v>129</v>
      </c>
      <c r="T61" s="14">
        <v>2</v>
      </c>
      <c r="U61" s="14"/>
      <c r="V61" s="14" t="b">
        <v>0</v>
      </c>
      <c r="W61" s="14">
        <v>13.06</v>
      </c>
      <c r="X61" s="14">
        <v>4.96</v>
      </c>
      <c r="Y61" s="14">
        <v>13.07</v>
      </c>
      <c r="Z61" s="14">
        <v>14.54</v>
      </c>
      <c r="AA61" s="14">
        <v>53.88</v>
      </c>
      <c r="AB61" s="14" t="s">
        <v>465</v>
      </c>
      <c r="AC61" s="14" t="s">
        <v>667</v>
      </c>
      <c r="AD61" s="14" t="s">
        <v>667</v>
      </c>
      <c r="AE61" s="14"/>
      <c r="AF61" s="14"/>
      <c r="AG61" s="14"/>
      <c r="AH61" s="14"/>
      <c r="AI61" s="14"/>
      <c r="AJ61" s="14"/>
      <c r="AK61" s="14" t="s">
        <v>667</v>
      </c>
      <c r="AL61" s="16">
        <v>42086</v>
      </c>
      <c r="AM61" s="33" t="s">
        <v>668</v>
      </c>
      <c r="AN61" s="16">
        <v>42552</v>
      </c>
      <c r="AO61" s="14" t="s">
        <v>88</v>
      </c>
      <c r="AP61" s="14">
        <v>1</v>
      </c>
      <c r="AQ61" s="14">
        <v>1</v>
      </c>
      <c r="AR61" s="20" t="s">
        <v>1262</v>
      </c>
      <c r="AS61" s="20">
        <v>1</v>
      </c>
      <c r="AT61" s="20">
        <v>16</v>
      </c>
      <c r="AU61" s="20" t="s">
        <v>1239</v>
      </c>
      <c r="AV61" s="14">
        <v>1</v>
      </c>
      <c r="AW61" s="14" t="s">
        <v>656</v>
      </c>
      <c r="AX61" s="16" t="s">
        <v>669</v>
      </c>
      <c r="AY61" s="20" t="s">
        <v>670</v>
      </c>
      <c r="AZ61" s="14"/>
      <c r="BA61" s="14">
        <v>1</v>
      </c>
      <c r="BB61" s="16">
        <v>42552</v>
      </c>
      <c r="BC61" s="14">
        <v>16</v>
      </c>
      <c r="BD61" s="19">
        <v>1</v>
      </c>
      <c r="BE61" s="14" t="s">
        <v>321</v>
      </c>
      <c r="BF61" s="14">
        <v>5</v>
      </c>
      <c r="BG61" s="14">
        <v>2</v>
      </c>
      <c r="BH61" s="14"/>
      <c r="BI61" s="14" t="s">
        <v>70</v>
      </c>
      <c r="BJ61" s="14" t="s">
        <v>671</v>
      </c>
      <c r="BK61" s="14" t="s">
        <v>72</v>
      </c>
      <c r="BL61" s="14" t="s">
        <v>672</v>
      </c>
      <c r="BM61" s="14" t="s">
        <v>73</v>
      </c>
      <c r="BN61" s="14">
        <v>75</v>
      </c>
      <c r="BO61" s="14">
        <v>1</v>
      </c>
      <c r="BP61" s="14" t="s">
        <v>673</v>
      </c>
      <c r="BQ61" s="14">
        <v>0</v>
      </c>
      <c r="BR61" s="14"/>
      <c r="BS61" s="16"/>
    </row>
    <row r="62" spans="1:71" x14ac:dyDescent="0.2">
      <c r="A62" s="13" t="s">
        <v>674</v>
      </c>
      <c r="B62" s="13" t="str">
        <f>VLOOKUP(A62,[1]Sheet2!C:E,3,FALSE)</f>
        <v>18P4063855M</v>
      </c>
      <c r="C62" s="14"/>
      <c r="D62" s="14"/>
      <c r="E62" s="14"/>
      <c r="F62" s="14"/>
      <c r="G62" s="14">
        <v>27.461538461538456</v>
      </c>
      <c r="H62" s="14" t="s">
        <v>675</v>
      </c>
      <c r="I62" s="14">
        <v>4236888</v>
      </c>
      <c r="J62" s="15" t="s">
        <v>676</v>
      </c>
      <c r="K62" s="14" t="s">
        <v>79</v>
      </c>
      <c r="L62" s="14">
        <v>75</v>
      </c>
      <c r="M62" s="16">
        <v>42123</v>
      </c>
      <c r="N62" s="14" t="s">
        <v>55</v>
      </c>
      <c r="O62" s="14" t="s">
        <v>97</v>
      </c>
      <c r="P62" s="14" t="s">
        <v>528</v>
      </c>
      <c r="Q62" s="14" t="s">
        <v>58</v>
      </c>
      <c r="R62" s="14" t="s">
        <v>677</v>
      </c>
      <c r="S62" s="14" t="s">
        <v>678</v>
      </c>
      <c r="T62" s="14">
        <v>1.3</v>
      </c>
      <c r="U62" s="14"/>
      <c r="V62" s="14" t="b">
        <v>0</v>
      </c>
      <c r="W62" s="14">
        <v>3.65</v>
      </c>
      <c r="X62" s="14">
        <v>3.32</v>
      </c>
      <c r="Y62" s="14">
        <v>12.85</v>
      </c>
      <c r="Z62" s="14">
        <v>9.48</v>
      </c>
      <c r="AA62" s="14">
        <v>11.73</v>
      </c>
      <c r="AB62" s="14" t="s">
        <v>445</v>
      </c>
      <c r="AC62" s="14"/>
      <c r="AD62" s="14"/>
      <c r="AE62" s="14"/>
      <c r="AF62" s="14"/>
      <c r="AG62" s="14"/>
      <c r="AH62" s="14"/>
      <c r="AI62" s="14"/>
      <c r="AJ62" s="14"/>
      <c r="AK62" s="14"/>
      <c r="AL62" s="16">
        <v>42123</v>
      </c>
      <c r="AM62" s="33" t="s">
        <v>679</v>
      </c>
      <c r="AN62" s="16">
        <v>42322</v>
      </c>
      <c r="AO62" s="14" t="s">
        <v>88</v>
      </c>
      <c r="AP62" s="14">
        <v>0</v>
      </c>
      <c r="AQ62" s="14">
        <v>1</v>
      </c>
      <c r="AR62" s="20" t="s">
        <v>1263</v>
      </c>
      <c r="AS62" s="20">
        <v>1</v>
      </c>
      <c r="AT62" s="20">
        <v>4</v>
      </c>
      <c r="AU62" s="20">
        <v>0</v>
      </c>
      <c r="AV62" s="14">
        <v>0</v>
      </c>
      <c r="AW62" s="14"/>
      <c r="AX62" s="16"/>
      <c r="AY62" s="20" t="s">
        <v>680</v>
      </c>
      <c r="AZ62" s="14"/>
      <c r="BA62" s="14">
        <v>1</v>
      </c>
      <c r="BB62" s="16">
        <v>42217</v>
      </c>
      <c r="BC62" s="14">
        <v>4</v>
      </c>
      <c r="BD62" s="14">
        <v>0</v>
      </c>
      <c r="BE62" s="14" t="s">
        <v>70</v>
      </c>
      <c r="BF62" s="14">
        <v>1</v>
      </c>
      <c r="BG62" s="14">
        <v>1</v>
      </c>
      <c r="BH62" s="14"/>
      <c r="BI62" s="14" t="s">
        <v>70</v>
      </c>
      <c r="BJ62" s="14" t="s">
        <v>681</v>
      </c>
      <c r="BK62" s="14" t="s">
        <v>72</v>
      </c>
      <c r="BL62" s="14" t="s">
        <v>429</v>
      </c>
      <c r="BM62" s="14" t="s">
        <v>233</v>
      </c>
      <c r="BN62" s="14">
        <v>0</v>
      </c>
      <c r="BO62" s="14">
        <v>0</v>
      </c>
      <c r="BP62" s="14">
        <v>0</v>
      </c>
      <c r="BQ62" s="14">
        <v>0</v>
      </c>
      <c r="BR62" s="14" t="s">
        <v>682</v>
      </c>
      <c r="BS62" s="16"/>
    </row>
    <row r="63" spans="1:71" x14ac:dyDescent="0.2">
      <c r="A63" s="13" t="s">
        <v>683</v>
      </c>
      <c r="B63" s="13" t="str">
        <f>VLOOKUP(A63,[1]Sheet2!C:E,3,FALSE)</f>
        <v>18P4063857M</v>
      </c>
      <c r="C63" s="14">
        <v>16</v>
      </c>
      <c r="D63" s="14">
        <v>1.2183009999999999E-2</v>
      </c>
      <c r="E63" s="14">
        <v>8</v>
      </c>
      <c r="F63" s="14">
        <v>1.9304517E-2</v>
      </c>
      <c r="G63" s="14">
        <v>20.107499999999998</v>
      </c>
      <c r="H63" s="14" t="s">
        <v>684</v>
      </c>
      <c r="I63" s="14">
        <v>4205699</v>
      </c>
      <c r="J63" s="15" t="s">
        <v>685</v>
      </c>
      <c r="K63" s="14" t="s">
        <v>79</v>
      </c>
      <c r="L63" s="14">
        <v>66</v>
      </c>
      <c r="M63" s="16">
        <v>41663</v>
      </c>
      <c r="N63" s="14" t="s">
        <v>686</v>
      </c>
      <c r="O63" s="14" t="s">
        <v>126</v>
      </c>
      <c r="P63" s="14" t="s">
        <v>127</v>
      </c>
      <c r="Q63" s="14" t="s">
        <v>687</v>
      </c>
      <c r="R63" s="14" t="s">
        <v>688</v>
      </c>
      <c r="S63" s="14" t="s">
        <v>689</v>
      </c>
      <c r="T63" s="14">
        <v>3.5</v>
      </c>
      <c r="U63" s="14" t="s">
        <v>85</v>
      </c>
      <c r="V63" s="14" t="b">
        <v>0</v>
      </c>
      <c r="W63" s="14">
        <v>5.24</v>
      </c>
      <c r="X63" s="14">
        <v>2.4500000000000002</v>
      </c>
      <c r="Y63" s="14">
        <v>16.21</v>
      </c>
      <c r="Z63" s="14">
        <v>4.7699999999999996</v>
      </c>
      <c r="AA63" s="14">
        <v>23.6</v>
      </c>
      <c r="AB63" s="14" t="s">
        <v>690</v>
      </c>
      <c r="AC63" s="14"/>
      <c r="AD63" s="14"/>
      <c r="AE63" s="14"/>
      <c r="AF63" s="14"/>
      <c r="AG63" s="14"/>
      <c r="AH63" s="14"/>
      <c r="AI63" s="14"/>
      <c r="AJ63" s="14"/>
      <c r="AK63" s="14"/>
      <c r="AL63" s="16">
        <v>41663</v>
      </c>
      <c r="AM63" s="33" t="s">
        <v>691</v>
      </c>
      <c r="AN63" s="16">
        <v>43435</v>
      </c>
      <c r="AO63" s="16" t="s">
        <v>119</v>
      </c>
      <c r="AP63" s="14">
        <v>0</v>
      </c>
      <c r="AQ63" s="14">
        <v>0</v>
      </c>
      <c r="AR63" s="20" t="s">
        <v>1264</v>
      </c>
      <c r="AS63" s="20">
        <v>0</v>
      </c>
      <c r="AT63" s="20">
        <v>47</v>
      </c>
      <c r="AU63" s="20" t="s">
        <v>1239</v>
      </c>
      <c r="AV63" s="14">
        <v>0</v>
      </c>
      <c r="AW63" s="16" t="s">
        <v>692</v>
      </c>
      <c r="AX63" s="27" t="s">
        <v>693</v>
      </c>
      <c r="AY63" s="44" t="s">
        <v>694</v>
      </c>
      <c r="AZ63" s="14" t="s">
        <v>695</v>
      </c>
      <c r="BA63" s="14">
        <v>0</v>
      </c>
      <c r="BB63" s="16"/>
      <c r="BC63" s="14">
        <v>47</v>
      </c>
      <c r="BD63" s="14"/>
      <c r="BE63" s="14" t="s">
        <v>69</v>
      </c>
      <c r="BF63" s="14">
        <v>3</v>
      </c>
      <c r="BG63" s="14">
        <v>2</v>
      </c>
      <c r="BH63" s="14"/>
      <c r="BI63" s="14" t="s">
        <v>69</v>
      </c>
      <c r="BJ63" s="14" t="s">
        <v>696</v>
      </c>
      <c r="BK63" s="14" t="s">
        <v>72</v>
      </c>
      <c r="BL63" s="14" t="s">
        <v>73</v>
      </c>
      <c r="BM63" s="14" t="s">
        <v>697</v>
      </c>
      <c r="BN63" s="14">
        <v>15</v>
      </c>
      <c r="BO63" s="14">
        <v>1</v>
      </c>
      <c r="BP63" s="14" t="s">
        <v>414</v>
      </c>
      <c r="BQ63" s="14">
        <v>0</v>
      </c>
      <c r="BR63" s="14"/>
      <c r="BS63" s="16"/>
    </row>
    <row r="64" spans="1:71" x14ac:dyDescent="0.2">
      <c r="A64" s="13" t="s">
        <v>698</v>
      </c>
      <c r="B64" s="13" t="str">
        <f>VLOOKUP(A64,[1]Sheet2!C:E,3,FALSE)</f>
        <v>18P4063860M</v>
      </c>
      <c r="C64" s="14">
        <v>5</v>
      </c>
      <c r="D64" s="14">
        <v>2.5437739999999999E-3</v>
      </c>
      <c r="E64" s="14">
        <v>3</v>
      </c>
      <c r="F64" s="14">
        <v>3.9304750000000001E-3</v>
      </c>
      <c r="G64" s="14">
        <v>24.489230769230769</v>
      </c>
      <c r="H64" s="14" t="s">
        <v>699</v>
      </c>
      <c r="I64" s="14">
        <v>4219063</v>
      </c>
      <c r="J64" s="15" t="s">
        <v>700</v>
      </c>
      <c r="K64" s="14" t="s">
        <v>79</v>
      </c>
      <c r="L64" s="14">
        <v>64</v>
      </c>
      <c r="M64" s="16">
        <v>41851</v>
      </c>
      <c r="N64" s="14" t="s">
        <v>686</v>
      </c>
      <c r="O64" s="14" t="s">
        <v>126</v>
      </c>
      <c r="P64" s="14" t="s">
        <v>127</v>
      </c>
      <c r="Q64" s="14" t="s">
        <v>687</v>
      </c>
      <c r="R64" s="14" t="s">
        <v>701</v>
      </c>
      <c r="S64" s="14" t="s">
        <v>702</v>
      </c>
      <c r="T64" s="14">
        <v>3.5</v>
      </c>
      <c r="U64" s="14" t="s">
        <v>703</v>
      </c>
      <c r="V64" s="14" t="b">
        <v>0</v>
      </c>
      <c r="W64" s="14">
        <v>3.29</v>
      </c>
      <c r="X64" s="14">
        <v>6.71</v>
      </c>
      <c r="Y64" s="14">
        <v>2.68</v>
      </c>
      <c r="Z64" s="14">
        <v>2.2200000000000002</v>
      </c>
      <c r="AA64" s="14">
        <v>12.88</v>
      </c>
      <c r="AB64" s="14" t="s">
        <v>704</v>
      </c>
      <c r="AC64" s="14"/>
      <c r="AD64" s="14"/>
      <c r="AE64" s="14"/>
      <c r="AF64" s="14"/>
      <c r="AG64" s="14"/>
      <c r="AH64" s="14"/>
      <c r="AI64" s="14"/>
      <c r="AJ64" s="14"/>
      <c r="AK64" s="14"/>
      <c r="AL64" s="16">
        <v>41851</v>
      </c>
      <c r="AM64" s="33" t="s">
        <v>705</v>
      </c>
      <c r="AN64" s="16">
        <v>43591</v>
      </c>
      <c r="AO64" s="14" t="s">
        <v>205</v>
      </c>
      <c r="AP64" s="14">
        <v>1</v>
      </c>
      <c r="AQ64" s="14">
        <v>1</v>
      </c>
      <c r="AR64" s="20" t="s">
        <v>1244</v>
      </c>
      <c r="AS64" s="20">
        <v>1</v>
      </c>
      <c r="AT64" s="20">
        <v>56</v>
      </c>
      <c r="AU64" s="20" t="s">
        <v>1239</v>
      </c>
      <c r="AV64" s="14">
        <v>1</v>
      </c>
      <c r="AW64" s="14" t="s">
        <v>706</v>
      </c>
      <c r="AX64" s="16" t="s">
        <v>707</v>
      </c>
      <c r="AY64" s="20" t="s">
        <v>219</v>
      </c>
      <c r="AZ64" s="14" t="s">
        <v>708</v>
      </c>
      <c r="BA64" s="14">
        <v>1</v>
      </c>
      <c r="BB64" s="16">
        <v>43534</v>
      </c>
      <c r="BC64" s="14">
        <v>56</v>
      </c>
      <c r="BD64" s="17" t="s">
        <v>709</v>
      </c>
      <c r="BE64" s="14" t="s">
        <v>69</v>
      </c>
      <c r="BF64" s="14">
        <v>1</v>
      </c>
      <c r="BG64" s="14">
        <v>1</v>
      </c>
      <c r="BH64" s="14"/>
      <c r="BI64" s="14"/>
      <c r="BJ64" s="14" t="s">
        <v>210</v>
      </c>
      <c r="BK64" s="14" t="s">
        <v>72</v>
      </c>
      <c r="BL64" s="14" t="s">
        <v>710</v>
      </c>
      <c r="BM64" s="14" t="s">
        <v>73</v>
      </c>
      <c r="BN64" s="14">
        <v>30</v>
      </c>
      <c r="BO64" s="14">
        <v>1</v>
      </c>
      <c r="BP64" s="14" t="s">
        <v>711</v>
      </c>
      <c r="BQ64" s="14">
        <v>0</v>
      </c>
      <c r="BR64" s="14"/>
      <c r="BS64" s="16"/>
    </row>
    <row r="65" spans="1:71" x14ac:dyDescent="0.2">
      <c r="A65" s="13" t="s">
        <v>712</v>
      </c>
      <c r="B65" s="13" t="str">
        <f>VLOOKUP(A65,[1]Sheet2!C:E,3,FALSE)</f>
        <v>18P4063861M</v>
      </c>
      <c r="C65" s="14">
        <v>5</v>
      </c>
      <c r="D65" s="14">
        <v>3.035622E-3</v>
      </c>
      <c r="E65" s="14">
        <v>3</v>
      </c>
      <c r="F65" s="14">
        <v>4.6965690000000003E-3</v>
      </c>
      <c r="G65" s="14">
        <v>20.776</v>
      </c>
      <c r="H65" s="14" t="s">
        <v>713</v>
      </c>
      <c r="I65" s="14">
        <v>4219042</v>
      </c>
      <c r="J65" s="15" t="s">
        <v>714</v>
      </c>
      <c r="K65" s="14" t="s">
        <v>79</v>
      </c>
      <c r="L65" s="14">
        <v>59</v>
      </c>
      <c r="M65" s="16">
        <v>41852</v>
      </c>
      <c r="N65" s="14" t="s">
        <v>686</v>
      </c>
      <c r="O65" s="14" t="s">
        <v>551</v>
      </c>
      <c r="P65" s="14" t="s">
        <v>715</v>
      </c>
      <c r="Q65" s="14" t="s">
        <v>687</v>
      </c>
      <c r="R65" s="14" t="s">
        <v>716</v>
      </c>
      <c r="S65" s="14" t="s">
        <v>717</v>
      </c>
      <c r="T65" s="14">
        <v>5.5</v>
      </c>
      <c r="U65" s="14" t="s">
        <v>102</v>
      </c>
      <c r="V65" s="14" t="b">
        <v>0</v>
      </c>
      <c r="W65" s="14">
        <v>4.1900000000000004</v>
      </c>
      <c r="X65" s="14">
        <v>16.75</v>
      </c>
      <c r="Y65" s="14">
        <v>18.03</v>
      </c>
      <c r="Z65" s="14">
        <v>16.25</v>
      </c>
      <c r="AA65" s="14" t="s">
        <v>61</v>
      </c>
      <c r="AB65" s="14" t="s">
        <v>718</v>
      </c>
      <c r="AC65" s="14"/>
      <c r="AD65" s="14" t="s">
        <v>719</v>
      </c>
      <c r="AE65" s="14"/>
      <c r="AF65" s="14"/>
      <c r="AG65" s="14"/>
      <c r="AH65" s="14"/>
      <c r="AI65" s="14"/>
      <c r="AJ65" s="14"/>
      <c r="AK65" s="14"/>
      <c r="AL65" s="16">
        <v>41852</v>
      </c>
      <c r="AM65" s="33" t="s">
        <v>720</v>
      </c>
      <c r="AN65" s="16">
        <v>43678</v>
      </c>
      <c r="AO65" s="14" t="s">
        <v>132</v>
      </c>
      <c r="AP65" s="14">
        <v>0</v>
      </c>
      <c r="AQ65" s="14">
        <v>0</v>
      </c>
      <c r="AR65" s="20" t="s">
        <v>1240</v>
      </c>
      <c r="AS65" s="20">
        <v>0</v>
      </c>
      <c r="AT65" s="20">
        <v>60</v>
      </c>
      <c r="AU65" s="20" t="s">
        <v>1239</v>
      </c>
      <c r="AV65" s="14">
        <v>0</v>
      </c>
      <c r="AW65" s="14"/>
      <c r="AX65" s="16"/>
      <c r="AY65" s="20" t="s">
        <v>68</v>
      </c>
      <c r="AZ65" s="14"/>
      <c r="BA65" s="14">
        <v>0</v>
      </c>
      <c r="BB65" s="16"/>
      <c r="BC65" s="14">
        <v>60</v>
      </c>
      <c r="BD65" s="14"/>
      <c r="BE65" s="14" t="s">
        <v>69</v>
      </c>
      <c r="BF65" s="14">
        <v>6</v>
      </c>
      <c r="BG65" s="14">
        <v>3</v>
      </c>
      <c r="BH65" s="14"/>
      <c r="BI65" s="14" t="s">
        <v>70</v>
      </c>
      <c r="BJ65" s="14" t="s">
        <v>71</v>
      </c>
      <c r="BK65" s="14" t="s">
        <v>72</v>
      </c>
      <c r="BL65" s="14" t="s">
        <v>721</v>
      </c>
      <c r="BM65" s="14" t="s">
        <v>73</v>
      </c>
      <c r="BN65" s="14">
        <v>40</v>
      </c>
      <c r="BO65" s="14">
        <v>1</v>
      </c>
      <c r="BP65" s="14" t="s">
        <v>430</v>
      </c>
      <c r="BQ65" s="14">
        <v>0</v>
      </c>
      <c r="BR65" s="14"/>
      <c r="BS65" s="16"/>
    </row>
    <row r="66" spans="1:71" x14ac:dyDescent="0.2">
      <c r="A66" s="13" t="s">
        <v>722</v>
      </c>
      <c r="B66" s="13" t="str">
        <f>VLOOKUP(A66,[1]Sheet2!C:E,3,FALSE)</f>
        <v>18P4063862M</v>
      </c>
      <c r="C66" s="14">
        <v>0</v>
      </c>
      <c r="D66" s="14">
        <v>0</v>
      </c>
      <c r="E66" s="14">
        <v>0</v>
      </c>
      <c r="F66" s="14">
        <v>0</v>
      </c>
      <c r="G66" s="14">
        <v>34.65</v>
      </c>
      <c r="H66" s="14" t="s">
        <v>723</v>
      </c>
      <c r="I66" s="14">
        <v>4219278</v>
      </c>
      <c r="J66" s="15" t="s">
        <v>724</v>
      </c>
      <c r="K66" s="14" t="s">
        <v>79</v>
      </c>
      <c r="L66" s="14">
        <v>72</v>
      </c>
      <c r="M66" s="16">
        <v>41856</v>
      </c>
      <c r="N66" s="14" t="s">
        <v>686</v>
      </c>
      <c r="O66" s="14" t="s">
        <v>56</v>
      </c>
      <c r="P66" s="14" t="s">
        <v>81</v>
      </c>
      <c r="Q66" s="14" t="s">
        <v>725</v>
      </c>
      <c r="R66" s="14" t="s">
        <v>726</v>
      </c>
      <c r="S66" s="14" t="s">
        <v>727</v>
      </c>
      <c r="T66" s="14">
        <v>4.5</v>
      </c>
      <c r="U66" s="14" t="s">
        <v>262</v>
      </c>
      <c r="V66" s="14" t="b">
        <v>0</v>
      </c>
      <c r="W66" s="14">
        <v>3.94</v>
      </c>
      <c r="X66" s="14">
        <v>4.21</v>
      </c>
      <c r="Y66" s="14">
        <v>7.53</v>
      </c>
      <c r="Z66" s="14">
        <v>6.96</v>
      </c>
      <c r="AA66" s="14">
        <v>7.67</v>
      </c>
      <c r="AB66" s="14" t="s">
        <v>165</v>
      </c>
      <c r="AC66" s="14"/>
      <c r="AD66" s="14"/>
      <c r="AE66" s="14"/>
      <c r="AF66" s="14"/>
      <c r="AG66" s="14"/>
      <c r="AH66" s="14"/>
      <c r="AI66" s="14"/>
      <c r="AJ66" s="14"/>
      <c r="AK66" s="14"/>
      <c r="AL66" s="16">
        <v>41856</v>
      </c>
      <c r="AM66" s="33" t="s">
        <v>728</v>
      </c>
      <c r="AN66" s="16">
        <v>43683</v>
      </c>
      <c r="AO66" s="14" t="s">
        <v>132</v>
      </c>
      <c r="AP66" s="14">
        <v>0</v>
      </c>
      <c r="AQ66" s="14">
        <v>0</v>
      </c>
      <c r="AR66" s="20" t="s">
        <v>1240</v>
      </c>
      <c r="AS66" s="20">
        <v>0</v>
      </c>
      <c r="AT66" s="20">
        <v>60</v>
      </c>
      <c r="AU66" s="20" t="s">
        <v>1239</v>
      </c>
      <c r="AV66" s="14">
        <v>0</v>
      </c>
      <c r="AW66" s="14"/>
      <c r="AX66" s="16"/>
      <c r="AY66" s="20" t="s">
        <v>68</v>
      </c>
      <c r="AZ66" s="14"/>
      <c r="BA66" s="14">
        <v>0</v>
      </c>
      <c r="BB66" s="16"/>
      <c r="BC66" s="14">
        <v>60</v>
      </c>
      <c r="BD66" s="14"/>
      <c r="BE66" s="14" t="s">
        <v>69</v>
      </c>
      <c r="BF66" s="14">
        <v>2</v>
      </c>
      <c r="BG66" s="14">
        <v>2</v>
      </c>
      <c r="BH66" s="14"/>
      <c r="BI66" s="14" t="s">
        <v>70</v>
      </c>
      <c r="BJ66" s="14" t="s">
        <v>71</v>
      </c>
      <c r="BK66" s="14" t="s">
        <v>72</v>
      </c>
      <c r="BL66" s="14" t="s">
        <v>73</v>
      </c>
      <c r="BM66" s="14" t="s">
        <v>73</v>
      </c>
      <c r="BN66" s="14">
        <v>80</v>
      </c>
      <c r="BO66" s="14">
        <v>1</v>
      </c>
      <c r="BP66" s="14" t="s">
        <v>729</v>
      </c>
      <c r="BQ66" s="14">
        <v>0</v>
      </c>
      <c r="BR66" s="14"/>
      <c r="BS66" s="16"/>
    </row>
    <row r="67" spans="1:71" x14ac:dyDescent="0.2">
      <c r="A67" s="13" t="s">
        <v>730</v>
      </c>
      <c r="B67" s="13" t="str">
        <f>VLOOKUP(A67,[1]Sheet2!C:E,3,FALSE)</f>
        <v>18P4063865M</v>
      </c>
      <c r="C67" s="14">
        <v>3</v>
      </c>
      <c r="D67" s="14">
        <v>1.2848462E-2</v>
      </c>
      <c r="E67" s="14">
        <v>3</v>
      </c>
      <c r="F67" s="14">
        <v>1.2848462E-2</v>
      </c>
      <c r="G67" s="14">
        <v>18.952499999999997</v>
      </c>
      <c r="H67" s="14" t="s">
        <v>731</v>
      </c>
      <c r="I67" s="14">
        <v>4220571</v>
      </c>
      <c r="J67" s="15" t="s">
        <v>732</v>
      </c>
      <c r="K67" s="14" t="s">
        <v>79</v>
      </c>
      <c r="L67" s="14">
        <v>64</v>
      </c>
      <c r="M67" s="16">
        <v>41885</v>
      </c>
      <c r="N67" s="14" t="s">
        <v>686</v>
      </c>
      <c r="O67" s="14" t="s">
        <v>126</v>
      </c>
      <c r="P67" s="14" t="s">
        <v>127</v>
      </c>
      <c r="Q67" s="14" t="s">
        <v>687</v>
      </c>
      <c r="R67" s="14" t="s">
        <v>733</v>
      </c>
      <c r="S67" s="14" t="s">
        <v>171</v>
      </c>
      <c r="T67" s="14">
        <v>5</v>
      </c>
      <c r="U67" s="14" t="s">
        <v>734</v>
      </c>
      <c r="V67" s="14" t="b">
        <v>0</v>
      </c>
      <c r="W67" s="14">
        <v>2.84</v>
      </c>
      <c r="X67" s="14">
        <v>3.37</v>
      </c>
      <c r="Y67" s="14">
        <v>22.16</v>
      </c>
      <c r="Z67" s="14">
        <v>13.53</v>
      </c>
      <c r="AA67" s="14">
        <v>12.6</v>
      </c>
      <c r="AB67" s="14" t="s">
        <v>735</v>
      </c>
      <c r="AC67" s="14"/>
      <c r="AD67" s="14"/>
      <c r="AE67" s="14"/>
      <c r="AF67" s="14"/>
      <c r="AG67" s="14"/>
      <c r="AH67" s="14"/>
      <c r="AI67" s="14"/>
      <c r="AJ67" s="14"/>
      <c r="AK67" s="14"/>
      <c r="AL67" s="16">
        <v>41885</v>
      </c>
      <c r="AM67" s="33" t="s">
        <v>736</v>
      </c>
      <c r="AN67" s="16">
        <v>43712</v>
      </c>
      <c r="AO67" s="17" t="s">
        <v>737</v>
      </c>
      <c r="AP67" s="14">
        <v>0</v>
      </c>
      <c r="AQ67" s="14">
        <v>0</v>
      </c>
      <c r="AR67" s="20" t="s">
        <v>1265</v>
      </c>
      <c r="AS67" s="20">
        <v>0</v>
      </c>
      <c r="AT67" s="20">
        <v>38</v>
      </c>
      <c r="AU67" s="20" t="s">
        <v>1239</v>
      </c>
      <c r="AV67" s="14">
        <v>0</v>
      </c>
      <c r="AW67" s="14"/>
      <c r="AX67" s="20"/>
      <c r="AY67" s="20" t="s">
        <v>738</v>
      </c>
      <c r="AZ67" s="14"/>
      <c r="BA67" s="14">
        <v>0</v>
      </c>
      <c r="BB67" s="16"/>
      <c r="BC67" s="14">
        <v>38</v>
      </c>
      <c r="BD67" s="14"/>
      <c r="BE67" s="14" t="s">
        <v>69</v>
      </c>
      <c r="BF67" s="14">
        <v>2</v>
      </c>
      <c r="BG67" s="14">
        <v>2</v>
      </c>
      <c r="BH67" s="14"/>
      <c r="BI67" s="14" t="s">
        <v>70</v>
      </c>
      <c r="BJ67" s="14" t="s">
        <v>71</v>
      </c>
      <c r="BK67" s="14" t="s">
        <v>72</v>
      </c>
      <c r="BL67" s="14" t="s">
        <v>739</v>
      </c>
      <c r="BM67" s="14" t="s">
        <v>740</v>
      </c>
      <c r="BN67" s="14">
        <v>120</v>
      </c>
      <c r="BO67" s="14">
        <v>0</v>
      </c>
      <c r="BP67" s="14">
        <v>0</v>
      </c>
      <c r="BQ67" s="14">
        <v>0</v>
      </c>
      <c r="BR67" s="14"/>
      <c r="BS67" s="16"/>
    </row>
    <row r="68" spans="1:71" x14ac:dyDescent="0.2">
      <c r="A68" s="23" t="s">
        <v>741</v>
      </c>
      <c r="B68" s="13" t="str">
        <f>VLOOKUP(A68,[1]Sheet2!C:E,3,FALSE)</f>
        <v>18P4063867M</v>
      </c>
      <c r="C68" s="21"/>
      <c r="D68" s="21"/>
      <c r="E68" s="21"/>
      <c r="F68" s="21"/>
      <c r="G68" s="21">
        <v>16.98</v>
      </c>
      <c r="H68" s="21" t="s">
        <v>742</v>
      </c>
      <c r="I68" s="15">
        <v>4221772</v>
      </c>
      <c r="J68" s="15" t="s">
        <v>743</v>
      </c>
      <c r="K68" s="21" t="s">
        <v>79</v>
      </c>
      <c r="L68" s="21">
        <v>55</v>
      </c>
      <c r="M68" s="18">
        <v>41894</v>
      </c>
      <c r="N68" s="21" t="s">
        <v>686</v>
      </c>
      <c r="O68" s="21" t="s">
        <v>56</v>
      </c>
      <c r="P68" s="21" t="s">
        <v>744</v>
      </c>
      <c r="Q68" s="21" t="s">
        <v>687</v>
      </c>
      <c r="R68" s="21" t="s">
        <v>745</v>
      </c>
      <c r="S68" s="21" t="s">
        <v>746</v>
      </c>
      <c r="T68" s="21">
        <v>3.5</v>
      </c>
      <c r="U68" s="21"/>
      <c r="V68" s="21" t="b">
        <v>0</v>
      </c>
      <c r="W68" s="21">
        <v>2.76</v>
      </c>
      <c r="X68" s="21">
        <v>2.38</v>
      </c>
      <c r="Y68" s="21">
        <v>10.59</v>
      </c>
      <c r="Z68" s="21">
        <v>20.46</v>
      </c>
      <c r="AA68" s="21">
        <v>13.51</v>
      </c>
      <c r="AB68" s="21" t="s">
        <v>747</v>
      </c>
      <c r="AC68" s="21"/>
      <c r="AD68" s="21"/>
      <c r="AE68" s="21"/>
      <c r="AF68" s="21"/>
      <c r="AG68" s="21"/>
      <c r="AH68" s="21"/>
      <c r="AI68" s="21"/>
      <c r="AJ68" s="21"/>
      <c r="AK68" s="21"/>
      <c r="AL68" s="22">
        <v>41894</v>
      </c>
      <c r="AM68" s="42" t="s">
        <v>748</v>
      </c>
      <c r="AN68" s="18">
        <v>43647</v>
      </c>
      <c r="AO68" s="15" t="s">
        <v>749</v>
      </c>
      <c r="AP68" s="14">
        <v>1</v>
      </c>
      <c r="AQ68" s="14">
        <v>1</v>
      </c>
      <c r="AR68" s="20" t="s">
        <v>1266</v>
      </c>
      <c r="AS68" s="20">
        <v>0</v>
      </c>
      <c r="AT68" s="20">
        <v>34</v>
      </c>
      <c r="AU68" s="20" t="s">
        <v>1239</v>
      </c>
      <c r="AV68" s="15">
        <v>1</v>
      </c>
      <c r="AW68" s="15" t="s">
        <v>656</v>
      </c>
      <c r="AX68" s="18" t="s">
        <v>750</v>
      </c>
      <c r="AY68" s="43" t="s">
        <v>751</v>
      </c>
      <c r="AZ68" s="15" t="s">
        <v>752</v>
      </c>
      <c r="BA68" s="15">
        <v>0</v>
      </c>
      <c r="BB68" s="18"/>
      <c r="BC68" s="15">
        <v>34</v>
      </c>
      <c r="BD68" s="15"/>
      <c r="BE68" s="21" t="s">
        <v>69</v>
      </c>
      <c r="BF68" s="21">
        <v>2</v>
      </c>
      <c r="BG68" s="21">
        <v>2</v>
      </c>
      <c r="BH68" s="21"/>
      <c r="BI68" s="21" t="s">
        <v>70</v>
      </c>
      <c r="BJ68" s="21" t="s">
        <v>254</v>
      </c>
      <c r="BK68" s="14" t="s">
        <v>72</v>
      </c>
      <c r="BL68" s="14" t="s">
        <v>429</v>
      </c>
      <c r="BM68" s="14" t="s">
        <v>233</v>
      </c>
      <c r="BN68" s="14">
        <v>2</v>
      </c>
      <c r="BO68" s="14">
        <v>0</v>
      </c>
      <c r="BP68" s="14">
        <v>0</v>
      </c>
      <c r="BQ68" s="14">
        <v>0</v>
      </c>
      <c r="BR68" s="21" t="s">
        <v>753</v>
      </c>
      <c r="BS68" s="18"/>
    </row>
    <row r="69" spans="1:71" x14ac:dyDescent="0.2">
      <c r="A69" s="13" t="s">
        <v>754</v>
      </c>
      <c r="B69" s="13" t="str">
        <f>VLOOKUP(A69,[1]Sheet2!C:E,3,FALSE)</f>
        <v>18P4063869M</v>
      </c>
      <c r="C69" s="14">
        <v>4</v>
      </c>
      <c r="D69" s="14">
        <v>1.186592E-3</v>
      </c>
      <c r="E69" s="14">
        <v>1</v>
      </c>
      <c r="F69" s="14">
        <v>4.7463679999999999E-3</v>
      </c>
      <c r="G69" s="14">
        <v>29.981538461538459</v>
      </c>
      <c r="H69" s="14" t="s">
        <v>755</v>
      </c>
      <c r="I69" s="14">
        <v>4222657</v>
      </c>
      <c r="J69" s="15" t="s">
        <v>756</v>
      </c>
      <c r="K69" s="14" t="s">
        <v>79</v>
      </c>
      <c r="L69" s="14">
        <v>74</v>
      </c>
      <c r="M69" s="16">
        <v>41904</v>
      </c>
      <c r="N69" s="14" t="s">
        <v>686</v>
      </c>
      <c r="O69" s="14" t="s">
        <v>126</v>
      </c>
      <c r="P69" s="14" t="s">
        <v>98</v>
      </c>
      <c r="Q69" s="14" t="s">
        <v>687</v>
      </c>
      <c r="R69" s="14" t="s">
        <v>757</v>
      </c>
      <c r="S69" s="14" t="s">
        <v>758</v>
      </c>
      <c r="T69" s="14">
        <v>5</v>
      </c>
      <c r="U69" s="14" t="s">
        <v>262</v>
      </c>
      <c r="V69" s="14" t="b">
        <v>0</v>
      </c>
      <c r="W69" s="14">
        <v>2.4500000000000002</v>
      </c>
      <c r="X69" s="14">
        <v>15.62</v>
      </c>
      <c r="Y69" s="14">
        <v>8.74</v>
      </c>
      <c r="Z69" s="14">
        <v>25.98</v>
      </c>
      <c r="AA69" s="14">
        <v>7.62</v>
      </c>
      <c r="AB69" s="14" t="s">
        <v>759</v>
      </c>
      <c r="AC69" s="14"/>
      <c r="AD69" s="14"/>
      <c r="AE69" s="14"/>
      <c r="AF69" s="14"/>
      <c r="AG69" s="14"/>
      <c r="AH69" s="14"/>
      <c r="AI69" s="14"/>
      <c r="AJ69" s="14"/>
      <c r="AK69" s="14"/>
      <c r="AL69" s="16">
        <v>41904</v>
      </c>
      <c r="AM69" s="33" t="s">
        <v>760</v>
      </c>
      <c r="AN69" s="16">
        <v>43631</v>
      </c>
      <c r="AO69" s="14" t="s">
        <v>132</v>
      </c>
      <c r="AP69" s="14">
        <v>0</v>
      </c>
      <c r="AQ69" s="14">
        <v>0</v>
      </c>
      <c r="AR69" s="20" t="s">
        <v>1246</v>
      </c>
      <c r="AS69" s="20">
        <v>0</v>
      </c>
      <c r="AT69" s="20">
        <v>57</v>
      </c>
      <c r="AU69" s="20" t="s">
        <v>1239</v>
      </c>
      <c r="AV69" s="14">
        <v>0</v>
      </c>
      <c r="AW69" s="14"/>
      <c r="AX69" s="16"/>
      <c r="AY69" s="20" t="s">
        <v>244</v>
      </c>
      <c r="AZ69" s="14"/>
      <c r="BA69" s="14">
        <v>0</v>
      </c>
      <c r="BB69" s="16"/>
      <c r="BC69" s="14">
        <v>57</v>
      </c>
      <c r="BD69" s="14"/>
      <c r="BE69" s="14" t="s">
        <v>321</v>
      </c>
      <c r="BF69" s="14">
        <v>3</v>
      </c>
      <c r="BG69" s="14">
        <v>3</v>
      </c>
      <c r="BH69" s="14"/>
      <c r="BI69" s="14" t="s">
        <v>70</v>
      </c>
      <c r="BJ69" s="14" t="s">
        <v>71</v>
      </c>
      <c r="BK69" s="14" t="s">
        <v>72</v>
      </c>
      <c r="BL69" s="14" t="s">
        <v>761</v>
      </c>
      <c r="BM69" s="14" t="s">
        <v>73</v>
      </c>
      <c r="BN69" s="14">
        <v>50</v>
      </c>
      <c r="BO69" s="14">
        <v>0</v>
      </c>
      <c r="BP69" s="14">
        <v>0</v>
      </c>
      <c r="BQ69" s="14">
        <v>0</v>
      </c>
      <c r="BR69" s="14"/>
      <c r="BS69" s="16"/>
    </row>
    <row r="70" spans="1:71" x14ac:dyDescent="0.2">
      <c r="A70" s="13" t="s">
        <v>762</v>
      </c>
      <c r="B70" s="13" t="str">
        <f>VLOOKUP(A70,[1]Sheet2!C:E,3,FALSE)</f>
        <v>18P4063870M</v>
      </c>
      <c r="C70" s="14">
        <v>2</v>
      </c>
      <c r="D70" s="14">
        <v>1.7084057E-2</v>
      </c>
      <c r="E70" s="14">
        <v>2</v>
      </c>
      <c r="F70" s="14">
        <v>1.7084057E-2</v>
      </c>
      <c r="G70" s="14">
        <v>21.84</v>
      </c>
      <c r="H70" s="14" t="s">
        <v>763</v>
      </c>
      <c r="I70" s="14">
        <v>4219085</v>
      </c>
      <c r="J70" s="15" t="s">
        <v>764</v>
      </c>
      <c r="K70" s="14" t="s">
        <v>79</v>
      </c>
      <c r="L70" s="14">
        <v>69</v>
      </c>
      <c r="M70" s="16">
        <v>41910</v>
      </c>
      <c r="N70" s="14" t="s">
        <v>686</v>
      </c>
      <c r="O70" s="14" t="s">
        <v>56</v>
      </c>
      <c r="P70" s="14" t="s">
        <v>765</v>
      </c>
      <c r="Q70" s="14" t="s">
        <v>687</v>
      </c>
      <c r="R70" s="14" t="s">
        <v>766</v>
      </c>
      <c r="S70" s="14" t="s">
        <v>767</v>
      </c>
      <c r="T70" s="14">
        <v>2.5</v>
      </c>
      <c r="U70" s="14" t="s">
        <v>85</v>
      </c>
      <c r="V70" s="14" t="b">
        <v>0</v>
      </c>
      <c r="W70" s="14" t="s">
        <v>61</v>
      </c>
      <c r="X70" s="14" t="s">
        <v>61</v>
      </c>
      <c r="Y70" s="14" t="s">
        <v>61</v>
      </c>
      <c r="Z70" s="14" t="s">
        <v>61</v>
      </c>
      <c r="AA70" s="14" t="s">
        <v>61</v>
      </c>
      <c r="AB70" s="14" t="s">
        <v>768</v>
      </c>
      <c r="AC70" s="14" t="s">
        <v>769</v>
      </c>
      <c r="AD70" s="14"/>
      <c r="AE70" s="14"/>
      <c r="AF70" s="14"/>
      <c r="AG70" s="14"/>
      <c r="AH70" s="14"/>
      <c r="AI70" s="14"/>
      <c r="AJ70" s="14"/>
      <c r="AK70" s="14"/>
      <c r="AL70" s="16">
        <v>41910</v>
      </c>
      <c r="AM70" s="33" t="s">
        <v>770</v>
      </c>
      <c r="AN70" s="16">
        <v>42402</v>
      </c>
      <c r="AO70" s="14" t="s">
        <v>88</v>
      </c>
      <c r="AP70" s="14">
        <v>1</v>
      </c>
      <c r="AQ70" s="14">
        <v>1</v>
      </c>
      <c r="AR70" s="20" t="s">
        <v>1245</v>
      </c>
      <c r="AS70" s="20">
        <v>1</v>
      </c>
      <c r="AT70" s="20">
        <v>11</v>
      </c>
      <c r="AU70" s="20" t="s">
        <v>1239</v>
      </c>
      <c r="AV70" s="14">
        <v>1</v>
      </c>
      <c r="AW70" s="14" t="s">
        <v>656</v>
      </c>
      <c r="AX70" s="16" t="s">
        <v>771</v>
      </c>
      <c r="AY70" s="20" t="s">
        <v>229</v>
      </c>
      <c r="AZ70" s="14" t="s">
        <v>772</v>
      </c>
      <c r="BA70" s="14">
        <v>1</v>
      </c>
      <c r="BB70" s="16">
        <v>42217</v>
      </c>
      <c r="BC70" s="14">
        <v>11</v>
      </c>
      <c r="BD70" s="14">
        <v>1</v>
      </c>
      <c r="BE70" s="14" t="s">
        <v>69</v>
      </c>
      <c r="BF70" s="14">
        <v>2</v>
      </c>
      <c r="BG70" s="14">
        <v>2</v>
      </c>
      <c r="BH70" s="14"/>
      <c r="BI70" s="14" t="s">
        <v>70</v>
      </c>
      <c r="BJ70" s="14" t="s">
        <v>71</v>
      </c>
      <c r="BK70" s="14" t="s">
        <v>72</v>
      </c>
      <c r="BL70" s="14" t="s">
        <v>773</v>
      </c>
      <c r="BM70" s="14" t="s">
        <v>774</v>
      </c>
      <c r="BN70" s="14">
        <v>20</v>
      </c>
      <c r="BO70" s="14">
        <v>1</v>
      </c>
      <c r="BP70" s="14" t="s">
        <v>775</v>
      </c>
      <c r="BQ70" s="14">
        <v>0</v>
      </c>
      <c r="BR70" s="14"/>
      <c r="BS70" s="16"/>
    </row>
    <row r="71" spans="1:71" x14ac:dyDescent="0.2">
      <c r="A71" s="13" t="s">
        <v>776</v>
      </c>
      <c r="B71" s="13" t="str">
        <f>VLOOKUP(A71,[1]Sheet2!C:E,3,FALSE)</f>
        <v>18P4063871M</v>
      </c>
      <c r="C71" s="14">
        <v>2</v>
      </c>
      <c r="D71" s="14">
        <v>8.6555099999999999E-4</v>
      </c>
      <c r="E71" s="14">
        <v>1</v>
      </c>
      <c r="F71" s="14">
        <v>1.731102E-3</v>
      </c>
      <c r="G71" s="14">
        <v>13.888</v>
      </c>
      <c r="H71" s="14" t="s">
        <v>777</v>
      </c>
      <c r="I71" s="14">
        <v>4218050</v>
      </c>
      <c r="J71" s="15" t="s">
        <v>778</v>
      </c>
      <c r="K71" s="14" t="s">
        <v>79</v>
      </c>
      <c r="L71" s="14">
        <v>58</v>
      </c>
      <c r="M71" s="16">
        <v>41922</v>
      </c>
      <c r="N71" s="14" t="s">
        <v>686</v>
      </c>
      <c r="O71" s="14" t="s">
        <v>126</v>
      </c>
      <c r="P71" s="14" t="s">
        <v>779</v>
      </c>
      <c r="Q71" s="14" t="s">
        <v>687</v>
      </c>
      <c r="R71" s="14" t="s">
        <v>780</v>
      </c>
      <c r="S71" s="14" t="s">
        <v>781</v>
      </c>
      <c r="T71" s="14">
        <v>3</v>
      </c>
      <c r="U71" s="14" t="s">
        <v>262</v>
      </c>
      <c r="V71" s="14" t="b">
        <v>0</v>
      </c>
      <c r="W71" s="14" t="s">
        <v>61</v>
      </c>
      <c r="X71" s="14" t="s">
        <v>61</v>
      </c>
      <c r="Y71" s="14" t="s">
        <v>61</v>
      </c>
      <c r="Z71" s="14" t="s">
        <v>61</v>
      </c>
      <c r="AA71" s="14" t="s">
        <v>61</v>
      </c>
      <c r="AB71" s="14" t="s">
        <v>782</v>
      </c>
      <c r="AC71" s="14" t="s">
        <v>783</v>
      </c>
      <c r="AD71" s="14"/>
      <c r="AE71" s="14"/>
      <c r="AF71" s="14"/>
      <c r="AG71" s="14"/>
      <c r="AH71" s="14"/>
      <c r="AI71" s="14"/>
      <c r="AJ71" s="14"/>
      <c r="AK71" s="14"/>
      <c r="AL71" s="16">
        <v>41922</v>
      </c>
      <c r="AM71" s="33" t="s">
        <v>784</v>
      </c>
      <c r="AN71" s="16">
        <v>42933</v>
      </c>
      <c r="AO71" s="14" t="s">
        <v>205</v>
      </c>
      <c r="AP71" s="14">
        <v>1</v>
      </c>
      <c r="AQ71" s="14">
        <v>1</v>
      </c>
      <c r="AR71" s="20" t="s">
        <v>1267</v>
      </c>
      <c r="AS71" s="20">
        <v>1</v>
      </c>
      <c r="AT71" s="20">
        <v>28</v>
      </c>
      <c r="AU71" s="20">
        <v>0</v>
      </c>
      <c r="AV71" s="14">
        <v>1</v>
      </c>
      <c r="AW71" s="14" t="s">
        <v>785</v>
      </c>
      <c r="AX71" s="16" t="s">
        <v>786</v>
      </c>
      <c r="AY71" s="20" t="s">
        <v>787</v>
      </c>
      <c r="AZ71" s="14" t="s">
        <v>788</v>
      </c>
      <c r="BA71" s="14">
        <v>1</v>
      </c>
      <c r="BB71" s="16">
        <v>42769</v>
      </c>
      <c r="BC71" s="14">
        <v>28</v>
      </c>
      <c r="BD71" s="14">
        <v>1</v>
      </c>
      <c r="BE71" s="14" t="s">
        <v>69</v>
      </c>
      <c r="BF71" s="14">
        <v>2</v>
      </c>
      <c r="BG71" s="14">
        <v>2</v>
      </c>
      <c r="BH71" s="14"/>
      <c r="BI71" s="14" t="s">
        <v>70</v>
      </c>
      <c r="BJ71" s="14" t="s">
        <v>71</v>
      </c>
      <c r="BK71" s="14" t="s">
        <v>72</v>
      </c>
      <c r="BL71" s="14" t="s">
        <v>789</v>
      </c>
      <c r="BM71" s="14" t="s">
        <v>73</v>
      </c>
      <c r="BN71" s="14">
        <v>0</v>
      </c>
      <c r="BO71" s="14">
        <v>0</v>
      </c>
      <c r="BP71" s="14">
        <v>0</v>
      </c>
      <c r="BQ71" s="14">
        <v>0</v>
      </c>
      <c r="BR71" s="14"/>
      <c r="BS71" s="16"/>
    </row>
    <row r="72" spans="1:71" x14ac:dyDescent="0.2">
      <c r="A72" s="13" t="s">
        <v>790</v>
      </c>
      <c r="B72" s="13" t="str">
        <f>VLOOKUP(A72,[1]Sheet2!C:E,3,FALSE)</f>
        <v/>
      </c>
      <c r="C72" s="14">
        <v>8</v>
      </c>
      <c r="D72" s="14">
        <v>1.2804100000000001E-3</v>
      </c>
      <c r="E72" s="14">
        <v>1</v>
      </c>
      <c r="F72" s="14">
        <v>1.024328E-2</v>
      </c>
      <c r="G72" s="14">
        <v>11.2</v>
      </c>
      <c r="H72" s="14" t="s">
        <v>791</v>
      </c>
      <c r="I72" s="14">
        <v>4224839</v>
      </c>
      <c r="J72" s="15" t="s">
        <v>792</v>
      </c>
      <c r="K72" s="14" t="s">
        <v>79</v>
      </c>
      <c r="L72" s="14">
        <v>70</v>
      </c>
      <c r="M72" s="16">
        <v>41940</v>
      </c>
      <c r="N72" s="14" t="s">
        <v>686</v>
      </c>
      <c r="O72" s="14" t="s">
        <v>80</v>
      </c>
      <c r="P72" s="14" t="s">
        <v>153</v>
      </c>
      <c r="Q72" s="14" t="s">
        <v>687</v>
      </c>
      <c r="R72" s="14" t="s">
        <v>793</v>
      </c>
      <c r="S72" s="14" t="s">
        <v>794</v>
      </c>
      <c r="T72" s="14">
        <v>3.6</v>
      </c>
      <c r="U72" s="14" t="s">
        <v>795</v>
      </c>
      <c r="V72" s="14"/>
      <c r="W72" s="14">
        <v>2.02</v>
      </c>
      <c r="X72" s="14">
        <v>2.16</v>
      </c>
      <c r="Y72" s="14">
        <v>13.8</v>
      </c>
      <c r="Z72" s="14">
        <v>10.26</v>
      </c>
      <c r="AA72" s="14">
        <v>13.53</v>
      </c>
      <c r="AB72" s="14" t="s">
        <v>796</v>
      </c>
      <c r="AC72" s="14"/>
      <c r="AD72" s="14" t="s">
        <v>797</v>
      </c>
      <c r="AE72" s="14"/>
      <c r="AF72" s="14"/>
      <c r="AG72" s="14"/>
      <c r="AH72" s="14"/>
      <c r="AI72" s="14"/>
      <c r="AJ72" s="14"/>
      <c r="AK72" s="14"/>
      <c r="AL72" s="16">
        <v>41940</v>
      </c>
      <c r="AM72" s="33" t="s">
        <v>798</v>
      </c>
      <c r="AN72" s="16">
        <v>43633</v>
      </c>
      <c r="AO72" s="17" t="s">
        <v>218</v>
      </c>
      <c r="AP72" s="14">
        <v>0</v>
      </c>
      <c r="AQ72" s="14">
        <v>0</v>
      </c>
      <c r="AR72" s="20" t="s">
        <v>1268</v>
      </c>
      <c r="AS72" s="20">
        <v>0</v>
      </c>
      <c r="AT72" s="20">
        <v>29</v>
      </c>
      <c r="AU72" s="20" t="s">
        <v>1239</v>
      </c>
      <c r="AV72" s="14">
        <v>0</v>
      </c>
      <c r="AW72" s="14"/>
      <c r="AX72" s="20"/>
      <c r="AY72" s="20" t="s">
        <v>799</v>
      </c>
      <c r="AZ72" s="14"/>
      <c r="BA72" s="14">
        <v>0</v>
      </c>
      <c r="BB72" s="16"/>
      <c r="BC72" s="14">
        <v>29</v>
      </c>
      <c r="BD72" s="14"/>
      <c r="BE72" s="14" t="s">
        <v>321</v>
      </c>
      <c r="BF72" s="14">
        <v>5</v>
      </c>
      <c r="BG72" s="14">
        <v>5</v>
      </c>
      <c r="BH72" s="14"/>
      <c r="BI72" s="14" t="s">
        <v>70</v>
      </c>
      <c r="BJ72" s="14" t="s">
        <v>210</v>
      </c>
      <c r="BK72" s="14" t="s">
        <v>72</v>
      </c>
      <c r="BL72" s="14" t="s">
        <v>800</v>
      </c>
      <c r="BM72" s="14" t="s">
        <v>73</v>
      </c>
      <c r="BN72" s="14">
        <v>30</v>
      </c>
      <c r="BO72" s="14">
        <v>1</v>
      </c>
      <c r="BP72" s="14" t="s">
        <v>801</v>
      </c>
      <c r="BQ72" s="14">
        <v>0</v>
      </c>
      <c r="BR72" s="14"/>
      <c r="BS72" s="16"/>
    </row>
    <row r="73" spans="1:71" x14ac:dyDescent="0.2">
      <c r="A73" s="13" t="s">
        <v>802</v>
      </c>
      <c r="B73" s="13" t="str">
        <f>VLOOKUP(A73,[1]Sheet2!C:E,3,FALSE)</f>
        <v>18P4063873M</v>
      </c>
      <c r="C73" s="14">
        <v>4</v>
      </c>
      <c r="D73" s="14">
        <v>1.338091E-3</v>
      </c>
      <c r="E73" s="14">
        <v>1</v>
      </c>
      <c r="F73" s="14">
        <v>5.3523640000000001E-3</v>
      </c>
      <c r="G73" s="14">
        <v>48.048000000000002</v>
      </c>
      <c r="H73" s="14" t="s">
        <v>803</v>
      </c>
      <c r="I73" s="14">
        <v>4226276</v>
      </c>
      <c r="J73" s="15" t="s">
        <v>804</v>
      </c>
      <c r="K73" s="14" t="s">
        <v>79</v>
      </c>
      <c r="L73" s="14">
        <v>58</v>
      </c>
      <c r="M73" s="16">
        <v>41961</v>
      </c>
      <c r="N73" s="14" t="s">
        <v>686</v>
      </c>
      <c r="O73" s="14" t="s">
        <v>80</v>
      </c>
      <c r="P73" s="14" t="s">
        <v>805</v>
      </c>
      <c r="Q73" s="14" t="s">
        <v>687</v>
      </c>
      <c r="R73" s="14" t="s">
        <v>806</v>
      </c>
      <c r="S73" s="14" t="s">
        <v>171</v>
      </c>
      <c r="T73" s="14">
        <v>0.8</v>
      </c>
      <c r="U73" s="14" t="s">
        <v>262</v>
      </c>
      <c r="V73" s="14" t="b">
        <v>0</v>
      </c>
      <c r="W73" s="14">
        <v>3.98</v>
      </c>
      <c r="X73" s="14">
        <v>6.31</v>
      </c>
      <c r="Y73" s="14">
        <v>12.64</v>
      </c>
      <c r="Z73" s="14">
        <v>31.36</v>
      </c>
      <c r="AA73" s="14">
        <v>26.41</v>
      </c>
      <c r="AB73" s="14" t="s">
        <v>807</v>
      </c>
      <c r="AC73" s="14"/>
      <c r="AD73" s="14"/>
      <c r="AE73" s="14"/>
      <c r="AF73" s="14"/>
      <c r="AG73" s="14"/>
      <c r="AH73" s="14"/>
      <c r="AI73" s="14"/>
      <c r="AJ73" s="14"/>
      <c r="AK73" s="14"/>
      <c r="AL73" s="16">
        <v>41961</v>
      </c>
      <c r="AM73" s="33" t="s">
        <v>808</v>
      </c>
      <c r="AN73" s="16">
        <v>43633</v>
      </c>
      <c r="AO73" s="14" t="s">
        <v>809</v>
      </c>
      <c r="AP73" s="14">
        <v>1</v>
      </c>
      <c r="AQ73" s="14">
        <v>1</v>
      </c>
      <c r="AR73" s="20" t="s">
        <v>1269</v>
      </c>
      <c r="AS73" s="20">
        <v>0</v>
      </c>
      <c r="AT73" s="20">
        <v>55</v>
      </c>
      <c r="AU73" s="20" t="s">
        <v>1239</v>
      </c>
      <c r="AV73" s="14">
        <v>1</v>
      </c>
      <c r="AW73" s="14" t="s">
        <v>810</v>
      </c>
      <c r="AX73" s="16" t="s">
        <v>811</v>
      </c>
      <c r="AY73" s="20" t="s">
        <v>812</v>
      </c>
      <c r="AZ73" s="14" t="s">
        <v>813</v>
      </c>
      <c r="BA73" s="14">
        <v>0</v>
      </c>
      <c r="BB73" s="16"/>
      <c r="BC73" s="14">
        <v>55</v>
      </c>
      <c r="BD73" s="14"/>
      <c r="BE73" s="14" t="s">
        <v>814</v>
      </c>
      <c r="BF73" s="14">
        <v>1</v>
      </c>
      <c r="BG73" s="14">
        <v>1</v>
      </c>
      <c r="BH73" s="14"/>
      <c r="BI73" s="14" t="s">
        <v>70</v>
      </c>
      <c r="BJ73" s="14" t="s">
        <v>403</v>
      </c>
      <c r="BK73" s="14" t="s">
        <v>72</v>
      </c>
      <c r="BL73" s="14" t="s">
        <v>73</v>
      </c>
      <c r="BM73" s="14" t="s">
        <v>774</v>
      </c>
      <c r="BN73" s="14">
        <v>45</v>
      </c>
      <c r="BO73" s="14">
        <v>0</v>
      </c>
      <c r="BP73" s="14">
        <v>0</v>
      </c>
      <c r="BQ73" s="14">
        <v>0</v>
      </c>
      <c r="BR73" s="14"/>
      <c r="BS73" s="16"/>
    </row>
    <row r="74" spans="1:71" x14ac:dyDescent="0.2">
      <c r="A74" s="13" t="s">
        <v>815</v>
      </c>
      <c r="B74" s="13" t="str">
        <f>VLOOKUP(A74,[1]Sheet2!C:E,3,FALSE)</f>
        <v>18P4063874M</v>
      </c>
      <c r="C74" s="14">
        <v>0</v>
      </c>
      <c r="D74" s="14">
        <v>0</v>
      </c>
      <c r="E74" s="14">
        <v>0</v>
      </c>
      <c r="F74" s="14">
        <v>0</v>
      </c>
      <c r="G74" s="14">
        <v>10.020000000000001</v>
      </c>
      <c r="H74" s="14" t="s">
        <v>816</v>
      </c>
      <c r="I74" s="14">
        <v>4226578</v>
      </c>
      <c r="J74" s="15" t="s">
        <v>817</v>
      </c>
      <c r="K74" s="14" t="s">
        <v>79</v>
      </c>
      <c r="L74" s="14">
        <v>56</v>
      </c>
      <c r="M74" s="16">
        <v>41969</v>
      </c>
      <c r="N74" s="14" t="s">
        <v>686</v>
      </c>
      <c r="O74" s="14" t="s">
        <v>551</v>
      </c>
      <c r="P74" s="14" t="s">
        <v>715</v>
      </c>
      <c r="Q74" s="14" t="s">
        <v>687</v>
      </c>
      <c r="R74" s="14" t="s">
        <v>818</v>
      </c>
      <c r="S74" s="14" t="s">
        <v>819</v>
      </c>
      <c r="T74" s="14">
        <v>6</v>
      </c>
      <c r="U74" s="14" t="s">
        <v>102</v>
      </c>
      <c r="V74" s="14" t="b">
        <v>0</v>
      </c>
      <c r="W74" s="14">
        <v>3.44</v>
      </c>
      <c r="X74" s="14">
        <v>8.2799999999999994</v>
      </c>
      <c r="Y74" s="14">
        <v>14.14</v>
      </c>
      <c r="Z74" s="14">
        <v>7.28</v>
      </c>
      <c r="AA74" s="14">
        <v>9.77</v>
      </c>
      <c r="AB74" s="14" t="s">
        <v>445</v>
      </c>
      <c r="AC74" s="14"/>
      <c r="AD74" s="14"/>
      <c r="AE74" s="14"/>
      <c r="AF74" s="14"/>
      <c r="AG74" s="14"/>
      <c r="AH74" s="14"/>
      <c r="AI74" s="14"/>
      <c r="AJ74" s="14"/>
      <c r="AK74" s="14"/>
      <c r="AL74" s="16">
        <v>41969</v>
      </c>
      <c r="AM74" s="33" t="s">
        <v>820</v>
      </c>
      <c r="AN74" s="16">
        <v>43845</v>
      </c>
      <c r="AO74" s="21" t="s">
        <v>119</v>
      </c>
      <c r="AP74" s="14">
        <v>0</v>
      </c>
      <c r="AQ74" s="14">
        <v>0</v>
      </c>
      <c r="AR74" s="20" t="s">
        <v>1270</v>
      </c>
      <c r="AS74" s="20">
        <v>0</v>
      </c>
      <c r="AT74" s="20">
        <v>62</v>
      </c>
      <c r="AU74" s="20" t="s">
        <v>1239</v>
      </c>
      <c r="AV74" s="14">
        <v>0</v>
      </c>
      <c r="AW74" s="14"/>
      <c r="AX74" s="20"/>
      <c r="AY74" s="20" t="s">
        <v>821</v>
      </c>
      <c r="AZ74" s="14"/>
      <c r="BA74" s="14">
        <v>0</v>
      </c>
      <c r="BB74" s="16"/>
      <c r="BC74" s="14">
        <v>62</v>
      </c>
      <c r="BD74" s="14"/>
      <c r="BE74" s="14" t="s">
        <v>69</v>
      </c>
      <c r="BF74" s="14">
        <v>2</v>
      </c>
      <c r="BG74" s="14">
        <v>2</v>
      </c>
      <c r="BH74" s="14"/>
      <c r="BI74" s="14" t="s">
        <v>70</v>
      </c>
      <c r="BJ74" s="14" t="s">
        <v>447</v>
      </c>
      <c r="BK74" s="14" t="s">
        <v>72</v>
      </c>
      <c r="BL74" s="14" t="s">
        <v>233</v>
      </c>
      <c r="BM74" s="14" t="s">
        <v>233</v>
      </c>
      <c r="BN74" s="14">
        <v>20</v>
      </c>
      <c r="BO74" s="14">
        <v>0</v>
      </c>
      <c r="BP74" s="14">
        <v>0</v>
      </c>
      <c r="BQ74" s="14">
        <v>0</v>
      </c>
      <c r="BR74" s="14" t="s">
        <v>822</v>
      </c>
      <c r="BS74" s="16"/>
    </row>
    <row r="75" spans="1:71" x14ac:dyDescent="0.2">
      <c r="A75" s="13" t="s">
        <v>823</v>
      </c>
      <c r="B75" s="13" t="str">
        <f>VLOOKUP(A75,[1]Sheet2!C:E,3,FALSE)</f>
        <v>18P4063876M</v>
      </c>
      <c r="C75" s="14">
        <v>3</v>
      </c>
      <c r="D75" s="14">
        <v>4.1553720000000001E-3</v>
      </c>
      <c r="E75" s="14">
        <v>2</v>
      </c>
      <c r="F75" s="14">
        <v>5.210503E-3</v>
      </c>
      <c r="G75" s="14">
        <v>18.239999999999998</v>
      </c>
      <c r="H75" s="14" t="s">
        <v>824</v>
      </c>
      <c r="I75" s="14">
        <v>4227341</v>
      </c>
      <c r="J75" s="15" t="s">
        <v>825</v>
      </c>
      <c r="K75" s="14" t="s">
        <v>79</v>
      </c>
      <c r="L75" s="14">
        <v>65</v>
      </c>
      <c r="M75" s="16">
        <v>41976</v>
      </c>
      <c r="N75" s="14" t="s">
        <v>686</v>
      </c>
      <c r="O75" s="14" t="s">
        <v>56</v>
      </c>
      <c r="P75" s="14" t="s">
        <v>57</v>
      </c>
      <c r="Q75" s="14" t="s">
        <v>826</v>
      </c>
      <c r="R75" s="14" t="s">
        <v>827</v>
      </c>
      <c r="S75" s="14" t="s">
        <v>500</v>
      </c>
      <c r="T75" s="14">
        <v>1.4</v>
      </c>
      <c r="U75" s="14" t="s">
        <v>661</v>
      </c>
      <c r="V75" s="14" t="b">
        <v>0</v>
      </c>
      <c r="W75" s="14">
        <v>1.92</v>
      </c>
      <c r="X75" s="14">
        <v>4.3099999999999996</v>
      </c>
      <c r="Y75" s="14">
        <v>17.940000000000001</v>
      </c>
      <c r="Z75" s="14">
        <v>6.35</v>
      </c>
      <c r="AA75" s="14">
        <v>11.83</v>
      </c>
      <c r="AB75" s="14" t="s">
        <v>828</v>
      </c>
      <c r="AC75" s="14" t="s">
        <v>466</v>
      </c>
      <c r="AD75" s="14"/>
      <c r="AE75" s="14"/>
      <c r="AF75" s="14"/>
      <c r="AG75" s="14"/>
      <c r="AH75" s="14"/>
      <c r="AI75" s="14"/>
      <c r="AJ75" s="14"/>
      <c r="AK75" s="14"/>
      <c r="AL75" s="16">
        <v>41976</v>
      </c>
      <c r="AM75" s="33" t="s">
        <v>829</v>
      </c>
      <c r="AN75" s="16">
        <v>43631</v>
      </c>
      <c r="AO75" s="17" t="s">
        <v>437</v>
      </c>
      <c r="AP75" s="14">
        <v>0</v>
      </c>
      <c r="AQ75" s="14">
        <v>0</v>
      </c>
      <c r="AR75" s="20" t="s">
        <v>1271</v>
      </c>
      <c r="AS75" s="20">
        <v>0</v>
      </c>
      <c r="AT75" s="20">
        <v>47</v>
      </c>
      <c r="AU75" s="20" t="s">
        <v>1239</v>
      </c>
      <c r="AV75" s="14">
        <v>0</v>
      </c>
      <c r="AW75" s="14"/>
      <c r="AX75" s="20"/>
      <c r="AY75" s="20" t="s">
        <v>830</v>
      </c>
      <c r="AZ75" s="14"/>
      <c r="BA75" s="14">
        <v>0</v>
      </c>
      <c r="BB75" s="16"/>
      <c r="BC75" s="14">
        <v>47</v>
      </c>
      <c r="BD75" s="14"/>
      <c r="BE75" s="14" t="s">
        <v>470</v>
      </c>
      <c r="BF75" s="14">
        <v>2</v>
      </c>
      <c r="BG75" s="14">
        <v>2</v>
      </c>
      <c r="BH75" s="14"/>
      <c r="BI75" s="14" t="s">
        <v>70</v>
      </c>
      <c r="BJ75" s="14" t="s">
        <v>210</v>
      </c>
      <c r="BK75" s="14" t="s">
        <v>72</v>
      </c>
      <c r="BL75" s="14" t="s">
        <v>233</v>
      </c>
      <c r="BM75" s="14" t="s">
        <v>233</v>
      </c>
      <c r="BN75" s="14" t="s">
        <v>831</v>
      </c>
      <c r="BO75" s="14">
        <v>1</v>
      </c>
      <c r="BP75" s="14" t="s">
        <v>832</v>
      </c>
      <c r="BQ75" s="14">
        <v>0</v>
      </c>
      <c r="BR75" s="14" t="s">
        <v>833</v>
      </c>
      <c r="BS75" s="16"/>
    </row>
    <row r="76" spans="1:71" x14ac:dyDescent="0.2">
      <c r="A76" s="13" t="s">
        <v>834</v>
      </c>
      <c r="B76" s="13" t="str">
        <f>VLOOKUP(A76,[1]Sheet2!C:E,3,FALSE)</f>
        <v>18P4063877M</v>
      </c>
      <c r="C76" s="14">
        <v>4</v>
      </c>
      <c r="D76" s="14">
        <v>0.11490969299999999</v>
      </c>
      <c r="E76" s="14">
        <v>2</v>
      </c>
      <c r="F76" s="14">
        <v>0.22981938599999999</v>
      </c>
      <c r="G76" s="14">
        <v>13.282499999999999</v>
      </c>
      <c r="H76" s="14" t="s">
        <v>835</v>
      </c>
      <c r="I76" s="14">
        <v>4227123</v>
      </c>
      <c r="J76" s="15" t="s">
        <v>836</v>
      </c>
      <c r="K76" s="14" t="s">
        <v>79</v>
      </c>
      <c r="L76" s="14">
        <v>67</v>
      </c>
      <c r="M76" s="16">
        <v>41976</v>
      </c>
      <c r="N76" s="14" t="s">
        <v>686</v>
      </c>
      <c r="O76" s="14" t="s">
        <v>56</v>
      </c>
      <c r="P76" s="14" t="s">
        <v>765</v>
      </c>
      <c r="Q76" s="14" t="s">
        <v>826</v>
      </c>
      <c r="R76" s="14" t="s">
        <v>837</v>
      </c>
      <c r="S76" s="14" t="s">
        <v>838</v>
      </c>
      <c r="T76" s="14">
        <v>6.5</v>
      </c>
      <c r="U76" s="14" t="s">
        <v>102</v>
      </c>
      <c r="V76" s="14" t="b">
        <v>0</v>
      </c>
      <c r="W76" s="14">
        <v>1.24</v>
      </c>
      <c r="X76" s="14">
        <v>6.94</v>
      </c>
      <c r="Y76" s="14">
        <v>11.88</v>
      </c>
      <c r="Z76" s="14">
        <v>3.55</v>
      </c>
      <c r="AA76" s="14">
        <v>9.15</v>
      </c>
      <c r="AB76" s="14" t="s">
        <v>445</v>
      </c>
      <c r="AC76" s="14" t="s">
        <v>466</v>
      </c>
      <c r="AD76" s="14"/>
      <c r="AE76" s="14"/>
      <c r="AF76" s="14"/>
      <c r="AG76" s="14"/>
      <c r="AH76" s="14"/>
      <c r="AI76" s="14"/>
      <c r="AJ76" s="14"/>
      <c r="AK76" s="14"/>
      <c r="AL76" s="16">
        <v>41976</v>
      </c>
      <c r="AM76" s="33" t="s">
        <v>839</v>
      </c>
      <c r="AN76" s="16">
        <v>43631</v>
      </c>
      <c r="AO76" s="21" t="s">
        <v>132</v>
      </c>
      <c r="AP76" s="14">
        <v>0</v>
      </c>
      <c r="AQ76" s="14">
        <v>0</v>
      </c>
      <c r="AR76" s="20" t="s">
        <v>1254</v>
      </c>
      <c r="AS76" s="20">
        <v>0</v>
      </c>
      <c r="AT76" s="20">
        <v>54</v>
      </c>
      <c r="AU76" s="20" t="s">
        <v>1239</v>
      </c>
      <c r="AV76" s="21">
        <v>0</v>
      </c>
      <c r="AW76" s="17"/>
      <c r="AX76" s="16"/>
      <c r="AY76" s="20" t="s">
        <v>469</v>
      </c>
      <c r="AZ76" s="14"/>
      <c r="BA76" s="14">
        <v>0</v>
      </c>
      <c r="BB76" s="16"/>
      <c r="BC76" s="14">
        <v>54</v>
      </c>
      <c r="BD76" s="14"/>
      <c r="BE76" s="14" t="s">
        <v>470</v>
      </c>
      <c r="BF76" s="14">
        <v>5</v>
      </c>
      <c r="BG76" s="14">
        <v>3</v>
      </c>
      <c r="BH76" s="14">
        <v>0</v>
      </c>
      <c r="BI76" s="14" t="s">
        <v>470</v>
      </c>
      <c r="BJ76" s="14" t="s">
        <v>840</v>
      </c>
      <c r="BK76" s="14" t="s">
        <v>72</v>
      </c>
      <c r="BL76" s="14" t="s">
        <v>233</v>
      </c>
      <c r="BM76" s="14" t="s">
        <v>233</v>
      </c>
      <c r="BN76" s="14" t="s">
        <v>841</v>
      </c>
      <c r="BO76" s="14">
        <v>1</v>
      </c>
      <c r="BP76" s="14" t="s">
        <v>842</v>
      </c>
      <c r="BQ76" s="14">
        <v>0</v>
      </c>
      <c r="BR76" s="14" t="s">
        <v>843</v>
      </c>
      <c r="BS76" s="16"/>
    </row>
    <row r="77" spans="1:71" x14ac:dyDescent="0.2">
      <c r="A77" s="13" t="s">
        <v>844</v>
      </c>
      <c r="B77" s="13" t="str">
        <f>VLOOKUP(A77,[1]Sheet2!C:E,3,FALSE)</f>
        <v>18P4063878M</v>
      </c>
      <c r="C77" s="14">
        <v>4</v>
      </c>
      <c r="D77" s="14">
        <v>5.1199380000000001E-3</v>
      </c>
      <c r="E77" s="14">
        <v>3</v>
      </c>
      <c r="F77" s="14">
        <v>6.0894E-3</v>
      </c>
      <c r="G77" s="14">
        <v>31.919999999999998</v>
      </c>
      <c r="H77" s="14" t="s">
        <v>845</v>
      </c>
      <c r="I77" s="14">
        <v>4187650</v>
      </c>
      <c r="J77" s="15" t="s">
        <v>846</v>
      </c>
      <c r="K77" s="14" t="s">
        <v>79</v>
      </c>
      <c r="L77" s="14">
        <v>57</v>
      </c>
      <c r="M77" s="16">
        <v>41978</v>
      </c>
      <c r="N77" s="14" t="s">
        <v>686</v>
      </c>
      <c r="O77" s="17" t="s">
        <v>847</v>
      </c>
      <c r="P77" s="14" t="s">
        <v>848</v>
      </c>
      <c r="Q77" s="14" t="s">
        <v>826</v>
      </c>
      <c r="R77" s="14" t="s">
        <v>849</v>
      </c>
      <c r="S77" s="14" t="s">
        <v>850</v>
      </c>
      <c r="T77" s="14">
        <v>2</v>
      </c>
      <c r="U77" s="14" t="s">
        <v>661</v>
      </c>
      <c r="V77" s="14" t="b">
        <v>0</v>
      </c>
      <c r="W77" s="14">
        <v>3.29</v>
      </c>
      <c r="X77" s="14">
        <v>6.38</v>
      </c>
      <c r="Y77" s="14">
        <v>32.08</v>
      </c>
      <c r="Z77" s="14" t="s">
        <v>61</v>
      </c>
      <c r="AA77" s="14">
        <v>59.21</v>
      </c>
      <c r="AB77" s="14" t="s">
        <v>465</v>
      </c>
      <c r="AC77" s="14" t="s">
        <v>851</v>
      </c>
      <c r="AD77" s="14"/>
      <c r="AE77" s="14"/>
      <c r="AF77" s="14"/>
      <c r="AG77" s="14"/>
      <c r="AH77" s="14"/>
      <c r="AI77" s="14"/>
      <c r="AJ77" s="14"/>
      <c r="AK77" s="14"/>
      <c r="AL77" s="16">
        <v>41978</v>
      </c>
      <c r="AM77" s="33" t="s">
        <v>852</v>
      </c>
      <c r="AN77" s="16">
        <v>43633</v>
      </c>
      <c r="AO77" s="14" t="s">
        <v>132</v>
      </c>
      <c r="AP77" s="14">
        <v>0</v>
      </c>
      <c r="AQ77" s="14">
        <v>0</v>
      </c>
      <c r="AR77" s="20" t="s">
        <v>1254</v>
      </c>
      <c r="AS77" s="20">
        <v>0</v>
      </c>
      <c r="AT77" s="20">
        <v>54</v>
      </c>
      <c r="AU77" s="20" t="s">
        <v>1239</v>
      </c>
      <c r="AV77" s="14">
        <v>0</v>
      </c>
      <c r="AW77" s="14"/>
      <c r="AX77" s="16"/>
      <c r="AY77" s="20" t="s">
        <v>469</v>
      </c>
      <c r="AZ77" s="14"/>
      <c r="BA77" s="14">
        <v>0</v>
      </c>
      <c r="BB77" s="16"/>
      <c r="BC77" s="14">
        <v>54</v>
      </c>
      <c r="BD77" s="14"/>
      <c r="BE77" s="14" t="s">
        <v>470</v>
      </c>
      <c r="BF77" s="14">
        <v>2</v>
      </c>
      <c r="BG77" s="14">
        <v>2</v>
      </c>
      <c r="BH77" s="14">
        <v>0</v>
      </c>
      <c r="BI77" s="14" t="s">
        <v>470</v>
      </c>
      <c r="BJ77" s="14" t="s">
        <v>512</v>
      </c>
      <c r="BK77" s="14" t="s">
        <v>72</v>
      </c>
      <c r="BL77" s="14" t="s">
        <v>853</v>
      </c>
      <c r="BM77" s="14" t="s">
        <v>854</v>
      </c>
      <c r="BN77" s="14">
        <v>60</v>
      </c>
      <c r="BO77" s="14">
        <v>1</v>
      </c>
      <c r="BP77" s="14" t="s">
        <v>414</v>
      </c>
      <c r="BQ77" s="14">
        <v>0</v>
      </c>
      <c r="BR77" s="14" t="s">
        <v>855</v>
      </c>
      <c r="BS77" s="16"/>
    </row>
    <row r="78" spans="1:71" x14ac:dyDescent="0.2">
      <c r="A78" s="13" t="s">
        <v>856</v>
      </c>
      <c r="B78" s="13" t="str">
        <f>VLOOKUP(A78,[1]Sheet2!C:E,3,FALSE)</f>
        <v>18P4063880M</v>
      </c>
      <c r="C78" s="14">
        <v>6</v>
      </c>
      <c r="D78" s="14">
        <v>1.903566E-3</v>
      </c>
      <c r="E78" s="14">
        <v>2</v>
      </c>
      <c r="F78" s="14">
        <v>5.6035399999999997E-3</v>
      </c>
      <c r="G78" s="14">
        <v>11.160000000000002</v>
      </c>
      <c r="H78" s="14" t="s">
        <v>857</v>
      </c>
      <c r="I78" s="14">
        <v>7000550</v>
      </c>
      <c r="J78" s="15" t="s">
        <v>858</v>
      </c>
      <c r="K78" s="14" t="s">
        <v>79</v>
      </c>
      <c r="L78" s="14">
        <v>68</v>
      </c>
      <c r="M78" s="16">
        <v>41982</v>
      </c>
      <c r="N78" s="14" t="s">
        <v>686</v>
      </c>
      <c r="O78" s="14" t="s">
        <v>97</v>
      </c>
      <c r="P78" s="14" t="s">
        <v>98</v>
      </c>
      <c r="Q78" s="14" t="s">
        <v>687</v>
      </c>
      <c r="R78" s="14" t="s">
        <v>859</v>
      </c>
      <c r="S78" s="14" t="s">
        <v>717</v>
      </c>
      <c r="T78" s="14">
        <v>0.5</v>
      </c>
      <c r="U78" s="14" t="s">
        <v>301</v>
      </c>
      <c r="V78" s="14" t="b">
        <v>0</v>
      </c>
      <c r="W78" s="14">
        <v>4.97</v>
      </c>
      <c r="X78" s="14">
        <v>4.58</v>
      </c>
      <c r="Y78" s="14">
        <v>8.77</v>
      </c>
      <c r="Z78" s="14">
        <v>9.24</v>
      </c>
      <c r="AA78" s="14">
        <v>3.19</v>
      </c>
      <c r="AB78" s="14" t="s">
        <v>860</v>
      </c>
      <c r="AC78" s="14"/>
      <c r="AD78" s="14"/>
      <c r="AE78" s="14"/>
      <c r="AF78" s="14"/>
      <c r="AG78" s="14"/>
      <c r="AH78" s="14"/>
      <c r="AI78" s="14"/>
      <c r="AJ78" s="14"/>
      <c r="AK78" s="14"/>
      <c r="AL78" s="16">
        <v>41982</v>
      </c>
      <c r="AM78" s="33" t="s">
        <v>861</v>
      </c>
      <c r="AN78" s="16">
        <v>43121</v>
      </c>
      <c r="AO78" s="14" t="s">
        <v>205</v>
      </c>
      <c r="AP78" s="14">
        <v>0</v>
      </c>
      <c r="AQ78" s="14">
        <v>1</v>
      </c>
      <c r="AR78" s="20" t="s">
        <v>1272</v>
      </c>
      <c r="AS78" s="20">
        <v>1</v>
      </c>
      <c r="AT78" s="20">
        <v>37</v>
      </c>
      <c r="AU78" s="20" t="s">
        <v>1239</v>
      </c>
      <c r="AV78" s="14">
        <v>0</v>
      </c>
      <c r="AW78" s="14"/>
      <c r="AX78" s="16"/>
      <c r="AY78" s="20" t="s">
        <v>862</v>
      </c>
      <c r="AZ78" s="14"/>
      <c r="BA78" s="14">
        <v>1</v>
      </c>
      <c r="BB78" s="16">
        <v>43101</v>
      </c>
      <c r="BC78" s="14">
        <v>37</v>
      </c>
      <c r="BD78" s="21">
        <v>0</v>
      </c>
      <c r="BE78" s="14" t="s">
        <v>70</v>
      </c>
      <c r="BF78" s="14" t="s">
        <v>863</v>
      </c>
      <c r="BG78" s="14">
        <v>1</v>
      </c>
      <c r="BH78" s="14"/>
      <c r="BI78" s="14" t="s">
        <v>70</v>
      </c>
      <c r="BJ78" s="14" t="s">
        <v>447</v>
      </c>
      <c r="BK78" s="14" t="s">
        <v>72</v>
      </c>
      <c r="BL78" s="14" t="s">
        <v>429</v>
      </c>
      <c r="BM78" s="14" t="s">
        <v>233</v>
      </c>
      <c r="BN78" s="14">
        <v>90</v>
      </c>
      <c r="BO78" s="14">
        <v>0</v>
      </c>
      <c r="BP78" s="14">
        <v>0</v>
      </c>
      <c r="BQ78" s="14">
        <v>0</v>
      </c>
      <c r="BR78" s="14" t="s">
        <v>864</v>
      </c>
      <c r="BS78" s="16"/>
    </row>
    <row r="79" spans="1:71" x14ac:dyDescent="0.2">
      <c r="A79" s="13" t="s">
        <v>865</v>
      </c>
      <c r="B79" s="13" t="str">
        <f>VLOOKUP(A79,[1]Sheet2!C:E,3,FALSE)</f>
        <v>18P4063881M</v>
      </c>
      <c r="C79" s="14">
        <v>0</v>
      </c>
      <c r="D79" s="14">
        <v>0</v>
      </c>
      <c r="E79" s="14">
        <v>0</v>
      </c>
      <c r="F79" s="14">
        <v>0</v>
      </c>
      <c r="G79" s="14">
        <v>31.639999999999997</v>
      </c>
      <c r="H79" s="14" t="s">
        <v>866</v>
      </c>
      <c r="I79" s="14">
        <v>4228693</v>
      </c>
      <c r="J79" s="15" t="s">
        <v>867</v>
      </c>
      <c r="K79" s="14" t="s">
        <v>79</v>
      </c>
      <c r="L79" s="14">
        <v>76</v>
      </c>
      <c r="M79" s="16">
        <v>41996</v>
      </c>
      <c r="N79" s="14" t="s">
        <v>686</v>
      </c>
      <c r="O79" s="14" t="s">
        <v>97</v>
      </c>
      <c r="P79" s="14" t="s">
        <v>179</v>
      </c>
      <c r="Q79" s="14" t="s">
        <v>687</v>
      </c>
      <c r="R79" s="14" t="s">
        <v>868</v>
      </c>
      <c r="S79" s="14" t="s">
        <v>727</v>
      </c>
      <c r="T79" s="14">
        <v>2.5</v>
      </c>
      <c r="U79" s="14" t="s">
        <v>102</v>
      </c>
      <c r="V79" s="14" t="b">
        <v>0</v>
      </c>
      <c r="W79" s="14">
        <v>2.8</v>
      </c>
      <c r="X79" s="14">
        <v>3.45</v>
      </c>
      <c r="Y79" s="14">
        <v>10.84</v>
      </c>
      <c r="Z79" s="14">
        <v>6.85</v>
      </c>
      <c r="AA79" s="14">
        <v>9.7100000000000009</v>
      </c>
      <c r="AB79" s="14" t="s">
        <v>521</v>
      </c>
      <c r="AC79" s="14"/>
      <c r="AD79" s="14"/>
      <c r="AE79" s="14"/>
      <c r="AF79" s="14"/>
      <c r="AG79" s="14"/>
      <c r="AH79" s="14"/>
      <c r="AI79" s="14"/>
      <c r="AJ79" s="14"/>
      <c r="AK79" s="14"/>
      <c r="AL79" s="16">
        <v>41996</v>
      </c>
      <c r="AM79" s="33" t="s">
        <v>869</v>
      </c>
      <c r="AN79" s="16">
        <v>43405</v>
      </c>
      <c r="AO79" s="14" t="s">
        <v>132</v>
      </c>
      <c r="AP79" s="14">
        <v>0</v>
      </c>
      <c r="AQ79" s="14">
        <v>0</v>
      </c>
      <c r="AR79" s="20" t="s">
        <v>1271</v>
      </c>
      <c r="AS79" s="20">
        <v>0</v>
      </c>
      <c r="AT79" s="20">
        <v>47</v>
      </c>
      <c r="AU79" s="20" t="s">
        <v>1239</v>
      </c>
      <c r="AV79" s="14">
        <v>0</v>
      </c>
      <c r="AW79" s="14"/>
      <c r="AX79" s="16"/>
      <c r="AY79" s="20" t="s">
        <v>830</v>
      </c>
      <c r="AZ79" s="14"/>
      <c r="BA79" s="14">
        <v>0</v>
      </c>
      <c r="BB79" s="16"/>
      <c r="BC79" s="14">
        <v>47</v>
      </c>
      <c r="BD79" s="14"/>
      <c r="BE79" s="14" t="s">
        <v>70</v>
      </c>
      <c r="BF79" s="14">
        <v>1</v>
      </c>
      <c r="BG79" s="14">
        <v>1</v>
      </c>
      <c r="BH79" s="14"/>
      <c r="BI79" s="14"/>
      <c r="BJ79" s="14" t="s">
        <v>447</v>
      </c>
      <c r="BK79" s="14" t="s">
        <v>72</v>
      </c>
      <c r="BL79" s="14" t="s">
        <v>160</v>
      </c>
      <c r="BM79" s="14" t="s">
        <v>73</v>
      </c>
      <c r="BN79" s="14">
        <v>5</v>
      </c>
      <c r="BO79" s="14">
        <v>1</v>
      </c>
      <c r="BP79" s="14" t="s">
        <v>870</v>
      </c>
      <c r="BQ79" s="14">
        <v>0</v>
      </c>
      <c r="BR79" s="14"/>
      <c r="BS79" s="16"/>
    </row>
    <row r="80" spans="1:71" x14ac:dyDescent="0.2">
      <c r="A80" s="13" t="s">
        <v>871</v>
      </c>
      <c r="B80" s="13" t="str">
        <f>VLOOKUP(A80,[1]Sheet2!C:E,3,FALSE)</f>
        <v>18P4063882M</v>
      </c>
      <c r="C80" s="14">
        <v>4</v>
      </c>
      <c r="D80" s="14">
        <v>6.1387400000000004E-4</v>
      </c>
      <c r="E80" s="14">
        <v>1</v>
      </c>
      <c r="F80" s="14">
        <v>2.4554960000000002E-3</v>
      </c>
      <c r="G80" s="14">
        <v>21.24</v>
      </c>
      <c r="H80" s="14" t="s">
        <v>872</v>
      </c>
      <c r="I80" s="14">
        <v>4229194</v>
      </c>
      <c r="J80" s="15" t="s">
        <v>873</v>
      </c>
      <c r="K80" s="14" t="s">
        <v>79</v>
      </c>
      <c r="L80" s="14">
        <v>75</v>
      </c>
      <c r="M80" s="16">
        <v>42008</v>
      </c>
      <c r="N80" s="14" t="s">
        <v>686</v>
      </c>
      <c r="O80" s="14" t="s">
        <v>56</v>
      </c>
      <c r="P80" s="14" t="s">
        <v>744</v>
      </c>
      <c r="Q80" s="14" t="s">
        <v>687</v>
      </c>
      <c r="R80" s="14" t="s">
        <v>874</v>
      </c>
      <c r="S80" s="14" t="s">
        <v>171</v>
      </c>
      <c r="T80" s="14">
        <v>2</v>
      </c>
      <c r="U80" s="14" t="s">
        <v>661</v>
      </c>
      <c r="V80" s="14" t="b">
        <v>0</v>
      </c>
      <c r="W80" s="14">
        <v>3.06</v>
      </c>
      <c r="X80" s="14">
        <v>1.6</v>
      </c>
      <c r="Y80" s="14">
        <v>24.99</v>
      </c>
      <c r="Z80" s="14">
        <v>15.88</v>
      </c>
      <c r="AA80" s="14">
        <v>10.41</v>
      </c>
      <c r="AB80" s="14" t="s">
        <v>445</v>
      </c>
      <c r="AC80" s="14"/>
      <c r="AD80" s="14"/>
      <c r="AE80" s="14"/>
      <c r="AF80" s="14"/>
      <c r="AG80" s="14"/>
      <c r="AH80" s="14"/>
      <c r="AI80" s="14"/>
      <c r="AJ80" s="14"/>
      <c r="AK80" s="14"/>
      <c r="AL80" s="16">
        <v>42008</v>
      </c>
      <c r="AM80" s="33" t="s">
        <v>875</v>
      </c>
      <c r="AN80" s="16">
        <v>43657</v>
      </c>
      <c r="AO80" s="25" t="s">
        <v>876</v>
      </c>
      <c r="AP80" s="14">
        <v>1</v>
      </c>
      <c r="AQ80" s="14">
        <v>1</v>
      </c>
      <c r="AR80" s="20" t="s">
        <v>1243</v>
      </c>
      <c r="AS80" s="20">
        <v>0</v>
      </c>
      <c r="AT80" s="20">
        <v>54</v>
      </c>
      <c r="AU80" s="20" t="s">
        <v>1239</v>
      </c>
      <c r="AV80" s="28">
        <v>1</v>
      </c>
      <c r="AW80" s="28" t="s">
        <v>877</v>
      </c>
      <c r="AX80" s="29" t="s">
        <v>878</v>
      </c>
      <c r="AY80" s="20" t="s">
        <v>208</v>
      </c>
      <c r="AZ80" s="21" t="s">
        <v>879</v>
      </c>
      <c r="BA80" s="21">
        <v>0</v>
      </c>
      <c r="BB80" s="16"/>
      <c r="BC80" s="14">
        <v>54</v>
      </c>
      <c r="BD80" s="14"/>
      <c r="BE80" s="14" t="s">
        <v>70</v>
      </c>
      <c r="BF80" s="14">
        <v>1</v>
      </c>
      <c r="BG80" s="14">
        <v>1</v>
      </c>
      <c r="BH80" s="14">
        <v>0</v>
      </c>
      <c r="BI80" s="14">
        <v>0</v>
      </c>
      <c r="BJ80" s="14" t="s">
        <v>447</v>
      </c>
      <c r="BK80" s="14" t="s">
        <v>72</v>
      </c>
      <c r="BL80" s="14" t="s">
        <v>880</v>
      </c>
      <c r="BM80" s="14"/>
      <c r="BN80" s="14">
        <v>25</v>
      </c>
      <c r="BO80" s="14">
        <v>0</v>
      </c>
      <c r="BP80" s="14">
        <v>0</v>
      </c>
      <c r="BQ80" s="14">
        <v>0</v>
      </c>
      <c r="BR80" s="14"/>
      <c r="BS80" s="16"/>
    </row>
    <row r="81" spans="1:71" x14ac:dyDescent="0.2">
      <c r="A81" s="13" t="s">
        <v>881</v>
      </c>
      <c r="B81" s="13" t="str">
        <f>VLOOKUP(A81,[1]Sheet2!C:E,3,FALSE)</f>
        <v>18P4063884M</v>
      </c>
      <c r="C81" s="14">
        <v>5</v>
      </c>
      <c r="D81" s="14">
        <v>1.9996825999999999E-2</v>
      </c>
      <c r="E81" s="14">
        <v>3</v>
      </c>
      <c r="F81" s="14">
        <v>3.3036784999999999E-2</v>
      </c>
      <c r="G81" s="14">
        <v>26.169230769230772</v>
      </c>
      <c r="H81" s="14" t="s">
        <v>882</v>
      </c>
      <c r="I81" s="14">
        <v>4230309</v>
      </c>
      <c r="J81" s="15" t="s">
        <v>883</v>
      </c>
      <c r="K81" s="14" t="s">
        <v>79</v>
      </c>
      <c r="L81" s="14">
        <v>61</v>
      </c>
      <c r="M81" s="16">
        <v>42024</v>
      </c>
      <c r="N81" s="14" t="s">
        <v>686</v>
      </c>
      <c r="O81" s="14" t="s">
        <v>80</v>
      </c>
      <c r="P81" s="14" t="s">
        <v>453</v>
      </c>
      <c r="Q81" s="14" t="s">
        <v>687</v>
      </c>
      <c r="R81" s="14" t="s">
        <v>884</v>
      </c>
      <c r="S81" s="14" t="s">
        <v>885</v>
      </c>
      <c r="T81" s="14">
        <v>6</v>
      </c>
      <c r="U81" s="14" t="s">
        <v>661</v>
      </c>
      <c r="V81" s="14" t="b">
        <v>0</v>
      </c>
      <c r="W81" s="14">
        <v>2.62</v>
      </c>
      <c r="X81" s="14">
        <v>4.28</v>
      </c>
      <c r="Y81" s="14">
        <v>15.76</v>
      </c>
      <c r="Z81" s="14">
        <v>17.39</v>
      </c>
      <c r="AA81" s="14" t="s">
        <v>61</v>
      </c>
      <c r="AB81" s="14" t="s">
        <v>886</v>
      </c>
      <c r="AC81" s="14" t="s">
        <v>466</v>
      </c>
      <c r="AD81" s="14" t="s">
        <v>887</v>
      </c>
      <c r="AE81" s="14"/>
      <c r="AF81" s="14"/>
      <c r="AG81" s="14"/>
      <c r="AH81" s="14"/>
      <c r="AI81" s="14"/>
      <c r="AJ81" s="14"/>
      <c r="AK81" s="14" t="s">
        <v>888</v>
      </c>
      <c r="AL81" s="16">
        <v>42024</v>
      </c>
      <c r="AM81" s="33" t="s">
        <v>889</v>
      </c>
      <c r="AN81" s="16">
        <v>42518</v>
      </c>
      <c r="AO81" s="14" t="s">
        <v>88</v>
      </c>
      <c r="AP81" s="14">
        <v>1</v>
      </c>
      <c r="AQ81" s="14">
        <v>1</v>
      </c>
      <c r="AR81" s="20" t="s">
        <v>1260</v>
      </c>
      <c r="AS81" s="20">
        <v>1</v>
      </c>
      <c r="AT81" s="20">
        <v>12</v>
      </c>
      <c r="AU81" s="20" t="s">
        <v>1239</v>
      </c>
      <c r="AV81" s="14">
        <v>1</v>
      </c>
      <c r="AW81" s="14" t="s">
        <v>656</v>
      </c>
      <c r="AX81" s="16" t="s">
        <v>890</v>
      </c>
      <c r="AY81" s="20" t="s">
        <v>891</v>
      </c>
      <c r="AZ81" s="14" t="s">
        <v>508</v>
      </c>
      <c r="BA81" s="14">
        <v>1</v>
      </c>
      <c r="BB81" s="16">
        <v>42370</v>
      </c>
      <c r="BC81" s="14">
        <v>12</v>
      </c>
      <c r="BD81" s="14">
        <v>1</v>
      </c>
      <c r="BE81" s="14" t="s">
        <v>892</v>
      </c>
      <c r="BF81" s="14">
        <v>7</v>
      </c>
      <c r="BG81" s="14">
        <v>7</v>
      </c>
      <c r="BH81" s="14">
        <v>0</v>
      </c>
      <c r="BI81" s="14" t="s">
        <v>470</v>
      </c>
      <c r="BJ81" s="14" t="s">
        <v>471</v>
      </c>
      <c r="BK81" s="14" t="s">
        <v>72</v>
      </c>
      <c r="BL81" s="14" t="s">
        <v>73</v>
      </c>
      <c r="BM81" s="14" t="s">
        <v>73</v>
      </c>
      <c r="BN81" s="14">
        <v>30</v>
      </c>
      <c r="BO81" s="14">
        <v>1</v>
      </c>
      <c r="BP81" s="14" t="s">
        <v>893</v>
      </c>
      <c r="BQ81" s="14">
        <v>0</v>
      </c>
      <c r="BR81" s="14" t="s">
        <v>894</v>
      </c>
      <c r="BS81" s="16">
        <v>43218</v>
      </c>
    </row>
    <row r="82" spans="1:71" x14ac:dyDescent="0.2">
      <c r="A82" s="13" t="s">
        <v>895</v>
      </c>
      <c r="B82" s="13" t="str">
        <f>VLOOKUP(A82,[1]Sheet2!C:E,3,FALSE)</f>
        <v>18P4063886M</v>
      </c>
      <c r="C82" s="14"/>
      <c r="D82" s="14"/>
      <c r="E82" s="14"/>
      <c r="F82" s="14"/>
      <c r="G82" s="14">
        <v>13.860000000000001</v>
      </c>
      <c r="H82" s="14" t="s">
        <v>896</v>
      </c>
      <c r="I82" s="14">
        <v>4236813</v>
      </c>
      <c r="J82" s="30" t="s">
        <v>897</v>
      </c>
      <c r="K82" s="14" t="s">
        <v>79</v>
      </c>
      <c r="L82" s="14">
        <v>72</v>
      </c>
      <c r="M82" s="16">
        <v>42116</v>
      </c>
      <c r="N82" s="14" t="s">
        <v>686</v>
      </c>
      <c r="O82" s="14" t="s">
        <v>97</v>
      </c>
      <c r="P82" s="14" t="s">
        <v>179</v>
      </c>
      <c r="Q82" s="14" t="s">
        <v>826</v>
      </c>
      <c r="R82" s="14" t="s">
        <v>898</v>
      </c>
      <c r="S82" s="14" t="s">
        <v>727</v>
      </c>
      <c r="T82" s="14">
        <v>3</v>
      </c>
      <c r="U82" s="14" t="s">
        <v>172</v>
      </c>
      <c r="V82" s="14" t="b">
        <v>0</v>
      </c>
      <c r="W82" s="14" t="s">
        <v>61</v>
      </c>
      <c r="X82" s="14" t="s">
        <v>61</v>
      </c>
      <c r="Y82" s="14" t="s">
        <v>61</v>
      </c>
      <c r="Z82" s="14" t="s">
        <v>61</v>
      </c>
      <c r="AA82" s="14" t="s">
        <v>61</v>
      </c>
      <c r="AB82" s="14" t="s">
        <v>465</v>
      </c>
      <c r="AC82" s="14" t="s">
        <v>466</v>
      </c>
      <c r="AD82" s="14"/>
      <c r="AE82" s="14"/>
      <c r="AF82" s="14"/>
      <c r="AG82" s="14"/>
      <c r="AH82" s="14"/>
      <c r="AI82" s="14"/>
      <c r="AJ82" s="14"/>
      <c r="AK82" s="14"/>
      <c r="AL82" s="16">
        <v>42116</v>
      </c>
      <c r="AM82" s="33" t="s">
        <v>899</v>
      </c>
      <c r="AN82" s="16">
        <v>42322</v>
      </c>
      <c r="AO82" s="14" t="s">
        <v>88</v>
      </c>
      <c r="AP82" s="14"/>
      <c r="AQ82" s="14"/>
      <c r="AR82" s="20"/>
      <c r="AS82" s="20">
        <v>1</v>
      </c>
      <c r="AT82" s="20">
        <v>3</v>
      </c>
      <c r="AU82" s="20" t="s">
        <v>1239</v>
      </c>
      <c r="AV82" s="17" t="s">
        <v>361</v>
      </c>
      <c r="AW82" s="14"/>
      <c r="AX82" s="16"/>
      <c r="AY82" s="20" t="s">
        <v>361</v>
      </c>
      <c r="AZ82" s="14"/>
      <c r="BA82" s="14">
        <v>1</v>
      </c>
      <c r="BB82" s="16">
        <v>42186</v>
      </c>
      <c r="BC82" s="14">
        <v>3</v>
      </c>
      <c r="BD82" s="17" t="s">
        <v>362</v>
      </c>
      <c r="BE82" s="14" t="s">
        <v>470</v>
      </c>
      <c r="BF82" s="14">
        <v>2</v>
      </c>
      <c r="BG82" s="14">
        <v>2</v>
      </c>
      <c r="BH82" s="14">
        <v>0</v>
      </c>
      <c r="BI82" s="14" t="s">
        <v>470</v>
      </c>
      <c r="BJ82" s="14" t="s">
        <v>900</v>
      </c>
      <c r="BK82" s="14" t="s">
        <v>72</v>
      </c>
      <c r="BL82" s="14" t="s">
        <v>466</v>
      </c>
      <c r="BM82" s="14" t="s">
        <v>466</v>
      </c>
      <c r="BN82" s="14">
        <v>6</v>
      </c>
      <c r="BO82" s="14">
        <v>1</v>
      </c>
      <c r="BP82" s="14" t="s">
        <v>901</v>
      </c>
      <c r="BQ82" s="14">
        <v>0</v>
      </c>
      <c r="BR82" s="14" t="s">
        <v>902</v>
      </c>
      <c r="BS82" s="16"/>
    </row>
    <row r="83" spans="1:71" x14ac:dyDescent="0.2">
      <c r="A83" s="13" t="s">
        <v>903</v>
      </c>
      <c r="B83" s="13" t="str">
        <f>VLOOKUP(A83,[1]Sheet2!C:E,3,FALSE)</f>
        <v>18P4063887M</v>
      </c>
      <c r="C83" s="14">
        <v>0</v>
      </c>
      <c r="D83" s="14">
        <v>0</v>
      </c>
      <c r="E83" s="14">
        <v>0</v>
      </c>
      <c r="F83" s="14">
        <v>0</v>
      </c>
      <c r="G83" s="14">
        <v>17.528000000000002</v>
      </c>
      <c r="H83" s="14" t="s">
        <v>904</v>
      </c>
      <c r="I83" s="14">
        <v>4195588</v>
      </c>
      <c r="J83" s="15" t="s">
        <v>905</v>
      </c>
      <c r="K83" s="14" t="s">
        <v>79</v>
      </c>
      <c r="L83" s="14">
        <v>69</v>
      </c>
      <c r="M83" s="16">
        <v>42045</v>
      </c>
      <c r="N83" s="14" t="s">
        <v>686</v>
      </c>
      <c r="O83" s="14" t="s">
        <v>97</v>
      </c>
      <c r="P83" s="14" t="s">
        <v>98</v>
      </c>
      <c r="Q83" s="14" t="s">
        <v>826</v>
      </c>
      <c r="R83" s="14" t="s">
        <v>906</v>
      </c>
      <c r="S83" s="14" t="s">
        <v>727</v>
      </c>
      <c r="T83" s="14">
        <v>1.5</v>
      </c>
      <c r="U83" s="14" t="s">
        <v>102</v>
      </c>
      <c r="V83" s="14" t="b">
        <v>0</v>
      </c>
      <c r="W83" s="14">
        <v>3.45</v>
      </c>
      <c r="X83" s="14">
        <v>3.1</v>
      </c>
      <c r="Y83" s="14">
        <v>9.7899999999999991</v>
      </c>
      <c r="Z83" s="14">
        <v>5.49</v>
      </c>
      <c r="AA83" s="14">
        <v>12.03</v>
      </c>
      <c r="AB83" s="14" t="s">
        <v>907</v>
      </c>
      <c r="AC83" s="14" t="s">
        <v>466</v>
      </c>
      <c r="AD83" s="14"/>
      <c r="AE83" s="14"/>
      <c r="AF83" s="14"/>
      <c r="AG83" s="14"/>
      <c r="AH83" s="14"/>
      <c r="AI83" s="14"/>
      <c r="AJ83" s="14"/>
      <c r="AK83" s="14"/>
      <c r="AL83" s="16">
        <v>42045</v>
      </c>
      <c r="AM83" s="33" t="s">
        <v>908</v>
      </c>
      <c r="AN83" s="16">
        <v>43647</v>
      </c>
      <c r="AO83" s="17" t="s">
        <v>909</v>
      </c>
      <c r="AP83" s="14">
        <v>1</v>
      </c>
      <c r="AQ83" s="14">
        <v>1</v>
      </c>
      <c r="AR83" s="20" t="s">
        <v>1266</v>
      </c>
      <c r="AS83" s="20">
        <v>0</v>
      </c>
      <c r="AT83" s="20">
        <v>35</v>
      </c>
      <c r="AU83" s="20" t="s">
        <v>1239</v>
      </c>
      <c r="AV83" s="14">
        <v>1</v>
      </c>
      <c r="AW83" s="21" t="s">
        <v>810</v>
      </c>
      <c r="AX83" s="20" t="s">
        <v>910</v>
      </c>
      <c r="AY83" s="20" t="s">
        <v>751</v>
      </c>
      <c r="AZ83" s="14" t="s">
        <v>911</v>
      </c>
      <c r="BA83" s="14">
        <v>0</v>
      </c>
      <c r="BB83" s="16"/>
      <c r="BC83" s="14">
        <v>35</v>
      </c>
      <c r="BD83" s="14"/>
      <c r="BE83" s="14" t="s">
        <v>70</v>
      </c>
      <c r="BF83" s="14">
        <v>1</v>
      </c>
      <c r="BG83" s="14">
        <v>1</v>
      </c>
      <c r="BH83" s="14"/>
      <c r="BI83" s="14">
        <v>0</v>
      </c>
      <c r="BJ83" s="14" t="s">
        <v>646</v>
      </c>
      <c r="BK83" s="14" t="s">
        <v>72</v>
      </c>
      <c r="BL83" s="14" t="s">
        <v>912</v>
      </c>
      <c r="BM83" s="14" t="s">
        <v>73</v>
      </c>
      <c r="BN83" s="14">
        <v>30</v>
      </c>
      <c r="BO83" s="14">
        <v>1</v>
      </c>
      <c r="BP83" s="14" t="s">
        <v>842</v>
      </c>
      <c r="BQ83" s="14">
        <v>0</v>
      </c>
      <c r="BR83" s="14" t="s">
        <v>913</v>
      </c>
      <c r="BS83" s="16"/>
    </row>
    <row r="84" spans="1:71" x14ac:dyDescent="0.2">
      <c r="A84" s="13" t="s">
        <v>914</v>
      </c>
      <c r="B84" s="13" t="str">
        <f>VLOOKUP(A84,[1]Sheet2!C:E,3,FALSE)</f>
        <v>18P4063888M</v>
      </c>
      <c r="C84" s="14">
        <v>0</v>
      </c>
      <c r="D84" s="14">
        <v>0</v>
      </c>
      <c r="E84" s="14">
        <v>0</v>
      </c>
      <c r="F84" s="14">
        <v>0</v>
      </c>
      <c r="G84" s="14">
        <v>28.8</v>
      </c>
      <c r="H84" s="14" t="s">
        <v>915</v>
      </c>
      <c r="I84" s="14">
        <v>4218573</v>
      </c>
      <c r="J84" s="15" t="s">
        <v>916</v>
      </c>
      <c r="K84" s="14" t="s">
        <v>54</v>
      </c>
      <c r="L84" s="14">
        <v>57</v>
      </c>
      <c r="M84" s="16">
        <v>41843</v>
      </c>
      <c r="N84" s="14" t="s">
        <v>917</v>
      </c>
      <c r="O84" s="14" t="s">
        <v>126</v>
      </c>
      <c r="P84" s="14" t="s">
        <v>765</v>
      </c>
      <c r="Q84" s="14" t="s">
        <v>918</v>
      </c>
      <c r="R84" s="14" t="s">
        <v>919</v>
      </c>
      <c r="S84" s="14" t="s">
        <v>920</v>
      </c>
      <c r="T84" s="14">
        <v>2</v>
      </c>
      <c r="U84" s="14"/>
      <c r="V84" s="14" t="b">
        <v>0</v>
      </c>
      <c r="W84" s="14" t="s">
        <v>61</v>
      </c>
      <c r="X84" s="14" t="s">
        <v>61</v>
      </c>
      <c r="Y84" s="14" t="s">
        <v>61</v>
      </c>
      <c r="Z84" s="14" t="s">
        <v>61</v>
      </c>
      <c r="AA84" s="14" t="s">
        <v>61</v>
      </c>
      <c r="AB84" s="14" t="s">
        <v>921</v>
      </c>
      <c r="AC84" s="14"/>
      <c r="AD84" s="14"/>
      <c r="AE84" s="14"/>
      <c r="AF84" s="14"/>
      <c r="AG84" s="14"/>
      <c r="AH84" s="14"/>
      <c r="AI84" s="14"/>
      <c r="AJ84" s="14"/>
      <c r="AK84" s="14"/>
      <c r="AL84" s="16">
        <v>41843</v>
      </c>
      <c r="AM84" s="33" t="s">
        <v>922</v>
      </c>
      <c r="AN84" s="16">
        <v>43670</v>
      </c>
      <c r="AO84" s="14" t="s">
        <v>119</v>
      </c>
      <c r="AP84" s="14">
        <v>0</v>
      </c>
      <c r="AQ84" s="14">
        <v>0</v>
      </c>
      <c r="AR84" s="20" t="s">
        <v>1240</v>
      </c>
      <c r="AS84" s="20">
        <v>0</v>
      </c>
      <c r="AT84" s="20">
        <v>60</v>
      </c>
      <c r="AU84" s="20">
        <v>0</v>
      </c>
      <c r="AV84" s="14">
        <v>0</v>
      </c>
      <c r="AW84" s="14"/>
      <c r="AX84" s="16"/>
      <c r="AY84" s="20" t="s">
        <v>68</v>
      </c>
      <c r="AZ84" s="14"/>
      <c r="BA84" s="14">
        <v>0</v>
      </c>
      <c r="BB84" s="16"/>
      <c r="BC84" s="14">
        <v>60</v>
      </c>
      <c r="BD84" s="14"/>
      <c r="BE84" s="14" t="s">
        <v>69</v>
      </c>
      <c r="BF84" s="14">
        <v>2</v>
      </c>
      <c r="BG84" s="14">
        <v>2</v>
      </c>
      <c r="BH84" s="14"/>
      <c r="BI84" s="14" t="s">
        <v>70</v>
      </c>
      <c r="BJ84" s="14" t="s">
        <v>107</v>
      </c>
      <c r="BK84" s="14"/>
      <c r="BL84" s="14" t="s">
        <v>73</v>
      </c>
      <c r="BM84" s="14" t="s">
        <v>73</v>
      </c>
      <c r="BN84" s="14">
        <v>0</v>
      </c>
      <c r="BO84" s="14">
        <v>0</v>
      </c>
      <c r="BP84" s="14">
        <v>0</v>
      </c>
      <c r="BQ84" s="14">
        <v>0</v>
      </c>
      <c r="BR84" s="14" t="s">
        <v>923</v>
      </c>
      <c r="BS84" s="16"/>
    </row>
    <row r="85" spans="1:71" x14ac:dyDescent="0.2">
      <c r="A85" s="13" t="s">
        <v>924</v>
      </c>
      <c r="B85" s="13" t="str">
        <f>VLOOKUP(A85,[1]Sheet2!C:E,3,FALSE)</f>
        <v/>
      </c>
      <c r="C85" s="14">
        <v>4</v>
      </c>
      <c r="D85" s="14">
        <v>2.524456E-3</v>
      </c>
      <c r="E85" s="14">
        <v>1</v>
      </c>
      <c r="F85" s="14">
        <v>1.0097824E-2</v>
      </c>
      <c r="G85" s="14" t="s">
        <v>212</v>
      </c>
      <c r="H85" s="14" t="s">
        <v>925</v>
      </c>
      <c r="I85" s="14">
        <v>4220685</v>
      </c>
      <c r="J85" s="15" t="s">
        <v>926</v>
      </c>
      <c r="K85" s="14" t="s">
        <v>79</v>
      </c>
      <c r="L85" s="14">
        <v>63</v>
      </c>
      <c r="M85" s="16">
        <v>41878</v>
      </c>
      <c r="N85" s="14" t="s">
        <v>917</v>
      </c>
      <c r="O85" s="14" t="s">
        <v>80</v>
      </c>
      <c r="P85" s="14" t="s">
        <v>927</v>
      </c>
      <c r="Q85" s="14" t="s">
        <v>918</v>
      </c>
      <c r="R85" s="14" t="s">
        <v>928</v>
      </c>
      <c r="S85" s="14" t="s">
        <v>929</v>
      </c>
      <c r="T85" s="14">
        <v>2</v>
      </c>
      <c r="U85" s="14"/>
      <c r="V85" s="14"/>
      <c r="W85" s="14">
        <v>5.0199999999999996</v>
      </c>
      <c r="X85" s="14">
        <v>1.66</v>
      </c>
      <c r="Y85" s="14">
        <v>19.79</v>
      </c>
      <c r="Z85" s="14">
        <v>18.45</v>
      </c>
      <c r="AA85" s="14">
        <v>8.77</v>
      </c>
      <c r="AB85" s="14" t="s">
        <v>521</v>
      </c>
      <c r="AC85" s="14"/>
      <c r="AD85" s="14" t="s">
        <v>930</v>
      </c>
      <c r="AE85" s="14" t="s">
        <v>931</v>
      </c>
      <c r="AF85" s="14" t="s">
        <v>932</v>
      </c>
      <c r="AG85" s="14" t="s">
        <v>933</v>
      </c>
      <c r="AH85" s="14"/>
      <c r="AI85" s="14"/>
      <c r="AJ85" s="14"/>
      <c r="AK85" s="14"/>
      <c r="AL85" s="16">
        <v>41878</v>
      </c>
      <c r="AM85" s="33" t="s">
        <v>934</v>
      </c>
      <c r="AN85" s="16">
        <v>43706</v>
      </c>
      <c r="AO85" s="14" t="s">
        <v>119</v>
      </c>
      <c r="AP85" s="14">
        <v>0</v>
      </c>
      <c r="AQ85" s="14">
        <v>0</v>
      </c>
      <c r="AR85" s="20" t="s">
        <v>1240</v>
      </c>
      <c r="AS85" s="20">
        <v>0</v>
      </c>
      <c r="AT85" s="20">
        <v>60</v>
      </c>
      <c r="AU85" s="20" t="s">
        <v>1239</v>
      </c>
      <c r="AV85" s="14">
        <v>0</v>
      </c>
      <c r="AW85" s="14"/>
      <c r="AX85" s="16"/>
      <c r="AY85" s="20" t="s">
        <v>68</v>
      </c>
      <c r="AZ85" s="14"/>
      <c r="BA85" s="14">
        <v>0</v>
      </c>
      <c r="BB85" s="16"/>
      <c r="BC85" s="14">
        <v>60</v>
      </c>
      <c r="BD85" s="14"/>
      <c r="BE85" s="14" t="s">
        <v>69</v>
      </c>
      <c r="BF85" s="14">
        <v>2</v>
      </c>
      <c r="BG85" s="14">
        <v>2</v>
      </c>
      <c r="BH85" s="14"/>
      <c r="BI85" s="14" t="s">
        <v>70</v>
      </c>
      <c r="BJ85" s="14" t="s">
        <v>210</v>
      </c>
      <c r="BK85" s="14" t="s">
        <v>72</v>
      </c>
      <c r="BL85" s="14" t="s">
        <v>429</v>
      </c>
      <c r="BM85" s="14" t="s">
        <v>233</v>
      </c>
      <c r="BN85" s="14">
        <v>40</v>
      </c>
      <c r="BO85" s="14">
        <v>0</v>
      </c>
      <c r="BP85" s="14">
        <v>0</v>
      </c>
      <c r="BQ85" s="14">
        <v>0</v>
      </c>
      <c r="BR85" s="14" t="s">
        <v>935</v>
      </c>
      <c r="BS85" s="16"/>
    </row>
    <row r="86" spans="1:71" x14ac:dyDescent="0.2">
      <c r="A86" s="13" t="s">
        <v>936</v>
      </c>
      <c r="B86" s="13" t="str">
        <f>VLOOKUP(A86,[1]Sheet2!C:E,3,FALSE)</f>
        <v>18P4063890M</v>
      </c>
      <c r="C86" s="14">
        <v>7</v>
      </c>
      <c r="D86" s="14">
        <v>2.9436570000000001E-3</v>
      </c>
      <c r="E86" s="14">
        <v>3</v>
      </c>
      <c r="F86" s="14">
        <v>6.4702639999999999E-3</v>
      </c>
      <c r="G86" s="14">
        <v>15.540000000000001</v>
      </c>
      <c r="H86" s="14" t="s">
        <v>937</v>
      </c>
      <c r="I86" s="14">
        <v>4219564</v>
      </c>
      <c r="J86" s="15" t="s">
        <v>938</v>
      </c>
      <c r="K86" s="14" t="s">
        <v>79</v>
      </c>
      <c r="L86" s="14">
        <v>54</v>
      </c>
      <c r="M86" s="16">
        <v>41922</v>
      </c>
      <c r="N86" s="14" t="s">
        <v>939</v>
      </c>
      <c r="O86" s="14" t="s">
        <v>327</v>
      </c>
      <c r="P86" s="14" t="s">
        <v>940</v>
      </c>
      <c r="Q86" s="14" t="s">
        <v>941</v>
      </c>
      <c r="R86" s="14" t="s">
        <v>942</v>
      </c>
      <c r="S86" s="14" t="s">
        <v>943</v>
      </c>
      <c r="T86" s="14">
        <v>0.2</v>
      </c>
      <c r="U86" s="14" t="s">
        <v>944</v>
      </c>
      <c r="V86" s="14" t="b">
        <v>0</v>
      </c>
      <c r="W86" s="14">
        <v>2.62</v>
      </c>
      <c r="X86" s="14">
        <v>4.28</v>
      </c>
      <c r="Y86" s="14">
        <v>15.76</v>
      </c>
      <c r="Z86" s="14">
        <v>17.39</v>
      </c>
      <c r="AA86" s="14" t="s">
        <v>61</v>
      </c>
      <c r="AB86" s="14" t="s">
        <v>945</v>
      </c>
      <c r="AC86" s="14" t="s">
        <v>946</v>
      </c>
      <c r="AD86" s="14" t="s">
        <v>947</v>
      </c>
      <c r="AE86" s="14" t="s">
        <v>948</v>
      </c>
      <c r="AF86" s="14">
        <v>42003</v>
      </c>
      <c r="AG86" s="14"/>
      <c r="AH86" s="14"/>
      <c r="AI86" s="14"/>
      <c r="AJ86" s="14"/>
      <c r="AK86" s="14"/>
      <c r="AL86" s="16">
        <v>41922</v>
      </c>
      <c r="AM86" s="33" t="s">
        <v>949</v>
      </c>
      <c r="AN86" s="16">
        <v>42212</v>
      </c>
      <c r="AO86" s="14" t="s">
        <v>950</v>
      </c>
      <c r="AP86" s="14"/>
      <c r="AQ86" s="14">
        <v>1</v>
      </c>
      <c r="AR86" s="20"/>
      <c r="AS86" s="20">
        <v>1</v>
      </c>
      <c r="AT86" s="20">
        <v>4</v>
      </c>
      <c r="AU86" s="20">
        <v>0</v>
      </c>
      <c r="AV86" s="17" t="s">
        <v>951</v>
      </c>
      <c r="AW86" s="14"/>
      <c r="AX86" s="16" t="s">
        <v>952</v>
      </c>
      <c r="AY86" s="20" t="s">
        <v>953</v>
      </c>
      <c r="AZ86" s="14" t="s">
        <v>952</v>
      </c>
      <c r="BA86" s="14">
        <v>1</v>
      </c>
      <c r="BB86" s="16">
        <v>42036</v>
      </c>
      <c r="BC86" s="14">
        <v>4</v>
      </c>
      <c r="BD86" s="14">
        <v>1</v>
      </c>
      <c r="BE86" s="14" t="s">
        <v>69</v>
      </c>
      <c r="BF86" s="14">
        <v>2</v>
      </c>
      <c r="BG86" s="14">
        <v>2</v>
      </c>
      <c r="BH86" s="14"/>
      <c r="BI86" s="14" t="s">
        <v>70</v>
      </c>
      <c r="BJ86" s="14" t="s">
        <v>71</v>
      </c>
      <c r="BK86" s="14" t="s">
        <v>72</v>
      </c>
      <c r="BL86" s="14" t="s">
        <v>160</v>
      </c>
      <c r="BM86" s="14" t="s">
        <v>73</v>
      </c>
      <c r="BN86" s="14">
        <v>0</v>
      </c>
      <c r="BO86" s="14">
        <v>0</v>
      </c>
      <c r="BP86" s="14">
        <v>0</v>
      </c>
      <c r="BQ86" s="14">
        <v>0</v>
      </c>
      <c r="BR86" s="14"/>
      <c r="BS86" s="16"/>
    </row>
    <row r="87" spans="1:71" x14ac:dyDescent="0.2">
      <c r="A87" s="13" t="s">
        <v>954</v>
      </c>
      <c r="B87" s="13" t="str">
        <f>VLOOKUP(A87,[1]Sheet2!C:E,3,FALSE)</f>
        <v>18P4063893M</v>
      </c>
      <c r="C87" s="14">
        <v>6</v>
      </c>
      <c r="D87" s="14">
        <v>5.1715160000000001E-3</v>
      </c>
      <c r="E87" s="14">
        <v>3</v>
      </c>
      <c r="F87" s="14">
        <v>7.1976289999999997E-3</v>
      </c>
      <c r="G87" s="14">
        <v>14.53846153846154</v>
      </c>
      <c r="H87" s="14" t="s">
        <v>955</v>
      </c>
      <c r="I87" s="14">
        <v>4226421</v>
      </c>
      <c r="J87" s="15" t="s">
        <v>956</v>
      </c>
      <c r="K87" s="14" t="s">
        <v>79</v>
      </c>
      <c r="L87" s="14">
        <v>65</v>
      </c>
      <c r="M87" s="16">
        <v>41963</v>
      </c>
      <c r="N87" s="14" t="s">
        <v>939</v>
      </c>
      <c r="O87" s="14" t="s">
        <v>126</v>
      </c>
      <c r="P87" s="14" t="s">
        <v>127</v>
      </c>
      <c r="Q87" s="14" t="s">
        <v>941</v>
      </c>
      <c r="R87" s="14" t="s">
        <v>957</v>
      </c>
      <c r="S87" s="14" t="s">
        <v>958</v>
      </c>
      <c r="T87" s="14">
        <v>4.5</v>
      </c>
      <c r="U87" s="14" t="s">
        <v>959</v>
      </c>
      <c r="V87" s="14" t="b">
        <v>0</v>
      </c>
      <c r="W87" s="14">
        <v>4.93</v>
      </c>
      <c r="X87" s="14">
        <v>2.25</v>
      </c>
      <c r="Y87" s="14">
        <v>12.26</v>
      </c>
      <c r="Z87" s="14">
        <v>6.26</v>
      </c>
      <c r="AA87" s="14">
        <v>8.59</v>
      </c>
      <c r="AB87" s="14" t="s">
        <v>960</v>
      </c>
      <c r="AC87" s="14"/>
      <c r="AD87" s="14" t="s">
        <v>961</v>
      </c>
      <c r="AE87" s="14"/>
      <c r="AF87" s="14"/>
      <c r="AG87" s="14"/>
      <c r="AH87" s="14"/>
      <c r="AI87" s="14"/>
      <c r="AJ87" s="14"/>
      <c r="AK87" s="14"/>
      <c r="AL87" s="16">
        <v>41963</v>
      </c>
      <c r="AM87" s="45" t="s">
        <v>962</v>
      </c>
      <c r="AN87" s="16">
        <v>42224</v>
      </c>
      <c r="AO87" s="14" t="s">
        <v>205</v>
      </c>
      <c r="AP87" s="14">
        <v>0</v>
      </c>
      <c r="AQ87" s="14">
        <v>1</v>
      </c>
      <c r="AR87" s="20" t="s">
        <v>1273</v>
      </c>
      <c r="AS87" s="20">
        <v>1</v>
      </c>
      <c r="AT87" s="20">
        <v>2</v>
      </c>
      <c r="AU87" s="20" t="s">
        <v>1239</v>
      </c>
      <c r="AV87" s="21">
        <v>0</v>
      </c>
      <c r="AW87" s="14"/>
      <c r="AX87" s="16"/>
      <c r="AY87" s="20" t="s">
        <v>963</v>
      </c>
      <c r="AZ87" s="14"/>
      <c r="BA87" s="14">
        <v>1</v>
      </c>
      <c r="BB87" s="16">
        <v>42005</v>
      </c>
      <c r="BC87" s="14">
        <v>2</v>
      </c>
      <c r="BD87" s="14">
        <v>0</v>
      </c>
      <c r="BE87" s="14" t="s">
        <v>964</v>
      </c>
      <c r="BF87" s="14">
        <v>7</v>
      </c>
      <c r="BG87" s="14">
        <v>7</v>
      </c>
      <c r="BH87" s="14"/>
      <c r="BI87" s="14" t="s">
        <v>70</v>
      </c>
      <c r="BJ87" s="14" t="s">
        <v>403</v>
      </c>
      <c r="BK87" s="14" t="s">
        <v>72</v>
      </c>
      <c r="BL87" s="14" t="s">
        <v>73</v>
      </c>
      <c r="BM87" s="14" t="s">
        <v>73</v>
      </c>
      <c r="BN87" s="14">
        <v>30</v>
      </c>
      <c r="BO87" s="14">
        <v>0</v>
      </c>
      <c r="BP87" s="14">
        <v>0</v>
      </c>
      <c r="BQ87" s="14">
        <v>0</v>
      </c>
      <c r="BR87" s="14"/>
      <c r="BS87" s="16"/>
    </row>
    <row r="88" spans="1:71" x14ac:dyDescent="0.2">
      <c r="A88" s="13" t="s">
        <v>965</v>
      </c>
      <c r="B88" s="13" t="str">
        <f>VLOOKUP(A88,[1]Sheet2!C:E,3,FALSE)</f>
        <v>18P4063894M</v>
      </c>
      <c r="C88" s="14">
        <v>7</v>
      </c>
      <c r="D88" s="14">
        <v>5.1790270000000001E-3</v>
      </c>
      <c r="E88" s="14">
        <v>4</v>
      </c>
      <c r="F88" s="14">
        <v>8.6283239999999997E-3</v>
      </c>
      <c r="G88" s="14">
        <v>21.839999999999996</v>
      </c>
      <c r="H88" s="14" t="s">
        <v>966</v>
      </c>
      <c r="I88" s="14">
        <v>4227178</v>
      </c>
      <c r="J88" s="15" t="s">
        <v>967</v>
      </c>
      <c r="K88" s="14" t="s">
        <v>79</v>
      </c>
      <c r="L88" s="14">
        <v>59</v>
      </c>
      <c r="M88" s="16">
        <v>41975</v>
      </c>
      <c r="N88" s="14" t="s">
        <v>917</v>
      </c>
      <c r="O88" s="14" t="s">
        <v>80</v>
      </c>
      <c r="P88" s="14" t="s">
        <v>968</v>
      </c>
      <c r="Q88" s="14" t="s">
        <v>918</v>
      </c>
      <c r="R88" s="14" t="s">
        <v>969</v>
      </c>
      <c r="S88" s="14" t="s">
        <v>500</v>
      </c>
      <c r="T88" s="14">
        <v>2.2000000000000002</v>
      </c>
      <c r="U88" s="14"/>
      <c r="V88" s="14" t="b">
        <v>0</v>
      </c>
      <c r="W88" s="14">
        <v>2.0299999999999998</v>
      </c>
      <c r="X88" s="14">
        <v>1.49</v>
      </c>
      <c r="Y88" s="14">
        <v>10.84</v>
      </c>
      <c r="Z88" s="14">
        <v>8.9700000000000006</v>
      </c>
      <c r="AA88" s="14">
        <v>5.05</v>
      </c>
      <c r="AB88" s="14" t="s">
        <v>445</v>
      </c>
      <c r="AC88" s="14" t="s">
        <v>466</v>
      </c>
      <c r="AD88" s="14"/>
      <c r="AE88" s="14"/>
      <c r="AF88" s="14"/>
      <c r="AG88" s="14"/>
      <c r="AH88" s="14"/>
      <c r="AI88" s="14"/>
      <c r="AJ88" s="14"/>
      <c r="AK88" s="14"/>
      <c r="AL88" s="16">
        <v>41975</v>
      </c>
      <c r="AM88" s="33" t="s">
        <v>970</v>
      </c>
      <c r="AN88" s="16">
        <v>43631</v>
      </c>
      <c r="AO88" s="14" t="s">
        <v>205</v>
      </c>
      <c r="AP88" s="14">
        <v>1</v>
      </c>
      <c r="AQ88" s="14">
        <v>1</v>
      </c>
      <c r="AR88" s="20" t="s">
        <v>1274</v>
      </c>
      <c r="AS88" s="20">
        <v>1</v>
      </c>
      <c r="AT88" s="20">
        <v>31</v>
      </c>
      <c r="AU88" s="20" t="s">
        <v>1239</v>
      </c>
      <c r="AV88" s="14">
        <v>1</v>
      </c>
      <c r="AW88" s="14" t="s">
        <v>268</v>
      </c>
      <c r="AX88" s="20" t="s">
        <v>971</v>
      </c>
      <c r="AY88" s="20" t="s">
        <v>972</v>
      </c>
      <c r="AZ88" s="14" t="s">
        <v>973</v>
      </c>
      <c r="BA88" s="14">
        <v>1</v>
      </c>
      <c r="BB88" s="16">
        <v>42917</v>
      </c>
      <c r="BC88" s="14">
        <v>31</v>
      </c>
      <c r="BD88" s="14">
        <v>1</v>
      </c>
      <c r="BE88" s="14" t="s">
        <v>470</v>
      </c>
      <c r="BF88" s="14">
        <v>2</v>
      </c>
      <c r="BG88" s="14">
        <v>2</v>
      </c>
      <c r="BH88" s="14">
        <v>0</v>
      </c>
      <c r="BI88" s="14" t="s">
        <v>470</v>
      </c>
      <c r="BJ88" s="14" t="s">
        <v>210</v>
      </c>
      <c r="BK88" s="14" t="s">
        <v>72</v>
      </c>
      <c r="BL88" s="14" t="s">
        <v>73</v>
      </c>
      <c r="BM88" s="14" t="s">
        <v>73</v>
      </c>
      <c r="BN88" s="14">
        <v>30</v>
      </c>
      <c r="BO88" s="14">
        <v>0</v>
      </c>
      <c r="BP88" s="14">
        <v>0</v>
      </c>
      <c r="BQ88" s="14">
        <v>0</v>
      </c>
      <c r="BR88" s="14" t="s">
        <v>974</v>
      </c>
      <c r="BS88" s="16"/>
    </row>
    <row r="89" spans="1:71" x14ac:dyDescent="0.2">
      <c r="A89" s="13" t="s">
        <v>975</v>
      </c>
      <c r="B89" s="13" t="str">
        <f>VLOOKUP(A89,[1]Sheet2!C:E,3,FALSE)</f>
        <v>18P4063896M</v>
      </c>
      <c r="C89" s="14">
        <v>2</v>
      </c>
      <c r="D89" s="14">
        <v>2.727602E-3</v>
      </c>
      <c r="E89" s="14">
        <v>2</v>
      </c>
      <c r="F89" s="14">
        <v>2.727602E-3</v>
      </c>
      <c r="G89" s="14">
        <v>15.680000000000001</v>
      </c>
      <c r="H89" s="14" t="s">
        <v>976</v>
      </c>
      <c r="I89" s="14">
        <v>4231896</v>
      </c>
      <c r="J89" s="15" t="s">
        <v>977</v>
      </c>
      <c r="K89" s="14" t="s">
        <v>79</v>
      </c>
      <c r="L89" s="14">
        <v>57</v>
      </c>
      <c r="M89" s="16">
        <v>42038</v>
      </c>
      <c r="N89" s="14" t="s">
        <v>939</v>
      </c>
      <c r="O89" s="14" t="s">
        <v>97</v>
      </c>
      <c r="P89" s="14" t="s">
        <v>179</v>
      </c>
      <c r="Q89" s="14" t="s">
        <v>941</v>
      </c>
      <c r="R89" s="14" t="s">
        <v>978</v>
      </c>
      <c r="S89" s="14" t="s">
        <v>958</v>
      </c>
      <c r="T89" s="14">
        <v>2.8</v>
      </c>
      <c r="U89" s="14" t="s">
        <v>85</v>
      </c>
      <c r="V89" s="14" t="b">
        <v>0</v>
      </c>
      <c r="W89" s="14">
        <v>3.54</v>
      </c>
      <c r="X89" s="14">
        <v>3.97</v>
      </c>
      <c r="Y89" s="14">
        <v>16.760000000000002</v>
      </c>
      <c r="Z89" s="14">
        <v>14.77</v>
      </c>
      <c r="AA89" s="14">
        <v>23.09</v>
      </c>
      <c r="AB89" s="14" t="s">
        <v>445</v>
      </c>
      <c r="AC89" s="14" t="s">
        <v>466</v>
      </c>
      <c r="AD89" s="14"/>
      <c r="AE89" s="14"/>
      <c r="AF89" s="14"/>
      <c r="AG89" s="14"/>
      <c r="AH89" s="14"/>
      <c r="AI89" s="14"/>
      <c r="AJ89" s="14"/>
      <c r="AK89" s="14"/>
      <c r="AL89" s="16">
        <v>42038</v>
      </c>
      <c r="AM89" s="45" t="s">
        <v>979</v>
      </c>
      <c r="AN89" s="16">
        <v>43647</v>
      </c>
      <c r="AO89" s="14" t="s">
        <v>809</v>
      </c>
      <c r="AP89" s="14">
        <v>1</v>
      </c>
      <c r="AQ89" s="14">
        <v>1</v>
      </c>
      <c r="AR89" s="20" t="s">
        <v>1275</v>
      </c>
      <c r="AS89" s="20">
        <v>0</v>
      </c>
      <c r="AT89" s="20">
        <v>53</v>
      </c>
      <c r="AU89" s="20" t="s">
        <v>1239</v>
      </c>
      <c r="AV89" s="14">
        <v>1</v>
      </c>
      <c r="AW89" s="14" t="s">
        <v>980</v>
      </c>
      <c r="AX89" s="22" t="s">
        <v>981</v>
      </c>
      <c r="AY89" s="20" t="s">
        <v>982</v>
      </c>
      <c r="AZ89" s="14"/>
      <c r="BA89" s="14">
        <v>0</v>
      </c>
      <c r="BB89" s="16"/>
      <c r="BC89" s="14">
        <v>53</v>
      </c>
      <c r="BD89" s="14"/>
      <c r="BE89" s="14" t="s">
        <v>983</v>
      </c>
      <c r="BF89" s="14">
        <v>2</v>
      </c>
      <c r="BG89" s="14">
        <v>2</v>
      </c>
      <c r="BH89" s="14">
        <v>0</v>
      </c>
      <c r="BI89" s="14" t="s">
        <v>470</v>
      </c>
      <c r="BJ89" s="14" t="s">
        <v>471</v>
      </c>
      <c r="BK89" s="14" t="s">
        <v>72</v>
      </c>
      <c r="BL89" s="14" t="s">
        <v>984</v>
      </c>
      <c r="BM89" s="14" t="s">
        <v>73</v>
      </c>
      <c r="BN89" s="14">
        <v>120</v>
      </c>
      <c r="BO89" s="14">
        <v>0</v>
      </c>
      <c r="BP89" s="14">
        <v>0</v>
      </c>
      <c r="BQ89" s="14">
        <v>0</v>
      </c>
      <c r="BR89" s="14" t="s">
        <v>985</v>
      </c>
      <c r="BS89" s="16"/>
    </row>
    <row r="90" spans="1:71" x14ac:dyDescent="0.2">
      <c r="A90" s="13" t="s">
        <v>986</v>
      </c>
      <c r="B90" s="13" t="str">
        <f>VLOOKUP(A90,[1]Sheet2!C:E,3,FALSE)</f>
        <v>18P4063897M</v>
      </c>
      <c r="C90" s="14"/>
      <c r="D90" s="14"/>
      <c r="E90" s="14"/>
      <c r="F90" s="14"/>
      <c r="G90" s="14">
        <v>17.940000000000001</v>
      </c>
      <c r="H90" s="14" t="s">
        <v>987</v>
      </c>
      <c r="I90" s="14">
        <v>4233672</v>
      </c>
      <c r="J90" s="15" t="s">
        <v>988</v>
      </c>
      <c r="K90" s="14" t="s">
        <v>79</v>
      </c>
      <c r="L90" s="14">
        <v>61</v>
      </c>
      <c r="M90" s="16">
        <v>42075</v>
      </c>
      <c r="N90" s="14" t="s">
        <v>917</v>
      </c>
      <c r="O90" s="14" t="s">
        <v>80</v>
      </c>
      <c r="P90" s="14" t="s">
        <v>81</v>
      </c>
      <c r="Q90" s="14" t="s">
        <v>918</v>
      </c>
      <c r="R90" s="14" t="s">
        <v>989</v>
      </c>
      <c r="S90" s="14" t="s">
        <v>990</v>
      </c>
      <c r="T90" s="14">
        <v>3</v>
      </c>
      <c r="U90" s="14"/>
      <c r="V90" s="14" t="b">
        <v>0</v>
      </c>
      <c r="W90" s="14" t="s">
        <v>61</v>
      </c>
      <c r="X90" s="14" t="s">
        <v>61</v>
      </c>
      <c r="Y90" s="14" t="s">
        <v>61</v>
      </c>
      <c r="Z90" s="14" t="s">
        <v>61</v>
      </c>
      <c r="AA90" s="14" t="s">
        <v>61</v>
      </c>
      <c r="AB90" s="14" t="s">
        <v>907</v>
      </c>
      <c r="AC90" s="14" t="s">
        <v>466</v>
      </c>
      <c r="AD90" s="14" t="s">
        <v>991</v>
      </c>
      <c r="AE90" s="14"/>
      <c r="AF90" s="14"/>
      <c r="AG90" s="14"/>
      <c r="AH90" s="14"/>
      <c r="AI90" s="14"/>
      <c r="AJ90" s="14"/>
      <c r="AK90" s="14" t="s">
        <v>992</v>
      </c>
      <c r="AL90" s="16">
        <v>42075</v>
      </c>
      <c r="AM90" s="33" t="s">
        <v>993</v>
      </c>
      <c r="AN90" s="16">
        <v>42468</v>
      </c>
      <c r="AO90" s="14" t="s">
        <v>88</v>
      </c>
      <c r="AP90" s="14">
        <v>1</v>
      </c>
      <c r="AQ90" s="14">
        <v>1</v>
      </c>
      <c r="AR90" s="20" t="s">
        <v>1238</v>
      </c>
      <c r="AS90" s="20">
        <v>1</v>
      </c>
      <c r="AT90" s="20">
        <v>12</v>
      </c>
      <c r="AU90" s="20" t="s">
        <v>1239</v>
      </c>
      <c r="AV90" s="14">
        <v>1</v>
      </c>
      <c r="AW90" s="14" t="s">
        <v>994</v>
      </c>
      <c r="AX90" s="27" t="s">
        <v>995</v>
      </c>
      <c r="AY90" s="46" t="s">
        <v>996</v>
      </c>
      <c r="AZ90" s="14" t="s">
        <v>292</v>
      </c>
      <c r="BA90" s="14">
        <v>1</v>
      </c>
      <c r="BB90" s="16">
        <v>42430</v>
      </c>
      <c r="BC90" s="14">
        <v>12</v>
      </c>
      <c r="BD90" s="14">
        <v>1</v>
      </c>
      <c r="BE90" s="14" t="s">
        <v>470</v>
      </c>
      <c r="BF90" s="14">
        <v>3</v>
      </c>
      <c r="BG90" s="14">
        <v>3</v>
      </c>
      <c r="BH90" s="14">
        <v>0</v>
      </c>
      <c r="BI90" s="14" t="s">
        <v>470</v>
      </c>
      <c r="BJ90" s="14" t="s">
        <v>471</v>
      </c>
      <c r="BK90" s="14" t="s">
        <v>72</v>
      </c>
      <c r="BL90" s="14" t="s">
        <v>997</v>
      </c>
      <c r="BM90" s="14" t="s">
        <v>73</v>
      </c>
      <c r="BN90" s="14">
        <v>40</v>
      </c>
      <c r="BO90" s="14">
        <v>0</v>
      </c>
      <c r="BP90" s="14">
        <v>0</v>
      </c>
      <c r="BQ90" s="14">
        <v>0</v>
      </c>
      <c r="BR90" s="14" t="s">
        <v>998</v>
      </c>
      <c r="BS90" s="16"/>
    </row>
    <row r="91" spans="1:71" x14ac:dyDescent="0.2">
      <c r="A91" s="13" t="s">
        <v>999</v>
      </c>
      <c r="B91" s="13" t="str">
        <f>VLOOKUP(A91,[1]Sheet2!C:E,3,FALSE)</f>
        <v>18P4063898M</v>
      </c>
      <c r="C91" s="14"/>
      <c r="D91" s="14"/>
      <c r="E91" s="14"/>
      <c r="F91" s="14"/>
      <c r="G91" s="14">
        <v>27.72</v>
      </c>
      <c r="H91" s="14" t="s">
        <v>1000</v>
      </c>
      <c r="I91" s="14">
        <v>4224744</v>
      </c>
      <c r="J91" s="15" t="s">
        <v>1001</v>
      </c>
      <c r="K91" s="14" t="s">
        <v>79</v>
      </c>
      <c r="L91" s="14">
        <v>46</v>
      </c>
      <c r="M91" s="16">
        <v>41935</v>
      </c>
      <c r="N91" s="14" t="s">
        <v>55</v>
      </c>
      <c r="O91" s="14" t="s">
        <v>97</v>
      </c>
      <c r="P91" s="14" t="s">
        <v>1002</v>
      </c>
      <c r="Q91" s="14" t="s">
        <v>58</v>
      </c>
      <c r="R91" s="14" t="s">
        <v>1003</v>
      </c>
      <c r="S91" s="14"/>
      <c r="T91" s="14"/>
      <c r="U91" s="14"/>
      <c r="V91" s="14" t="b">
        <v>0</v>
      </c>
      <c r="W91" s="14">
        <v>2.2000000000000002</v>
      </c>
      <c r="X91" s="14">
        <v>3.31</v>
      </c>
      <c r="Y91" s="14">
        <v>9.35</v>
      </c>
      <c r="Z91" s="14">
        <v>8.08</v>
      </c>
      <c r="AA91" s="14">
        <v>6.28</v>
      </c>
      <c r="AB91" s="14"/>
      <c r="AC91" s="14"/>
      <c r="AD91" s="14"/>
      <c r="AE91" s="14"/>
      <c r="AF91" s="14"/>
      <c r="AG91" s="14"/>
      <c r="AH91" s="14"/>
      <c r="AI91" s="14"/>
      <c r="AJ91" s="14"/>
      <c r="AK91" s="14"/>
      <c r="AL91" s="16">
        <v>41935</v>
      </c>
      <c r="AM91" s="33" t="s">
        <v>1004</v>
      </c>
      <c r="AN91" s="16">
        <v>43634</v>
      </c>
      <c r="AO91" s="14" t="s">
        <v>119</v>
      </c>
      <c r="AP91" s="14">
        <v>0</v>
      </c>
      <c r="AQ91" s="14">
        <v>0</v>
      </c>
      <c r="AR91" s="20" t="s">
        <v>1249</v>
      </c>
      <c r="AS91" s="20">
        <v>0</v>
      </c>
      <c r="AT91" s="20">
        <v>56</v>
      </c>
      <c r="AU91" s="20" t="s">
        <v>1239</v>
      </c>
      <c r="AV91" s="14">
        <v>0</v>
      </c>
      <c r="AW91" s="14"/>
      <c r="AX91" s="16"/>
      <c r="AY91" s="20" t="s">
        <v>310</v>
      </c>
      <c r="AZ91" s="14"/>
      <c r="BA91" s="14">
        <v>0</v>
      </c>
      <c r="BB91" s="16"/>
      <c r="BC91" s="14">
        <v>56</v>
      </c>
      <c r="BD91" s="14"/>
      <c r="BE91" s="14"/>
      <c r="BF91" s="14"/>
      <c r="BG91" s="14"/>
      <c r="BH91" s="14"/>
      <c r="BI91" s="14"/>
      <c r="BJ91" s="14"/>
      <c r="BK91" s="14" t="s">
        <v>72</v>
      </c>
      <c r="BL91" s="14" t="s">
        <v>73</v>
      </c>
      <c r="BM91" s="14" t="s">
        <v>73</v>
      </c>
      <c r="BN91" s="14" t="s">
        <v>1005</v>
      </c>
      <c r="BO91" s="14">
        <v>0</v>
      </c>
      <c r="BP91" s="14">
        <v>0</v>
      </c>
      <c r="BQ91" s="14">
        <v>0</v>
      </c>
      <c r="BR91" s="14"/>
      <c r="BS91" s="16"/>
    </row>
    <row r="92" spans="1:71" x14ac:dyDescent="0.2">
      <c r="A92" s="13" t="s">
        <v>1006</v>
      </c>
      <c r="B92" s="13" t="str">
        <f>VLOOKUP(A92,[1]Sheet2!C:E,3,FALSE)</f>
        <v>18P4063826M</v>
      </c>
      <c r="C92" s="14">
        <v>0</v>
      </c>
      <c r="D92" s="14">
        <v>0</v>
      </c>
      <c r="E92" s="14">
        <v>0</v>
      </c>
      <c r="F92" s="14">
        <v>0</v>
      </c>
      <c r="G92" s="14">
        <v>36.800000000000004</v>
      </c>
      <c r="H92" s="14">
        <v>2269</v>
      </c>
      <c r="I92" s="14">
        <v>4230051</v>
      </c>
      <c r="J92" s="15" t="s">
        <v>1007</v>
      </c>
      <c r="K92" s="14" t="s">
        <v>54</v>
      </c>
      <c r="L92" s="14">
        <v>40</v>
      </c>
      <c r="M92" s="16">
        <v>42017</v>
      </c>
      <c r="N92" s="14" t="s">
        <v>55</v>
      </c>
      <c r="O92" s="14" t="s">
        <v>97</v>
      </c>
      <c r="P92" s="14" t="s">
        <v>98</v>
      </c>
      <c r="Q92" s="14" t="s">
        <v>58</v>
      </c>
      <c r="R92" s="14" t="s">
        <v>1008</v>
      </c>
      <c r="S92" s="14" t="s">
        <v>101</v>
      </c>
      <c r="T92" s="14"/>
      <c r="U92" s="14" t="s">
        <v>102</v>
      </c>
      <c r="V92" s="14" t="b">
        <v>0</v>
      </c>
      <c r="W92" s="14">
        <v>1.73</v>
      </c>
      <c r="X92" s="14">
        <v>2.86</v>
      </c>
      <c r="Y92" s="14">
        <v>8.9700000000000006</v>
      </c>
      <c r="Z92" s="14">
        <v>11.46</v>
      </c>
      <c r="AA92" s="14">
        <v>10.19</v>
      </c>
      <c r="AB92" s="14" t="s">
        <v>445</v>
      </c>
      <c r="AC92" s="14" t="s">
        <v>466</v>
      </c>
      <c r="AD92" s="14"/>
      <c r="AE92" s="14"/>
      <c r="AF92" s="14"/>
      <c r="AG92" s="14"/>
      <c r="AH92" s="14"/>
      <c r="AI92" s="14"/>
      <c r="AJ92" s="14"/>
      <c r="AK92" s="14"/>
      <c r="AL92" s="16">
        <v>42017</v>
      </c>
      <c r="AM92" s="33" t="s">
        <v>1009</v>
      </c>
      <c r="AN92" s="16">
        <v>43617</v>
      </c>
      <c r="AO92" s="14" t="s">
        <v>132</v>
      </c>
      <c r="AP92" s="14">
        <v>0</v>
      </c>
      <c r="AQ92" s="14">
        <v>0</v>
      </c>
      <c r="AR92" s="20" t="s">
        <v>1259</v>
      </c>
      <c r="AS92" s="20">
        <v>0</v>
      </c>
      <c r="AT92" s="20">
        <v>53</v>
      </c>
      <c r="AU92" s="20">
        <v>0</v>
      </c>
      <c r="AV92" s="14">
        <v>0</v>
      </c>
      <c r="AW92" s="14"/>
      <c r="AX92" s="16"/>
      <c r="AY92" s="20" t="s">
        <v>1010</v>
      </c>
      <c r="AZ92" s="14"/>
      <c r="BA92" s="14">
        <v>0</v>
      </c>
      <c r="BB92" s="16"/>
      <c r="BC92" s="14">
        <v>53</v>
      </c>
      <c r="BD92" s="14"/>
      <c r="BE92" s="14" t="s">
        <v>470</v>
      </c>
      <c r="BF92" s="14">
        <v>1</v>
      </c>
      <c r="BG92" s="14">
        <v>1</v>
      </c>
      <c r="BH92" s="14">
        <v>0</v>
      </c>
      <c r="BI92" s="14">
        <v>0</v>
      </c>
      <c r="BJ92" s="14" t="s">
        <v>512</v>
      </c>
      <c r="BK92" s="14" t="s">
        <v>72</v>
      </c>
      <c r="BL92" s="14" t="s">
        <v>1011</v>
      </c>
      <c r="BM92" s="14" t="s">
        <v>73</v>
      </c>
      <c r="BN92" s="14">
        <v>0</v>
      </c>
      <c r="BO92" s="14">
        <v>0</v>
      </c>
      <c r="BP92" s="14">
        <v>0</v>
      </c>
      <c r="BQ92" s="14" t="s">
        <v>1012</v>
      </c>
      <c r="BR92" s="14" t="s">
        <v>1013</v>
      </c>
      <c r="BS92" s="16"/>
    </row>
    <row r="93" spans="1:71" x14ac:dyDescent="0.2">
      <c r="A93" s="13" t="s">
        <v>1014</v>
      </c>
      <c r="B93" s="13" t="str">
        <f>VLOOKUP(A93,[1]Sheet2!C:E,3,FALSE)</f>
        <v>18P4063813M</v>
      </c>
      <c r="C93" s="14">
        <v>1</v>
      </c>
      <c r="D93" s="14">
        <v>1.9636720000000001E-3</v>
      </c>
      <c r="E93" s="14">
        <v>1</v>
      </c>
      <c r="F93" s="14">
        <v>1.9636720000000001E-3</v>
      </c>
      <c r="G93" s="14">
        <v>18.416666666666668</v>
      </c>
      <c r="H93" s="14">
        <v>2197</v>
      </c>
      <c r="I93" s="14">
        <v>4227233</v>
      </c>
      <c r="J93" s="15" t="s">
        <v>1015</v>
      </c>
      <c r="K93" s="14" t="s">
        <v>54</v>
      </c>
      <c r="L93" s="14">
        <v>57</v>
      </c>
      <c r="M93" s="16">
        <v>41970</v>
      </c>
      <c r="N93" s="14" t="s">
        <v>55</v>
      </c>
      <c r="O93" s="14" t="s">
        <v>56</v>
      </c>
      <c r="P93" s="14" t="s">
        <v>179</v>
      </c>
      <c r="Q93" s="14" t="s">
        <v>58</v>
      </c>
      <c r="R93" s="14" t="s">
        <v>1016</v>
      </c>
      <c r="S93" s="14" t="s">
        <v>1017</v>
      </c>
      <c r="T93" s="14"/>
      <c r="U93" s="14" t="s">
        <v>102</v>
      </c>
      <c r="V93" s="14" t="b">
        <v>0</v>
      </c>
      <c r="W93" s="14">
        <v>6.46</v>
      </c>
      <c r="X93" s="14">
        <v>1.79</v>
      </c>
      <c r="Y93" s="14">
        <v>12.85</v>
      </c>
      <c r="Z93" s="14">
        <v>7.22</v>
      </c>
      <c r="AA93" s="14">
        <v>5.23</v>
      </c>
      <c r="AB93" s="14" t="s">
        <v>1018</v>
      </c>
      <c r="AC93" s="14" t="s">
        <v>466</v>
      </c>
      <c r="AD93" s="14"/>
      <c r="AE93" s="14"/>
      <c r="AF93" s="14"/>
      <c r="AG93" s="14"/>
      <c r="AH93" s="14"/>
      <c r="AI93" s="14"/>
      <c r="AJ93" s="14"/>
      <c r="AK93" s="14"/>
      <c r="AL93" s="16">
        <v>41970</v>
      </c>
      <c r="AM93" s="33" t="s">
        <v>1019</v>
      </c>
      <c r="AN93" s="16">
        <v>43633</v>
      </c>
      <c r="AO93" s="14" t="s">
        <v>809</v>
      </c>
      <c r="AP93" s="14">
        <v>1</v>
      </c>
      <c r="AQ93" s="14">
        <v>1</v>
      </c>
      <c r="AR93" s="20" t="s">
        <v>1276</v>
      </c>
      <c r="AS93" s="20">
        <v>0</v>
      </c>
      <c r="AT93" s="20">
        <v>55</v>
      </c>
      <c r="AU93" s="20">
        <v>0</v>
      </c>
      <c r="AV93" s="14">
        <v>1</v>
      </c>
      <c r="AW93" s="14" t="s">
        <v>656</v>
      </c>
      <c r="AX93" s="16" t="s">
        <v>1020</v>
      </c>
      <c r="AY93" s="20" t="s">
        <v>1021</v>
      </c>
      <c r="AZ93" s="14" t="s">
        <v>1022</v>
      </c>
      <c r="BA93" s="14">
        <v>0</v>
      </c>
      <c r="BB93" s="16"/>
      <c r="BC93" s="14">
        <v>55</v>
      </c>
      <c r="BD93" s="14"/>
      <c r="BE93" s="14" t="s">
        <v>470</v>
      </c>
      <c r="BF93" s="14" t="s">
        <v>1023</v>
      </c>
      <c r="BG93" s="14">
        <v>4</v>
      </c>
      <c r="BH93" s="14">
        <v>0</v>
      </c>
      <c r="BI93" s="14" t="s">
        <v>470</v>
      </c>
      <c r="BJ93" s="14" t="s">
        <v>840</v>
      </c>
      <c r="BK93" s="14" t="s">
        <v>72</v>
      </c>
      <c r="BL93" s="14" t="s">
        <v>73</v>
      </c>
      <c r="BM93" s="14" t="s">
        <v>73</v>
      </c>
      <c r="BN93" s="14">
        <v>0</v>
      </c>
      <c r="BO93" s="14">
        <v>0</v>
      </c>
      <c r="BP93" s="14">
        <v>0</v>
      </c>
      <c r="BQ93" s="14">
        <v>0</v>
      </c>
      <c r="BR93" s="14" t="s">
        <v>1024</v>
      </c>
      <c r="BS93" s="16">
        <v>43218</v>
      </c>
    </row>
    <row r="94" spans="1:71" x14ac:dyDescent="0.2">
      <c r="A94" s="13" t="s">
        <v>1025</v>
      </c>
      <c r="B94" s="13" t="str">
        <f>VLOOKUP(A94,[1]Sheet2!C:E,3,FALSE)</f>
        <v>18P3981068M</v>
      </c>
      <c r="C94" s="14">
        <v>8</v>
      </c>
      <c r="D94" s="14">
        <v>9.8172889999999999E-3</v>
      </c>
      <c r="E94" s="14">
        <v>1</v>
      </c>
      <c r="F94" s="14">
        <v>7.8538311999999999E-2</v>
      </c>
      <c r="G94" s="14">
        <v>9.0933333333333337</v>
      </c>
      <c r="H94" s="14" t="s">
        <v>1026</v>
      </c>
      <c r="I94" s="14">
        <v>4287271</v>
      </c>
      <c r="J94" s="15" t="s">
        <v>1027</v>
      </c>
      <c r="K94" s="14" t="s">
        <v>54</v>
      </c>
      <c r="L94" s="14">
        <v>56</v>
      </c>
      <c r="M94" s="16">
        <v>42835</v>
      </c>
      <c r="N94" s="14" t="s">
        <v>55</v>
      </c>
      <c r="O94" s="14" t="s">
        <v>1028</v>
      </c>
      <c r="P94" s="14" t="s">
        <v>1029</v>
      </c>
      <c r="Q94" s="14" t="s">
        <v>58</v>
      </c>
      <c r="R94" s="14" t="s">
        <v>1030</v>
      </c>
      <c r="S94" s="14"/>
      <c r="T94" s="14"/>
      <c r="U94" s="14"/>
      <c r="V94" s="14" t="b">
        <f>ISNUMBER(SEARCH({"微浸润","原位"},#REF!))</f>
        <v>0</v>
      </c>
      <c r="W94" s="14">
        <v>3.13</v>
      </c>
      <c r="X94" s="14">
        <v>3.12</v>
      </c>
      <c r="Y94" s="14">
        <v>14.36</v>
      </c>
      <c r="Z94" s="14">
        <v>9.57</v>
      </c>
      <c r="AA94" s="14">
        <v>39.29</v>
      </c>
      <c r="AB94" s="14"/>
      <c r="AC94" s="14"/>
      <c r="AD94" s="14"/>
      <c r="AE94" s="14"/>
      <c r="AF94" s="14"/>
      <c r="AG94" s="14"/>
      <c r="AH94" s="14"/>
      <c r="AI94" s="14"/>
      <c r="AJ94" s="14"/>
      <c r="AK94" s="14"/>
      <c r="AL94" s="16">
        <v>42835</v>
      </c>
      <c r="AM94" s="33" t="s">
        <v>1031</v>
      </c>
      <c r="AN94" s="16">
        <v>43817</v>
      </c>
      <c r="AO94" s="14" t="s">
        <v>809</v>
      </c>
      <c r="AP94" s="14">
        <v>1</v>
      </c>
      <c r="AQ94" s="14">
        <v>1</v>
      </c>
      <c r="AR94" s="20" t="s">
        <v>1267</v>
      </c>
      <c r="AS94" s="20">
        <v>0</v>
      </c>
      <c r="AT94" s="20">
        <v>32</v>
      </c>
      <c r="AU94" s="20">
        <v>0</v>
      </c>
      <c r="AV94" s="14">
        <v>1</v>
      </c>
      <c r="AW94" s="14" t="s">
        <v>656</v>
      </c>
      <c r="AX94" s="16" t="s">
        <v>1032</v>
      </c>
      <c r="AY94" s="20" t="s">
        <v>787</v>
      </c>
      <c r="AZ94" s="14" t="s">
        <v>1033</v>
      </c>
      <c r="BA94" s="14">
        <v>0</v>
      </c>
      <c r="BB94" s="16"/>
      <c r="BC94" s="14">
        <v>32</v>
      </c>
      <c r="BD94" s="14"/>
      <c r="BE94" s="14"/>
      <c r="BF94" s="14"/>
      <c r="BG94" s="14"/>
      <c r="BH94" s="14"/>
      <c r="BI94" s="14"/>
      <c r="BJ94" s="14"/>
      <c r="BK94" s="14" t="s">
        <v>72</v>
      </c>
      <c r="BL94" s="14" t="s">
        <v>1034</v>
      </c>
      <c r="BM94" s="14" t="s">
        <v>73</v>
      </c>
      <c r="BN94" s="14">
        <v>0</v>
      </c>
      <c r="BO94" s="14">
        <v>0</v>
      </c>
      <c r="BP94" s="14">
        <v>0</v>
      </c>
      <c r="BQ94" s="14" t="s">
        <v>1035</v>
      </c>
      <c r="BR94" s="14" t="s">
        <v>72</v>
      </c>
      <c r="BS94" s="16"/>
    </row>
    <row r="95" spans="1:71" x14ac:dyDescent="0.2">
      <c r="A95" s="13" t="s">
        <v>1036</v>
      </c>
      <c r="B95" s="13" t="str">
        <f>VLOOKUP(A95,[1]Sheet2!C:E,3,FALSE)</f>
        <v/>
      </c>
      <c r="C95" s="14">
        <v>1</v>
      </c>
      <c r="D95" s="14">
        <v>1.6507099999999999E-3</v>
      </c>
      <c r="E95" s="14">
        <v>1</v>
      </c>
      <c r="F95" s="14">
        <v>1.6507099999999999E-3</v>
      </c>
      <c r="G95" s="14">
        <v>13.32</v>
      </c>
      <c r="H95" s="14" t="s">
        <v>1037</v>
      </c>
      <c r="I95" s="14">
        <v>4287379</v>
      </c>
      <c r="J95" s="15" t="s">
        <v>1038</v>
      </c>
      <c r="K95" s="14" t="s">
        <v>54</v>
      </c>
      <c r="L95" s="14">
        <v>54</v>
      </c>
      <c r="M95" s="16">
        <v>42843</v>
      </c>
      <c r="N95" s="14" t="s">
        <v>55</v>
      </c>
      <c r="O95" s="14" t="s">
        <v>80</v>
      </c>
      <c r="P95" s="14" t="s">
        <v>1039</v>
      </c>
      <c r="Q95" s="14"/>
      <c r="R95" s="14"/>
      <c r="S95" s="14"/>
      <c r="T95" s="14"/>
      <c r="U95" s="14"/>
      <c r="V95" s="14"/>
      <c r="W95" s="14">
        <v>20.149999999999999</v>
      </c>
      <c r="X95" s="14">
        <v>2.69</v>
      </c>
      <c r="Y95" s="14">
        <v>13.71</v>
      </c>
      <c r="Z95" s="14">
        <v>104.3</v>
      </c>
      <c r="AA95" s="14">
        <v>26.66</v>
      </c>
      <c r="AB95" s="14"/>
      <c r="AC95" s="14"/>
      <c r="AD95" s="14"/>
      <c r="AE95" s="14"/>
      <c r="AF95" s="14"/>
      <c r="AG95" s="14"/>
      <c r="AH95" s="14"/>
      <c r="AI95" s="14"/>
      <c r="AJ95" s="14"/>
      <c r="AK95" s="14"/>
      <c r="AL95" s="16">
        <v>42843</v>
      </c>
      <c r="AM95" s="47" t="s">
        <v>1040</v>
      </c>
      <c r="AN95" s="16">
        <v>43754</v>
      </c>
      <c r="AO95" s="17" t="s">
        <v>218</v>
      </c>
      <c r="AP95" s="14">
        <v>0</v>
      </c>
      <c r="AQ95" s="14">
        <v>0</v>
      </c>
      <c r="AR95" s="20" t="s">
        <v>1277</v>
      </c>
      <c r="AS95" s="20">
        <v>0</v>
      </c>
      <c r="AT95" s="20">
        <v>21</v>
      </c>
      <c r="AU95" s="20">
        <v>0</v>
      </c>
      <c r="AV95" s="14">
        <v>0</v>
      </c>
      <c r="AW95" s="14"/>
      <c r="AX95" s="20"/>
      <c r="AY95" s="20" t="s">
        <v>1041</v>
      </c>
      <c r="AZ95" s="14"/>
      <c r="BA95" s="14">
        <v>0</v>
      </c>
      <c r="BB95" s="16"/>
      <c r="BC95" s="14">
        <v>21</v>
      </c>
      <c r="BD95" s="14"/>
      <c r="BE95" s="14"/>
      <c r="BF95" s="14"/>
      <c r="BG95" s="14"/>
      <c r="BH95" s="14"/>
      <c r="BI95" s="14"/>
      <c r="BJ95" s="14"/>
      <c r="BK95" s="14" t="s">
        <v>72</v>
      </c>
      <c r="BL95" s="14" t="s">
        <v>73</v>
      </c>
      <c r="BM95" s="14" t="s">
        <v>73</v>
      </c>
      <c r="BN95" s="14">
        <v>0</v>
      </c>
      <c r="BO95" s="14">
        <v>0</v>
      </c>
      <c r="BP95" s="14">
        <v>0</v>
      </c>
      <c r="BQ95" s="14">
        <v>0</v>
      </c>
      <c r="BR95" s="14"/>
      <c r="BS95" s="16"/>
    </row>
    <row r="96" spans="1:71" x14ac:dyDescent="0.2">
      <c r="A96" s="13" t="s">
        <v>1042</v>
      </c>
      <c r="B96" s="13" t="str">
        <f>VLOOKUP(A96,[1]Sheet2!C:E,3,FALSE)</f>
        <v>18P4063814M</v>
      </c>
      <c r="C96" s="14">
        <v>1</v>
      </c>
      <c r="D96" s="14">
        <v>1.5495870000000001E-3</v>
      </c>
      <c r="E96" s="14">
        <v>1</v>
      </c>
      <c r="F96" s="14">
        <v>1.5495870000000001E-3</v>
      </c>
      <c r="G96" s="14">
        <v>9.3000000000000007</v>
      </c>
      <c r="H96" s="14">
        <v>2198</v>
      </c>
      <c r="I96" s="14">
        <v>4227179</v>
      </c>
      <c r="J96" s="15" t="s">
        <v>1043</v>
      </c>
      <c r="K96" s="14" t="s">
        <v>79</v>
      </c>
      <c r="L96" s="14">
        <v>59</v>
      </c>
      <c r="M96" s="16">
        <v>41970</v>
      </c>
      <c r="N96" s="14" t="s">
        <v>55</v>
      </c>
      <c r="O96" s="14" t="s">
        <v>97</v>
      </c>
      <c r="P96" s="14" t="s">
        <v>98</v>
      </c>
      <c r="Q96" s="14" t="s">
        <v>58</v>
      </c>
      <c r="R96" s="14" t="s">
        <v>1044</v>
      </c>
      <c r="S96" s="14" t="s">
        <v>1017</v>
      </c>
      <c r="T96" s="14"/>
      <c r="U96" s="14" t="s">
        <v>102</v>
      </c>
      <c r="V96" s="14" t="b">
        <v>0</v>
      </c>
      <c r="W96" s="14">
        <v>1.7</v>
      </c>
      <c r="X96" s="14">
        <v>3.76</v>
      </c>
      <c r="Y96" s="14">
        <v>13.41</v>
      </c>
      <c r="Z96" s="14">
        <v>9</v>
      </c>
      <c r="AA96" s="14">
        <v>4.22</v>
      </c>
      <c r="AB96" s="14" t="s">
        <v>1045</v>
      </c>
      <c r="AC96" s="14" t="s">
        <v>466</v>
      </c>
      <c r="AD96" s="14"/>
      <c r="AE96" s="14"/>
      <c r="AF96" s="14"/>
      <c r="AG96" s="14"/>
      <c r="AH96" s="14"/>
      <c r="AI96" s="14"/>
      <c r="AJ96" s="14"/>
      <c r="AK96" s="14"/>
      <c r="AL96" s="16">
        <v>41970</v>
      </c>
      <c r="AM96" s="33" t="s">
        <v>1046</v>
      </c>
      <c r="AN96" s="16">
        <v>43634</v>
      </c>
      <c r="AO96" s="14" t="s">
        <v>132</v>
      </c>
      <c r="AP96" s="14">
        <v>0</v>
      </c>
      <c r="AQ96" s="14">
        <v>0</v>
      </c>
      <c r="AR96" s="20" t="s">
        <v>1251</v>
      </c>
      <c r="AS96" s="20">
        <v>0</v>
      </c>
      <c r="AT96" s="20">
        <v>55</v>
      </c>
      <c r="AU96" s="20" t="s">
        <v>1239</v>
      </c>
      <c r="AV96" s="14">
        <v>0</v>
      </c>
      <c r="AW96" s="14"/>
      <c r="AX96" s="16"/>
      <c r="AY96" s="20" t="s">
        <v>341</v>
      </c>
      <c r="AZ96" s="14"/>
      <c r="BA96" s="14">
        <v>0</v>
      </c>
      <c r="BB96" s="16"/>
      <c r="BC96" s="14">
        <v>55</v>
      </c>
      <c r="BD96" s="14"/>
      <c r="BE96" s="14" t="s">
        <v>470</v>
      </c>
      <c r="BF96" s="14">
        <v>1</v>
      </c>
      <c r="BG96" s="14">
        <v>1</v>
      </c>
      <c r="BH96" s="14">
        <v>0</v>
      </c>
      <c r="BI96" s="14" t="s">
        <v>470</v>
      </c>
      <c r="BJ96" s="14" t="s">
        <v>840</v>
      </c>
      <c r="BK96" s="14" t="s">
        <v>72</v>
      </c>
      <c r="BL96" s="14" t="s">
        <v>1047</v>
      </c>
      <c r="BM96" s="14" t="s">
        <v>73</v>
      </c>
      <c r="BN96" s="14">
        <v>7.2</v>
      </c>
      <c r="BO96" s="14">
        <v>1</v>
      </c>
      <c r="BP96" s="14" t="s">
        <v>1048</v>
      </c>
      <c r="BQ96" s="14">
        <v>0</v>
      </c>
      <c r="BR96" s="14" t="s">
        <v>1024</v>
      </c>
      <c r="BS96" s="16">
        <v>43218</v>
      </c>
    </row>
    <row r="97" spans="1:71" x14ac:dyDescent="0.2">
      <c r="A97" s="13" t="s">
        <v>1049</v>
      </c>
      <c r="B97" s="13" t="str">
        <f>VLOOKUP(A97,[1]Sheet2!C:E,3,FALSE)</f>
        <v>18P3981077M</v>
      </c>
      <c r="C97" s="14">
        <v>0</v>
      </c>
      <c r="D97" s="14">
        <v>0</v>
      </c>
      <c r="E97" s="14">
        <v>0</v>
      </c>
      <c r="F97" s="14">
        <v>0</v>
      </c>
      <c r="G97" s="14">
        <v>23</v>
      </c>
      <c r="H97" s="14">
        <v>2212</v>
      </c>
      <c r="I97" s="14">
        <v>4227323</v>
      </c>
      <c r="J97" s="15" t="s">
        <v>1050</v>
      </c>
      <c r="K97" s="14" t="s">
        <v>79</v>
      </c>
      <c r="L97" s="14">
        <v>51</v>
      </c>
      <c r="M97" s="16">
        <v>41976</v>
      </c>
      <c r="N97" s="14" t="s">
        <v>55</v>
      </c>
      <c r="O97" s="14" t="s">
        <v>97</v>
      </c>
      <c r="P97" s="14"/>
      <c r="Q97" s="14" t="s">
        <v>58</v>
      </c>
      <c r="R97" s="14"/>
      <c r="S97" s="14"/>
      <c r="T97" s="14"/>
      <c r="U97" s="14"/>
      <c r="V97" s="14" t="b">
        <v>0</v>
      </c>
      <c r="W97" s="14">
        <v>2.02</v>
      </c>
      <c r="X97" s="14">
        <v>3.19</v>
      </c>
      <c r="Y97" s="14">
        <v>9.7200000000000006</v>
      </c>
      <c r="Z97" s="14">
        <v>9.49</v>
      </c>
      <c r="AA97" s="14">
        <v>12.47</v>
      </c>
      <c r="AB97" s="14"/>
      <c r="AC97" s="14"/>
      <c r="AD97" s="14"/>
      <c r="AE97" s="14"/>
      <c r="AF97" s="14"/>
      <c r="AG97" s="14"/>
      <c r="AH97" s="14"/>
      <c r="AI97" s="14"/>
      <c r="AJ97" s="14"/>
      <c r="AK97" s="14"/>
      <c r="AL97" s="16">
        <v>41976</v>
      </c>
      <c r="AM97" s="33" t="s">
        <v>1051</v>
      </c>
      <c r="AN97" s="16">
        <v>43634</v>
      </c>
      <c r="AO97" s="14" t="s">
        <v>119</v>
      </c>
      <c r="AP97" s="14">
        <v>0</v>
      </c>
      <c r="AQ97" s="14">
        <v>0</v>
      </c>
      <c r="AR97" s="20" t="s">
        <v>1254</v>
      </c>
      <c r="AS97" s="20">
        <v>0</v>
      </c>
      <c r="AT97" s="20">
        <v>54</v>
      </c>
      <c r="AU97" s="20">
        <v>0</v>
      </c>
      <c r="AV97" s="14">
        <v>0</v>
      </c>
      <c r="AW97" s="14"/>
      <c r="AX97" s="16"/>
      <c r="AY97" s="20" t="s">
        <v>469</v>
      </c>
      <c r="AZ97" s="14"/>
      <c r="BA97" s="14">
        <v>0</v>
      </c>
      <c r="BB97" s="16"/>
      <c r="BC97" s="14">
        <v>54</v>
      </c>
      <c r="BD97" s="14"/>
      <c r="BE97" s="14"/>
      <c r="BF97" s="14"/>
      <c r="BG97" s="14"/>
      <c r="BH97" s="14"/>
      <c r="BI97" s="14"/>
      <c r="BJ97" s="14"/>
      <c r="BK97" s="14" t="s">
        <v>72</v>
      </c>
      <c r="BL97" s="14" t="s">
        <v>73</v>
      </c>
      <c r="BM97" s="14" t="s">
        <v>73</v>
      </c>
      <c r="BN97" s="14">
        <v>0</v>
      </c>
      <c r="BO97" s="14">
        <v>0</v>
      </c>
      <c r="BP97" s="14">
        <v>0</v>
      </c>
      <c r="BQ97" s="14">
        <v>0</v>
      </c>
      <c r="BR97" s="14"/>
      <c r="BS97" s="16"/>
    </row>
    <row r="98" spans="1:71" x14ac:dyDescent="0.2">
      <c r="A98" s="13" t="s">
        <v>1052</v>
      </c>
      <c r="B98" s="13" t="str">
        <f>VLOOKUP(A98,[1]Sheet2!C:E,3,FALSE)</f>
        <v>18P4063852M</v>
      </c>
      <c r="C98" s="14"/>
      <c r="D98" s="14"/>
      <c r="E98" s="14"/>
      <c r="F98" s="14"/>
      <c r="G98" s="14">
        <v>52</v>
      </c>
      <c r="H98" s="14">
        <v>2336</v>
      </c>
      <c r="I98" s="14">
        <v>4233081</v>
      </c>
      <c r="J98" s="15" t="s">
        <v>1053</v>
      </c>
      <c r="K98" s="14" t="s">
        <v>79</v>
      </c>
      <c r="L98" s="14">
        <v>37</v>
      </c>
      <c r="M98" s="16">
        <v>42065</v>
      </c>
      <c r="N98" s="14" t="s">
        <v>55</v>
      </c>
      <c r="O98" s="14" t="s">
        <v>80</v>
      </c>
      <c r="P98" s="14" t="s">
        <v>651</v>
      </c>
      <c r="Q98" s="14" t="s">
        <v>58</v>
      </c>
      <c r="R98" s="14" t="s">
        <v>1054</v>
      </c>
      <c r="S98" s="14" t="s">
        <v>129</v>
      </c>
      <c r="T98" s="14"/>
      <c r="U98" s="14"/>
      <c r="V98" s="14" t="b">
        <v>0</v>
      </c>
      <c r="W98" s="14">
        <v>6.4</v>
      </c>
      <c r="X98" s="14">
        <v>3.17</v>
      </c>
      <c r="Y98" s="14">
        <v>15.06</v>
      </c>
      <c r="Z98" s="14">
        <v>1.55</v>
      </c>
      <c r="AA98" s="14">
        <v>11.9</v>
      </c>
      <c r="AB98" s="14" t="s">
        <v>445</v>
      </c>
      <c r="AC98" s="14" t="s">
        <v>466</v>
      </c>
      <c r="AD98" s="14"/>
      <c r="AE98" s="14"/>
      <c r="AF98" s="14"/>
      <c r="AG98" s="14"/>
      <c r="AH98" s="14"/>
      <c r="AI98" s="14"/>
      <c r="AJ98" s="14"/>
      <c r="AK98" s="14"/>
      <c r="AL98" s="16">
        <v>42065</v>
      </c>
      <c r="AM98" s="48" t="s">
        <v>1055</v>
      </c>
      <c r="AN98" s="16">
        <v>43466</v>
      </c>
      <c r="AO98" s="14" t="s">
        <v>205</v>
      </c>
      <c r="AP98" s="14"/>
      <c r="AQ98" s="20">
        <v>1</v>
      </c>
      <c r="AR98" s="20">
        <v>41</v>
      </c>
      <c r="AS98" s="20">
        <v>1</v>
      </c>
      <c r="AT98" s="20">
        <v>41</v>
      </c>
      <c r="AU98" s="20">
        <v>0</v>
      </c>
      <c r="AV98" s="21" t="s">
        <v>1056</v>
      </c>
      <c r="AW98" s="14" t="s">
        <v>1057</v>
      </c>
      <c r="AX98" s="22" t="s">
        <v>1058</v>
      </c>
      <c r="AY98" s="43" t="s">
        <v>953</v>
      </c>
      <c r="AZ98" s="14" t="s">
        <v>1059</v>
      </c>
      <c r="BA98" s="14">
        <v>1</v>
      </c>
      <c r="BB98" s="16">
        <v>43313</v>
      </c>
      <c r="BC98" s="14">
        <v>41</v>
      </c>
      <c r="BD98" s="14">
        <v>1</v>
      </c>
      <c r="BE98" s="14" t="s">
        <v>70</v>
      </c>
      <c r="BF98" s="14">
        <v>2</v>
      </c>
      <c r="BG98" s="14">
        <v>2</v>
      </c>
      <c r="BH98" s="14"/>
      <c r="BI98" s="14" t="s">
        <v>70</v>
      </c>
      <c r="BJ98" s="14" t="s">
        <v>662</v>
      </c>
      <c r="BK98" s="14" t="s">
        <v>72</v>
      </c>
      <c r="BL98" s="14" t="s">
        <v>73</v>
      </c>
      <c r="BM98" s="14" t="s">
        <v>73</v>
      </c>
      <c r="BN98" s="14">
        <v>0</v>
      </c>
      <c r="BO98" s="14">
        <v>0</v>
      </c>
      <c r="BP98" s="14">
        <v>0</v>
      </c>
      <c r="BQ98" s="14" t="s">
        <v>1060</v>
      </c>
      <c r="BR98" s="14" t="s">
        <v>1061</v>
      </c>
      <c r="BS98" s="16"/>
    </row>
    <row r="99" spans="1:71" x14ac:dyDescent="0.2">
      <c r="A99" s="13" t="s">
        <v>1062</v>
      </c>
      <c r="B99" s="13" t="str">
        <f>VLOOKUP(A99,[1]Sheet2!C:E,3,FALSE)</f>
        <v>18P4063835M</v>
      </c>
      <c r="C99" s="14">
        <v>1</v>
      </c>
      <c r="D99" s="14">
        <v>1.8229170000000001E-3</v>
      </c>
      <c r="E99" s="14">
        <v>1</v>
      </c>
      <c r="F99" s="14">
        <v>1.8229170000000001E-3</v>
      </c>
      <c r="G99" s="14">
        <v>31.4</v>
      </c>
      <c r="H99" s="14">
        <v>2295</v>
      </c>
      <c r="I99" s="14">
        <v>4230788</v>
      </c>
      <c r="J99" s="15" t="s">
        <v>1063</v>
      </c>
      <c r="K99" s="14" t="s">
        <v>54</v>
      </c>
      <c r="L99" s="14">
        <v>51</v>
      </c>
      <c r="M99" s="16">
        <v>42026</v>
      </c>
      <c r="N99" s="14" t="s">
        <v>55</v>
      </c>
      <c r="O99" s="14" t="s">
        <v>327</v>
      </c>
      <c r="P99" s="14" t="s">
        <v>328</v>
      </c>
      <c r="Q99" s="14" t="s">
        <v>58</v>
      </c>
      <c r="R99" s="14" t="s">
        <v>1064</v>
      </c>
      <c r="S99" s="14" t="s">
        <v>261</v>
      </c>
      <c r="T99" s="14"/>
      <c r="U99" s="14" t="s">
        <v>661</v>
      </c>
      <c r="V99" s="14" t="b">
        <v>0</v>
      </c>
      <c r="W99" s="14">
        <v>2.81</v>
      </c>
      <c r="X99" s="14">
        <v>1.49</v>
      </c>
      <c r="Y99" s="14">
        <v>10.039999999999999</v>
      </c>
      <c r="Z99" s="14">
        <v>10.19</v>
      </c>
      <c r="AA99" s="14">
        <v>9.39</v>
      </c>
      <c r="AB99" s="14" t="s">
        <v>1065</v>
      </c>
      <c r="AC99" s="14" t="s">
        <v>466</v>
      </c>
      <c r="AD99" s="14" t="s">
        <v>1066</v>
      </c>
      <c r="AE99" s="14" t="s">
        <v>1067</v>
      </c>
      <c r="AF99" s="14"/>
      <c r="AG99" s="14"/>
      <c r="AH99" s="14"/>
      <c r="AI99" s="14"/>
      <c r="AJ99" s="14"/>
      <c r="AK99" s="14" t="s">
        <v>1068</v>
      </c>
      <c r="AL99" s="16">
        <v>42026</v>
      </c>
      <c r="AM99" s="33" t="s">
        <v>1069</v>
      </c>
      <c r="AN99" s="16">
        <v>43647</v>
      </c>
      <c r="AO99" s="14" t="s">
        <v>809</v>
      </c>
      <c r="AP99" s="14">
        <v>1</v>
      </c>
      <c r="AQ99" s="14">
        <v>1</v>
      </c>
      <c r="AR99" s="20" t="s">
        <v>1258</v>
      </c>
      <c r="AS99" s="20">
        <v>0</v>
      </c>
      <c r="AT99" s="20">
        <v>54</v>
      </c>
      <c r="AU99" s="20">
        <v>0</v>
      </c>
      <c r="AV99" s="14">
        <v>1</v>
      </c>
      <c r="AW99" s="14" t="s">
        <v>980</v>
      </c>
      <c r="AX99" s="14" t="s">
        <v>1070</v>
      </c>
      <c r="AY99" s="20" t="s">
        <v>1071</v>
      </c>
      <c r="AZ99" s="14" t="s">
        <v>1072</v>
      </c>
      <c r="BA99" s="14">
        <v>0</v>
      </c>
      <c r="BB99" s="16"/>
      <c r="BC99" s="14">
        <v>54</v>
      </c>
      <c r="BD99" s="14"/>
      <c r="BE99" s="14" t="s">
        <v>470</v>
      </c>
      <c r="BF99" s="14">
        <v>2</v>
      </c>
      <c r="BG99" s="14">
        <v>2</v>
      </c>
      <c r="BH99" s="14">
        <v>0</v>
      </c>
      <c r="BI99" s="14" t="s">
        <v>470</v>
      </c>
      <c r="BJ99" s="14" t="s">
        <v>512</v>
      </c>
      <c r="BK99" s="14" t="s">
        <v>72</v>
      </c>
      <c r="BL99" s="14" t="s">
        <v>1073</v>
      </c>
      <c r="BM99" s="14" t="s">
        <v>73</v>
      </c>
      <c r="BN99" s="14">
        <v>0</v>
      </c>
      <c r="BO99" s="14">
        <v>0</v>
      </c>
      <c r="BP99" s="14">
        <v>0</v>
      </c>
      <c r="BQ99" s="14" t="s">
        <v>1074</v>
      </c>
      <c r="BR99" s="14" t="s">
        <v>1075</v>
      </c>
      <c r="BS99" s="16"/>
    </row>
    <row r="100" spans="1:71" x14ac:dyDescent="0.2">
      <c r="A100" s="13" t="s">
        <v>1076</v>
      </c>
      <c r="B100" s="13" t="str">
        <f>VLOOKUP(A100,[1]Sheet2!C:E,3,FALSE)</f>
        <v>18P4063836M</v>
      </c>
      <c r="C100" s="14">
        <v>0</v>
      </c>
      <c r="D100" s="14">
        <v>0</v>
      </c>
      <c r="E100" s="14">
        <v>0</v>
      </c>
      <c r="F100" s="14">
        <v>0</v>
      </c>
      <c r="G100" s="14">
        <v>35.657142857142858</v>
      </c>
      <c r="H100" s="14">
        <v>2296</v>
      </c>
      <c r="I100" s="14">
        <v>4231102</v>
      </c>
      <c r="J100" s="15" t="s">
        <v>1077</v>
      </c>
      <c r="K100" s="14" t="s">
        <v>79</v>
      </c>
      <c r="L100" s="14">
        <v>55</v>
      </c>
      <c r="M100" s="16">
        <v>42027</v>
      </c>
      <c r="N100" s="14" t="s">
        <v>55</v>
      </c>
      <c r="O100" s="14" t="s">
        <v>126</v>
      </c>
      <c r="P100" s="14" t="s">
        <v>1078</v>
      </c>
      <c r="Q100" s="14" t="s">
        <v>58</v>
      </c>
      <c r="R100" s="14" t="s">
        <v>1079</v>
      </c>
      <c r="S100" s="14" t="s">
        <v>101</v>
      </c>
      <c r="T100" s="14"/>
      <c r="U100" s="14"/>
      <c r="V100" s="14" t="b">
        <v>0</v>
      </c>
      <c r="W100" s="14" t="s">
        <v>61</v>
      </c>
      <c r="X100" s="14" t="s">
        <v>61</v>
      </c>
      <c r="Y100" s="14">
        <v>1.6</v>
      </c>
      <c r="Z100" s="14">
        <v>8.34</v>
      </c>
      <c r="AA100" s="14" t="s">
        <v>61</v>
      </c>
      <c r="AB100" s="14" t="s">
        <v>445</v>
      </c>
      <c r="AC100" s="14" t="s">
        <v>466</v>
      </c>
      <c r="AD100" s="14" t="s">
        <v>1080</v>
      </c>
      <c r="AE100" s="14"/>
      <c r="AF100" s="14"/>
      <c r="AG100" s="14"/>
      <c r="AH100" s="14"/>
      <c r="AI100" s="14"/>
      <c r="AJ100" s="14"/>
      <c r="AK100" s="14"/>
      <c r="AL100" s="16">
        <v>42027</v>
      </c>
      <c r="AM100" s="33" t="s">
        <v>1081</v>
      </c>
      <c r="AN100" s="16">
        <v>43803</v>
      </c>
      <c r="AO100" s="14" t="s">
        <v>132</v>
      </c>
      <c r="AP100" s="14">
        <v>0</v>
      </c>
      <c r="AQ100" s="14">
        <v>0</v>
      </c>
      <c r="AR100" s="20" t="s">
        <v>1278</v>
      </c>
      <c r="AS100" s="20">
        <v>0</v>
      </c>
      <c r="AT100" s="20">
        <v>59</v>
      </c>
      <c r="AU100" s="20">
        <v>0</v>
      </c>
      <c r="AV100" s="14">
        <v>0</v>
      </c>
      <c r="AW100" s="14"/>
      <c r="AX100" s="16"/>
      <c r="AY100" s="20" t="s">
        <v>1082</v>
      </c>
      <c r="AZ100" s="14"/>
      <c r="BA100" s="14">
        <v>0</v>
      </c>
      <c r="BB100" s="16"/>
      <c r="BC100" s="14">
        <v>59</v>
      </c>
      <c r="BD100" s="14"/>
      <c r="BE100" s="14">
        <v>0</v>
      </c>
      <c r="BF100" s="14" t="s">
        <v>1083</v>
      </c>
      <c r="BG100" s="14" t="s">
        <v>1083</v>
      </c>
      <c r="BH100" s="14">
        <v>0</v>
      </c>
      <c r="BI100" s="14">
        <v>0</v>
      </c>
      <c r="BJ100" s="14" t="s">
        <v>512</v>
      </c>
      <c r="BK100" s="14" t="s">
        <v>513</v>
      </c>
      <c r="BL100" s="14" t="s">
        <v>1084</v>
      </c>
      <c r="BM100" s="14" t="s">
        <v>73</v>
      </c>
      <c r="BN100" s="14">
        <v>0</v>
      </c>
      <c r="BO100" s="14">
        <v>0</v>
      </c>
      <c r="BP100" s="14">
        <v>0</v>
      </c>
      <c r="BQ100" s="14">
        <v>0</v>
      </c>
      <c r="BR100" s="14" t="s">
        <v>1085</v>
      </c>
      <c r="BS100" s="16"/>
    </row>
    <row r="101" spans="1:71" x14ac:dyDescent="0.2">
      <c r="A101" s="13" t="s">
        <v>1086</v>
      </c>
      <c r="B101" s="13" t="str">
        <f>VLOOKUP(A101,[1]Sheet2!C:E,3,FALSE)</f>
        <v>18P4063837M</v>
      </c>
      <c r="C101" s="14">
        <v>0</v>
      </c>
      <c r="D101" s="14">
        <v>0</v>
      </c>
      <c r="E101" s="14">
        <v>0</v>
      </c>
      <c r="F101" s="14">
        <v>0</v>
      </c>
      <c r="G101" s="14">
        <v>58.666666666666671</v>
      </c>
      <c r="H101" s="14">
        <v>2297</v>
      </c>
      <c r="I101" s="14">
        <v>4230910</v>
      </c>
      <c r="J101" s="15" t="s">
        <v>1087</v>
      </c>
      <c r="K101" s="14" t="s">
        <v>54</v>
      </c>
      <c r="L101" s="14">
        <v>79</v>
      </c>
      <c r="M101" s="16">
        <v>42027</v>
      </c>
      <c r="N101" s="14" t="s">
        <v>55</v>
      </c>
      <c r="O101" s="14" t="s">
        <v>97</v>
      </c>
      <c r="P101" s="14" t="s">
        <v>98</v>
      </c>
      <c r="Q101" s="14" t="s">
        <v>58</v>
      </c>
      <c r="R101" s="14" t="s">
        <v>1088</v>
      </c>
      <c r="S101" s="14" t="s">
        <v>60</v>
      </c>
      <c r="T101" s="14"/>
      <c r="U101" s="14" t="s">
        <v>102</v>
      </c>
      <c r="V101" s="14" t="b">
        <v>0</v>
      </c>
      <c r="W101" s="14">
        <v>3.19</v>
      </c>
      <c r="X101" s="14">
        <v>3.09</v>
      </c>
      <c r="Y101" s="14">
        <v>16.190000000000001</v>
      </c>
      <c r="Z101" s="14">
        <v>28.28</v>
      </c>
      <c r="AA101" s="14">
        <v>12.68</v>
      </c>
      <c r="AB101" s="14" t="s">
        <v>1089</v>
      </c>
      <c r="AC101" s="14" t="s">
        <v>466</v>
      </c>
      <c r="AD101" s="14"/>
      <c r="AE101" s="14"/>
      <c r="AF101" s="14"/>
      <c r="AG101" s="14"/>
      <c r="AH101" s="14"/>
      <c r="AI101" s="14"/>
      <c r="AJ101" s="14"/>
      <c r="AK101" s="14"/>
      <c r="AL101" s="16">
        <v>42027</v>
      </c>
      <c r="AM101" s="33" t="s">
        <v>1090</v>
      </c>
      <c r="AN101" s="16">
        <v>43647</v>
      </c>
      <c r="AO101" s="14" t="s">
        <v>132</v>
      </c>
      <c r="AP101" s="14">
        <v>0</v>
      </c>
      <c r="AQ101" s="14">
        <v>0</v>
      </c>
      <c r="AR101" s="20" t="s">
        <v>1254</v>
      </c>
      <c r="AS101" s="20">
        <v>0</v>
      </c>
      <c r="AT101" s="20">
        <v>54</v>
      </c>
      <c r="AU101" s="20">
        <v>0</v>
      </c>
      <c r="AV101" s="14">
        <v>0</v>
      </c>
      <c r="AW101" s="14"/>
      <c r="AX101" s="16"/>
      <c r="AY101" s="20" t="s">
        <v>469</v>
      </c>
      <c r="AZ101" s="14"/>
      <c r="BA101" s="14">
        <v>0</v>
      </c>
      <c r="BB101" s="16"/>
      <c r="BC101" s="14">
        <v>54</v>
      </c>
      <c r="BD101" s="14"/>
      <c r="BE101" s="14" t="s">
        <v>470</v>
      </c>
      <c r="BF101" s="14">
        <v>2</v>
      </c>
      <c r="BG101" s="14">
        <v>2</v>
      </c>
      <c r="BH101" s="14">
        <v>0</v>
      </c>
      <c r="BI101" s="14" t="s">
        <v>470</v>
      </c>
      <c r="BJ101" s="14" t="s">
        <v>512</v>
      </c>
      <c r="BK101" s="14" t="s">
        <v>72</v>
      </c>
      <c r="BL101" s="14" t="s">
        <v>1091</v>
      </c>
      <c r="BM101" s="14" t="s">
        <v>73</v>
      </c>
      <c r="BN101" s="14">
        <v>0</v>
      </c>
      <c r="BO101" s="14">
        <v>0</v>
      </c>
      <c r="BP101" s="14">
        <v>0</v>
      </c>
      <c r="BQ101" s="14">
        <v>0</v>
      </c>
      <c r="BR101" s="14" t="s">
        <v>1092</v>
      </c>
      <c r="BS101" s="16"/>
    </row>
    <row r="102" spans="1:71" x14ac:dyDescent="0.2">
      <c r="A102" s="13" t="s">
        <v>1093</v>
      </c>
      <c r="B102" s="13" t="str">
        <f>VLOOKUP(A102,[1]Sheet2!C:E,3,FALSE)</f>
        <v>18S3981082M</v>
      </c>
      <c r="C102" s="14">
        <v>8</v>
      </c>
      <c r="D102" s="14">
        <v>2.5771589999999999E-3</v>
      </c>
      <c r="E102" s="14">
        <v>2</v>
      </c>
      <c r="F102" s="14">
        <v>1.0308635999999999E-2</v>
      </c>
      <c r="G102" s="14">
        <v>35.657142857142858</v>
      </c>
      <c r="H102" s="14">
        <v>2323</v>
      </c>
      <c r="I102" s="14">
        <v>4231103</v>
      </c>
      <c r="J102" s="15" t="s">
        <v>1094</v>
      </c>
      <c r="K102" s="14" t="s">
        <v>79</v>
      </c>
      <c r="L102" s="14">
        <v>69</v>
      </c>
      <c r="M102" s="16">
        <v>42044</v>
      </c>
      <c r="N102" s="14" t="s">
        <v>55</v>
      </c>
      <c r="O102" s="14" t="s">
        <v>97</v>
      </c>
      <c r="P102" s="14" t="s">
        <v>179</v>
      </c>
      <c r="Q102" s="14" t="s">
        <v>58</v>
      </c>
      <c r="R102" s="14" t="s">
        <v>1095</v>
      </c>
      <c r="S102" s="14" t="s">
        <v>101</v>
      </c>
      <c r="T102" s="14"/>
      <c r="U102" s="14" t="s">
        <v>102</v>
      </c>
      <c r="V102" s="14" t="b">
        <v>0</v>
      </c>
      <c r="W102" s="14">
        <v>1.24</v>
      </c>
      <c r="X102" s="14">
        <v>2.04</v>
      </c>
      <c r="Y102" s="14">
        <v>10.84</v>
      </c>
      <c r="Z102" s="14">
        <v>20.95</v>
      </c>
      <c r="AA102" s="14">
        <v>14.48</v>
      </c>
      <c r="AB102" s="14" t="s">
        <v>1096</v>
      </c>
      <c r="AC102" s="14" t="s">
        <v>466</v>
      </c>
      <c r="AD102" s="14"/>
      <c r="AE102" s="14"/>
      <c r="AF102" s="14"/>
      <c r="AG102" s="14"/>
      <c r="AH102" s="14"/>
      <c r="AI102" s="14"/>
      <c r="AJ102" s="14"/>
      <c r="AK102" s="14"/>
      <c r="AL102" s="16">
        <v>42044</v>
      </c>
      <c r="AM102" s="45" t="s">
        <v>1097</v>
      </c>
      <c r="AN102" s="16">
        <v>43647</v>
      </c>
      <c r="AO102" s="14" t="s">
        <v>132</v>
      </c>
      <c r="AP102" s="14">
        <v>0</v>
      </c>
      <c r="AQ102" s="14">
        <v>0</v>
      </c>
      <c r="AR102" s="20" t="s">
        <v>1259</v>
      </c>
      <c r="AS102" s="20">
        <v>0</v>
      </c>
      <c r="AT102" s="20">
        <v>53</v>
      </c>
      <c r="AU102" s="20">
        <v>0</v>
      </c>
      <c r="AV102" s="14">
        <v>0</v>
      </c>
      <c r="AW102" s="14"/>
      <c r="AX102" s="16"/>
      <c r="AY102" s="20" t="s">
        <v>1010</v>
      </c>
      <c r="AZ102" s="14"/>
      <c r="BA102" s="14">
        <v>0</v>
      </c>
      <c r="BB102" s="16"/>
      <c r="BC102" s="14">
        <v>53</v>
      </c>
      <c r="BD102" s="14"/>
      <c r="BE102" s="14">
        <v>0</v>
      </c>
      <c r="BF102" s="14">
        <v>1</v>
      </c>
      <c r="BG102" s="14">
        <v>1</v>
      </c>
      <c r="BH102" s="14"/>
      <c r="BI102" s="14">
        <v>0</v>
      </c>
      <c r="BJ102" s="14" t="s">
        <v>662</v>
      </c>
      <c r="BK102" s="14" t="s">
        <v>72</v>
      </c>
      <c r="BL102" s="14" t="s">
        <v>1098</v>
      </c>
      <c r="BM102" s="14" t="s">
        <v>73</v>
      </c>
      <c r="BN102" s="14">
        <v>0</v>
      </c>
      <c r="BO102" s="14">
        <v>0</v>
      </c>
      <c r="BP102" s="14">
        <v>0</v>
      </c>
      <c r="BQ102" s="14">
        <v>0</v>
      </c>
      <c r="BR102" s="14" t="s">
        <v>1099</v>
      </c>
      <c r="BS102" s="16"/>
    </row>
    <row r="103" spans="1:71" x14ac:dyDescent="0.2">
      <c r="A103" s="24" t="s">
        <v>1100</v>
      </c>
      <c r="B103" s="13" t="s">
        <v>1283</v>
      </c>
      <c r="C103" s="14"/>
      <c r="D103" s="14"/>
      <c r="E103" s="14"/>
      <c r="F103" s="14"/>
      <c r="G103" s="14">
        <v>41.2</v>
      </c>
      <c r="H103" s="25">
        <v>2330</v>
      </c>
      <c r="I103" s="14">
        <v>4232169</v>
      </c>
      <c r="J103" s="26" t="s">
        <v>660</v>
      </c>
      <c r="K103" s="14" t="s">
        <v>54</v>
      </c>
      <c r="L103" s="14">
        <v>66</v>
      </c>
      <c r="M103" s="16">
        <v>42060</v>
      </c>
      <c r="N103" s="14" t="s">
        <v>55</v>
      </c>
      <c r="O103" s="14" t="s">
        <v>80</v>
      </c>
      <c r="P103" s="14"/>
      <c r="Q103" s="14" t="s">
        <v>58</v>
      </c>
      <c r="R103" s="14"/>
      <c r="S103" s="14"/>
      <c r="T103" s="14"/>
      <c r="U103" s="14"/>
      <c r="V103" s="14" t="b">
        <v>0</v>
      </c>
      <c r="W103" s="14">
        <v>8.34</v>
      </c>
      <c r="X103" s="14">
        <v>2.72</v>
      </c>
      <c r="Y103" s="14">
        <v>11.1</v>
      </c>
      <c r="Z103" s="14">
        <v>14.61</v>
      </c>
      <c r="AA103" s="14">
        <v>33.82</v>
      </c>
      <c r="AB103" s="14"/>
      <c r="AC103" s="14"/>
      <c r="AD103" s="14"/>
      <c r="AE103" s="14"/>
      <c r="AF103" s="14"/>
      <c r="AG103" s="14"/>
      <c r="AH103" s="14"/>
      <c r="AI103" s="14"/>
      <c r="AJ103" s="14"/>
      <c r="AK103" s="14"/>
      <c r="AL103" s="16">
        <v>42060</v>
      </c>
      <c r="AM103" s="33" t="s">
        <v>1101</v>
      </c>
      <c r="AN103" s="16">
        <v>43466</v>
      </c>
      <c r="AO103" s="14" t="s">
        <v>205</v>
      </c>
      <c r="AP103" s="14">
        <v>1</v>
      </c>
      <c r="AQ103" s="14">
        <v>1</v>
      </c>
      <c r="AR103" s="20" t="s">
        <v>1261</v>
      </c>
      <c r="AS103" s="20">
        <v>1</v>
      </c>
      <c r="AT103" s="20">
        <v>43</v>
      </c>
      <c r="AU103" s="20">
        <v>0</v>
      </c>
      <c r="AV103" s="14">
        <v>1</v>
      </c>
      <c r="AW103" s="14" t="s">
        <v>656</v>
      </c>
      <c r="AX103" s="16" t="s">
        <v>1102</v>
      </c>
      <c r="AY103" s="20" t="s">
        <v>1103</v>
      </c>
      <c r="AZ103" s="14"/>
      <c r="BA103" s="14">
        <v>1</v>
      </c>
      <c r="BB103" s="16">
        <v>43344</v>
      </c>
      <c r="BC103" s="14">
        <v>43</v>
      </c>
      <c r="BD103" s="14">
        <v>1</v>
      </c>
      <c r="BE103" s="14"/>
      <c r="BF103" s="14"/>
      <c r="BG103" s="14"/>
      <c r="BH103" s="14"/>
      <c r="BI103" s="14"/>
      <c r="BJ103" s="14"/>
      <c r="BK103" s="14" t="s">
        <v>72</v>
      </c>
      <c r="BL103" s="14" t="s">
        <v>1104</v>
      </c>
      <c r="BM103" s="14" t="s">
        <v>73</v>
      </c>
      <c r="BN103" s="14">
        <v>0</v>
      </c>
      <c r="BO103" s="14">
        <v>0</v>
      </c>
      <c r="BP103" s="14">
        <v>0</v>
      </c>
      <c r="BQ103" s="14">
        <v>0</v>
      </c>
      <c r="BR103" s="14"/>
      <c r="BS103" s="16"/>
    </row>
    <row r="104" spans="1:71" x14ac:dyDescent="0.2">
      <c r="A104" s="13" t="s">
        <v>1105</v>
      </c>
      <c r="B104" s="13" t="str">
        <f>VLOOKUP(A104,[1]Sheet2!C:E,3,FALSE)</f>
        <v>18P4034957M</v>
      </c>
      <c r="C104" s="14">
        <v>1</v>
      </c>
      <c r="D104" s="14">
        <v>1.262626E-3</v>
      </c>
      <c r="E104" s="14">
        <v>1</v>
      </c>
      <c r="F104" s="14">
        <v>1.262626E-3</v>
      </c>
      <c r="G104" s="14">
        <v>6.254545454545454</v>
      </c>
      <c r="H104" s="14" t="s">
        <v>1106</v>
      </c>
      <c r="I104" s="14">
        <v>4289571</v>
      </c>
      <c r="J104" s="15" t="s">
        <v>1107</v>
      </c>
      <c r="K104" s="14" t="s">
        <v>54</v>
      </c>
      <c r="L104" s="14">
        <v>74</v>
      </c>
      <c r="M104" s="16">
        <v>42866</v>
      </c>
      <c r="N104" s="14" t="s">
        <v>55</v>
      </c>
      <c r="O104" s="14" t="s">
        <v>1108</v>
      </c>
      <c r="P104" s="14" t="s">
        <v>1109</v>
      </c>
      <c r="Q104" s="14" t="s">
        <v>58</v>
      </c>
      <c r="R104" s="14" t="s">
        <v>1110</v>
      </c>
      <c r="S104" s="14"/>
      <c r="T104" s="14"/>
      <c r="U104" s="14"/>
      <c r="V104" s="14" t="b">
        <f>ISNUMBER(SEARCH({"微浸润","原位"},#REF!))</f>
        <v>0</v>
      </c>
      <c r="W104" s="14">
        <v>1.43</v>
      </c>
      <c r="X104" s="14">
        <v>3.74</v>
      </c>
      <c r="Y104" s="14">
        <v>9.6</v>
      </c>
      <c r="Z104" s="14">
        <v>24.24</v>
      </c>
      <c r="AA104" s="14">
        <v>12.03</v>
      </c>
      <c r="AB104" s="14"/>
      <c r="AC104" s="14"/>
      <c r="AD104" s="14"/>
      <c r="AE104" s="14"/>
      <c r="AF104" s="14"/>
      <c r="AG104" s="14"/>
      <c r="AH104" s="14"/>
      <c r="AI104" s="14"/>
      <c r="AJ104" s="14"/>
      <c r="AK104" s="14"/>
      <c r="AL104" s="16">
        <v>42866</v>
      </c>
      <c r="AM104" s="33" t="s">
        <v>1111</v>
      </c>
      <c r="AN104" s="16">
        <v>43845</v>
      </c>
      <c r="AO104" s="21" t="s">
        <v>119</v>
      </c>
      <c r="AP104" s="14">
        <v>0</v>
      </c>
      <c r="AQ104" s="14">
        <v>0</v>
      </c>
      <c r="AR104" s="20" t="s">
        <v>1242</v>
      </c>
      <c r="AS104" s="20">
        <v>0</v>
      </c>
      <c r="AT104" s="20">
        <v>32</v>
      </c>
      <c r="AU104" s="20">
        <v>0</v>
      </c>
      <c r="AV104" s="15">
        <v>0</v>
      </c>
      <c r="AW104" s="17"/>
      <c r="AX104" s="16"/>
      <c r="AY104" s="20" t="s">
        <v>106</v>
      </c>
      <c r="AZ104" s="14"/>
      <c r="BA104" s="14">
        <v>0</v>
      </c>
      <c r="BB104" s="16"/>
      <c r="BC104" s="14">
        <v>32</v>
      </c>
      <c r="BD104" s="14"/>
      <c r="BE104" s="14"/>
      <c r="BF104" s="14"/>
      <c r="BG104" s="14"/>
      <c r="BH104" s="14"/>
      <c r="BI104" s="14"/>
      <c r="BJ104" s="14"/>
      <c r="BK104" s="14" t="s">
        <v>72</v>
      </c>
      <c r="BL104" s="14" t="s">
        <v>1112</v>
      </c>
      <c r="BM104" s="14" t="s">
        <v>73</v>
      </c>
      <c r="BN104" s="14">
        <v>0</v>
      </c>
      <c r="BO104" s="14">
        <v>0</v>
      </c>
      <c r="BP104" s="14">
        <v>0</v>
      </c>
      <c r="BQ104" s="14">
        <v>0</v>
      </c>
      <c r="BR104" s="14"/>
      <c r="BS104" s="16"/>
    </row>
    <row r="105" spans="1:71" x14ac:dyDescent="0.2">
      <c r="A105" s="13" t="s">
        <v>1114</v>
      </c>
      <c r="B105" s="13" t="str">
        <f>VLOOKUP(A105,[1]Sheet2!C:E,3,FALSE)</f>
        <v>18P4034984M</v>
      </c>
      <c r="C105" s="14">
        <v>0</v>
      </c>
      <c r="D105" s="14">
        <v>0</v>
      </c>
      <c r="E105" s="14">
        <v>0</v>
      </c>
      <c r="F105" s="14">
        <v>0</v>
      </c>
      <c r="G105" s="14">
        <v>7.8133333333333326</v>
      </c>
      <c r="H105" s="14" t="s">
        <v>1115</v>
      </c>
      <c r="I105" s="14">
        <v>4235502</v>
      </c>
      <c r="J105" s="15" t="s">
        <v>1116</v>
      </c>
      <c r="K105" s="14" t="s">
        <v>79</v>
      </c>
      <c r="L105" s="14">
        <v>78</v>
      </c>
      <c r="M105" s="16">
        <v>42844</v>
      </c>
      <c r="N105" s="14" t="s">
        <v>686</v>
      </c>
      <c r="O105" s="14" t="s">
        <v>97</v>
      </c>
      <c r="P105" s="14" t="s">
        <v>179</v>
      </c>
      <c r="Q105" s="14" t="s">
        <v>687</v>
      </c>
      <c r="R105" s="14" t="s">
        <v>1117</v>
      </c>
      <c r="S105" s="14"/>
      <c r="T105" s="14"/>
      <c r="U105" s="14" t="s">
        <v>102</v>
      </c>
      <c r="V105" s="14" t="b">
        <v>0</v>
      </c>
      <c r="W105" s="14">
        <v>5.1100000000000003</v>
      </c>
      <c r="X105" s="14">
        <v>2</v>
      </c>
      <c r="Y105" s="14">
        <v>14.9</v>
      </c>
      <c r="Z105" s="14">
        <v>10.06</v>
      </c>
      <c r="AA105" s="14">
        <v>5.1100000000000003</v>
      </c>
      <c r="AB105" s="14"/>
      <c r="AC105" s="14"/>
      <c r="AD105" s="14"/>
      <c r="AE105" s="14"/>
      <c r="AF105" s="14"/>
      <c r="AG105" s="14"/>
      <c r="AH105" s="14"/>
      <c r="AI105" s="14"/>
      <c r="AJ105" s="14"/>
      <c r="AK105" s="14"/>
      <c r="AL105" s="16">
        <v>42844</v>
      </c>
      <c r="AM105" s="33" t="s">
        <v>1118</v>
      </c>
      <c r="AN105" s="16">
        <v>43762</v>
      </c>
      <c r="AO105" s="14" t="s">
        <v>809</v>
      </c>
      <c r="AP105" s="14">
        <v>1</v>
      </c>
      <c r="AQ105" s="14">
        <v>1</v>
      </c>
      <c r="AR105" s="20" t="s">
        <v>1267</v>
      </c>
      <c r="AS105" s="20">
        <v>0</v>
      </c>
      <c r="AT105" s="20">
        <v>30</v>
      </c>
      <c r="AU105" s="20" t="s">
        <v>1239</v>
      </c>
      <c r="AV105" s="14">
        <v>1</v>
      </c>
      <c r="AW105" s="14" t="s">
        <v>656</v>
      </c>
      <c r="AX105" s="16" t="s">
        <v>1119</v>
      </c>
      <c r="AY105" s="20" t="s">
        <v>787</v>
      </c>
      <c r="AZ105" s="14" t="s">
        <v>1120</v>
      </c>
      <c r="BA105" s="14">
        <v>0</v>
      </c>
      <c r="BB105" s="16"/>
      <c r="BC105" s="14">
        <v>30</v>
      </c>
      <c r="BD105" s="14"/>
      <c r="BE105" s="14"/>
      <c r="BF105" s="14"/>
      <c r="BG105" s="14"/>
      <c r="BH105" s="14"/>
      <c r="BI105" s="14"/>
      <c r="BJ105" s="14"/>
      <c r="BK105" s="14" t="s">
        <v>72</v>
      </c>
      <c r="BL105" s="14" t="s">
        <v>1121</v>
      </c>
      <c r="BM105" s="14" t="s">
        <v>73</v>
      </c>
      <c r="BN105" s="14" t="s">
        <v>1122</v>
      </c>
      <c r="BO105" s="14">
        <v>0</v>
      </c>
      <c r="BP105" s="14">
        <v>0</v>
      </c>
      <c r="BQ105" s="14">
        <v>0</v>
      </c>
      <c r="BR105" s="14"/>
      <c r="BS105" s="16"/>
    </row>
    <row r="106" spans="1:71" x14ac:dyDescent="0.2">
      <c r="A106" s="13" t="s">
        <v>1123</v>
      </c>
      <c r="B106" s="13" t="str">
        <f>VLOOKUP(A106,[1]Sheet2!C:E,3,FALSE)</f>
        <v/>
      </c>
      <c r="C106" s="14">
        <v>0</v>
      </c>
      <c r="D106" s="14">
        <v>0</v>
      </c>
      <c r="E106" s="14">
        <v>0</v>
      </c>
      <c r="F106" s="14">
        <v>0</v>
      </c>
      <c r="G106" s="14">
        <v>6.8639999999999999</v>
      </c>
      <c r="H106" s="14" t="s">
        <v>1124</v>
      </c>
      <c r="I106" s="14">
        <v>4287953</v>
      </c>
      <c r="J106" s="15" t="s">
        <v>1125</v>
      </c>
      <c r="K106" s="14" t="s">
        <v>54</v>
      </c>
      <c r="L106" s="14">
        <v>68</v>
      </c>
      <c r="M106" s="16">
        <v>42842</v>
      </c>
      <c r="N106" s="14" t="s">
        <v>55</v>
      </c>
      <c r="O106" s="14" t="s">
        <v>97</v>
      </c>
      <c r="P106" s="14" t="s">
        <v>179</v>
      </c>
      <c r="Q106" s="14"/>
      <c r="R106" s="14"/>
      <c r="S106" s="14"/>
      <c r="T106" s="14"/>
      <c r="U106" s="14"/>
      <c r="V106" s="14"/>
      <c r="W106" s="14">
        <v>0.87</v>
      </c>
      <c r="X106" s="14">
        <v>1.39</v>
      </c>
      <c r="Y106" s="14">
        <v>11.96</v>
      </c>
      <c r="Z106" s="14">
        <v>12.76</v>
      </c>
      <c r="AA106" s="14">
        <v>11.43</v>
      </c>
      <c r="AB106" s="14"/>
      <c r="AC106" s="14"/>
      <c r="AD106" s="14"/>
      <c r="AE106" s="14"/>
      <c r="AF106" s="14"/>
      <c r="AG106" s="14"/>
      <c r="AH106" s="14"/>
      <c r="AI106" s="14"/>
      <c r="AJ106" s="14"/>
      <c r="AK106" s="14"/>
      <c r="AL106" s="16">
        <v>42842</v>
      </c>
      <c r="AM106" s="33" t="s">
        <v>1126</v>
      </c>
      <c r="AN106" s="16">
        <v>43760</v>
      </c>
      <c r="AO106" s="14" t="s">
        <v>119</v>
      </c>
      <c r="AP106" s="14">
        <v>0</v>
      </c>
      <c r="AQ106" s="14">
        <v>0</v>
      </c>
      <c r="AR106" s="20" t="s">
        <v>1280</v>
      </c>
      <c r="AS106" s="20">
        <v>0</v>
      </c>
      <c r="AT106" s="20">
        <v>30</v>
      </c>
      <c r="AU106" s="20">
        <v>0</v>
      </c>
      <c r="AV106" s="14">
        <v>0</v>
      </c>
      <c r="AW106" s="14"/>
      <c r="AX106" s="16"/>
      <c r="AY106" s="20" t="s">
        <v>1127</v>
      </c>
      <c r="AZ106" s="14"/>
      <c r="BA106" s="14">
        <v>0</v>
      </c>
      <c r="BB106" s="16"/>
      <c r="BC106" s="14">
        <v>30</v>
      </c>
      <c r="BD106" s="14"/>
      <c r="BE106" s="14"/>
      <c r="BF106" s="14"/>
      <c r="BG106" s="14"/>
      <c r="BH106" s="14"/>
      <c r="BI106" s="14"/>
      <c r="BJ106" s="14"/>
      <c r="BK106" s="14" t="s">
        <v>72</v>
      </c>
      <c r="BL106" s="14" t="s">
        <v>1128</v>
      </c>
      <c r="BM106" s="14" t="s">
        <v>73</v>
      </c>
      <c r="BN106" s="14">
        <v>0</v>
      </c>
      <c r="BO106" s="14">
        <v>0</v>
      </c>
      <c r="BP106" s="14">
        <v>0</v>
      </c>
      <c r="BQ106" s="14">
        <v>0</v>
      </c>
      <c r="BR106" s="14"/>
      <c r="BS106" s="16"/>
    </row>
    <row r="107" spans="1:71" x14ac:dyDescent="0.2">
      <c r="A107" s="13" t="s">
        <v>1129</v>
      </c>
      <c r="B107" s="13" t="str">
        <f>VLOOKUP(A107,[1]Sheet2!C:E,3,FALSE)</f>
        <v>18P4034994M</v>
      </c>
      <c r="C107" s="14">
        <v>0</v>
      </c>
      <c r="D107" s="14">
        <v>0</v>
      </c>
      <c r="E107" s="14">
        <v>0</v>
      </c>
      <c r="F107" s="14">
        <v>0</v>
      </c>
      <c r="G107" s="14">
        <v>5.52</v>
      </c>
      <c r="H107" s="14" t="s">
        <v>1130</v>
      </c>
      <c r="I107" s="14">
        <v>4288429</v>
      </c>
      <c r="J107" s="15" t="s">
        <v>1131</v>
      </c>
      <c r="K107" s="14" t="s">
        <v>54</v>
      </c>
      <c r="L107" s="14">
        <v>53</v>
      </c>
      <c r="M107" s="16">
        <v>42849</v>
      </c>
      <c r="N107" s="14" t="s">
        <v>55</v>
      </c>
      <c r="O107" s="14" t="s">
        <v>1108</v>
      </c>
      <c r="P107" s="14" t="s">
        <v>1109</v>
      </c>
      <c r="Q107" s="14" t="s">
        <v>58</v>
      </c>
      <c r="R107" s="14" t="s">
        <v>1132</v>
      </c>
      <c r="S107" s="14"/>
      <c r="T107" s="14"/>
      <c r="U107" s="14"/>
      <c r="V107" s="14" t="b">
        <f>ISNUMBER(SEARCH({"微浸润","原位"},#REF!))</f>
        <v>0</v>
      </c>
      <c r="W107" s="14">
        <v>1.1299999999999999</v>
      </c>
      <c r="X107" s="14">
        <v>2.65</v>
      </c>
      <c r="Y107" s="14">
        <v>11.17</v>
      </c>
      <c r="Z107" s="14">
        <v>8.94</v>
      </c>
      <c r="AA107" s="14">
        <v>12.63</v>
      </c>
      <c r="AB107" s="14"/>
      <c r="AC107" s="14"/>
      <c r="AD107" s="14"/>
      <c r="AE107" s="14"/>
      <c r="AF107" s="14"/>
      <c r="AG107" s="14"/>
      <c r="AH107" s="14"/>
      <c r="AI107" s="14"/>
      <c r="AJ107" s="14"/>
      <c r="AK107" s="14"/>
      <c r="AL107" s="16">
        <v>42849</v>
      </c>
      <c r="AM107" s="33" t="s">
        <v>1133</v>
      </c>
      <c r="AN107" s="16">
        <v>43767</v>
      </c>
      <c r="AO107" s="14" t="s">
        <v>119</v>
      </c>
      <c r="AP107" s="14">
        <v>0</v>
      </c>
      <c r="AQ107" s="14">
        <v>0</v>
      </c>
      <c r="AR107" s="20" t="s">
        <v>1280</v>
      </c>
      <c r="AS107" s="20">
        <v>0</v>
      </c>
      <c r="AT107" s="20">
        <v>30</v>
      </c>
      <c r="AU107" s="20">
        <v>0</v>
      </c>
      <c r="AV107" s="14">
        <v>0</v>
      </c>
      <c r="AW107" s="14"/>
      <c r="AX107" s="16"/>
      <c r="AY107" s="20" t="s">
        <v>1127</v>
      </c>
      <c r="AZ107" s="14"/>
      <c r="BA107" s="14">
        <v>0</v>
      </c>
      <c r="BB107" s="16"/>
      <c r="BC107" s="14">
        <v>30</v>
      </c>
      <c r="BD107" s="14"/>
      <c r="BE107" s="14"/>
      <c r="BF107" s="14"/>
      <c r="BG107" s="14"/>
      <c r="BH107" s="14"/>
      <c r="BI107" s="14"/>
      <c r="BJ107" s="14"/>
      <c r="BK107" s="14" t="s">
        <v>72</v>
      </c>
      <c r="BL107" s="14" t="s">
        <v>1134</v>
      </c>
      <c r="BM107" s="14" t="s">
        <v>73</v>
      </c>
      <c r="BN107" s="14">
        <v>0</v>
      </c>
      <c r="BO107" s="14">
        <v>0</v>
      </c>
      <c r="BP107" s="14">
        <v>0</v>
      </c>
      <c r="BQ107" s="14">
        <v>0</v>
      </c>
      <c r="BR107" s="14"/>
      <c r="BS107" s="16"/>
    </row>
    <row r="108" spans="1:71" x14ac:dyDescent="0.2">
      <c r="A108" s="13" t="s">
        <v>1135</v>
      </c>
      <c r="B108" s="13" t="str">
        <f>VLOOKUP(A108,[1]Sheet2!C:E,3,FALSE)</f>
        <v>18P4063834M</v>
      </c>
      <c r="C108" s="14">
        <v>0</v>
      </c>
      <c r="D108" s="14">
        <v>0</v>
      </c>
      <c r="E108" s="14">
        <v>0</v>
      </c>
      <c r="F108" s="14">
        <v>0</v>
      </c>
      <c r="G108" s="14">
        <v>31.1</v>
      </c>
      <c r="H108" s="14">
        <v>2294</v>
      </c>
      <c r="I108" s="14">
        <v>4230820</v>
      </c>
      <c r="J108" s="15" t="s">
        <v>1136</v>
      </c>
      <c r="K108" s="14" t="s">
        <v>54</v>
      </c>
      <c r="L108" s="14">
        <v>52</v>
      </c>
      <c r="M108" s="16">
        <v>42026</v>
      </c>
      <c r="N108" s="14" t="s">
        <v>55</v>
      </c>
      <c r="O108" s="14" t="s">
        <v>327</v>
      </c>
      <c r="P108" s="14" t="s">
        <v>1137</v>
      </c>
      <c r="Q108" s="14" t="s">
        <v>58</v>
      </c>
      <c r="R108" s="14" t="s">
        <v>1138</v>
      </c>
      <c r="S108" s="14" t="s">
        <v>1139</v>
      </c>
      <c r="T108" s="14"/>
      <c r="U108" s="14" t="s">
        <v>102</v>
      </c>
      <c r="V108" s="14" t="b">
        <v>0</v>
      </c>
      <c r="W108" s="14">
        <v>1.24</v>
      </c>
      <c r="X108" s="14">
        <v>2.17</v>
      </c>
      <c r="Y108" s="14">
        <v>11.36</v>
      </c>
      <c r="Z108" s="14">
        <v>8.0399999999999991</v>
      </c>
      <c r="AA108" s="14">
        <v>10.26</v>
      </c>
      <c r="AB108" s="14" t="s">
        <v>1140</v>
      </c>
      <c r="AC108" s="14" t="s">
        <v>466</v>
      </c>
      <c r="AD108" s="14" t="s">
        <v>1141</v>
      </c>
      <c r="AE108" s="14"/>
      <c r="AF108" s="14"/>
      <c r="AG108" s="14"/>
      <c r="AH108" s="14"/>
      <c r="AI108" s="14"/>
      <c r="AJ108" s="14"/>
      <c r="AK108" s="14"/>
      <c r="AL108" s="16">
        <v>42026</v>
      </c>
      <c r="AM108" s="33" t="s">
        <v>1142</v>
      </c>
      <c r="AN108" s="16">
        <v>43647</v>
      </c>
      <c r="AO108" s="14" t="s">
        <v>132</v>
      </c>
      <c r="AP108" s="14">
        <v>0</v>
      </c>
      <c r="AQ108" s="14">
        <v>0</v>
      </c>
      <c r="AR108" s="20" t="s">
        <v>1254</v>
      </c>
      <c r="AS108" s="20">
        <v>0</v>
      </c>
      <c r="AT108" s="20">
        <v>54</v>
      </c>
      <c r="AU108" s="20">
        <v>0</v>
      </c>
      <c r="AV108" s="14">
        <v>0</v>
      </c>
      <c r="AW108" s="14"/>
      <c r="AX108" s="16"/>
      <c r="AY108" s="20" t="s">
        <v>469</v>
      </c>
      <c r="AZ108" s="14"/>
      <c r="BA108" s="14">
        <v>0</v>
      </c>
      <c r="BB108" s="16"/>
      <c r="BC108" s="14">
        <v>54</v>
      </c>
      <c r="BD108" s="14"/>
      <c r="BE108" s="14" t="s">
        <v>470</v>
      </c>
      <c r="BF108" s="14">
        <v>2</v>
      </c>
      <c r="BG108" s="14">
        <v>2</v>
      </c>
      <c r="BH108" s="14">
        <v>0</v>
      </c>
      <c r="BI108" s="14" t="s">
        <v>470</v>
      </c>
      <c r="BJ108" s="14" t="s">
        <v>512</v>
      </c>
      <c r="BK108" s="14" t="s">
        <v>72</v>
      </c>
      <c r="BL108" s="14" t="s">
        <v>1143</v>
      </c>
      <c r="BM108" s="14" t="s">
        <v>73</v>
      </c>
      <c r="BN108" s="14">
        <v>0</v>
      </c>
      <c r="BO108" s="14">
        <v>0</v>
      </c>
      <c r="BP108" s="14">
        <v>0</v>
      </c>
      <c r="BQ108" s="14">
        <v>0</v>
      </c>
      <c r="BR108" s="14" t="s">
        <v>1144</v>
      </c>
      <c r="BS108" s="16"/>
    </row>
    <row r="109" spans="1:71" x14ac:dyDescent="0.2">
      <c r="A109" s="13" t="s">
        <v>1145</v>
      </c>
      <c r="B109" s="13" t="str">
        <f>VLOOKUP(A109,[1]Sheet2!C:E,3,FALSE)</f>
        <v>18P4034997M</v>
      </c>
      <c r="C109" s="14">
        <v>10</v>
      </c>
      <c r="D109" s="14">
        <v>3.925581E-3</v>
      </c>
      <c r="E109" s="14">
        <v>2</v>
      </c>
      <c r="F109" s="14">
        <v>2.0154648000000001E-2</v>
      </c>
      <c r="G109" s="14">
        <v>1.8057142857142858</v>
      </c>
      <c r="H109" s="14" t="s">
        <v>1146</v>
      </c>
      <c r="I109" s="14">
        <v>4287747</v>
      </c>
      <c r="J109" s="15" t="s">
        <v>1147</v>
      </c>
      <c r="K109" s="14" t="s">
        <v>54</v>
      </c>
      <c r="L109" s="14">
        <v>58</v>
      </c>
      <c r="M109" s="16">
        <v>42842</v>
      </c>
      <c r="N109" s="14" t="s">
        <v>55</v>
      </c>
      <c r="O109" s="14" t="s">
        <v>126</v>
      </c>
      <c r="P109" s="14" t="s">
        <v>127</v>
      </c>
      <c r="Q109" s="14" t="s">
        <v>58</v>
      </c>
      <c r="R109" s="14" t="s">
        <v>1148</v>
      </c>
      <c r="S109" s="14"/>
      <c r="T109" s="14"/>
      <c r="U109" s="14"/>
      <c r="V109" s="14" t="b">
        <v>0</v>
      </c>
      <c r="W109" s="14">
        <v>4.42</v>
      </c>
      <c r="X109" s="14">
        <v>1.79</v>
      </c>
      <c r="Y109" s="14">
        <v>11.38</v>
      </c>
      <c r="Z109" s="14">
        <v>11.18</v>
      </c>
      <c r="AA109" s="14">
        <v>14.99</v>
      </c>
      <c r="AB109" s="14"/>
      <c r="AC109" s="14"/>
      <c r="AD109" s="14"/>
      <c r="AE109" s="14"/>
      <c r="AF109" s="14"/>
      <c r="AG109" s="14"/>
      <c r="AH109" s="14"/>
      <c r="AI109" s="14"/>
      <c r="AJ109" s="14"/>
      <c r="AK109" s="14"/>
      <c r="AL109" s="16">
        <v>42842</v>
      </c>
      <c r="AM109" s="47" t="s">
        <v>1149</v>
      </c>
      <c r="AN109" s="16">
        <v>43768</v>
      </c>
      <c r="AO109" s="17" t="s">
        <v>437</v>
      </c>
      <c r="AP109" s="14">
        <v>0</v>
      </c>
      <c r="AQ109" s="14">
        <v>0</v>
      </c>
      <c r="AR109" s="20" t="s">
        <v>1279</v>
      </c>
      <c r="AS109" s="20">
        <v>0</v>
      </c>
      <c r="AT109" s="20">
        <v>24</v>
      </c>
      <c r="AU109" s="20">
        <v>0</v>
      </c>
      <c r="AV109" s="14">
        <v>0</v>
      </c>
      <c r="AW109" s="14"/>
      <c r="AX109" s="20"/>
      <c r="AY109" s="20" t="s">
        <v>1113</v>
      </c>
      <c r="AZ109" s="14"/>
      <c r="BA109" s="14">
        <v>0</v>
      </c>
      <c r="BB109" s="16"/>
      <c r="BC109" s="14">
        <v>24</v>
      </c>
      <c r="BD109" s="14"/>
      <c r="BE109" s="14"/>
      <c r="BF109" s="14"/>
      <c r="BG109" s="14"/>
      <c r="BH109" s="14"/>
      <c r="BI109" s="14"/>
      <c r="BJ109" s="14"/>
      <c r="BK109" s="14" t="s">
        <v>72</v>
      </c>
      <c r="BL109" s="14" t="s">
        <v>1150</v>
      </c>
      <c r="BM109" s="14" t="s">
        <v>73</v>
      </c>
      <c r="BN109" s="14">
        <v>0</v>
      </c>
      <c r="BO109" s="14">
        <v>0</v>
      </c>
      <c r="BP109" s="14">
        <v>0</v>
      </c>
      <c r="BQ109" s="14">
        <v>0</v>
      </c>
      <c r="BR109" s="14"/>
      <c r="BS109" s="16"/>
    </row>
    <row r="110" spans="1:71" x14ac:dyDescent="0.2">
      <c r="A110" s="13" t="s">
        <v>1151</v>
      </c>
      <c r="B110" s="13" t="str">
        <f>VLOOKUP(A110,[1]Sheet2!C:E,3,FALSE)</f>
        <v/>
      </c>
      <c r="C110" s="14">
        <v>0</v>
      </c>
      <c r="D110" s="14">
        <v>0</v>
      </c>
      <c r="E110" s="14">
        <v>0</v>
      </c>
      <c r="F110" s="14">
        <v>0</v>
      </c>
      <c r="G110" s="14">
        <v>11</v>
      </c>
      <c r="H110" s="14" t="s">
        <v>1152</v>
      </c>
      <c r="I110" s="14">
        <v>4290643</v>
      </c>
      <c r="J110" s="15" t="s">
        <v>1153</v>
      </c>
      <c r="K110" s="14" t="s">
        <v>79</v>
      </c>
      <c r="L110" s="14">
        <v>73</v>
      </c>
      <c r="M110" s="31" t="s">
        <v>1154</v>
      </c>
      <c r="N110" s="14" t="s">
        <v>55</v>
      </c>
      <c r="O110" s="14" t="s">
        <v>80</v>
      </c>
      <c r="P110" s="14" t="s">
        <v>1039</v>
      </c>
      <c r="Q110" s="14"/>
      <c r="R110" s="14" t="s">
        <v>1155</v>
      </c>
      <c r="S110" s="14"/>
      <c r="T110" s="14"/>
      <c r="U110" s="14"/>
      <c r="V110" s="14"/>
      <c r="W110" s="14" t="s">
        <v>61</v>
      </c>
      <c r="X110" s="14" t="s">
        <v>61</v>
      </c>
      <c r="Y110" s="14" t="s">
        <v>61</v>
      </c>
      <c r="Z110" s="14" t="s">
        <v>61</v>
      </c>
      <c r="AA110" s="14" t="s">
        <v>61</v>
      </c>
      <c r="AB110" s="14"/>
      <c r="AC110" s="14"/>
      <c r="AD110" s="14"/>
      <c r="AE110" s="14"/>
      <c r="AF110" s="14"/>
      <c r="AG110" s="14"/>
      <c r="AH110" s="14"/>
      <c r="AI110" s="14"/>
      <c r="AJ110" s="14"/>
      <c r="AK110" s="14"/>
      <c r="AL110" s="16" t="s">
        <v>1282</v>
      </c>
      <c r="AM110" s="33" t="s">
        <v>1156</v>
      </c>
      <c r="AN110" s="16">
        <v>43417</v>
      </c>
      <c r="AO110" s="14" t="s">
        <v>205</v>
      </c>
      <c r="AP110" s="14"/>
      <c r="AQ110" s="14"/>
      <c r="AR110" s="20"/>
      <c r="AS110" s="20">
        <v>1</v>
      </c>
      <c r="AT110" s="20">
        <v>18</v>
      </c>
      <c r="AU110" s="20" t="s">
        <v>1239</v>
      </c>
      <c r="AV110" s="17" t="s">
        <v>361</v>
      </c>
      <c r="AW110" s="14"/>
      <c r="AX110" s="16"/>
      <c r="AY110" s="20" t="s">
        <v>361</v>
      </c>
      <c r="AZ110" s="14"/>
      <c r="BA110" s="14">
        <v>1</v>
      </c>
      <c r="BB110" s="29" t="s">
        <v>1157</v>
      </c>
      <c r="BC110" s="28">
        <v>18</v>
      </c>
      <c r="BD110" s="28" t="s">
        <v>1158</v>
      </c>
      <c r="BE110" s="14"/>
      <c r="BF110" s="14"/>
      <c r="BG110" s="14"/>
      <c r="BH110" s="14"/>
      <c r="BI110" s="14"/>
      <c r="BJ110" s="14"/>
      <c r="BK110" s="14" t="s">
        <v>72</v>
      </c>
      <c r="BL110" s="14" t="s">
        <v>1159</v>
      </c>
      <c r="BM110" s="14" t="s">
        <v>73</v>
      </c>
      <c r="BN110" s="14">
        <v>80</v>
      </c>
      <c r="BO110" s="14">
        <v>1</v>
      </c>
      <c r="BP110" s="14" t="s">
        <v>362</v>
      </c>
      <c r="BQ110" s="14">
        <v>0</v>
      </c>
      <c r="BR110" s="14"/>
      <c r="BS110" s="16"/>
    </row>
    <row r="111" spans="1:71" x14ac:dyDescent="0.2">
      <c r="A111" s="13" t="s">
        <v>1160</v>
      </c>
      <c r="B111" s="13" t="str">
        <f>VLOOKUP(A111,[1]Sheet2!C:E,3,FALSE)</f>
        <v>18S4035014M</v>
      </c>
      <c r="C111" s="14">
        <v>0</v>
      </c>
      <c r="D111" s="14">
        <v>0</v>
      </c>
      <c r="E111" s="14">
        <v>0</v>
      </c>
      <c r="F111" s="14">
        <v>0</v>
      </c>
      <c r="G111" s="14">
        <v>5</v>
      </c>
      <c r="H111" s="14" t="s">
        <v>1161</v>
      </c>
      <c r="I111" s="14">
        <v>4290706</v>
      </c>
      <c r="J111" s="15" t="s">
        <v>1162</v>
      </c>
      <c r="K111" s="14" t="s">
        <v>79</v>
      </c>
      <c r="L111" s="14">
        <v>39</v>
      </c>
      <c r="M111" s="16">
        <v>42878</v>
      </c>
      <c r="N111" s="14" t="s">
        <v>55</v>
      </c>
      <c r="O111" s="14" t="s">
        <v>126</v>
      </c>
      <c r="P111" s="14" t="s">
        <v>1163</v>
      </c>
      <c r="Q111" s="14" t="s">
        <v>58</v>
      </c>
      <c r="R111" s="14" t="s">
        <v>1164</v>
      </c>
      <c r="S111" s="14"/>
      <c r="T111" s="14"/>
      <c r="U111" s="14" t="s">
        <v>959</v>
      </c>
      <c r="V111" s="14" t="b">
        <f>ISNUMBER(SEARCH({"微浸润","原位"},#REF!))</f>
        <v>0</v>
      </c>
      <c r="W111" s="14" t="s">
        <v>61</v>
      </c>
      <c r="X111" s="14" t="s">
        <v>61</v>
      </c>
      <c r="Y111" s="14" t="s">
        <v>61</v>
      </c>
      <c r="Z111" s="14" t="s">
        <v>61</v>
      </c>
      <c r="AA111" s="14" t="s">
        <v>61</v>
      </c>
      <c r="AB111" s="14"/>
      <c r="AC111" s="14"/>
      <c r="AD111" s="14"/>
      <c r="AE111" s="14"/>
      <c r="AF111" s="14"/>
      <c r="AG111" s="14"/>
      <c r="AH111" s="14"/>
      <c r="AI111" s="14"/>
      <c r="AJ111" s="14"/>
      <c r="AK111" s="14"/>
      <c r="AL111" s="16">
        <v>42878</v>
      </c>
      <c r="AM111" s="33" t="s">
        <v>1165</v>
      </c>
      <c r="AN111" s="16">
        <v>43168</v>
      </c>
      <c r="AO111" s="14" t="s">
        <v>205</v>
      </c>
      <c r="AP111" s="14">
        <v>1</v>
      </c>
      <c r="AQ111" s="14">
        <v>1</v>
      </c>
      <c r="AR111" s="20" t="s">
        <v>1241</v>
      </c>
      <c r="AS111" s="20">
        <v>1</v>
      </c>
      <c r="AT111" s="20">
        <v>7</v>
      </c>
      <c r="AU111" s="20">
        <v>0</v>
      </c>
      <c r="AV111" s="14">
        <v>1</v>
      </c>
      <c r="AW111" s="14" t="s">
        <v>656</v>
      </c>
      <c r="AX111" s="16" t="s">
        <v>1166</v>
      </c>
      <c r="AY111" s="20" t="s">
        <v>89</v>
      </c>
      <c r="AZ111" s="14"/>
      <c r="BA111" s="14">
        <v>1</v>
      </c>
      <c r="BB111" s="16">
        <v>43095</v>
      </c>
      <c r="BC111" s="14">
        <v>7</v>
      </c>
      <c r="BD111" s="14">
        <v>1</v>
      </c>
      <c r="BE111" s="14"/>
      <c r="BF111" s="14"/>
      <c r="BG111" s="14"/>
      <c r="BH111" s="14"/>
      <c r="BI111" s="14"/>
      <c r="BJ111" s="14"/>
      <c r="BK111" s="14" t="s">
        <v>72</v>
      </c>
      <c r="BL111" s="14" t="s">
        <v>1167</v>
      </c>
      <c r="BM111" s="14" t="s">
        <v>73</v>
      </c>
      <c r="BN111" s="14">
        <v>0</v>
      </c>
      <c r="BO111" s="14">
        <v>0</v>
      </c>
      <c r="BP111" s="14">
        <v>0</v>
      </c>
      <c r="BQ111" s="14">
        <v>0</v>
      </c>
      <c r="BR111" s="14"/>
      <c r="BS111" s="16"/>
    </row>
    <row r="112" spans="1:71" x14ac:dyDescent="0.2">
      <c r="A112" s="13" t="s">
        <v>1168</v>
      </c>
      <c r="B112" s="13" t="str">
        <f>VLOOKUP(A112,[1]Sheet2!C:E,3,FALSE)</f>
        <v>18S4035015M</v>
      </c>
      <c r="C112" s="14">
        <v>0</v>
      </c>
      <c r="D112" s="14">
        <v>0</v>
      </c>
      <c r="E112" s="14">
        <v>0</v>
      </c>
      <c r="F112" s="14">
        <v>0</v>
      </c>
      <c r="G112" s="14">
        <v>3.9529411764705884</v>
      </c>
      <c r="H112" s="14" t="s">
        <v>1169</v>
      </c>
      <c r="I112" s="14">
        <v>4290794</v>
      </c>
      <c r="J112" s="15" t="s">
        <v>1170</v>
      </c>
      <c r="K112" s="14" t="s">
        <v>79</v>
      </c>
      <c r="L112" s="14">
        <v>36</v>
      </c>
      <c r="M112" s="16">
        <v>42878</v>
      </c>
      <c r="N112" s="14" t="s">
        <v>55</v>
      </c>
      <c r="O112" s="14" t="s">
        <v>551</v>
      </c>
      <c r="P112" s="14" t="s">
        <v>1171</v>
      </c>
      <c r="Q112" s="14" t="s">
        <v>58</v>
      </c>
      <c r="R112" s="14" t="s">
        <v>1172</v>
      </c>
      <c r="S112" s="14"/>
      <c r="T112" s="14"/>
      <c r="U112" s="14"/>
      <c r="V112" s="14" t="b">
        <f>ISNUMBER(SEARCH({"微浸润","原位"},#REF!))</f>
        <v>0</v>
      </c>
      <c r="W112" s="14">
        <v>4.33</v>
      </c>
      <c r="X112" s="14">
        <v>3.22</v>
      </c>
      <c r="Y112" s="14">
        <v>31.96</v>
      </c>
      <c r="Z112" s="14">
        <v>9.73</v>
      </c>
      <c r="AA112" s="14">
        <v>6.43</v>
      </c>
      <c r="AB112" s="14"/>
      <c r="AC112" s="14"/>
      <c r="AD112" s="14"/>
      <c r="AE112" s="14"/>
      <c r="AF112" s="14"/>
      <c r="AG112" s="14"/>
      <c r="AH112" s="14"/>
      <c r="AI112" s="14"/>
      <c r="AJ112" s="14"/>
      <c r="AK112" s="14"/>
      <c r="AL112" s="16">
        <v>42878</v>
      </c>
      <c r="AM112" s="33" t="s">
        <v>1173</v>
      </c>
      <c r="AN112" s="16">
        <v>43794</v>
      </c>
      <c r="AO112" s="14" t="s">
        <v>119</v>
      </c>
      <c r="AP112" s="14">
        <v>0</v>
      </c>
      <c r="AQ112" s="14">
        <v>0</v>
      </c>
      <c r="AR112" s="20" t="s">
        <v>1280</v>
      </c>
      <c r="AS112" s="20">
        <v>0</v>
      </c>
      <c r="AT112" s="20">
        <v>30</v>
      </c>
      <c r="AU112" s="20">
        <v>0</v>
      </c>
      <c r="AV112" s="14">
        <v>0</v>
      </c>
      <c r="AW112" s="14"/>
      <c r="AX112" s="16"/>
      <c r="AY112" s="20" t="s">
        <v>1127</v>
      </c>
      <c r="AZ112" s="14"/>
      <c r="BA112" s="14">
        <v>0</v>
      </c>
      <c r="BB112" s="16"/>
      <c r="BC112" s="14">
        <v>30</v>
      </c>
      <c r="BD112" s="14"/>
      <c r="BE112" s="14"/>
      <c r="BF112" s="14"/>
      <c r="BG112" s="14"/>
      <c r="BH112" s="14"/>
      <c r="BI112" s="14"/>
      <c r="BJ112" s="14"/>
      <c r="BK112" s="14" t="s">
        <v>72</v>
      </c>
      <c r="BL112" s="14" t="s">
        <v>1174</v>
      </c>
      <c r="BM112" s="14" t="s">
        <v>73</v>
      </c>
      <c r="BN112" s="14">
        <v>0</v>
      </c>
      <c r="BO112" s="14">
        <v>0</v>
      </c>
      <c r="BP112" s="14">
        <v>0</v>
      </c>
      <c r="BQ112" s="14">
        <v>0</v>
      </c>
      <c r="BR112" s="14"/>
      <c r="BS112" s="16"/>
    </row>
    <row r="113" spans="1:71" x14ac:dyDescent="0.2">
      <c r="A113" s="13" t="s">
        <v>1175</v>
      </c>
      <c r="B113" s="13" t="str">
        <f>VLOOKUP(A113,[1]Sheet2!C:E,3,FALSE)</f>
        <v/>
      </c>
      <c r="C113" s="14">
        <v>0</v>
      </c>
      <c r="D113" s="14">
        <v>0</v>
      </c>
      <c r="E113" s="14">
        <v>0</v>
      </c>
      <c r="F113" s="14">
        <v>0</v>
      </c>
      <c r="G113" s="14">
        <v>6.25</v>
      </c>
      <c r="H113" s="14" t="s">
        <v>1176</v>
      </c>
      <c r="I113" s="14">
        <v>4290889</v>
      </c>
      <c r="J113" s="15" t="s">
        <v>1177</v>
      </c>
      <c r="K113" s="14" t="s">
        <v>54</v>
      </c>
      <c r="L113" s="14">
        <v>44</v>
      </c>
      <c r="M113" s="16">
        <v>42880</v>
      </c>
      <c r="N113" s="14" t="s">
        <v>55</v>
      </c>
      <c r="O113" s="14" t="s">
        <v>327</v>
      </c>
      <c r="P113" s="14" t="s">
        <v>1178</v>
      </c>
      <c r="Q113" s="14"/>
      <c r="R113" s="14"/>
      <c r="S113" s="14"/>
      <c r="T113" s="14"/>
      <c r="U113" s="14"/>
      <c r="V113" s="14"/>
      <c r="W113" s="14">
        <v>8.3699999999999992</v>
      </c>
      <c r="X113" s="14">
        <v>1.41</v>
      </c>
      <c r="Y113" s="14">
        <v>8.1999999999999993</v>
      </c>
      <c r="Z113" s="14">
        <v>14.44</v>
      </c>
      <c r="AA113" s="14">
        <v>19.739999999999998</v>
      </c>
      <c r="AB113" s="14"/>
      <c r="AC113" s="14"/>
      <c r="AD113" s="14"/>
      <c r="AE113" s="14"/>
      <c r="AF113" s="14"/>
      <c r="AG113" s="14"/>
      <c r="AH113" s="14"/>
      <c r="AI113" s="14"/>
      <c r="AJ113" s="14"/>
      <c r="AK113" s="14"/>
      <c r="AL113" s="16">
        <v>42880</v>
      </c>
      <c r="AM113" s="33" t="s">
        <v>1179</v>
      </c>
      <c r="AN113" s="16">
        <v>43794</v>
      </c>
      <c r="AO113" s="14" t="s">
        <v>119</v>
      </c>
      <c r="AP113" s="14">
        <v>0</v>
      </c>
      <c r="AQ113" s="14">
        <v>0</v>
      </c>
      <c r="AR113" s="20" t="s">
        <v>1252</v>
      </c>
      <c r="AS113" s="20">
        <v>0</v>
      </c>
      <c r="AT113" s="20">
        <v>23</v>
      </c>
      <c r="AU113" s="20">
        <v>0</v>
      </c>
      <c r="AV113" s="14">
        <v>0</v>
      </c>
      <c r="AW113" s="14"/>
      <c r="AX113" s="16"/>
      <c r="AY113" s="20" t="s">
        <v>401</v>
      </c>
      <c r="AZ113" s="14"/>
      <c r="BA113" s="14">
        <v>0</v>
      </c>
      <c r="BB113" s="16"/>
      <c r="BC113" s="14">
        <v>23</v>
      </c>
      <c r="BD113" s="14"/>
      <c r="BE113" s="14"/>
      <c r="BF113" s="14"/>
      <c r="BG113" s="14"/>
      <c r="BH113" s="14"/>
      <c r="BI113" s="14"/>
      <c r="BJ113" s="14"/>
      <c r="BK113" s="14" t="s">
        <v>72</v>
      </c>
      <c r="BL113" s="14" t="s">
        <v>1180</v>
      </c>
      <c r="BM113" s="14" t="s">
        <v>73</v>
      </c>
      <c r="BN113" s="14">
        <v>0</v>
      </c>
      <c r="BO113" s="14">
        <v>0</v>
      </c>
      <c r="BP113" s="14">
        <v>0</v>
      </c>
      <c r="BQ113" s="14">
        <v>0</v>
      </c>
      <c r="BR113" s="14"/>
      <c r="BS113" s="16"/>
    </row>
    <row r="114" spans="1:71" x14ac:dyDescent="0.2">
      <c r="A114" s="13" t="s">
        <v>1181</v>
      </c>
      <c r="B114" s="13" t="str">
        <f>VLOOKUP(A114,[1]Sheet2!C:E,3,FALSE)</f>
        <v/>
      </c>
      <c r="C114" s="14">
        <v>15</v>
      </c>
      <c r="D114" s="14">
        <v>4.133067E-2</v>
      </c>
      <c r="E114" s="14">
        <v>6</v>
      </c>
      <c r="F114" s="14">
        <v>0.14196363000000001</v>
      </c>
      <c r="G114" s="14">
        <v>50.662500000000001</v>
      </c>
      <c r="H114" s="14" t="s">
        <v>1182</v>
      </c>
      <c r="I114" s="14">
        <v>4224403</v>
      </c>
      <c r="J114" s="15" t="s">
        <v>1183</v>
      </c>
      <c r="K114" s="14" t="s">
        <v>79</v>
      </c>
      <c r="L114" s="14">
        <v>72</v>
      </c>
      <c r="M114" s="16">
        <v>41936</v>
      </c>
      <c r="N114" s="14" t="s">
        <v>917</v>
      </c>
      <c r="O114" s="14" t="s">
        <v>126</v>
      </c>
      <c r="P114" s="14" t="s">
        <v>127</v>
      </c>
      <c r="Q114" s="14" t="s">
        <v>918</v>
      </c>
      <c r="R114" s="14" t="s">
        <v>1184</v>
      </c>
      <c r="S114" s="14" t="s">
        <v>1185</v>
      </c>
      <c r="T114" s="14">
        <v>2.5</v>
      </c>
      <c r="U114" s="14"/>
      <c r="V114" s="14"/>
      <c r="W114" s="14" t="s">
        <v>61</v>
      </c>
      <c r="X114" s="14" t="s">
        <v>61</v>
      </c>
      <c r="Y114" s="14" t="s">
        <v>61</v>
      </c>
      <c r="Z114" s="14" t="s">
        <v>61</v>
      </c>
      <c r="AA114" s="14" t="s">
        <v>61</v>
      </c>
      <c r="AB114" s="14" t="s">
        <v>201</v>
      </c>
      <c r="AC114" s="14"/>
      <c r="AD114" s="14" t="s">
        <v>1186</v>
      </c>
      <c r="AE114" s="14"/>
      <c r="AF114" s="14"/>
      <c r="AG114" s="14"/>
      <c r="AH114" s="14"/>
      <c r="AI114" s="14"/>
      <c r="AJ114" s="14" t="s">
        <v>1187</v>
      </c>
      <c r="AK114" s="14"/>
      <c r="AL114" s="16">
        <v>41936</v>
      </c>
      <c r="AM114" s="33" t="s">
        <v>1188</v>
      </c>
      <c r="AN114" s="16">
        <v>42812</v>
      </c>
      <c r="AO114" s="14" t="s">
        <v>205</v>
      </c>
      <c r="AP114" s="14">
        <v>1</v>
      </c>
      <c r="AQ114" s="14">
        <v>1</v>
      </c>
      <c r="AR114" s="20" t="s">
        <v>1247</v>
      </c>
      <c r="AS114" s="20">
        <v>1</v>
      </c>
      <c r="AT114" s="20">
        <v>26</v>
      </c>
      <c r="AU114" s="20" t="s">
        <v>1239</v>
      </c>
      <c r="AV114" s="14">
        <v>1</v>
      </c>
      <c r="AW114" s="14" t="s">
        <v>656</v>
      </c>
      <c r="AX114" s="16" t="s">
        <v>1189</v>
      </c>
      <c r="AY114" s="20" t="s">
        <v>1190</v>
      </c>
      <c r="AZ114" s="14" t="s">
        <v>1191</v>
      </c>
      <c r="BA114" s="14">
        <v>1</v>
      </c>
      <c r="BB114" s="16">
        <v>42706</v>
      </c>
      <c r="BC114" s="14">
        <v>26</v>
      </c>
      <c r="BD114" s="14">
        <v>1</v>
      </c>
      <c r="BE114" s="14" t="s">
        <v>69</v>
      </c>
      <c r="BF114" s="14">
        <v>3</v>
      </c>
      <c r="BG114" s="14">
        <v>3</v>
      </c>
      <c r="BH114" s="14"/>
      <c r="BI114" s="14" t="s">
        <v>70</v>
      </c>
      <c r="BJ114" s="14" t="s">
        <v>71</v>
      </c>
      <c r="BK114" s="14" t="s">
        <v>72</v>
      </c>
      <c r="BL114" s="14" t="s">
        <v>1192</v>
      </c>
      <c r="BM114" s="14" t="s">
        <v>73</v>
      </c>
      <c r="BN114" s="14" t="s">
        <v>1193</v>
      </c>
      <c r="BO114" s="14">
        <v>0</v>
      </c>
      <c r="BP114" s="14">
        <v>0</v>
      </c>
      <c r="BQ114" s="14">
        <v>0</v>
      </c>
      <c r="BR114" s="14"/>
      <c r="BS114" s="16"/>
    </row>
    <row r="115" spans="1:71" x14ac:dyDescent="0.2">
      <c r="A115" s="50" t="s">
        <v>1194</v>
      </c>
      <c r="B115" s="13" t="s">
        <v>1285</v>
      </c>
      <c r="C115" s="14">
        <f>VLOOKUP(B115,[2]恶性!$C:$M,8,FALSE)</f>
        <v>0</v>
      </c>
      <c r="D115" s="14">
        <f>VLOOKUP(B115,[2]恶性!$C:$M,9,FALSE)</f>
        <v>0</v>
      </c>
      <c r="E115" s="14">
        <f>VLOOKUP(B115,[2]恶性!$C:$M,10,FALSE)</f>
        <v>0</v>
      </c>
      <c r="F115" s="14">
        <f>VLOOKUP(B115,[2]恶性!$C:$M,11,FALSE)</f>
        <v>0</v>
      </c>
      <c r="G115" s="14">
        <f>VLOOKUP(B115,[2]恶性!$C:$M,7,FALSE)</f>
        <v>7.7857142857142865</v>
      </c>
      <c r="H115" s="14" t="s">
        <v>1195</v>
      </c>
      <c r="I115" s="14">
        <v>4286817</v>
      </c>
      <c r="J115" s="14" t="s">
        <v>1196</v>
      </c>
      <c r="K115" s="14" t="s">
        <v>54</v>
      </c>
      <c r="L115" s="14">
        <v>59</v>
      </c>
      <c r="M115" s="16">
        <f>VLOOKUP(H115,[3]Sheet1!$A:$G,5,FALSE)</f>
        <v>42826</v>
      </c>
      <c r="N115" s="14" t="s">
        <v>55</v>
      </c>
      <c r="O115" s="14" t="s">
        <v>1197</v>
      </c>
      <c r="P115" s="14" t="s">
        <v>98</v>
      </c>
      <c r="Q115" s="14" t="s">
        <v>1198</v>
      </c>
      <c r="R115" s="14" t="s">
        <v>1199</v>
      </c>
      <c r="S115" s="14"/>
      <c r="T115" s="14"/>
      <c r="U115" s="14" t="s">
        <v>1324</v>
      </c>
      <c r="V115" s="14" t="b">
        <v>1</v>
      </c>
      <c r="W115" s="14">
        <v>0.54</v>
      </c>
      <c r="X115" s="14">
        <v>1.1299999999999999</v>
      </c>
      <c r="Y115" s="14">
        <v>8.91</v>
      </c>
      <c r="Z115" s="14">
        <v>7.11</v>
      </c>
      <c r="AA115" s="14">
        <v>10.88</v>
      </c>
      <c r="AB115" s="14"/>
      <c r="AC115" s="14"/>
      <c r="AD115" s="14"/>
      <c r="AE115" s="14"/>
      <c r="AF115" s="14"/>
      <c r="AG115" s="14"/>
      <c r="AH115" s="14"/>
      <c r="AI115" s="14"/>
      <c r="AJ115" s="14"/>
      <c r="AK115" s="14"/>
      <c r="AL115" s="16">
        <f>VLOOKUP(H115,[3]Sheet1!$A:$Q,5,FALSE)</f>
        <v>42826</v>
      </c>
      <c r="AM115" s="14" t="str">
        <f>VLOOKUP(H115,[3]Sheet1!$A:$Q,6,FALSE)</f>
        <v xml:space="preserve">2017-07-03随访；复查时间2017/06/28或2017/06/29，血液检查正常，胸闷咳嗽有时有用止咳化痰的药物，2017.6.28复查CT(-).2018.1.18随访；无不适主诉，2017.9月复查CT(-),2017.10.25开始胸口疼痛，失眠，胸闷11个月。2018-04-10,随访；2018.3.30复查CT(-).2018-07-05随访：存活。2018.10.12随访；有时候胃不好恶心服用胃药
2019.1.11随访存活。2018.11.25CT左肺存在阴影，B超（-）2019-04-10随访：2019.4.1CT左肺长了病灶。2019-10-14随访；后天检查CT。
 </v>
      </c>
      <c r="AN115" s="16">
        <f>VLOOKUP(H115,[3]Sheet1!$A$1:$Q$22,7,FALSE)</f>
        <v>43752</v>
      </c>
      <c r="AO115" s="14" t="str">
        <f>VLOOKUP(H115,[3]Sheet1!$A$1:$Q$20,8,FALSE)</f>
        <v>存活</v>
      </c>
      <c r="AP115" s="52">
        <v>1</v>
      </c>
      <c r="AQ115" s="52">
        <v>1</v>
      </c>
      <c r="AR115" s="14">
        <v>24</v>
      </c>
      <c r="AS115" s="53">
        <v>0</v>
      </c>
      <c r="AT115" s="14">
        <v>30</v>
      </c>
      <c r="AU115" s="14">
        <f>VLOOKUP(B115,[2]恶性!$C:$Z,24,FALSE)</f>
        <v>0</v>
      </c>
      <c r="AV115" s="14">
        <f>VLOOKUP(H115,[3]Sheet1!$A$1:$Q$21,9,FALSE)</f>
        <v>1</v>
      </c>
      <c r="AW115" s="14" t="str">
        <f>VLOOKUP(H115,[3]Sheet1!$A$1:$Q$21,10,FALSE)</f>
        <v>远处转移</v>
      </c>
      <c r="AX115" s="14" t="str">
        <f>VLOOKUP(H115,[3]Sheet1!$A$1:$Q$21,11,FALSE)</f>
        <v>2019.4.1 CT 左（对侧）肺存在复发病灶</v>
      </c>
      <c r="AY115" s="14">
        <f>VLOOKUP(H115,[3]Sheet1!$A$1:$Q$21,12,FALSE)</f>
        <v>24</v>
      </c>
      <c r="AZ115" s="14" t="str">
        <f>VLOOKUP(H115,[3]Sheet1!$A$1:$Q$21,13,FALSE)</f>
        <v>不详</v>
      </c>
      <c r="BA115" s="14">
        <f>VLOOKUP(H115,[3]Sheet1!$A$1:$Q$21,14,FALSE)</f>
        <v>0</v>
      </c>
      <c r="BB115" s="14" t="str">
        <f>VLOOKUP(H115,[3]Sheet1!$A$1:$Q$21,15,FALSE)</f>
        <v>/</v>
      </c>
      <c r="BC115" s="14">
        <f>VLOOKUP(H115,[3]Sheet1!$A$1:$Q$21,16,FALSE)</f>
        <v>30</v>
      </c>
      <c r="BD115" s="14" t="str">
        <f>VLOOKUP(H115,[3]Sheet1!$A$1:$Q$21,17,FALSE)</f>
        <v>/</v>
      </c>
      <c r="BE115" s="14"/>
      <c r="BF115" s="14"/>
      <c r="BG115" s="14"/>
      <c r="BH115" s="14"/>
      <c r="BI115" s="14"/>
      <c r="BJ115" s="14"/>
      <c r="BK115" s="14"/>
      <c r="BL115" s="14"/>
      <c r="BM115" s="14"/>
      <c r="BN115" s="14"/>
      <c r="BO115" s="14"/>
      <c r="BP115" s="14"/>
      <c r="BQ115" s="14"/>
      <c r="BR115" s="14"/>
      <c r="BS115" s="14"/>
    </row>
    <row r="116" spans="1:71" x14ac:dyDescent="0.2">
      <c r="A116" s="13" t="s">
        <v>1200</v>
      </c>
      <c r="B116" s="13" t="str">
        <f>VLOOKUP(A116,[1]Sheet2!C:E,3,FALSE)</f>
        <v>19L0126601M</v>
      </c>
      <c r="C116" s="14">
        <v>0</v>
      </c>
      <c r="D116" s="14">
        <v>0</v>
      </c>
      <c r="E116" s="14">
        <v>0</v>
      </c>
      <c r="F116" s="14">
        <v>0</v>
      </c>
      <c r="G116" s="14">
        <v>10.92</v>
      </c>
      <c r="H116" s="14" t="s">
        <v>1201</v>
      </c>
      <c r="I116" s="14">
        <v>4288430</v>
      </c>
      <c r="J116" s="15" t="s">
        <v>1202</v>
      </c>
      <c r="K116" s="14" t="s">
        <v>79</v>
      </c>
      <c r="L116" s="14">
        <v>65</v>
      </c>
      <c r="M116" s="16">
        <v>42850</v>
      </c>
      <c r="N116" s="14" t="s">
        <v>55</v>
      </c>
      <c r="O116" s="14">
        <v>0</v>
      </c>
      <c r="P116" s="14" t="s">
        <v>1203</v>
      </c>
      <c r="Q116" s="14" t="s">
        <v>58</v>
      </c>
      <c r="R116" s="14" t="s">
        <v>1204</v>
      </c>
      <c r="S116" s="14"/>
      <c r="T116" s="14"/>
      <c r="U116" s="32" t="s">
        <v>1205</v>
      </c>
      <c r="V116" s="14" t="b">
        <v>1</v>
      </c>
      <c r="W116" s="14">
        <v>2.81</v>
      </c>
      <c r="X116" s="14">
        <v>2.39</v>
      </c>
      <c r="Y116" s="14">
        <v>10.220000000000001</v>
      </c>
      <c r="Z116" s="14">
        <v>7.94</v>
      </c>
      <c r="AA116" s="14">
        <v>5.27</v>
      </c>
      <c r="AB116" s="14"/>
      <c r="AC116" s="14"/>
      <c r="AD116" s="14"/>
      <c r="AE116" s="14"/>
      <c r="AF116" s="14"/>
      <c r="AG116" s="14"/>
      <c r="AH116" s="14"/>
      <c r="AI116" s="14"/>
      <c r="AJ116" s="14"/>
      <c r="AK116" s="14"/>
      <c r="AL116" s="16">
        <v>42850</v>
      </c>
      <c r="AM116" s="33" t="s">
        <v>1206</v>
      </c>
      <c r="AN116" s="16">
        <v>43490</v>
      </c>
      <c r="AO116" s="14" t="s">
        <v>119</v>
      </c>
      <c r="AP116" s="14">
        <v>0</v>
      </c>
      <c r="AQ116" s="14">
        <v>0</v>
      </c>
      <c r="AR116" s="20" t="s">
        <v>1277</v>
      </c>
      <c r="AS116" s="20">
        <v>0</v>
      </c>
      <c r="AT116" s="20">
        <v>21</v>
      </c>
      <c r="AU116" s="20">
        <v>0</v>
      </c>
      <c r="AV116" s="14">
        <v>0</v>
      </c>
      <c r="AW116" s="14"/>
      <c r="AX116" s="16"/>
      <c r="AY116" s="20" t="s">
        <v>1207</v>
      </c>
      <c r="AZ116" s="14"/>
      <c r="BA116" s="14">
        <v>0</v>
      </c>
      <c r="BB116" s="16"/>
      <c r="BC116" s="14">
        <v>21</v>
      </c>
      <c r="BD116" s="14"/>
      <c r="BE116" s="14"/>
      <c r="BF116" s="14"/>
      <c r="BG116" s="14"/>
      <c r="BH116" s="14"/>
      <c r="BI116" s="14"/>
      <c r="BJ116" s="14"/>
      <c r="BK116" s="14" t="s">
        <v>72</v>
      </c>
      <c r="BL116" s="14" t="s">
        <v>1047</v>
      </c>
      <c r="BM116" s="14" t="s">
        <v>73</v>
      </c>
      <c r="BN116" s="14">
        <v>0</v>
      </c>
      <c r="BO116" s="14">
        <v>0</v>
      </c>
      <c r="BP116" s="14">
        <v>0</v>
      </c>
      <c r="BQ116" s="14">
        <v>0</v>
      </c>
      <c r="BR116" s="14"/>
      <c r="BS116" s="16"/>
    </row>
    <row r="117" spans="1:71" x14ac:dyDescent="0.2">
      <c r="A117" s="13" t="s">
        <v>1208</v>
      </c>
      <c r="B117" s="13" t="str">
        <f>VLOOKUP(A117,[1]Sheet2!C:E,3,FALSE)</f>
        <v>19P0126635M</v>
      </c>
      <c r="C117" s="14">
        <v>0</v>
      </c>
      <c r="D117" s="14">
        <v>0</v>
      </c>
      <c r="E117" s="14">
        <v>0</v>
      </c>
      <c r="F117" s="14">
        <v>0</v>
      </c>
      <c r="G117" s="14">
        <v>6.7390909090909084</v>
      </c>
      <c r="H117" s="14" t="s">
        <v>1209</v>
      </c>
      <c r="I117" s="14">
        <v>4286894</v>
      </c>
      <c r="J117" s="15" t="s">
        <v>1210</v>
      </c>
      <c r="K117" s="14" t="s">
        <v>79</v>
      </c>
      <c r="L117" s="14">
        <v>54</v>
      </c>
      <c r="M117" s="16">
        <v>42830</v>
      </c>
      <c r="N117" s="14" t="s">
        <v>55</v>
      </c>
      <c r="O117" s="14" t="s">
        <v>1211</v>
      </c>
      <c r="P117" s="14" t="s">
        <v>1212</v>
      </c>
      <c r="Q117" s="14" t="s">
        <v>58</v>
      </c>
      <c r="R117" s="14" t="s">
        <v>1213</v>
      </c>
      <c r="S117" s="14"/>
      <c r="T117" s="14"/>
      <c r="U117" s="14" t="s">
        <v>1214</v>
      </c>
      <c r="V117" s="14" t="b">
        <f>ISNUMBER(SEARCH({"微浸润","原位"},#REF!))</f>
        <v>0</v>
      </c>
      <c r="W117" s="14">
        <v>5.53</v>
      </c>
      <c r="X117" s="14">
        <v>2.4500000000000002</v>
      </c>
      <c r="Y117" s="14">
        <v>10.84</v>
      </c>
      <c r="Z117" s="14">
        <v>9.76</v>
      </c>
      <c r="AA117" s="14">
        <v>9.74</v>
      </c>
      <c r="AB117" s="14"/>
      <c r="AC117" s="14"/>
      <c r="AD117" s="14"/>
      <c r="AE117" s="14"/>
      <c r="AF117" s="14"/>
      <c r="AG117" s="14"/>
      <c r="AH117" s="14"/>
      <c r="AI117" s="14"/>
      <c r="AJ117" s="14"/>
      <c r="AK117" s="14"/>
      <c r="AL117" s="16">
        <v>42830</v>
      </c>
      <c r="AM117" s="33" t="s">
        <v>1215</v>
      </c>
      <c r="AN117" s="16">
        <v>43750</v>
      </c>
      <c r="AO117" s="28" t="s">
        <v>809</v>
      </c>
      <c r="AP117" s="14">
        <v>1</v>
      </c>
      <c r="AQ117" s="14">
        <v>1</v>
      </c>
      <c r="AR117" s="20" t="s">
        <v>1281</v>
      </c>
      <c r="AS117" s="20">
        <v>0</v>
      </c>
      <c r="AT117" s="20">
        <v>30</v>
      </c>
      <c r="AU117" s="20" t="s">
        <v>1239</v>
      </c>
      <c r="AV117" s="14">
        <v>1</v>
      </c>
      <c r="AW117" s="14" t="s">
        <v>656</v>
      </c>
      <c r="AX117" s="16" t="s">
        <v>1216</v>
      </c>
      <c r="AY117" s="20" t="s">
        <v>1217</v>
      </c>
      <c r="AZ117" s="14" t="s">
        <v>1218</v>
      </c>
      <c r="BA117" s="14">
        <v>0</v>
      </c>
      <c r="BB117" s="16"/>
      <c r="BC117" s="14">
        <v>30</v>
      </c>
      <c r="BD117" s="14"/>
      <c r="BE117" s="14"/>
      <c r="BF117" s="14"/>
      <c r="BG117" s="14"/>
      <c r="BH117" s="14"/>
      <c r="BI117" s="14"/>
      <c r="BJ117" s="14"/>
      <c r="BK117" s="14" t="s">
        <v>72</v>
      </c>
      <c r="BL117" s="14" t="s">
        <v>73</v>
      </c>
      <c r="BM117" s="14" t="s">
        <v>73</v>
      </c>
      <c r="BN117" s="14">
        <v>45</v>
      </c>
      <c r="BO117" s="14">
        <v>0</v>
      </c>
      <c r="BP117" s="14">
        <v>0</v>
      </c>
      <c r="BQ117" s="14">
        <v>0</v>
      </c>
      <c r="BR117" s="14"/>
      <c r="BS117" s="16"/>
    </row>
    <row r="118" spans="1:71" x14ac:dyDescent="0.2">
      <c r="A118" s="36" t="s">
        <v>1313</v>
      </c>
      <c r="B118" s="36" t="s">
        <v>1312</v>
      </c>
      <c r="C118" s="36">
        <f>VLOOKUP(B118,[2]恶性!$C:$M,8,FALSE)</f>
        <v>0</v>
      </c>
      <c r="D118" s="36">
        <f>VLOOKUP(B118,[2]恶性!$C:$M,9,FALSE)</f>
        <v>0</v>
      </c>
      <c r="E118" s="36">
        <f>VLOOKUP(B118,[2]恶性!$C:$M,10,FALSE)</f>
        <v>0</v>
      </c>
      <c r="F118" s="36">
        <f>VLOOKUP(B118,[2]恶性!$C:$M,11,FALSE)</f>
        <v>0</v>
      </c>
      <c r="G118" s="36">
        <f>VLOOKUP(B118,[2]恶性!$C:$M,7,FALSE)</f>
        <v>16.16</v>
      </c>
      <c r="H118" s="36">
        <v>2771</v>
      </c>
      <c r="I118" s="36">
        <v>4253057</v>
      </c>
      <c r="J118" s="36" t="s">
        <v>1297</v>
      </c>
      <c r="K118" s="36" t="s">
        <v>79</v>
      </c>
      <c r="L118" s="36">
        <v>77</v>
      </c>
      <c r="M118" s="49">
        <f>VLOOKUP(H118,[3]Sheet1!$A:$G,5,FALSE)</f>
        <v>42360</v>
      </c>
      <c r="N118" s="36" t="s">
        <v>55</v>
      </c>
      <c r="O118" s="36">
        <v>0</v>
      </c>
      <c r="P118" s="36"/>
      <c r="Q118" s="36" t="str">
        <f>VLOOKUP(B118,[4]Sheet2!$A:$K,11,0)</f>
        <v>恶性</v>
      </c>
      <c r="R118" s="36"/>
      <c r="S118" s="36"/>
      <c r="T118" s="36"/>
      <c r="U118" s="36"/>
      <c r="V118" s="36"/>
      <c r="W118" s="14">
        <f>VLOOKUP(B118,[4]Sheet2!$A$1:$L$141,5,0)</f>
        <v>0.92</v>
      </c>
      <c r="X118" s="14">
        <f>VLOOKUP(B118,[4]Sheet2!$A$1:$L$141,6,0)</f>
        <v>3.1</v>
      </c>
      <c r="Y118" s="14">
        <f>VLOOKUP(B118,[4]Sheet2!$A$1:$L$141,7,0)</f>
        <v>13.57</v>
      </c>
      <c r="Z118" s="14">
        <f>VLOOKUP(B118,[4]Sheet2!$A$1:$L$141,8,0)</f>
        <v>13.08</v>
      </c>
      <c r="AA118" s="14">
        <f>VLOOKUP(B118,[4]Sheet2!$A$1:$L$141,9,0)</f>
        <v>6.97</v>
      </c>
      <c r="AB118" s="36"/>
      <c r="AC118" s="36"/>
      <c r="AD118" s="36"/>
      <c r="AE118" s="36"/>
      <c r="AF118" s="36"/>
      <c r="AG118" s="36"/>
      <c r="AH118" s="36"/>
      <c r="AI118" s="36"/>
      <c r="AJ118" s="36"/>
      <c r="AK118" s="36"/>
      <c r="AL118" s="49">
        <f>VLOOKUP(H118,[3]Sheet1!$A:$Q,5,FALSE)</f>
        <v>42360</v>
      </c>
      <c r="AM118" s="36" t="str">
        <f>VLOOKUP(H118,[3]Sheet1!$A:$Q,6,FALSE)</f>
        <v>/</v>
      </c>
      <c r="AN118" s="49">
        <f>VLOOKUP(H118,[3]Sheet1!$A$1:$Q$22,7,FALSE)</f>
        <v>43647</v>
      </c>
      <c r="AO118" s="36" t="str">
        <f>VLOOKUP(H118,[3]Sheet1!$A$1:$Q$20,8,FALSE)</f>
        <v>存活</v>
      </c>
      <c r="AP118" s="38">
        <v>0</v>
      </c>
      <c r="AQ118" s="38">
        <v>0</v>
      </c>
      <c r="AR118" s="36">
        <v>43</v>
      </c>
      <c r="AS118" s="39">
        <v>0</v>
      </c>
      <c r="AT118" s="36">
        <v>43</v>
      </c>
      <c r="AU118" s="36">
        <f>VLOOKUP(B118,[2]恶性!$C:$Z,24,FALSE)</f>
        <v>0</v>
      </c>
      <c r="AV118" s="36">
        <f>VLOOKUP(H118,[3]Sheet1!$A$1:$Q$21,9,FALSE)</f>
        <v>0</v>
      </c>
      <c r="AW118" s="36" t="str">
        <f>VLOOKUP(H118,[3]Sheet1!$A$1:$Q$21,10,FALSE)</f>
        <v>/</v>
      </c>
      <c r="AX118" s="36" t="str">
        <f>VLOOKUP(H118,[3]Sheet1!$A$1:$Q$21,11,FALSE)</f>
        <v>/</v>
      </c>
      <c r="AY118" s="36">
        <f>VLOOKUP(H118,[3]Sheet1!$A$1:$Q$21,12,FALSE)</f>
        <v>43</v>
      </c>
      <c r="AZ118" s="36" t="str">
        <f>VLOOKUP(H118,[3]Sheet1!$A$1:$Q$21,13,FALSE)</f>
        <v>/</v>
      </c>
      <c r="BA118" s="36">
        <f>VLOOKUP(H118,[3]Sheet1!$A$1:$Q$21,14,FALSE)</f>
        <v>0</v>
      </c>
      <c r="BB118" s="36" t="str">
        <f>VLOOKUP(H118,[3]Sheet1!$A$1:$Q$21,15,FALSE)</f>
        <v>/</v>
      </c>
      <c r="BC118" s="36">
        <f>VLOOKUP(H118,[3]Sheet1!$A$1:$Q$21,16,FALSE)</f>
        <v>43</v>
      </c>
      <c r="BD118" s="36" t="str">
        <f>VLOOKUP(H118,[3]Sheet1!$A$1:$Q$21,17,FALSE)</f>
        <v>/</v>
      </c>
      <c r="BE118" s="36"/>
      <c r="BF118" s="36"/>
      <c r="BG118" s="36"/>
      <c r="BH118" s="36"/>
      <c r="BI118" s="36"/>
      <c r="BJ118" s="36"/>
      <c r="BK118" s="36"/>
      <c r="BL118" s="36"/>
      <c r="BM118" s="36"/>
      <c r="BN118" s="36"/>
      <c r="BO118" s="36"/>
      <c r="BP118" s="36"/>
      <c r="BQ118" s="36"/>
      <c r="BR118" s="36"/>
      <c r="BS118" s="36"/>
    </row>
    <row r="119" spans="1:71" x14ac:dyDescent="0.2">
      <c r="A119" s="36" t="s">
        <v>1314</v>
      </c>
      <c r="B119" s="36" t="s">
        <v>1294</v>
      </c>
      <c r="C119" s="36">
        <f>VLOOKUP(B119,[2]恶性!$C:$M,8,FALSE)</f>
        <v>1</v>
      </c>
      <c r="D119" s="36">
        <f>VLOOKUP(B119,[2]恶性!$C:$M,9,FALSE)</f>
        <v>1.9673970000000001E-3</v>
      </c>
      <c r="E119" s="36">
        <f>VLOOKUP(B119,[2]恶性!$C:$M,10,FALSE)</f>
        <v>1</v>
      </c>
      <c r="F119" s="36">
        <f>VLOOKUP(B119,[2]恶性!$C:$M,11,FALSE)</f>
        <v>1.9673970000000001E-3</v>
      </c>
      <c r="G119" s="36">
        <f>VLOOKUP(B119,[2]恶性!$C:$M,7,FALSE)</f>
        <v>12.48</v>
      </c>
      <c r="H119" s="36">
        <v>2862</v>
      </c>
      <c r="I119" s="36">
        <v>4248853</v>
      </c>
      <c r="J119" s="36" t="s">
        <v>1306</v>
      </c>
      <c r="K119" s="36" t="s">
        <v>79</v>
      </c>
      <c r="L119" s="36">
        <v>57</v>
      </c>
      <c r="M119" s="49">
        <f>VLOOKUP(H119,[3]Sheet1!$A:$G,5,FALSE)</f>
        <v>42425</v>
      </c>
      <c r="N119" s="36" t="s">
        <v>55</v>
      </c>
      <c r="O119" s="36" t="s">
        <v>1310</v>
      </c>
      <c r="P119" s="36"/>
      <c r="Q119" s="36" t="str">
        <f>VLOOKUP(B119,[4]Sheet2!$A:$K,11,0)</f>
        <v>恶性</v>
      </c>
      <c r="R119" s="36"/>
      <c r="S119" s="36"/>
      <c r="T119" s="36"/>
      <c r="U119" s="36"/>
      <c r="V119" s="36"/>
      <c r="W119" s="14">
        <f>VLOOKUP(B119,[4]Sheet2!$A$1:$L$141,5,0)</f>
        <v>6.5</v>
      </c>
      <c r="X119" s="14">
        <f>VLOOKUP(B119,[4]Sheet2!$A$1:$L$141,6,0)</f>
        <v>1.24</v>
      </c>
      <c r="Y119" s="14">
        <f>VLOOKUP(B119,[4]Sheet2!$A$1:$L$141,7,0)</f>
        <v>10.58</v>
      </c>
      <c r="Z119" s="14">
        <f>VLOOKUP(B119,[4]Sheet2!$A$1:$L$141,8,0)</f>
        <v>3.33</v>
      </c>
      <c r="AA119" s="14">
        <f>VLOOKUP(B119,[4]Sheet2!$A$1:$L$141,9,0)</f>
        <v>10.15</v>
      </c>
      <c r="AB119" s="36"/>
      <c r="AC119" s="36"/>
      <c r="AD119" s="36"/>
      <c r="AE119" s="36"/>
      <c r="AF119" s="36"/>
      <c r="AG119" s="36"/>
      <c r="AH119" s="36"/>
      <c r="AI119" s="36"/>
      <c r="AJ119" s="36"/>
      <c r="AK119" s="36"/>
      <c r="AL119" s="49">
        <f>VLOOKUP(H119,[3]Sheet1!$A:$Q,5,FALSE)</f>
        <v>42425</v>
      </c>
      <c r="AM119" s="36" t="str">
        <f>VLOOKUP(H119,[3]Sheet1!$A:$Q,6,FALSE)</f>
        <v xml:space="preserve">2016-09-30随访：血液检查和肝肾功能检查暂时正常，125碘离子，中药调理，气喘，恶心，失眠，便秘，浑身没力气，右胸疼，腿脚肿，指甲白，贫血，打增白红针。先做了培美曲塞加奈达铂5次，后做了培美曲塞加顺铂3次。2016.9月复查CT，B超（-）。2017-01-18随访：10几号做的复查，中药调理，无身体不适。2016.2.17复查CT对比2015-10-20胸部CT,右肺上叶占位放射性粒子植入并化疗后,范围较前略小,周围新发磨玻璃密度影及斑片影,需鉴别感染或其他,请结合临床随诊;双肺上叶局限性肺气肿,无著变.头部MRI平扫及增强未见明显颅内感染,转移瘤等异常表现,请结合临床,必要时进一步检查.2016.12月复查胸部CT、腹部CT、全身骨扫描、头部MRI、后背、颈部超声,PET-CT,骨扫描,CT（-）。2017.4.19随访；无身体不适，2017.3月复查平扫CT,MRI,骨扫描,CT（-）。2017.3月脑转移。13次伽马刀，剂量不详。2017-07-17随访：2017/05月底复查血常规，肝肾功，肿瘤指标结果CEA高，铁蛋白高，体重减轻，消瘦，走路时间长有气喘，上午恶心，偶尔头疼，失眠，无其他不适。2017.5月复查CT B超I（-）MRI结果伽马刀治疗周围有积液，CT结果肺气肿，胸腔积液,B超甲状腺有结节。2017-12-14随访：打算下周做复查，服用中药调理加治疗，体重67公斤左右，最近感冒过，喉结部位不舒服，无其它不适。2018-09-25随访；中药调理。2018.5.15MRI示转移骶骨，化疗6次，恶心。2019-03-15随访；CEA偏高，服用中药，打唑来膦酸，甘露醇，2019.2月复查骨扫描。顺铂+培美曲塞化疗一次。偶尔恶心、乏力 食欲减退。2019-10-10随访；化疗合计做了19次了，2019-08-23MRI头部转移，顺铂+培美曲塞+贝伐珠单抗，化疗4次。
</v>
      </c>
      <c r="AN119" s="49">
        <f>VLOOKUP(H119,[3]Sheet1!$A$1:$Q$22,7,FALSE)</f>
        <v>43700</v>
      </c>
      <c r="AO119" s="36" t="str">
        <f>VLOOKUP(H119,[3]Sheet1!$A$1:$Q$20,8,FALSE)</f>
        <v>存活</v>
      </c>
      <c r="AP119" s="37">
        <v>1</v>
      </c>
      <c r="AQ119" s="38">
        <v>1</v>
      </c>
      <c r="AR119" s="36">
        <v>13</v>
      </c>
      <c r="AS119" s="39">
        <v>0</v>
      </c>
      <c r="AT119" s="36">
        <v>42</v>
      </c>
      <c r="AU119" s="36">
        <f>VLOOKUP(B119,[2]恶性!$C:$Z,24,FALSE)</f>
        <v>1</v>
      </c>
      <c r="AV119" s="36">
        <f>VLOOKUP(H119,[3]Sheet1!$A$1:$Q$21,9,FALSE)</f>
        <v>1</v>
      </c>
      <c r="AW119" s="36" t="str">
        <f>VLOOKUP(H119,[3]Sheet1!$A$1:$Q$21,10,FALSE)</f>
        <v>远处转移</v>
      </c>
      <c r="AX119" s="36" t="str">
        <f>VLOOKUP(H119,[3]Sheet1!$A$1:$Q$21,11,FALSE)</f>
        <v>2017.03 脑转移，2018.5.15 MRI示转移骶骨，2019-08-23MRI头部转移</v>
      </c>
      <c r="AY119" s="36">
        <f>VLOOKUP(H119,[3]Sheet1!$A$1:$Q$21,12,FALSE)</f>
        <v>13</v>
      </c>
      <c r="AZ119" s="36" t="str">
        <f>VLOOKUP(H119,[3]Sheet1!$A$1:$Q$21,13,FALSE)</f>
        <v>头颅γ刀，化疗（顺铂+培美曲塞） 靶向治疗 贝伐珠单抗</v>
      </c>
      <c r="BA119" s="36">
        <f>VLOOKUP(H119,[3]Sheet1!$A$1:$Q$21,14,FALSE)</f>
        <v>0</v>
      </c>
      <c r="BB119" s="36" t="str">
        <f>VLOOKUP(H119,[3]Sheet1!$A$1:$Q$21,15,FALSE)</f>
        <v>/</v>
      </c>
      <c r="BC119" s="36">
        <f>VLOOKUP(H119,[3]Sheet1!$A$1:$Q$21,16,FALSE)</f>
        <v>42</v>
      </c>
      <c r="BD119" s="36" t="str">
        <f>VLOOKUP(H119,[3]Sheet1!$A$1:$Q$21,17,FALSE)</f>
        <v>/</v>
      </c>
      <c r="BE119" s="36"/>
      <c r="BF119" s="36"/>
      <c r="BG119" s="36"/>
      <c r="BH119" s="36"/>
      <c r="BI119" s="36"/>
      <c r="BJ119" s="36"/>
      <c r="BK119" s="36"/>
      <c r="BL119" s="36"/>
      <c r="BM119" s="36"/>
      <c r="BN119" s="36"/>
      <c r="BO119" s="36"/>
      <c r="BP119" s="36"/>
      <c r="BQ119" s="36"/>
      <c r="BR119" s="36"/>
      <c r="BS119" s="36"/>
    </row>
    <row r="120" spans="1:71" x14ac:dyDescent="0.2">
      <c r="A120" s="36" t="s">
        <v>1315</v>
      </c>
      <c r="B120" s="36" t="s">
        <v>1286</v>
      </c>
      <c r="C120" s="36">
        <f>VLOOKUP(B120,[2]恶性!$C:$M,8,FALSE)</f>
        <v>4</v>
      </c>
      <c r="D120" s="36">
        <f>VLOOKUP(B120,[2]恶性!$C:$M,9,FALSE)</f>
        <v>7.0060700000000001E-4</v>
      </c>
      <c r="E120" s="36">
        <f>VLOOKUP(B120,[2]恶性!$C:$M,10,FALSE)</f>
        <v>1</v>
      </c>
      <c r="F120" s="36">
        <f>VLOOKUP(B120,[2]恶性!$C:$M,11,FALSE)</f>
        <v>2.802428E-3</v>
      </c>
      <c r="G120" s="36">
        <f>VLOOKUP(B120,[2]恶性!$C:$M,7,FALSE)</f>
        <v>13.984</v>
      </c>
      <c r="H120" s="36">
        <v>3082</v>
      </c>
      <c r="I120" s="36">
        <v>4267258</v>
      </c>
      <c r="J120" s="36" t="s">
        <v>1298</v>
      </c>
      <c r="K120" s="36" t="s">
        <v>54</v>
      </c>
      <c r="L120" s="36">
        <v>63</v>
      </c>
      <c r="M120" s="49">
        <f>VLOOKUP(H120,[3]Sheet1!$A:$G,5,FALSE)</f>
        <v>42557</v>
      </c>
      <c r="N120" s="36" t="s">
        <v>55</v>
      </c>
      <c r="O120" s="36" t="s">
        <v>97</v>
      </c>
      <c r="P120" s="36"/>
      <c r="Q120" s="36" t="str">
        <f>VLOOKUP(B120,[4]Sheet2!$A:$K,11,0)</f>
        <v>恶性</v>
      </c>
      <c r="R120" s="36"/>
      <c r="S120" s="36"/>
      <c r="T120" s="36"/>
      <c r="U120" s="36"/>
      <c r="V120" s="36"/>
      <c r="W120" s="36">
        <f>VLOOKUP(B120,[4]Sheet2!$A$1:$L$141,5,0)</f>
        <v>1.44</v>
      </c>
      <c r="X120" s="36">
        <f>VLOOKUP(B120,[4]Sheet2!$A$1:$L$141,6,0)</f>
        <v>2.41</v>
      </c>
      <c r="Y120" s="36">
        <f>VLOOKUP(B120,[4]Sheet2!$A$1:$L$141,7,0)</f>
        <v>10.24</v>
      </c>
      <c r="Z120" s="36">
        <f>VLOOKUP(B120,[4]Sheet2!$A$1:$L$141,8,0)</f>
        <v>18.57</v>
      </c>
      <c r="AA120" s="36">
        <f>VLOOKUP(B120,[4]Sheet2!$A$1:$L$141,9,0)</f>
        <v>5.83</v>
      </c>
      <c r="AB120" s="36"/>
      <c r="AC120" s="36"/>
      <c r="AD120" s="36"/>
      <c r="AE120" s="36"/>
      <c r="AF120" s="36"/>
      <c r="AG120" s="36"/>
      <c r="AH120" s="36"/>
      <c r="AI120" s="36"/>
      <c r="AJ120" s="36"/>
      <c r="AK120" s="36"/>
      <c r="AL120" s="49">
        <f>VLOOKUP(H120,[3]Sheet1!$A:$Q,5,FALSE)</f>
        <v>42557</v>
      </c>
      <c r="AM120" s="36" t="str">
        <f>VLOOKUP(H120,[3]Sheet1!$A:$Q,6,FALSE)</f>
        <v>/</v>
      </c>
      <c r="AN120" s="49">
        <f>VLOOKUP(H120,[3]Sheet1!$A$1:$Q$22,7,FALSE)</f>
        <v>43753</v>
      </c>
      <c r="AO120" s="36" t="str">
        <f>VLOOKUP(H120,[3]Sheet1!$A$1:$Q$20,8,FALSE)</f>
        <v>存活</v>
      </c>
      <c r="AP120" s="37">
        <v>0</v>
      </c>
      <c r="AQ120" s="38">
        <v>0</v>
      </c>
      <c r="AR120" s="36">
        <v>39</v>
      </c>
      <c r="AS120" s="39">
        <v>0</v>
      </c>
      <c r="AT120" s="36">
        <v>39</v>
      </c>
      <c r="AU120" s="36">
        <f>VLOOKUP(B120,[2]恶性!$C:$Z,24,FALSE)</f>
        <v>0</v>
      </c>
      <c r="AV120" s="36">
        <f>VLOOKUP(H120,[3]Sheet1!$A$1:$Q$21,9,FALSE)</f>
        <v>0</v>
      </c>
      <c r="AW120" s="36" t="str">
        <f>VLOOKUP(H120,[3]Sheet1!$A$1:$Q$21,10,FALSE)</f>
        <v>/</v>
      </c>
      <c r="AX120" s="36" t="str">
        <f>VLOOKUP(H120,[3]Sheet1!$A$1:$Q$21,11,FALSE)</f>
        <v>/</v>
      </c>
      <c r="AY120" s="36">
        <f>VLOOKUP(H120,[3]Sheet1!$A$1:$Q$21,12,FALSE)</f>
        <v>39</v>
      </c>
      <c r="AZ120" s="36" t="str">
        <f>VLOOKUP(H120,[3]Sheet1!$A$1:$Q$21,13,FALSE)</f>
        <v>/</v>
      </c>
      <c r="BA120" s="36">
        <f>VLOOKUP(H120,[3]Sheet1!$A$1:$Q$21,14,FALSE)</f>
        <v>0</v>
      </c>
      <c r="BB120" s="36" t="str">
        <f>VLOOKUP(H120,[3]Sheet1!$A$1:$Q$21,15,FALSE)</f>
        <v>/</v>
      </c>
      <c r="BC120" s="36">
        <f>VLOOKUP(H120,[3]Sheet1!$A$1:$Q$21,16,FALSE)</f>
        <v>39</v>
      </c>
      <c r="BD120" s="36" t="str">
        <f>VLOOKUP(H120,[3]Sheet1!$A$1:$Q$21,17,FALSE)</f>
        <v>/</v>
      </c>
      <c r="BE120" s="36"/>
      <c r="BF120" s="36"/>
      <c r="BG120" s="36"/>
      <c r="BH120" s="36"/>
      <c r="BI120" s="36"/>
      <c r="BJ120" s="36"/>
      <c r="BK120" s="36"/>
      <c r="BL120" s="36"/>
      <c r="BM120" s="36"/>
      <c r="BN120" s="36"/>
      <c r="BO120" s="36"/>
      <c r="BP120" s="36"/>
      <c r="BQ120" s="36"/>
      <c r="BR120" s="36"/>
      <c r="BS120" s="36"/>
    </row>
    <row r="121" spans="1:71" x14ac:dyDescent="0.2">
      <c r="A121" s="36" t="s">
        <v>1316</v>
      </c>
      <c r="B121" s="36" t="s">
        <v>1287</v>
      </c>
      <c r="C121" s="36">
        <f>VLOOKUP(B121,[2]恶性!$C:$M,8,FALSE)</f>
        <v>0</v>
      </c>
      <c r="D121" s="36">
        <f>VLOOKUP(B121,[2]恶性!$C:$M,9,FALSE)</f>
        <v>0</v>
      </c>
      <c r="E121" s="36">
        <f>VLOOKUP(B121,[2]恶性!$C:$M,10,FALSE)</f>
        <v>0</v>
      </c>
      <c r="F121" s="36">
        <f>VLOOKUP(B121,[2]恶性!$C:$M,11,FALSE)</f>
        <v>0</v>
      </c>
      <c r="G121" s="36">
        <f>VLOOKUP(B121,[2]恶性!$C:$M,7,FALSE)</f>
        <v>24.142857142857142</v>
      </c>
      <c r="H121" s="36">
        <v>3685</v>
      </c>
      <c r="I121" s="36">
        <v>4291004</v>
      </c>
      <c r="J121" s="36" t="s">
        <v>1299</v>
      </c>
      <c r="K121" s="36" t="s">
        <v>54</v>
      </c>
      <c r="L121" s="36">
        <v>45</v>
      </c>
      <c r="M121" s="49">
        <f>VLOOKUP(H121,[3]Sheet1!$A:$G,5,FALSE)</f>
        <v>42878</v>
      </c>
      <c r="N121" s="36" t="s">
        <v>55</v>
      </c>
      <c r="O121" s="36" t="s">
        <v>97</v>
      </c>
      <c r="P121" s="36"/>
      <c r="Q121" s="36" t="str">
        <f>VLOOKUP(B121,[4]Sheet2!$A:$K,11,0)</f>
        <v>恶性</v>
      </c>
      <c r="R121" s="36"/>
      <c r="S121" s="36"/>
      <c r="T121" s="36"/>
      <c r="U121" s="36"/>
      <c r="V121" s="36"/>
      <c r="W121" s="36">
        <f>VLOOKUP(B121,[4]Sheet2!$A$1:$L$141,5,0)</f>
        <v>1.2</v>
      </c>
      <c r="X121" s="36">
        <f>VLOOKUP(B121,[4]Sheet2!$A$1:$L$141,6,0)</f>
        <v>1.78</v>
      </c>
      <c r="Y121" s="36">
        <f>VLOOKUP(B121,[4]Sheet2!$A$1:$L$141,7,0)</f>
        <v>12.61</v>
      </c>
      <c r="Z121" s="36">
        <f>VLOOKUP(B121,[4]Sheet2!$A$1:$L$141,8,0)</f>
        <v>14.05</v>
      </c>
      <c r="AA121" s="36">
        <f>VLOOKUP(B121,[4]Sheet2!$A$1:$L$141,9,0)</f>
        <v>11.02</v>
      </c>
      <c r="AB121" s="36"/>
      <c r="AC121" s="36"/>
      <c r="AD121" s="36"/>
      <c r="AE121" s="36"/>
      <c r="AF121" s="36"/>
      <c r="AG121" s="36"/>
      <c r="AH121" s="36"/>
      <c r="AI121" s="36"/>
      <c r="AJ121" s="36"/>
      <c r="AK121" s="36"/>
      <c r="AL121" s="49">
        <f>VLOOKUP(H121,[3]Sheet1!$A:$Q,5,FALSE)</f>
        <v>42878</v>
      </c>
      <c r="AM121" s="36" t="str">
        <f>VLOOKUP(H121,[3]Sheet1!$A:$Q,6,FALSE)</f>
        <v>/</v>
      </c>
      <c r="AN121" s="49">
        <f>VLOOKUP(H121,[3]Sheet1!$A$1:$Q$22,7,FALSE)</f>
        <v>43794</v>
      </c>
      <c r="AO121" s="36" t="str">
        <f>VLOOKUP(H121,[3]Sheet1!$A$1:$Q$20,8,FALSE)</f>
        <v>存活</v>
      </c>
      <c r="AP121" s="37">
        <v>0</v>
      </c>
      <c r="AQ121" s="38">
        <v>0</v>
      </c>
      <c r="AR121" s="36">
        <v>30</v>
      </c>
      <c r="AS121" s="39">
        <v>0</v>
      </c>
      <c r="AT121" s="36">
        <v>30</v>
      </c>
      <c r="AU121" s="36">
        <f>VLOOKUP(B121,[2]恶性!$C:$Z,24,FALSE)</f>
        <v>0</v>
      </c>
      <c r="AV121" s="36">
        <f>VLOOKUP(H121,[3]Sheet1!$A$1:$Q$21,9,FALSE)</f>
        <v>0</v>
      </c>
      <c r="AW121" s="36" t="str">
        <f>VLOOKUP(H121,[3]Sheet1!$A$1:$Q$21,10,FALSE)</f>
        <v>/</v>
      </c>
      <c r="AX121" s="36" t="str">
        <f>VLOOKUP(H121,[3]Sheet1!$A$1:$Q$21,11,FALSE)</f>
        <v>/</v>
      </c>
      <c r="AY121" s="36">
        <f>VLOOKUP(H121,[3]Sheet1!$A$1:$Q$21,12,FALSE)</f>
        <v>30</v>
      </c>
      <c r="AZ121" s="36" t="str">
        <f>VLOOKUP(H121,[3]Sheet1!$A$1:$Q$21,13,FALSE)</f>
        <v>/</v>
      </c>
      <c r="BA121" s="36">
        <f>VLOOKUP(H121,[3]Sheet1!$A$1:$Q$21,14,FALSE)</f>
        <v>0</v>
      </c>
      <c r="BB121" s="36" t="str">
        <f>VLOOKUP(H121,[3]Sheet1!$A$1:$Q$21,15,FALSE)</f>
        <v>/</v>
      </c>
      <c r="BC121" s="36">
        <f>VLOOKUP(H121,[3]Sheet1!$A$1:$Q$21,16,FALSE)</f>
        <v>30</v>
      </c>
      <c r="BD121" s="36" t="str">
        <f>VLOOKUP(H121,[3]Sheet1!$A$1:$Q$21,17,FALSE)</f>
        <v>/</v>
      </c>
      <c r="BE121" s="36"/>
      <c r="BF121" s="36"/>
      <c r="BG121" s="36"/>
      <c r="BH121" s="36"/>
      <c r="BI121" s="36"/>
      <c r="BJ121" s="36"/>
      <c r="BK121" s="36"/>
      <c r="BL121" s="36"/>
      <c r="BM121" s="36"/>
      <c r="BN121" s="36"/>
      <c r="BO121" s="36"/>
      <c r="BP121" s="36"/>
      <c r="BQ121" s="36"/>
      <c r="BR121" s="36"/>
      <c r="BS121" s="36"/>
    </row>
    <row r="122" spans="1:71" x14ac:dyDescent="0.2">
      <c r="A122" s="36" t="s">
        <v>1317</v>
      </c>
      <c r="B122" s="36" t="s">
        <v>1288</v>
      </c>
      <c r="C122" s="36">
        <f>VLOOKUP(B122,[2]恶性!$C:$M,8,FALSE)</f>
        <v>0</v>
      </c>
      <c r="D122" s="36">
        <f>VLOOKUP(B122,[2]恶性!$C:$M,9,FALSE)</f>
        <v>0</v>
      </c>
      <c r="E122" s="36">
        <f>VLOOKUP(B122,[2]恶性!$C:$M,10,FALSE)</f>
        <v>0</v>
      </c>
      <c r="F122" s="36">
        <f>VLOOKUP(B122,[2]恶性!$C:$M,11,FALSE)</f>
        <v>0</v>
      </c>
      <c r="G122" s="36">
        <f>VLOOKUP(B122,[2]恶性!$C:$M,7,FALSE)</f>
        <v>28</v>
      </c>
      <c r="H122" s="36">
        <v>3947</v>
      </c>
      <c r="I122" s="36">
        <v>4301703</v>
      </c>
      <c r="J122" s="36" t="s">
        <v>1300</v>
      </c>
      <c r="K122" s="36" t="s">
        <v>79</v>
      </c>
      <c r="L122" s="36">
        <v>61</v>
      </c>
      <c r="M122" s="49">
        <f>VLOOKUP(H122,[3]Sheet1!$A:$G,5,FALSE)</f>
        <v>43019</v>
      </c>
      <c r="N122" s="36" t="s">
        <v>55</v>
      </c>
      <c r="O122" s="36" t="s">
        <v>97</v>
      </c>
      <c r="P122" s="36"/>
      <c r="Q122" s="36" t="str">
        <f>VLOOKUP(B122,[4]Sheet2!$A:$K,11,0)</f>
        <v>恶性</v>
      </c>
      <c r="R122" s="36"/>
      <c r="S122" s="36"/>
      <c r="T122" s="36"/>
      <c r="U122" s="36"/>
      <c r="V122" s="36"/>
      <c r="W122" s="36">
        <f>VLOOKUP(B122,[4]Sheet2!$A$1:$L$141,5,0)</f>
        <v>1.34</v>
      </c>
      <c r="X122" s="36">
        <f>VLOOKUP(B122,[4]Sheet2!$A$1:$L$141,6,0)</f>
        <v>1.42</v>
      </c>
      <c r="Y122" s="36">
        <f>VLOOKUP(B122,[4]Sheet2!$A$1:$L$141,7,0)</f>
        <v>9.91</v>
      </c>
      <c r="Z122" s="36">
        <f>VLOOKUP(B122,[4]Sheet2!$A$1:$L$141,8,0)</f>
        <v>7.24</v>
      </c>
      <c r="AA122" s="36">
        <f>VLOOKUP(B122,[4]Sheet2!$A$1:$L$141,9,0)</f>
        <v>6.92</v>
      </c>
      <c r="AB122" s="36"/>
      <c r="AC122" s="36"/>
      <c r="AD122" s="36"/>
      <c r="AE122" s="36"/>
      <c r="AF122" s="36"/>
      <c r="AG122" s="36"/>
      <c r="AH122" s="36"/>
      <c r="AI122" s="36"/>
      <c r="AJ122" s="36"/>
      <c r="AK122" s="36"/>
      <c r="AL122" s="49">
        <f>VLOOKUP(H122,[3]Sheet1!$A:$Q,5,FALSE)</f>
        <v>43019</v>
      </c>
      <c r="AM122" s="36" t="str">
        <f>VLOOKUP(H122,[3]Sheet1!$A:$Q,6,FALSE)</f>
        <v>/</v>
      </c>
      <c r="AN122" s="49">
        <f>VLOOKUP(H122,[3]Sheet1!$A$1:$Q$22,7,FALSE)</f>
        <v>43762</v>
      </c>
      <c r="AO122" s="36" t="str">
        <f>VLOOKUP(H122,[3]Sheet1!$A$1:$Q$20,8,FALSE)</f>
        <v>存活</v>
      </c>
      <c r="AP122" s="37">
        <v>0</v>
      </c>
      <c r="AQ122" s="38">
        <v>0</v>
      </c>
      <c r="AR122" s="36">
        <v>24</v>
      </c>
      <c r="AS122" s="39">
        <v>0</v>
      </c>
      <c r="AT122" s="36">
        <v>24</v>
      </c>
      <c r="AU122" s="36">
        <f>VLOOKUP(B122,[2]恶性!$C:$Z,24,FALSE)</f>
        <v>0</v>
      </c>
      <c r="AV122" s="36">
        <f>VLOOKUP(H122,[3]Sheet1!$A$1:$Q$21,9,FALSE)</f>
        <v>0</v>
      </c>
      <c r="AW122" s="36" t="str">
        <f>VLOOKUP(H122,[3]Sheet1!$A$1:$Q$21,10,FALSE)</f>
        <v>/</v>
      </c>
      <c r="AX122" s="36" t="str">
        <f>VLOOKUP(H122,[3]Sheet1!$A$1:$Q$21,11,FALSE)</f>
        <v>/</v>
      </c>
      <c r="AY122" s="36">
        <f>VLOOKUP(H122,[3]Sheet1!$A$1:$Q$21,12,FALSE)</f>
        <v>24</v>
      </c>
      <c r="AZ122" s="36" t="str">
        <f>VLOOKUP(H122,[3]Sheet1!$A$1:$Q$21,13,FALSE)</f>
        <v>/</v>
      </c>
      <c r="BA122" s="36">
        <f>VLOOKUP(H122,[3]Sheet1!$A$1:$Q$21,14,FALSE)</f>
        <v>0</v>
      </c>
      <c r="BB122" s="36" t="str">
        <f>VLOOKUP(H122,[3]Sheet1!$A$1:$Q$21,15,FALSE)</f>
        <v>/</v>
      </c>
      <c r="BC122" s="36">
        <f>VLOOKUP(H122,[3]Sheet1!$A$1:$Q$21,16,FALSE)</f>
        <v>24</v>
      </c>
      <c r="BD122" s="36" t="str">
        <f>VLOOKUP(H122,[3]Sheet1!$A$1:$Q$21,17,FALSE)</f>
        <v>/</v>
      </c>
      <c r="BE122" s="36"/>
      <c r="BF122" s="36"/>
      <c r="BG122" s="36"/>
      <c r="BH122" s="36"/>
      <c r="BI122" s="36"/>
      <c r="BJ122" s="36"/>
      <c r="BK122" s="36"/>
      <c r="BL122" s="36"/>
      <c r="BM122" s="36"/>
      <c r="BN122" s="36"/>
      <c r="BO122" s="36"/>
      <c r="BP122" s="36"/>
      <c r="BQ122" s="36"/>
      <c r="BR122" s="36"/>
      <c r="BS122" s="36"/>
    </row>
    <row r="123" spans="1:71" x14ac:dyDescent="0.2">
      <c r="A123" s="36" t="s">
        <v>1318</v>
      </c>
      <c r="B123" s="36" t="s">
        <v>1289</v>
      </c>
      <c r="C123" s="36">
        <f>VLOOKUP(B123,[2]恶性!$C:$M,8,FALSE)</f>
        <v>0</v>
      </c>
      <c r="D123" s="36">
        <f>VLOOKUP(B123,[2]恶性!$C:$M,9,FALSE)</f>
        <v>0</v>
      </c>
      <c r="E123" s="36">
        <f>VLOOKUP(B123,[2]恶性!$C:$M,10,FALSE)</f>
        <v>0</v>
      </c>
      <c r="F123" s="36">
        <f>VLOOKUP(B123,[2]恶性!$C:$M,11,FALSE)</f>
        <v>0</v>
      </c>
      <c r="G123" s="36">
        <f>VLOOKUP(B123,[2]恶性!$C:$M,7,FALSE)</f>
        <v>11.92258064516129</v>
      </c>
      <c r="H123" s="36">
        <v>3958</v>
      </c>
      <c r="I123" s="36">
        <v>4294377</v>
      </c>
      <c r="J123" s="36" t="s">
        <v>1301</v>
      </c>
      <c r="K123" s="36" t="s">
        <v>79</v>
      </c>
      <c r="L123" s="36">
        <v>67</v>
      </c>
      <c r="M123" s="49">
        <f>VLOOKUP(H123,[3]Sheet1!$A:$G,5,FALSE)</f>
        <v>43028</v>
      </c>
      <c r="N123" s="36" t="s">
        <v>686</v>
      </c>
      <c r="O123" s="36" t="s">
        <v>97</v>
      </c>
      <c r="P123" s="36"/>
      <c r="Q123" s="36" t="str">
        <f>VLOOKUP(B123,[4]Sheet2!$A:$K,11,0)</f>
        <v>恶性</v>
      </c>
      <c r="R123" s="36"/>
      <c r="S123" s="36"/>
      <c r="T123" s="36"/>
      <c r="U123" s="36"/>
      <c r="V123" s="36"/>
      <c r="W123" s="36">
        <f>VLOOKUP(B123,[4]Sheet2!$A$1:$L$141,5,0)</f>
        <v>2.91</v>
      </c>
      <c r="X123" s="36">
        <f>VLOOKUP(B123,[4]Sheet2!$A$1:$L$141,6,0)</f>
        <v>1.48</v>
      </c>
      <c r="Y123" s="36">
        <f>VLOOKUP(B123,[4]Sheet2!$A$1:$L$141,7,0)</f>
        <v>10.52</v>
      </c>
      <c r="Z123" s="36">
        <f>VLOOKUP(B123,[4]Sheet2!$A$1:$L$141,8,0)</f>
        <v>2.41</v>
      </c>
      <c r="AA123" s="36">
        <f>VLOOKUP(B123,[4]Sheet2!$A$1:$L$141,9,0)</f>
        <v>14.11</v>
      </c>
      <c r="AB123" s="36"/>
      <c r="AC123" s="36"/>
      <c r="AD123" s="36"/>
      <c r="AE123" s="36"/>
      <c r="AF123" s="36"/>
      <c r="AG123" s="36"/>
      <c r="AH123" s="36"/>
      <c r="AI123" s="36"/>
      <c r="AJ123" s="36"/>
      <c r="AK123" s="36"/>
      <c r="AL123" s="49">
        <f>VLOOKUP(H123,[3]Sheet1!$A:$Q,5,FALSE)</f>
        <v>43028</v>
      </c>
      <c r="AM123" s="36" t="str">
        <f>VLOOKUP(H123,[3]Sheet1!$A:$Q,6,FALSE)</f>
        <v xml:space="preserve">2017-11-24随访；放化疗同步做的，做了有5周，具体化疗次数不详，无其他不适，放化疗方案不详（国产），放疗25次。2018.1.28随访；存活，刀口感染现在上药。2018.4.17随访：2018.3.25复查CT(-).2018.4.17随访：2018.3.25复查CT(-).2018.7.18随访；存活。2018.10.19随访；存活。2019.1.15随访；2018.12.25复查胸部 头部CT（-）。2019.4.19随访；血液检查正常，之前气管上有霉菌感染，服用了三四个月的药，现在好转了，药名不详。2019.4.13复查CT 气管镜（-）。2019.7.18随访复查后发现一些情况具体不详转到了呼吸科现在在服药具体不详
2019.6.15复查CT（-）.2020.1.20随访：血液检查无异常。2019.11复查CT B超气管镜（-）
</v>
      </c>
      <c r="AN123" s="49">
        <f>VLOOKUP(H123,[3]Sheet1!$A$1:$Q$22,7,FALSE)</f>
        <v>43850</v>
      </c>
      <c r="AO123" s="36" t="str">
        <f>VLOOKUP(H123,[3]Sheet1!$A$1:$Q$20,8,FALSE)</f>
        <v>存活</v>
      </c>
      <c r="AP123" s="37">
        <v>0</v>
      </c>
      <c r="AQ123" s="38">
        <v>0</v>
      </c>
      <c r="AR123" s="36">
        <v>27</v>
      </c>
      <c r="AS123" s="39">
        <v>0</v>
      </c>
      <c r="AT123" s="36">
        <v>27</v>
      </c>
      <c r="AU123" s="36">
        <f>VLOOKUP(B123,[2]恶性!$C:$Z,24,FALSE)</f>
        <v>1</v>
      </c>
      <c r="AV123" s="36">
        <f>VLOOKUP(H123,[3]Sheet1!$A$1:$Q$21,9,FALSE)</f>
        <v>0</v>
      </c>
      <c r="AW123" s="36" t="str">
        <f>VLOOKUP(H123,[3]Sheet1!$A$1:$Q$21,10,FALSE)</f>
        <v>/</v>
      </c>
      <c r="AX123" s="36" t="str">
        <f>VLOOKUP(H123,[3]Sheet1!$A$1:$Q$21,11,FALSE)</f>
        <v>/</v>
      </c>
      <c r="AY123" s="36">
        <f>VLOOKUP(H123,[3]Sheet1!$A$1:$Q$21,12,FALSE)</f>
        <v>27</v>
      </c>
      <c r="AZ123" s="36" t="str">
        <f>VLOOKUP(H123,[3]Sheet1!$A$1:$Q$21,13,FALSE)</f>
        <v>/</v>
      </c>
      <c r="BA123" s="36">
        <f>VLOOKUP(H123,[3]Sheet1!$A$1:$Q$21,14,FALSE)</f>
        <v>0</v>
      </c>
      <c r="BB123" s="36" t="str">
        <f>VLOOKUP(H123,[3]Sheet1!$A$1:$Q$21,15,FALSE)</f>
        <v>/</v>
      </c>
      <c r="BC123" s="36">
        <f>VLOOKUP(H123,[3]Sheet1!$A$1:$Q$21,16,FALSE)</f>
        <v>27</v>
      </c>
      <c r="BD123" s="36" t="str">
        <f>VLOOKUP(H123,[3]Sheet1!$A$1:$Q$21,17,FALSE)</f>
        <v>/</v>
      </c>
      <c r="BE123" s="36"/>
      <c r="BF123" s="36"/>
      <c r="BG123" s="36"/>
      <c r="BH123" s="36"/>
      <c r="BI123" s="36"/>
      <c r="BJ123" s="36"/>
      <c r="BK123" s="36"/>
      <c r="BL123" s="36"/>
      <c r="BM123" s="36"/>
      <c r="BN123" s="36"/>
      <c r="BO123" s="36"/>
      <c r="BP123" s="36"/>
      <c r="BQ123" s="36"/>
      <c r="BR123" s="36"/>
      <c r="BS123" s="36"/>
    </row>
    <row r="124" spans="1:71" x14ac:dyDescent="0.2">
      <c r="A124" s="36" t="s">
        <v>1319</v>
      </c>
      <c r="B124" s="36" t="s">
        <v>1293</v>
      </c>
      <c r="C124" s="36">
        <f>VLOOKUP(B124,[2]恶性!$C:$M,8,FALSE)</f>
        <v>0</v>
      </c>
      <c r="D124" s="36">
        <f>VLOOKUP(B124,[2]恶性!$C:$M,9,FALSE)</f>
        <v>0</v>
      </c>
      <c r="E124" s="36">
        <f>VLOOKUP(B124,[2]恶性!$C:$M,10,FALSE)</f>
        <v>0</v>
      </c>
      <c r="F124" s="36">
        <f>VLOOKUP(B124,[2]恶性!$C:$M,11,FALSE)</f>
        <v>0</v>
      </c>
      <c r="G124" s="36">
        <f>VLOOKUP(B124,[2]恶性!$C:$M,7,FALSE)</f>
        <v>11.808</v>
      </c>
      <c r="H124" s="36">
        <v>4781</v>
      </c>
      <c r="I124" s="36">
        <v>4327490</v>
      </c>
      <c r="J124" s="36" t="s">
        <v>1305</v>
      </c>
      <c r="K124" s="36" t="s">
        <v>79</v>
      </c>
      <c r="L124" s="36">
        <v>62</v>
      </c>
      <c r="M124" s="49">
        <f>VLOOKUP(H124,[3]Sheet1!$A:$G,5,FALSE)</f>
        <v>43326</v>
      </c>
      <c r="N124" s="36" t="s">
        <v>55</v>
      </c>
      <c r="O124" s="36" t="s">
        <v>97</v>
      </c>
      <c r="P124" s="36"/>
      <c r="Q124" s="36" t="str">
        <f>VLOOKUP(B124,[4]Sheet2!$A:$K,11,0)</f>
        <v>恶性</v>
      </c>
      <c r="R124" s="36"/>
      <c r="S124" s="36"/>
      <c r="T124" s="36"/>
      <c r="U124" s="36"/>
      <c r="V124" s="36"/>
      <c r="W124" s="36">
        <f>VLOOKUP(B124,[4]Sheet2!$A$1:$L$141,5,0)</f>
        <v>3.69</v>
      </c>
      <c r="X124" s="36">
        <f>VLOOKUP(B124,[4]Sheet2!$A$1:$L$141,6,0)</f>
        <v>4</v>
      </c>
      <c r="Y124" s="36">
        <f>VLOOKUP(B124,[4]Sheet2!$A$1:$L$141,7,0)</f>
        <v>11.9</v>
      </c>
      <c r="Z124" s="36">
        <f>VLOOKUP(B124,[4]Sheet2!$A$1:$L$141,8,0)</f>
        <v>1.82</v>
      </c>
      <c r="AA124" s="36">
        <f>VLOOKUP(B124,[4]Sheet2!$A$1:$L$141,9,0)</f>
        <v>7.94</v>
      </c>
      <c r="AB124" s="36"/>
      <c r="AC124" s="36"/>
      <c r="AD124" s="36"/>
      <c r="AE124" s="36"/>
      <c r="AF124" s="36"/>
      <c r="AG124" s="36"/>
      <c r="AH124" s="36"/>
      <c r="AI124" s="36"/>
      <c r="AJ124" s="36"/>
      <c r="AK124" s="36"/>
      <c r="AL124" s="49">
        <f>VLOOKUP(H124,[3]Sheet1!$A:$Q,5,FALSE)</f>
        <v>43326</v>
      </c>
      <c r="AM124" s="36" t="str">
        <f>VLOOKUP(H124,[3]Sheet1!$A:$Q,6,FALSE)</f>
        <v>/</v>
      </c>
      <c r="AN124" s="49">
        <f>VLOOKUP(H124,[3]Sheet1!$A$1:$Q$22,7,FALSE)</f>
        <v>43789</v>
      </c>
      <c r="AO124" s="36" t="str">
        <f>VLOOKUP(H124,[3]Sheet1!$A$1:$Q$20,8,FALSE)</f>
        <v>存活</v>
      </c>
      <c r="AP124" s="37">
        <v>0</v>
      </c>
      <c r="AQ124" s="38">
        <v>0</v>
      </c>
      <c r="AR124" s="36">
        <v>15</v>
      </c>
      <c r="AS124" s="39">
        <v>0</v>
      </c>
      <c r="AT124" s="36">
        <v>15</v>
      </c>
      <c r="AU124" s="36">
        <f>VLOOKUP(B124,[2]恶性!$C:$Z,24,FALSE)</f>
        <v>0</v>
      </c>
      <c r="AV124" s="36">
        <f>VLOOKUP(H124,[3]Sheet1!$A$1:$Q$21,9,FALSE)</f>
        <v>0</v>
      </c>
      <c r="AW124" s="36" t="str">
        <f>VLOOKUP(H124,[3]Sheet1!$A$1:$Q$21,10,FALSE)</f>
        <v>/</v>
      </c>
      <c r="AX124" s="36" t="str">
        <f>VLOOKUP(H124,[3]Sheet1!$A$1:$Q$21,11,FALSE)</f>
        <v>/</v>
      </c>
      <c r="AY124" s="36">
        <f>VLOOKUP(H124,[3]Sheet1!$A$1:$Q$21,12,FALSE)</f>
        <v>15</v>
      </c>
      <c r="AZ124" s="36" t="str">
        <f>VLOOKUP(H124,[3]Sheet1!$A$1:$Q$21,13,FALSE)</f>
        <v>/</v>
      </c>
      <c r="BA124" s="36">
        <f>VLOOKUP(H124,[3]Sheet1!$A$1:$Q$21,14,FALSE)</f>
        <v>0</v>
      </c>
      <c r="BB124" s="36" t="str">
        <f>VLOOKUP(H124,[3]Sheet1!$A$1:$Q$21,15,FALSE)</f>
        <v>/</v>
      </c>
      <c r="BC124" s="36">
        <f>VLOOKUP(H124,[3]Sheet1!$A$1:$Q$21,16,FALSE)</f>
        <v>15</v>
      </c>
      <c r="BD124" s="36" t="str">
        <f>VLOOKUP(H124,[3]Sheet1!$A$1:$Q$21,17,FALSE)</f>
        <v>/</v>
      </c>
      <c r="BE124" s="36"/>
      <c r="BF124" s="36"/>
      <c r="BG124" s="36"/>
      <c r="BH124" s="36"/>
      <c r="BI124" s="36"/>
      <c r="BJ124" s="36"/>
      <c r="BK124" s="36"/>
      <c r="BL124" s="36"/>
      <c r="BM124" s="36"/>
      <c r="BN124" s="36"/>
      <c r="BO124" s="36"/>
      <c r="BP124" s="36"/>
      <c r="BQ124" s="36"/>
      <c r="BR124" s="36"/>
      <c r="BS124" s="36"/>
    </row>
    <row r="125" spans="1:71" x14ac:dyDescent="0.2">
      <c r="A125" s="36" t="s">
        <v>1320</v>
      </c>
      <c r="B125" s="36" t="s">
        <v>1290</v>
      </c>
      <c r="C125" s="36">
        <f>VLOOKUP(B125,[2]恶性!$C:$M,8,FALSE)</f>
        <v>0</v>
      </c>
      <c r="D125" s="36">
        <f>VLOOKUP(B125,[2]恶性!$C:$M,9,FALSE)</f>
        <v>0</v>
      </c>
      <c r="E125" s="36">
        <f>VLOOKUP(B125,[2]恶性!$C:$M,10,FALSE)</f>
        <v>0</v>
      </c>
      <c r="F125" s="36">
        <f>VLOOKUP(B125,[2]恶性!$C:$M,11,FALSE)</f>
        <v>0</v>
      </c>
      <c r="G125" s="36">
        <f>VLOOKUP(B125,[2]恶性!$C:$M,7,FALSE)</f>
        <v>12.736842105263158</v>
      </c>
      <c r="H125" s="36">
        <v>5023</v>
      </c>
      <c r="I125" s="36">
        <v>4335172</v>
      </c>
      <c r="J125" s="36" t="s">
        <v>1302</v>
      </c>
      <c r="K125" s="36" t="s">
        <v>54</v>
      </c>
      <c r="L125" s="36">
        <v>62</v>
      </c>
      <c r="M125" s="49">
        <f>VLOOKUP(H125,[3]Sheet1!$A:$G,5,FALSE)</f>
        <v>43417</v>
      </c>
      <c r="N125" s="36" t="s">
        <v>55</v>
      </c>
      <c r="O125" s="36" t="s">
        <v>97</v>
      </c>
      <c r="P125" s="36"/>
      <c r="Q125" s="36" t="str">
        <f>VLOOKUP(B125,[4]Sheet2!$A:$K,11,0)</f>
        <v>恶性</v>
      </c>
      <c r="R125" s="36"/>
      <c r="S125" s="36"/>
      <c r="T125" s="36"/>
      <c r="U125" s="36"/>
      <c r="V125" s="36"/>
      <c r="W125" s="50">
        <f>VLOOKUP(B125,[4]Sheet2!$A$1:$L$141,5,0)</f>
        <v>1.53</v>
      </c>
      <c r="X125" s="50">
        <f>VLOOKUP(B125,[4]Sheet2!$A$1:$L$141,6,0)</f>
        <v>1.5</v>
      </c>
      <c r="Y125" s="50">
        <f>VLOOKUP(B125,[4]Sheet2!$A$1:$L$141,7,0)</f>
        <v>10.01</v>
      </c>
      <c r="Z125" s="50">
        <f>VLOOKUP(B125,[4]Sheet2!$A$1:$L$141,8,0)</f>
        <v>7.9</v>
      </c>
      <c r="AA125" s="50">
        <f>VLOOKUP(B125,[4]Sheet2!$A$1:$L$141,9,0)</f>
        <v>7.98</v>
      </c>
      <c r="AB125" s="36"/>
      <c r="AC125" s="36"/>
      <c r="AD125" s="36"/>
      <c r="AE125" s="36"/>
      <c r="AF125" s="36"/>
      <c r="AG125" s="36"/>
      <c r="AH125" s="36"/>
      <c r="AI125" s="36"/>
      <c r="AJ125" s="36"/>
      <c r="AK125" s="36"/>
      <c r="AL125" s="49">
        <f>VLOOKUP(H125,[3]Sheet1!$A:$Q,5,FALSE)</f>
        <v>43417</v>
      </c>
      <c r="AM125" s="36" t="str">
        <f>VLOOKUP(H125,[3]Sheet1!$A:$Q,6,FALSE)</f>
        <v>/</v>
      </c>
      <c r="AN125" s="49">
        <f>VLOOKUP(H125,[3]Sheet1!$A$1:$Q$22,7,FALSE)</f>
        <v>43784</v>
      </c>
      <c r="AO125" s="36" t="str">
        <f>VLOOKUP(H125,[3]Sheet1!$A$1:$Q$20,8,FALSE)</f>
        <v>存活</v>
      </c>
      <c r="AP125" s="37">
        <v>0</v>
      </c>
      <c r="AQ125" s="38">
        <v>0</v>
      </c>
      <c r="AR125" s="36">
        <v>12</v>
      </c>
      <c r="AS125" s="39">
        <v>0</v>
      </c>
      <c r="AT125" s="36">
        <v>12</v>
      </c>
      <c r="AU125" s="36">
        <f>VLOOKUP(B125,[2]恶性!$C:$Z,24,FALSE)</f>
        <v>0</v>
      </c>
      <c r="AV125" s="36">
        <f>VLOOKUP(H125,[3]Sheet1!$A$1:$Q$21,9,FALSE)</f>
        <v>0</v>
      </c>
      <c r="AW125" s="36" t="str">
        <f>VLOOKUP(H125,[3]Sheet1!$A$1:$Q$21,10,FALSE)</f>
        <v>/</v>
      </c>
      <c r="AX125" s="36" t="str">
        <f>VLOOKUP(H125,[3]Sheet1!$A$1:$Q$21,11,FALSE)</f>
        <v>/</v>
      </c>
      <c r="AY125" s="36">
        <f>VLOOKUP(H125,[3]Sheet1!$A$1:$Q$21,12,FALSE)</f>
        <v>12</v>
      </c>
      <c r="AZ125" s="36" t="str">
        <f>VLOOKUP(H125,[3]Sheet1!$A$1:$Q$21,13,FALSE)</f>
        <v>/</v>
      </c>
      <c r="BA125" s="36">
        <f>VLOOKUP(H125,[3]Sheet1!$A$1:$Q$21,14,FALSE)</f>
        <v>0</v>
      </c>
      <c r="BB125" s="36" t="str">
        <f>VLOOKUP(H125,[3]Sheet1!$A$1:$Q$21,15,FALSE)</f>
        <v>/</v>
      </c>
      <c r="BC125" s="36">
        <f>VLOOKUP(H125,[3]Sheet1!$A$1:$Q$21,16,FALSE)</f>
        <v>12</v>
      </c>
      <c r="BD125" s="36" t="str">
        <f>VLOOKUP(H125,[3]Sheet1!$A$1:$Q$21,17,FALSE)</f>
        <v>/</v>
      </c>
      <c r="BE125" s="36"/>
      <c r="BF125" s="36"/>
      <c r="BG125" s="36"/>
      <c r="BH125" s="36"/>
      <c r="BI125" s="36"/>
      <c r="BJ125" s="36"/>
      <c r="BK125" s="36"/>
      <c r="BL125" s="36"/>
      <c r="BM125" s="36"/>
      <c r="BN125" s="36"/>
      <c r="BO125" s="36"/>
      <c r="BP125" s="36"/>
      <c r="BQ125" s="36"/>
      <c r="BR125" s="36"/>
      <c r="BS125" s="36"/>
    </row>
    <row r="126" spans="1:71" x14ac:dyDescent="0.2">
      <c r="A126" s="36" t="s">
        <v>1321</v>
      </c>
      <c r="B126" s="36" t="s">
        <v>1292</v>
      </c>
      <c r="C126" s="36">
        <f>VLOOKUP(B126,[2]恶性!$C:$M,8,FALSE)</f>
        <v>5</v>
      </c>
      <c r="D126" s="36">
        <f>VLOOKUP(B126,[2]恶性!$C:$M,9,FALSE)</f>
        <v>6.2062009999999997E-3</v>
      </c>
      <c r="E126" s="36">
        <f>VLOOKUP(B126,[2]恶性!$C:$M,10,FALSE)</f>
        <v>2</v>
      </c>
      <c r="F126" s="36">
        <f>VLOOKUP(B126,[2]恶性!$C:$M,11,FALSE)</f>
        <v>8.0937860000000004E-3</v>
      </c>
      <c r="G126" s="36">
        <f>VLOOKUP(B126,[2]恶性!$C:$M,7,FALSE)</f>
        <v>12.303448275862069</v>
      </c>
      <c r="H126" s="36">
        <v>5029</v>
      </c>
      <c r="I126" s="36">
        <v>4335669</v>
      </c>
      <c r="J126" s="36" t="s">
        <v>1304</v>
      </c>
      <c r="K126" s="36" t="s">
        <v>79</v>
      </c>
      <c r="L126" s="36">
        <v>61</v>
      </c>
      <c r="M126" s="49">
        <f>VLOOKUP(H126,[3]Sheet1!$A:$G,5,FALSE)</f>
        <v>43425</v>
      </c>
      <c r="N126" s="36" t="s">
        <v>55</v>
      </c>
      <c r="O126" s="36" t="s">
        <v>97</v>
      </c>
      <c r="P126" s="36"/>
      <c r="Q126" s="36" t="str">
        <f>VLOOKUP(B126,[4]Sheet2!$A:$K,11,0)</f>
        <v>恶性</v>
      </c>
      <c r="R126" s="36"/>
      <c r="S126" s="36"/>
      <c r="T126" s="36"/>
      <c r="U126" s="36"/>
      <c r="V126" s="36"/>
      <c r="W126" s="14">
        <f>VLOOKUP(B126,[4]Sheet2!$A$1:$L$141,5,0)</f>
        <v>2.1800000000000002</v>
      </c>
      <c r="X126" s="14">
        <f>VLOOKUP(B126,[4]Sheet2!$A$1:$L$141,6,0)</f>
        <v>4.67</v>
      </c>
      <c r="Y126" s="14">
        <f>VLOOKUP(B126,[4]Sheet2!$A$1:$L$141,7,0)</f>
        <v>12.21</v>
      </c>
      <c r="Z126" s="14">
        <f>VLOOKUP(B126,[4]Sheet2!$A$1:$L$141,8,0)</f>
        <v>12.9</v>
      </c>
      <c r="AA126" s="14">
        <f>VLOOKUP(B126,[4]Sheet2!$A$1:$L$141,9,0)</f>
        <v>8.77</v>
      </c>
      <c r="AB126" s="36"/>
      <c r="AC126" s="36"/>
      <c r="AD126" s="36"/>
      <c r="AE126" s="36"/>
      <c r="AF126" s="36"/>
      <c r="AG126" s="36"/>
      <c r="AH126" s="36"/>
      <c r="AI126" s="36"/>
      <c r="AJ126" s="36"/>
      <c r="AK126" s="36"/>
      <c r="AL126" s="49">
        <f>VLOOKUP(H126,[3]Sheet1!$A:$Q,5,FALSE)</f>
        <v>43425</v>
      </c>
      <c r="AM126" s="36" t="str">
        <f>VLOOKUP(H126,[3]Sheet1!$A:$Q,6,FALSE)</f>
        <v>2020.2.28随访；术后恢复好，定期在当地复查，片子拿我院找王主任看。  / 17746569563配偶</v>
      </c>
      <c r="AN126" s="49">
        <f>VLOOKUP(H126,[3]Sheet1!$A$1:$Q$22,7,FALSE)</f>
        <v>43889</v>
      </c>
      <c r="AO126" s="36" t="str">
        <f>VLOOKUP(H126,[3]Sheet1!$A$1:$Q$20,8,FALSE)</f>
        <v>存活</v>
      </c>
      <c r="AP126" s="37">
        <v>0</v>
      </c>
      <c r="AQ126" s="38">
        <v>0</v>
      </c>
      <c r="AR126" s="36">
        <v>15</v>
      </c>
      <c r="AS126" s="39">
        <v>0</v>
      </c>
      <c r="AT126" s="36">
        <v>15</v>
      </c>
      <c r="AU126" s="36">
        <f>VLOOKUP(B126,[2]恶性!$C:$Z,24,FALSE)</f>
        <v>1</v>
      </c>
      <c r="AV126" s="36">
        <f>VLOOKUP(H126,[3]Sheet1!$A$1:$Q$21,9,FALSE)</f>
        <v>0</v>
      </c>
      <c r="AW126" s="36" t="str">
        <f>VLOOKUP(H126,[3]Sheet1!$A$1:$Q$21,10,FALSE)</f>
        <v>/</v>
      </c>
      <c r="AX126" s="36" t="str">
        <f>VLOOKUP(H126,[3]Sheet1!$A$1:$Q$21,11,FALSE)</f>
        <v>/</v>
      </c>
      <c r="AY126" s="36">
        <f>VLOOKUP(H126,[3]Sheet1!$A$1:$Q$21,12,FALSE)</f>
        <v>15</v>
      </c>
      <c r="AZ126" s="36" t="str">
        <f>VLOOKUP(H126,[3]Sheet1!$A$1:$Q$21,13,FALSE)</f>
        <v>/</v>
      </c>
      <c r="BA126" s="36">
        <f>VLOOKUP(H126,[3]Sheet1!$A$1:$Q$21,14,FALSE)</f>
        <v>0</v>
      </c>
      <c r="BB126" s="36" t="str">
        <f>VLOOKUP(H126,[3]Sheet1!$A$1:$Q$21,15,FALSE)</f>
        <v>/</v>
      </c>
      <c r="BC126" s="36">
        <f>VLOOKUP(H126,[3]Sheet1!$A$1:$Q$21,16,FALSE)</f>
        <v>15</v>
      </c>
      <c r="BD126" s="36" t="str">
        <f>VLOOKUP(H126,[3]Sheet1!$A$1:$Q$21,17,FALSE)</f>
        <v>/</v>
      </c>
      <c r="BE126" s="36"/>
      <c r="BF126" s="36"/>
      <c r="BG126" s="36"/>
      <c r="BH126" s="36"/>
      <c r="BI126" s="36"/>
      <c r="BJ126" s="36"/>
      <c r="BK126" s="36"/>
      <c r="BL126" s="36"/>
      <c r="BM126" s="36"/>
      <c r="BN126" s="36"/>
      <c r="BO126" s="36"/>
      <c r="BP126" s="36"/>
      <c r="BQ126" s="36"/>
      <c r="BR126" s="36"/>
      <c r="BS126" s="36"/>
    </row>
    <row r="127" spans="1:71" x14ac:dyDescent="0.2">
      <c r="A127" s="36" t="s">
        <v>1322</v>
      </c>
      <c r="B127" s="36" t="s">
        <v>1291</v>
      </c>
      <c r="C127" s="36">
        <f>VLOOKUP(B127,[2]恶性!$C:$M,8,FALSE)</f>
        <v>2</v>
      </c>
      <c r="D127" s="36">
        <f>VLOOKUP(B127,[2]恶性!$C:$M,9,FALSE)</f>
        <v>7.1136400000000003E-4</v>
      </c>
      <c r="E127" s="36">
        <f>VLOOKUP(B127,[2]恶性!$C:$M,10,FALSE)</f>
        <v>1</v>
      </c>
      <c r="F127" s="36">
        <f>VLOOKUP(B127,[2]恶性!$C:$M,11,FALSE)</f>
        <v>1.4227280000000001E-3</v>
      </c>
      <c r="G127" s="36">
        <f>VLOOKUP(B127,[2]恶性!$C:$M,7,FALSE)</f>
        <v>13.696969696969697</v>
      </c>
      <c r="H127" s="36">
        <v>5051</v>
      </c>
      <c r="I127" s="36">
        <v>4336210</v>
      </c>
      <c r="J127" s="36" t="s">
        <v>1303</v>
      </c>
      <c r="K127" s="36" t="s">
        <v>54</v>
      </c>
      <c r="L127" s="36">
        <v>43</v>
      </c>
      <c r="M127" s="49">
        <f>VLOOKUP(H127,[3]Sheet1!$A:$G,5,FALSE)</f>
        <v>43429</v>
      </c>
      <c r="N127" s="36" t="s">
        <v>55</v>
      </c>
      <c r="O127" s="36" t="s">
        <v>97</v>
      </c>
      <c r="P127" s="36"/>
      <c r="Q127" s="36" t="str">
        <f>VLOOKUP(B127,[4]Sheet2!$A:$K,11,0)</f>
        <v>恶性</v>
      </c>
      <c r="R127" s="36"/>
      <c r="S127" s="36"/>
      <c r="T127" s="36"/>
      <c r="U127" s="36"/>
      <c r="V127" s="36"/>
      <c r="W127" s="50" t="s">
        <v>61</v>
      </c>
      <c r="X127" s="50" t="s">
        <v>61</v>
      </c>
      <c r="Y127" s="50" t="s">
        <v>61</v>
      </c>
      <c r="Z127" s="50" t="s">
        <v>61</v>
      </c>
      <c r="AA127" s="50" t="s">
        <v>61</v>
      </c>
      <c r="AB127" s="36"/>
      <c r="AC127" s="36"/>
      <c r="AD127" s="36"/>
      <c r="AE127" s="36"/>
      <c r="AF127" s="36"/>
      <c r="AG127" s="36"/>
      <c r="AH127" s="36"/>
      <c r="AI127" s="36"/>
      <c r="AJ127" s="36"/>
      <c r="AK127" s="36"/>
      <c r="AL127" s="49">
        <f>VLOOKUP(H127,[3]Sheet1!$A:$Q,5,FALSE)</f>
        <v>43429</v>
      </c>
      <c r="AM127" s="36" t="str">
        <f>VLOOKUP(H127,[3]Sheet1!$A:$Q,6,FALSE)</f>
        <v>/</v>
      </c>
      <c r="AN127" s="49">
        <f>VLOOKUP(H127,[3]Sheet1!$A$1:$Q$22,7,FALSE)</f>
        <v>43784</v>
      </c>
      <c r="AO127" s="36" t="str">
        <f>VLOOKUP(H127,[3]Sheet1!$A$1:$Q$20,8,FALSE)</f>
        <v>存活</v>
      </c>
      <c r="AP127" s="37">
        <v>0</v>
      </c>
      <c r="AQ127" s="38">
        <v>0</v>
      </c>
      <c r="AR127" s="36">
        <v>12</v>
      </c>
      <c r="AS127" s="39">
        <v>0</v>
      </c>
      <c r="AT127" s="36">
        <v>12</v>
      </c>
      <c r="AU127" s="36">
        <f>VLOOKUP(B127,[2]恶性!$C:$Z,24,FALSE)</f>
        <v>0</v>
      </c>
      <c r="AV127" s="36">
        <f>VLOOKUP(H127,[3]Sheet1!$A$1:$Q$21,9,FALSE)</f>
        <v>0</v>
      </c>
      <c r="AW127" s="36" t="str">
        <f>VLOOKUP(H127,[3]Sheet1!$A$1:$Q$21,10,FALSE)</f>
        <v>/</v>
      </c>
      <c r="AX127" s="36" t="str">
        <f>VLOOKUP(H127,[3]Sheet1!$A$1:$Q$21,11,FALSE)</f>
        <v>/</v>
      </c>
      <c r="AY127" s="36">
        <f>VLOOKUP(H127,[3]Sheet1!$A$1:$Q$21,12,FALSE)</f>
        <v>12</v>
      </c>
      <c r="AZ127" s="36" t="str">
        <f>VLOOKUP(H127,[3]Sheet1!$A$1:$Q$21,13,FALSE)</f>
        <v>/</v>
      </c>
      <c r="BA127" s="36">
        <f>VLOOKUP(H127,[3]Sheet1!$A$1:$Q$21,14,FALSE)</f>
        <v>0</v>
      </c>
      <c r="BB127" s="36" t="str">
        <f>VLOOKUP(H127,[3]Sheet1!$A$1:$Q$21,15,FALSE)</f>
        <v>/</v>
      </c>
      <c r="BC127" s="36">
        <f>VLOOKUP(H127,[3]Sheet1!$A$1:$Q$21,16,FALSE)</f>
        <v>12</v>
      </c>
      <c r="BD127" s="36" t="str">
        <f>VLOOKUP(H127,[3]Sheet1!$A$1:$Q$21,17,FALSE)</f>
        <v>/</v>
      </c>
      <c r="BE127" s="36"/>
      <c r="BF127" s="36"/>
      <c r="BG127" s="36"/>
      <c r="BH127" s="36"/>
      <c r="BI127" s="36"/>
      <c r="BJ127" s="36"/>
      <c r="BK127" s="36"/>
      <c r="BL127" s="36"/>
      <c r="BM127" s="36"/>
      <c r="BN127" s="36"/>
      <c r="BO127" s="36"/>
      <c r="BP127" s="36"/>
      <c r="BQ127" s="36"/>
      <c r="BR127" s="36"/>
      <c r="BS127" s="36"/>
    </row>
    <row r="128" spans="1:71" x14ac:dyDescent="0.2">
      <c r="A128" s="36" t="s">
        <v>1323</v>
      </c>
      <c r="B128" s="36" t="s">
        <v>1295</v>
      </c>
      <c r="C128" s="36">
        <f>VLOOKUP(B128,[2]恶性!$C:$M,8,FALSE)</f>
        <v>0</v>
      </c>
      <c r="D128" s="36">
        <f>VLOOKUP(B128,[2]恶性!$C:$M,9,FALSE)</f>
        <v>0</v>
      </c>
      <c r="E128" s="36">
        <f>VLOOKUP(B128,[2]恶性!$C:$M,10,FALSE)</f>
        <v>0</v>
      </c>
      <c r="F128" s="36">
        <f>VLOOKUP(B128,[2]恶性!$C:$M,11,FALSE)</f>
        <v>0</v>
      </c>
      <c r="G128" s="36">
        <f>VLOOKUP(B128,[2]恶性!$C:$M,7,FALSE)</f>
        <v>6.5696969696969703</v>
      </c>
      <c r="H128" s="36">
        <v>5077</v>
      </c>
      <c r="I128" s="36">
        <v>4336953</v>
      </c>
      <c r="J128" s="36" t="s">
        <v>1307</v>
      </c>
      <c r="K128" s="36" t="s">
        <v>54</v>
      </c>
      <c r="L128" s="36">
        <v>44</v>
      </c>
      <c r="M128" s="49">
        <f>VLOOKUP(H128,[3]Sheet1!$A:$G,5,FALSE)</f>
        <v>43437</v>
      </c>
      <c r="N128" s="36" t="s">
        <v>55</v>
      </c>
      <c r="O128" s="36" t="s">
        <v>97</v>
      </c>
      <c r="P128" s="36"/>
      <c r="Q128" s="36" t="str">
        <f>VLOOKUP(B128,[4]Sheet2!$A:$K,11,0)</f>
        <v>恶性</v>
      </c>
      <c r="R128" s="36"/>
      <c r="S128" s="36"/>
      <c r="T128" s="36"/>
      <c r="U128" s="36"/>
      <c r="V128" s="36"/>
      <c r="W128" s="36">
        <f>VLOOKUP(B128,[4]Sheet2!$A$1:$L$141,5,0)</f>
        <v>0.97</v>
      </c>
      <c r="X128" s="36">
        <f>VLOOKUP(B128,[4]Sheet2!$A$1:$L$141,6,0)</f>
        <v>1.72</v>
      </c>
      <c r="Y128" s="36">
        <f>VLOOKUP(B128,[4]Sheet2!$A$1:$L$141,7,0)</f>
        <v>11.41</v>
      </c>
      <c r="Z128" s="36">
        <f>VLOOKUP(B128,[4]Sheet2!$A$1:$L$141,8,0)</f>
        <v>19.41</v>
      </c>
      <c r="AA128" s="36">
        <f>VLOOKUP(B128,[4]Sheet2!$A$1:$L$141,9,0)</f>
        <v>20.88</v>
      </c>
      <c r="AB128" s="36"/>
      <c r="AC128" s="36"/>
      <c r="AD128" s="36"/>
      <c r="AE128" s="36"/>
      <c r="AF128" s="36"/>
      <c r="AG128" s="36"/>
      <c r="AH128" s="36"/>
      <c r="AI128" s="36"/>
      <c r="AJ128" s="36"/>
      <c r="AK128" s="36"/>
      <c r="AL128" s="49">
        <f>VLOOKUP(H128,[3]Sheet1!$A:$Q,5,FALSE)</f>
        <v>43437</v>
      </c>
      <c r="AM128" s="36" t="str">
        <f>VLOOKUP(H128,[3]Sheet1!$A:$Q,6,FALSE)</f>
        <v>/</v>
      </c>
      <c r="AN128" s="49">
        <f>VLOOKUP(H128,[3]Sheet1!$A$1:$Q$22,7,FALSE)</f>
        <v>43804</v>
      </c>
      <c r="AO128" s="36" t="str">
        <f>VLOOKUP(H128,[3]Sheet1!$A$1:$Q$20,8,FALSE)</f>
        <v>存活</v>
      </c>
      <c r="AP128" s="37">
        <v>0</v>
      </c>
      <c r="AQ128" s="38">
        <v>0</v>
      </c>
      <c r="AR128" s="36">
        <v>12</v>
      </c>
      <c r="AS128" s="39">
        <v>0</v>
      </c>
      <c r="AT128" s="36">
        <v>12</v>
      </c>
      <c r="AU128" s="36">
        <f>VLOOKUP(B128,[2]恶性!$C:$Z,24,FALSE)</f>
        <v>0</v>
      </c>
      <c r="AV128" s="36">
        <f>VLOOKUP(H128,[3]Sheet1!$A$1:$Q$21,9,FALSE)</f>
        <v>0</v>
      </c>
      <c r="AW128" s="36" t="str">
        <f>VLOOKUP(H128,[3]Sheet1!$A$1:$Q$21,10,FALSE)</f>
        <v>/</v>
      </c>
      <c r="AX128" s="36" t="str">
        <f>VLOOKUP(H128,[3]Sheet1!$A$1:$Q$21,11,FALSE)</f>
        <v>/</v>
      </c>
      <c r="AY128" s="36">
        <f>VLOOKUP(H128,[3]Sheet1!$A$1:$Q$21,12,FALSE)</f>
        <v>12</v>
      </c>
      <c r="AZ128" s="36" t="str">
        <f>VLOOKUP(H128,[3]Sheet1!$A$1:$Q$21,13,FALSE)</f>
        <v>/</v>
      </c>
      <c r="BA128" s="36">
        <f>VLOOKUP(H128,[3]Sheet1!$A$1:$Q$21,14,FALSE)</f>
        <v>0</v>
      </c>
      <c r="BB128" s="36" t="str">
        <f>VLOOKUP(H128,[3]Sheet1!$A$1:$Q$21,15,FALSE)</f>
        <v>/</v>
      </c>
      <c r="BC128" s="36">
        <f>VLOOKUP(H128,[3]Sheet1!$A$1:$Q$21,16,FALSE)</f>
        <v>12</v>
      </c>
      <c r="BD128" s="36" t="str">
        <f>VLOOKUP(H128,[3]Sheet1!$A$1:$Q$21,17,FALSE)</f>
        <v>/</v>
      </c>
      <c r="BE128" s="36"/>
      <c r="BF128" s="36"/>
      <c r="BG128" s="36"/>
      <c r="BH128" s="36"/>
      <c r="BI128" s="36"/>
      <c r="BJ128" s="36"/>
      <c r="BK128" s="36"/>
      <c r="BL128" s="36"/>
      <c r="BM128" s="36"/>
      <c r="BN128" s="36"/>
      <c r="BO128" s="36"/>
      <c r="BP128" s="36"/>
      <c r="BQ128" s="36"/>
      <c r="BR128" s="36"/>
      <c r="BS128" s="36"/>
    </row>
    <row r="129" spans="1:71" x14ac:dyDescent="0.2">
      <c r="A129" s="36" t="s">
        <v>1326</v>
      </c>
      <c r="B129" s="36" t="s">
        <v>1325</v>
      </c>
      <c r="C129" s="36"/>
      <c r="D129" s="36"/>
      <c r="E129" s="36"/>
      <c r="F129" s="36"/>
      <c r="G129" s="36">
        <f>VLOOKUP(B129,[2]恶性!$C:$M,7,FALSE)</f>
        <v>7.2640000000000002</v>
      </c>
      <c r="H129" s="36">
        <v>5110</v>
      </c>
      <c r="I129" s="36">
        <v>4337439</v>
      </c>
      <c r="J129" s="36" t="s">
        <v>1308</v>
      </c>
      <c r="K129" s="36" t="s">
        <v>79</v>
      </c>
      <c r="L129" s="36">
        <v>43</v>
      </c>
      <c r="M129" s="49" t="str">
        <f>VLOOKUP(H129,[3]Sheet1!$A:$G,5,FALSE)</f>
        <v>2018.12.14</v>
      </c>
      <c r="N129" s="36" t="s">
        <v>55</v>
      </c>
      <c r="O129" s="36" t="s">
        <v>97</v>
      </c>
      <c r="P129" s="36"/>
      <c r="Q129" s="36" t="str">
        <f>VLOOKUP(B129,[4]Sheet2!$A:$K,11,0)</f>
        <v>恶性</v>
      </c>
      <c r="R129" s="36"/>
      <c r="S129" s="36"/>
      <c r="T129" s="36"/>
      <c r="U129" s="36"/>
      <c r="V129" s="36"/>
      <c r="W129" s="36">
        <f>VLOOKUP(B129,[4]Sheet2!$A$1:$L$141,5,0)</f>
        <v>1.92</v>
      </c>
      <c r="X129" s="36">
        <f>VLOOKUP(B129,[4]Sheet2!$A$1:$L$141,6,0)</f>
        <v>1.9</v>
      </c>
      <c r="Y129" s="36">
        <f>VLOOKUP(B129,[4]Sheet2!$A$1:$L$141,7,0)</f>
        <v>13.66</v>
      </c>
      <c r="Z129" s="36">
        <f>VLOOKUP(B129,[4]Sheet2!$A$1:$L$141,8,0)</f>
        <v>12.94</v>
      </c>
      <c r="AA129" s="36">
        <f>VLOOKUP(B129,[4]Sheet2!$A$1:$L$141,9,0)</f>
        <v>5.97</v>
      </c>
      <c r="AB129" s="36"/>
      <c r="AC129" s="36"/>
      <c r="AD129" s="36"/>
      <c r="AE129" s="36"/>
      <c r="AF129" s="36"/>
      <c r="AG129" s="36"/>
      <c r="AH129" s="36"/>
      <c r="AI129" s="36"/>
      <c r="AJ129" s="36"/>
      <c r="AK129" s="36"/>
      <c r="AL129" s="49" t="str">
        <f>VLOOKUP(H129,[3]Sheet1!$A:$Q,5,FALSE)</f>
        <v>2018.12.14</v>
      </c>
      <c r="AM129" s="36" t="str">
        <f>VLOOKUP(H129,[3]Sheet1!$A:$Q,6,FALSE)</f>
        <v>2020.2.28随访；术后恢复好，定期复查。 / 13801262312配偶</v>
      </c>
      <c r="AN129" s="49">
        <f>VLOOKUP(H129,[3]Sheet1!$A$1:$Q$22,7,FALSE)</f>
        <v>43889</v>
      </c>
      <c r="AO129" s="36" t="str">
        <f>VLOOKUP(H129,[3]Sheet1!$A$1:$Q$20,8,FALSE)</f>
        <v>存活</v>
      </c>
      <c r="AP129" s="37">
        <v>0</v>
      </c>
      <c r="AQ129" s="38">
        <v>0</v>
      </c>
      <c r="AR129" s="36">
        <v>14</v>
      </c>
      <c r="AS129" s="39">
        <v>0</v>
      </c>
      <c r="AT129" s="36">
        <v>14</v>
      </c>
      <c r="AU129" s="36">
        <f>VLOOKUP(B129,[2]恶性!$C:$Z,24,FALSE)</f>
        <v>0</v>
      </c>
      <c r="AV129" s="36">
        <f>VLOOKUP(H129,[3]Sheet1!$A$1:$Q$21,9,FALSE)</f>
        <v>0</v>
      </c>
      <c r="AW129" s="36" t="str">
        <f>VLOOKUP(H129,[3]Sheet1!$A$1:$Q$21,10,FALSE)</f>
        <v>/</v>
      </c>
      <c r="AX129" s="36" t="str">
        <f>VLOOKUP(H129,[3]Sheet1!$A$1:$Q$21,11,FALSE)</f>
        <v>/</v>
      </c>
      <c r="AY129" s="36">
        <f>VLOOKUP(H129,[3]Sheet1!$A$1:$Q$21,12,FALSE)</f>
        <v>14</v>
      </c>
      <c r="AZ129" s="36" t="str">
        <f>VLOOKUP(H129,[3]Sheet1!$A$1:$Q$21,13,FALSE)</f>
        <v>/</v>
      </c>
      <c r="BA129" s="36">
        <f>VLOOKUP(H129,[3]Sheet1!$A$1:$Q$21,14,FALSE)</f>
        <v>0</v>
      </c>
      <c r="BB129" s="36" t="str">
        <f>VLOOKUP(H129,[3]Sheet1!$A$1:$Q$21,15,FALSE)</f>
        <v>/</v>
      </c>
      <c r="BC129" s="36">
        <f>VLOOKUP(H129,[3]Sheet1!$A$1:$Q$21,16,FALSE)</f>
        <v>14</v>
      </c>
      <c r="BD129" s="36" t="str">
        <f>VLOOKUP(H129,[3]Sheet1!$A$1:$Q$21,17,FALSE)</f>
        <v>/</v>
      </c>
      <c r="BE129" s="36"/>
      <c r="BF129" s="36"/>
      <c r="BG129" s="36"/>
      <c r="BH129" s="36"/>
      <c r="BI129" s="36"/>
      <c r="BJ129" s="36"/>
      <c r="BK129" s="36"/>
      <c r="BL129" s="36"/>
      <c r="BM129" s="36"/>
      <c r="BN129" s="36"/>
      <c r="BO129" s="36"/>
      <c r="BP129" s="36"/>
      <c r="BQ129" s="36"/>
      <c r="BR129" s="36"/>
      <c r="BS129" s="36"/>
    </row>
    <row r="130" spans="1:71" x14ac:dyDescent="0.2">
      <c r="A130" s="50"/>
      <c r="B130" s="50" t="s">
        <v>1284</v>
      </c>
      <c r="C130" s="50"/>
      <c r="D130" s="50"/>
      <c r="E130" s="50"/>
      <c r="F130" s="50"/>
      <c r="G130" s="50">
        <f>VLOOKUP(B130,[2]恶性!$C:$M,7,FALSE)</f>
        <v>12.606060606060607</v>
      </c>
      <c r="H130" s="50" t="s">
        <v>1296</v>
      </c>
      <c r="I130" s="50">
        <v>4283702</v>
      </c>
      <c r="J130" s="50" t="s">
        <v>1311</v>
      </c>
      <c r="K130" s="50" t="s">
        <v>79</v>
      </c>
      <c r="L130" s="50">
        <v>44</v>
      </c>
      <c r="M130" s="51">
        <f>VLOOKUP(H130,[3]Sheet1!$A:$G,5,FALSE)</f>
        <v>42830</v>
      </c>
      <c r="N130" s="50" t="s">
        <v>55</v>
      </c>
      <c r="O130" s="50" t="s">
        <v>1309</v>
      </c>
      <c r="P130" s="50"/>
      <c r="Q130" s="50" t="e">
        <f>VLOOKUP(B130,[4]Sheet2!$A:$K,11,0)</f>
        <v>#N/A</v>
      </c>
      <c r="R130" s="50"/>
      <c r="S130" s="50"/>
      <c r="T130" s="50"/>
      <c r="U130" s="50"/>
      <c r="V130" s="50"/>
      <c r="W130" s="50" t="s">
        <v>61</v>
      </c>
      <c r="X130" s="50" t="s">
        <v>61</v>
      </c>
      <c r="Y130" s="50" t="s">
        <v>61</v>
      </c>
      <c r="Z130" s="50" t="s">
        <v>61</v>
      </c>
      <c r="AA130" s="50" t="s">
        <v>61</v>
      </c>
      <c r="AB130" s="50"/>
      <c r="AC130" s="50"/>
      <c r="AD130" s="50"/>
      <c r="AE130" s="50"/>
      <c r="AF130" s="50"/>
      <c r="AG130" s="50"/>
      <c r="AH130" s="50"/>
      <c r="AI130" s="50"/>
      <c r="AJ130" s="50"/>
      <c r="AK130" s="50"/>
      <c r="AL130" s="51">
        <f>VLOOKUP(H130,[3]Sheet1!$A:$Q,5,FALSE)</f>
        <v>42830</v>
      </c>
      <c r="AM130" s="50" t="str">
        <f>VLOOKUP(H130,[3]Sheet1!$A:$Q,6,FALSE)</f>
        <v>2017-07-05随访用护肝护胃的药，血液检查正常，化疗后没有食欲，头晕厉害，恶心，浑身软
2017.6月复查CT(-).顺铂化疗一次，卡铂一次。2018-04-16随访；鼻子有鼻炎，胸部疼痛。2018-07-16随访：腹部隐痛
2020.2.28随访：一切都好。</v>
      </c>
      <c r="AN130" s="51">
        <f>VLOOKUP(H130,[3]Sheet1!$A$1:$Q$22,7,FALSE)</f>
        <v>43889</v>
      </c>
      <c r="AO130" s="50" t="str">
        <f>VLOOKUP(H130,[3]Sheet1!$A$1:$Q$20,8,FALSE)</f>
        <v>存活</v>
      </c>
      <c r="AP130" s="37">
        <v>0</v>
      </c>
      <c r="AQ130" s="38">
        <v>0</v>
      </c>
      <c r="AR130" s="50">
        <v>34</v>
      </c>
      <c r="AS130" s="39">
        <v>0</v>
      </c>
      <c r="AT130" s="50">
        <v>34</v>
      </c>
      <c r="AU130" s="50" t="e">
        <f>VLOOKUP(B130,[2]恶性!$C:$Z,24,FALSE)</f>
        <v>#N/A</v>
      </c>
      <c r="AV130" s="50">
        <f>VLOOKUP(H130,[3]Sheet1!$A$1:$Q$21,9,FALSE)</f>
        <v>0</v>
      </c>
      <c r="AW130" s="50" t="str">
        <f>VLOOKUP(H130,[3]Sheet1!$A$1:$Q$21,10,FALSE)</f>
        <v>/</v>
      </c>
      <c r="AX130" s="50" t="str">
        <f>VLOOKUP(H130,[3]Sheet1!$A$1:$Q$21,11,FALSE)</f>
        <v>/</v>
      </c>
      <c r="AY130" s="50">
        <f>VLOOKUP(H130,[3]Sheet1!$A$1:$Q$21,12,FALSE)</f>
        <v>34</v>
      </c>
      <c r="AZ130" s="50" t="str">
        <f>VLOOKUP(H130,[3]Sheet1!$A$1:$Q$21,13,FALSE)</f>
        <v>/</v>
      </c>
      <c r="BA130" s="50">
        <f>VLOOKUP(H130,[3]Sheet1!$A$1:$Q$21,14,FALSE)</f>
        <v>0</v>
      </c>
      <c r="BB130" s="50" t="str">
        <f>VLOOKUP(H130,[3]Sheet1!$A$1:$Q$21,15,FALSE)</f>
        <v>/</v>
      </c>
      <c r="BC130" s="50">
        <f>VLOOKUP(H130,[3]Sheet1!$A$1:$Q$21,16,FALSE)</f>
        <v>34</v>
      </c>
      <c r="BD130" s="50" t="str">
        <f>VLOOKUP(H130,[3]Sheet1!$A$1:$Q$21,17,FALSE)</f>
        <v>/</v>
      </c>
      <c r="BE130" s="50"/>
      <c r="BF130" s="50"/>
      <c r="BG130" s="50"/>
      <c r="BH130" s="50"/>
      <c r="BI130" s="50"/>
      <c r="BJ130" s="50"/>
      <c r="BK130" s="50"/>
      <c r="BL130" s="50"/>
      <c r="BM130" s="50"/>
      <c r="BN130" s="50"/>
      <c r="BO130" s="50"/>
      <c r="BP130" s="50"/>
      <c r="BQ130" s="50"/>
      <c r="BR130" s="50"/>
      <c r="BS130" s="50"/>
    </row>
  </sheetData>
  <autoFilter ref="A1:BS130" xr:uid="{A2F92623-86C3-4CE2-A077-2247C177C2B6}">
    <sortState ref="A2:BS130">
      <sortCondition ref="A1:A130"/>
    </sortState>
  </autoFilter>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2020-02-19T07:03:39Z</dcterms:created>
  <dcterms:modified xsi:type="dcterms:W3CDTF">2020-03-04T09:27:53Z</dcterms:modified>
</cp:coreProperties>
</file>