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9\"/>
    </mc:Choice>
  </mc:AlternateContent>
  <bookViews>
    <workbookView xWindow="600" yWindow="120" windowWidth="11655" windowHeight="6375" tabRatio="701" firstSheet="1" activeTab="5"/>
  </bookViews>
  <sheets>
    <sheet name="Operador1" sheetId="1" r:id="rId1"/>
    <sheet name="Operador2" sheetId="2" r:id="rId2"/>
    <sheet name="Operador3" sheetId="3" r:id="rId3"/>
    <sheet name="Operador4" sheetId="4" r:id="rId4"/>
    <sheet name="Operador5" sheetId="5" r:id="rId5"/>
    <sheet name="Consolidación" sheetId="6" r:id="rId6"/>
  </sheets>
  <definedNames>
    <definedName name="Aldebarán">Operador1!$D$4:$D$13</definedName>
    <definedName name="Antares">Operador1!$C$4:$C$13</definedName>
    <definedName name="Betelgeuse">Operador1!$B$4:$B$13</definedName>
    <definedName name="Colegio_1">Operador1!$B$4:$F$4</definedName>
    <definedName name="Nulos">Operador1!$F$4:$F$13</definedName>
    <definedName name="Rigel">Operador1!$E$4:$E$13</definedName>
    <definedName name="Total">Operador1!$G$3:$G$14</definedName>
    <definedName name="Totales">Operador1!$B$14:$G$14</definedName>
  </definedNames>
  <calcPr calcId="152511"/>
</workbook>
</file>

<file path=xl/calcChain.xml><?xml version="1.0" encoding="utf-8"?>
<calcChain xmlns="http://schemas.openxmlformats.org/spreadsheetml/2006/main">
  <c r="B14" i="5" l="1"/>
  <c r="B14" i="4"/>
  <c r="B14" i="3"/>
  <c r="B14" i="2"/>
  <c r="B14" i="1"/>
  <c r="C19" i="6" l="1"/>
  <c r="D19" i="6"/>
  <c r="E19" i="6"/>
  <c r="F19" i="6"/>
  <c r="F23" i="6" s="1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4" i="6"/>
  <c r="D34" i="6"/>
  <c r="E34" i="6"/>
  <c r="E38" i="6" s="1"/>
  <c r="F34" i="6"/>
  <c r="G34" i="6"/>
  <c r="C35" i="6"/>
  <c r="C38" i="6" s="1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9" i="6"/>
  <c r="D39" i="6"/>
  <c r="D43" i="6" s="1"/>
  <c r="E39" i="6"/>
  <c r="F39" i="6"/>
  <c r="G39" i="6"/>
  <c r="C40" i="6"/>
  <c r="C43" i="6" s="1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F43" i="6"/>
  <c r="C44" i="6"/>
  <c r="D44" i="6"/>
  <c r="E44" i="6"/>
  <c r="F44" i="6"/>
  <c r="G44" i="6"/>
  <c r="C45" i="6"/>
  <c r="D45" i="6"/>
  <c r="E45" i="6"/>
  <c r="E48" i="6" s="1"/>
  <c r="F45" i="6"/>
  <c r="G45" i="6"/>
  <c r="C46" i="6"/>
  <c r="D46" i="6"/>
  <c r="E46" i="6"/>
  <c r="F46" i="6"/>
  <c r="G46" i="6"/>
  <c r="C47" i="6"/>
  <c r="D47" i="6"/>
  <c r="E47" i="6"/>
  <c r="F47" i="6"/>
  <c r="G47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9" i="6"/>
  <c r="D59" i="6"/>
  <c r="E59" i="6"/>
  <c r="E63" i="6" s="1"/>
  <c r="F59" i="6"/>
  <c r="G59" i="6"/>
  <c r="C60" i="6"/>
  <c r="C63" i="6" s="1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4" i="6"/>
  <c r="D64" i="6"/>
  <c r="E64" i="6"/>
  <c r="F64" i="6"/>
  <c r="G64" i="6"/>
  <c r="C65" i="6"/>
  <c r="C68" i="6" s="1"/>
  <c r="D65" i="6"/>
  <c r="E65" i="6"/>
  <c r="F65" i="6"/>
  <c r="G65" i="6"/>
  <c r="C66" i="6"/>
  <c r="D66" i="6"/>
  <c r="E66" i="6"/>
  <c r="F66" i="6"/>
  <c r="G66" i="6"/>
  <c r="C67" i="6"/>
  <c r="D67" i="6"/>
  <c r="E67" i="6"/>
  <c r="E68" i="6" s="1"/>
  <c r="F67" i="6"/>
  <c r="G67" i="6"/>
  <c r="G68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F14" i="6" s="1"/>
  <c r="G13" i="6"/>
  <c r="B5" i="6"/>
  <c r="B6" i="6"/>
  <c r="B7" i="6"/>
  <c r="B8" i="6"/>
  <c r="B9" i="6"/>
  <c r="B10" i="6"/>
  <c r="B11" i="6"/>
  <c r="B12" i="6"/>
  <c r="B13" i="6"/>
  <c r="B4" i="6"/>
  <c r="F14" i="5"/>
  <c r="E14" i="5"/>
  <c r="D14" i="5"/>
  <c r="C14" i="5"/>
  <c r="G13" i="5"/>
  <c r="G12" i="5"/>
  <c r="G11" i="5"/>
  <c r="G10" i="5"/>
  <c r="G9" i="5"/>
  <c r="G8" i="5"/>
  <c r="G7" i="5"/>
  <c r="G6" i="5"/>
  <c r="G5" i="5"/>
  <c r="G4" i="5"/>
  <c r="F14" i="4"/>
  <c r="E14" i="4"/>
  <c r="D14" i="4"/>
  <c r="C14" i="4"/>
  <c r="G13" i="4"/>
  <c r="G12" i="4"/>
  <c r="G11" i="4"/>
  <c r="G10" i="4"/>
  <c r="G9" i="4"/>
  <c r="G8" i="4"/>
  <c r="G7" i="4"/>
  <c r="G6" i="4"/>
  <c r="G5" i="4"/>
  <c r="G4" i="4"/>
  <c r="F14" i="3"/>
  <c r="E14" i="3"/>
  <c r="D14" i="3"/>
  <c r="C14" i="3"/>
  <c r="G13" i="3"/>
  <c r="G12" i="3"/>
  <c r="G11" i="3"/>
  <c r="G10" i="3"/>
  <c r="G9" i="3"/>
  <c r="G8" i="3"/>
  <c r="G7" i="3"/>
  <c r="G6" i="3"/>
  <c r="G5" i="3"/>
  <c r="G4" i="3"/>
  <c r="F14" i="2"/>
  <c r="E14" i="2"/>
  <c r="D14" i="2"/>
  <c r="C14" i="2"/>
  <c r="G13" i="2"/>
  <c r="G12" i="2"/>
  <c r="G11" i="2"/>
  <c r="G10" i="2"/>
  <c r="G9" i="2"/>
  <c r="G8" i="2"/>
  <c r="G7" i="2"/>
  <c r="G6" i="2"/>
  <c r="G5" i="2"/>
  <c r="G4" i="2"/>
  <c r="F14" i="1"/>
  <c r="E14" i="1"/>
  <c r="D14" i="1"/>
  <c r="C14" i="1"/>
  <c r="G13" i="1"/>
  <c r="G12" i="1"/>
  <c r="G11" i="1"/>
  <c r="G10" i="1"/>
  <c r="G9" i="1"/>
  <c r="G8" i="1"/>
  <c r="G7" i="1"/>
  <c r="G6" i="1"/>
  <c r="G5" i="1"/>
  <c r="G4" i="1"/>
  <c r="G48" i="6" l="1"/>
  <c r="E23" i="6"/>
  <c r="H5" i="6"/>
  <c r="D58" i="6"/>
  <c r="G33" i="6"/>
  <c r="G28" i="6"/>
  <c r="H7" i="6"/>
  <c r="E14" i="6"/>
  <c r="G63" i="6"/>
  <c r="G53" i="6"/>
  <c r="G38" i="6"/>
  <c r="F28" i="6"/>
  <c r="C28" i="6"/>
  <c r="D23" i="6"/>
  <c r="G58" i="6"/>
  <c r="D48" i="6"/>
  <c r="D33" i="6"/>
  <c r="D14" i="6"/>
  <c r="F58" i="6"/>
  <c r="E53" i="6"/>
  <c r="C48" i="6"/>
  <c r="F33" i="6"/>
  <c r="E28" i="6"/>
  <c r="F68" i="6"/>
  <c r="C23" i="6"/>
  <c r="G14" i="5"/>
  <c r="H11" i="5" s="1"/>
  <c r="E58" i="6"/>
  <c r="E33" i="6"/>
  <c r="D28" i="6"/>
  <c r="C53" i="6"/>
  <c r="G14" i="6"/>
  <c r="F63" i="6"/>
  <c r="G14" i="3"/>
  <c r="H12" i="3" s="1"/>
  <c r="C58" i="6"/>
  <c r="F53" i="6"/>
  <c r="C33" i="6"/>
  <c r="G14" i="4"/>
  <c r="H5" i="4" s="1"/>
  <c r="G43" i="6"/>
  <c r="F38" i="6"/>
  <c r="G14" i="2"/>
  <c r="D63" i="6"/>
  <c r="E43" i="6"/>
  <c r="D38" i="6"/>
  <c r="G23" i="6"/>
  <c r="G14" i="1"/>
  <c r="D53" i="6"/>
  <c r="F48" i="6"/>
  <c r="H13" i="6"/>
  <c r="H11" i="6"/>
  <c r="H9" i="6"/>
  <c r="D68" i="6"/>
  <c r="H10" i="6"/>
  <c r="H6" i="6"/>
  <c r="H12" i="6"/>
  <c r="H8" i="6"/>
  <c r="H4" i="6"/>
  <c r="B14" i="6"/>
  <c r="F15" i="2"/>
  <c r="H12" i="5"/>
  <c r="H8" i="5"/>
  <c r="H4" i="5"/>
  <c r="H8" i="3"/>
  <c r="H10" i="3"/>
  <c r="H7" i="3"/>
  <c r="H9" i="3"/>
  <c r="H4" i="3"/>
  <c r="H6" i="2"/>
  <c r="H8" i="2"/>
  <c r="H10" i="2"/>
  <c r="H12" i="2"/>
  <c r="H5" i="2"/>
  <c r="H7" i="2"/>
  <c r="H9" i="2"/>
  <c r="H11" i="2"/>
  <c r="H13" i="2"/>
  <c r="H4" i="2"/>
  <c r="E16" i="5" l="1"/>
  <c r="E16" i="3"/>
  <c r="E15" i="1"/>
  <c r="D16" i="4"/>
  <c r="D16" i="2"/>
  <c r="C16" i="5"/>
  <c r="C16" i="3"/>
  <c r="C15" i="1"/>
  <c r="B16" i="3"/>
  <c r="B15" i="2"/>
  <c r="D15" i="3"/>
  <c r="B16" i="2"/>
  <c r="E15" i="5"/>
  <c r="E15" i="3"/>
  <c r="E15" i="6"/>
  <c r="D15" i="4"/>
  <c r="D15" i="2"/>
  <c r="C15" i="5"/>
  <c r="C15" i="3"/>
  <c r="B15" i="6"/>
  <c r="B16" i="4"/>
  <c r="B15" i="3"/>
  <c r="E15" i="4"/>
  <c r="E15" i="2"/>
  <c r="D15" i="6"/>
  <c r="C15" i="2"/>
  <c r="E16" i="4"/>
  <c r="E16" i="2"/>
  <c r="D16" i="5"/>
  <c r="D16" i="3"/>
  <c r="D15" i="1"/>
  <c r="C16" i="4"/>
  <c r="C16" i="2"/>
  <c r="B16" i="5"/>
  <c r="B15" i="4"/>
  <c r="B15" i="1"/>
  <c r="F15" i="6"/>
  <c r="D15" i="5"/>
  <c r="C15" i="4"/>
  <c r="B15" i="5"/>
  <c r="H5" i="5"/>
  <c r="H9" i="5"/>
  <c r="H13" i="5"/>
  <c r="H13" i="3"/>
  <c r="H5" i="3"/>
  <c r="H6" i="3"/>
  <c r="H6" i="5"/>
  <c r="H10" i="5"/>
  <c r="H11" i="1"/>
  <c r="H5" i="1"/>
  <c r="H11" i="3"/>
  <c r="H10" i="4"/>
  <c r="H7" i="5"/>
  <c r="F15" i="4"/>
  <c r="H9" i="1"/>
  <c r="H8" i="4"/>
  <c r="H7" i="1"/>
  <c r="H6" i="4"/>
  <c r="F15" i="5"/>
  <c r="F15" i="3"/>
  <c r="H10" i="1"/>
  <c r="G15" i="6"/>
  <c r="F16" i="3"/>
  <c r="H9" i="4"/>
  <c r="H12" i="1"/>
  <c r="F16" i="5"/>
  <c r="H13" i="4"/>
  <c r="F16" i="4"/>
  <c r="H11" i="4"/>
  <c r="H4" i="1"/>
  <c r="H8" i="1"/>
  <c r="H4" i="4"/>
  <c r="H13" i="1"/>
  <c r="H6" i="1"/>
  <c r="F15" i="1"/>
  <c r="H12" i="4"/>
  <c r="F16" i="2"/>
  <c r="H7" i="4"/>
  <c r="H14" i="6"/>
  <c r="I13" i="6" s="1"/>
  <c r="I10" i="6" l="1"/>
  <c r="I4" i="6"/>
  <c r="I6" i="6"/>
  <c r="I5" i="6"/>
  <c r="I9" i="6"/>
  <c r="I8" i="6"/>
  <c r="I12" i="6"/>
  <c r="I7" i="6"/>
  <c r="I11" i="6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comments2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comments3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comments4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comments5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comments6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<sst xmlns="http://schemas.openxmlformats.org/spreadsheetml/2006/main" count="179" uniqueCount="22">
  <si>
    <t>Elecciones al congreso</t>
  </si>
  <si>
    <t>Nulos</t>
  </si>
  <si>
    <t>Total</t>
  </si>
  <si>
    <t>% Colegio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</si>
  <si>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</si>
  <si>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</si>
  <si>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</si>
  <si>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</si>
  <si>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</si>
  <si>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</si>
  <si>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</si>
  <si>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</si>
  <si>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</si>
  <si>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</si>
  <si>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Totales</t>
  </si>
  <si>
    <t>% Partido</t>
  </si>
  <si>
    <t>Mayoría</t>
  </si>
  <si>
    <t>Consolidacion</t>
  </si>
  <si>
    <t>Antares</t>
  </si>
  <si>
    <t>Betelgeuse</t>
  </si>
  <si>
    <t>Aldebarán</t>
  </si>
  <si>
    <t>Rigel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</si>
</sst>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9">
    <xf numFmtId="0" fontId="0" fillId="0" borderId="0" xfId="0"/>
    <xf numFmtId="14" fontId="0" fillId="0" borderId="0" xfId="0" applyNumberFormat="1" applyFont="1" applyAlignment="1">
      <alignment textRotation="45"/>
    </xf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0" fontId="2" fillId="0" borderId="0" xfId="2"/>
    <xf numFmtId="164" fontId="5" fillId="0" borderId="2" xfId="1" applyNumberFormat="1" applyFont="1" applyBorder="1"/>
    <xf numFmtId="164" fontId="5" fillId="0" borderId="3" xfId="1" applyNumberFormat="1" applyFont="1" applyBorder="1"/>
    <xf numFmtId="164" fontId="5" fillId="0" borderId="4" xfId="1" applyNumberFormat="1" applyFont="1" applyBorder="1"/>
    <xf numFmtId="164" fontId="6" fillId="0" borderId="2" xfId="1" applyNumberFormat="1" applyFont="1" applyBorder="1"/>
    <xf numFmtId="165" fontId="6" fillId="0" borderId="2" xfId="1" applyNumberFormat="1" applyFont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5" fillId="0" borderId="9" xfId="1" applyNumberFormat="1" applyFont="1" applyBorder="1"/>
    <xf numFmtId="164" fontId="5" fillId="0" borderId="10" xfId="1" applyNumberFormat="1" applyFont="1" applyBorder="1"/>
    <xf numFmtId="0" fontId="3" fillId="0" borderId="1" xfId="3"/>
    <xf numFmtId="164" fontId="0" fillId="0" borderId="0" xfId="0" applyNumberFormat="1"/>
    <xf numFmtId="0" fontId="4" fillId="0" borderId="0" xfId="0" applyFont="1" applyFill="1" applyAlignment="1">
      <alignment horizontal="center" vertical="center"/>
    </xf>
  </cellXfs>
  <cellStyles count="4">
    <cellStyle name="Encabezado 4" xfId="2" builtinId="19"/>
    <cellStyle name="Millares [0]" xfId="1" builtinId="6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A16" sqref="A16"/>
    </sheetView>
  </sheetViews>
  <sheetFormatPr baseColWidth="10" defaultRowHeight="15" x14ac:dyDescent="0.25"/>
  <cols>
    <col min="4" max="4" width="16.42578125" bestFit="1" customWidth="1"/>
  </cols>
  <sheetData>
    <row r="1" spans="1:8" ht="48.75" x14ac:dyDescent="0.25">
      <c r="A1" s="1">
        <v>41382</v>
      </c>
      <c r="B1" s="18" t="s">
        <v>0</v>
      </c>
      <c r="C1" s="18"/>
      <c r="D1" s="18"/>
      <c r="E1" s="18"/>
      <c r="F1" s="18"/>
    </row>
    <row r="3" spans="1:8" ht="15.75" thickBot="1" x14ac:dyDescent="0.3">
      <c r="B3" s="2" t="s">
        <v>18</v>
      </c>
      <c r="C3" s="2" t="s">
        <v>19</v>
      </c>
      <c r="D3" s="2" t="s">
        <v>20</v>
      </c>
      <c r="E3" s="2" t="s">
        <v>21</v>
      </c>
      <c r="F3" s="2" t="s">
        <v>1</v>
      </c>
      <c r="G3" s="3" t="s">
        <v>2</v>
      </c>
      <c r="H3" s="3" t="s">
        <v>3</v>
      </c>
    </row>
    <row r="4" spans="1:8" ht="19.5" thickTop="1" x14ac:dyDescent="0.3">
      <c r="A4" s="4" t="s">
        <v>4</v>
      </c>
      <c r="B4" s="5">
        <v>1110</v>
      </c>
      <c r="C4" s="6">
        <v>2150</v>
      </c>
      <c r="D4" s="6">
        <v>3400</v>
      </c>
      <c r="E4" s="6">
        <v>340</v>
      </c>
      <c r="F4" s="7">
        <v>0</v>
      </c>
      <c r="G4" s="8">
        <f>SUM(Colegio_1)</f>
        <v>7000</v>
      </c>
      <c r="H4" s="9">
        <f>G4*100/$G$14</f>
        <v>14.980632182678109</v>
      </c>
    </row>
    <row r="5" spans="1:8" ht="18.75" x14ac:dyDescent="0.3">
      <c r="A5" s="4" t="s">
        <v>5</v>
      </c>
      <c r="B5" s="10">
        <v>1890</v>
      </c>
      <c r="C5" s="11">
        <v>1560</v>
      </c>
      <c r="D5" s="11">
        <v>252</v>
      </c>
      <c r="E5" s="11">
        <v>121</v>
      </c>
      <c r="F5" s="12">
        <v>2</v>
      </c>
      <c r="G5" s="8">
        <f t="shared" ref="G5:G13" si="0">SUM(B5:F5)</f>
        <v>3825</v>
      </c>
      <c r="H5" s="9">
        <f t="shared" ref="H5:H13" si="1">G5*100/$G$14</f>
        <v>8.1858454426776817</v>
      </c>
    </row>
    <row r="6" spans="1:8" ht="18.75" x14ac:dyDescent="0.3">
      <c r="A6" s="4" t="s">
        <v>6</v>
      </c>
      <c r="B6" s="10">
        <v>1784</v>
      </c>
      <c r="C6" s="11">
        <v>1697</v>
      </c>
      <c r="D6" s="11">
        <v>564</v>
      </c>
      <c r="E6" s="11">
        <v>762</v>
      </c>
      <c r="F6" s="12">
        <v>1</v>
      </c>
      <c r="G6" s="8">
        <f t="shared" si="0"/>
        <v>4808</v>
      </c>
      <c r="H6" s="9">
        <f t="shared" si="1"/>
        <v>10.28955421918805</v>
      </c>
    </row>
    <row r="7" spans="1:8" ht="18.75" x14ac:dyDescent="0.3">
      <c r="A7" s="4" t="s">
        <v>7</v>
      </c>
      <c r="B7" s="10">
        <v>1195</v>
      </c>
      <c r="C7" s="11">
        <v>2219</v>
      </c>
      <c r="D7" s="11">
        <v>764</v>
      </c>
      <c r="E7" s="11">
        <v>256</v>
      </c>
      <c r="F7" s="12">
        <v>3</v>
      </c>
      <c r="G7" s="8">
        <f t="shared" si="0"/>
        <v>4437</v>
      </c>
      <c r="H7" s="9">
        <f t="shared" si="1"/>
        <v>9.4955807135061097</v>
      </c>
    </row>
    <row r="8" spans="1:8" ht="18.75" x14ac:dyDescent="0.3">
      <c r="A8" s="4" t="s">
        <v>8</v>
      </c>
      <c r="B8" s="10">
        <v>2196</v>
      </c>
      <c r="C8" s="11">
        <v>1874</v>
      </c>
      <c r="D8" s="11">
        <v>1156</v>
      </c>
      <c r="E8" s="11">
        <v>653</v>
      </c>
      <c r="F8" s="12">
        <v>0</v>
      </c>
      <c r="G8" s="8">
        <f t="shared" si="0"/>
        <v>5879</v>
      </c>
      <c r="H8" s="9">
        <f t="shared" si="1"/>
        <v>12.581590943137801</v>
      </c>
    </row>
    <row r="9" spans="1:8" ht="18.75" x14ac:dyDescent="0.3">
      <c r="A9" s="4" t="s">
        <v>9</v>
      </c>
      <c r="B9" s="10">
        <v>1920</v>
      </c>
      <c r="C9" s="11">
        <v>2263</v>
      </c>
      <c r="D9" s="11">
        <v>357</v>
      </c>
      <c r="E9" s="11">
        <v>154</v>
      </c>
      <c r="F9" s="12">
        <v>2</v>
      </c>
      <c r="G9" s="8">
        <f t="shared" si="0"/>
        <v>4696</v>
      </c>
      <c r="H9" s="9">
        <f t="shared" si="1"/>
        <v>10.0498641042652</v>
      </c>
    </row>
    <row r="10" spans="1:8" ht="18.75" x14ac:dyDescent="0.3">
      <c r="A10" s="4" t="s">
        <v>10</v>
      </c>
      <c r="B10" s="10">
        <v>1355</v>
      </c>
      <c r="C10" s="11">
        <v>1421</v>
      </c>
      <c r="D10" s="11">
        <v>980</v>
      </c>
      <c r="E10" s="11">
        <v>785</v>
      </c>
      <c r="F10" s="12">
        <v>1</v>
      </c>
      <c r="G10" s="8">
        <f t="shared" si="0"/>
        <v>4542</v>
      </c>
      <c r="H10" s="9">
        <f t="shared" si="1"/>
        <v>9.7202901962462818</v>
      </c>
    </row>
    <row r="11" spans="1:8" ht="18.75" x14ac:dyDescent="0.3">
      <c r="A11" s="4" t="s">
        <v>11</v>
      </c>
      <c r="B11" s="10">
        <v>983</v>
      </c>
      <c r="C11" s="11">
        <v>1712</v>
      </c>
      <c r="D11" s="11">
        <v>546</v>
      </c>
      <c r="E11" s="11">
        <v>625</v>
      </c>
      <c r="F11" s="12">
        <v>1</v>
      </c>
      <c r="G11" s="8">
        <f t="shared" si="0"/>
        <v>3867</v>
      </c>
      <c r="H11" s="9">
        <f t="shared" si="1"/>
        <v>8.2757292357737491</v>
      </c>
    </row>
    <row r="12" spans="1:8" ht="18.75" x14ac:dyDescent="0.3">
      <c r="A12" s="4" t="s">
        <v>12</v>
      </c>
      <c r="B12" s="10">
        <v>1259</v>
      </c>
      <c r="C12" s="11">
        <v>1110</v>
      </c>
      <c r="D12" s="11">
        <v>436</v>
      </c>
      <c r="E12" s="11">
        <v>267</v>
      </c>
      <c r="F12" s="12">
        <v>0</v>
      </c>
      <c r="G12" s="8">
        <f t="shared" si="0"/>
        <v>3072</v>
      </c>
      <c r="H12" s="9">
        <f t="shared" si="1"/>
        <v>6.5743574378838785</v>
      </c>
    </row>
    <row r="13" spans="1:8" ht="19.5" thickBot="1" x14ac:dyDescent="0.35">
      <c r="A13" s="4" t="s">
        <v>13</v>
      </c>
      <c r="B13" s="13">
        <v>2356</v>
      </c>
      <c r="C13" s="14">
        <v>875</v>
      </c>
      <c r="D13" s="14">
        <v>989</v>
      </c>
      <c r="E13" s="14">
        <v>378</v>
      </c>
      <c r="F13" s="15">
        <v>3</v>
      </c>
      <c r="G13" s="8">
        <f t="shared" si="0"/>
        <v>4601</v>
      </c>
      <c r="H13" s="9">
        <f t="shared" si="1"/>
        <v>9.84655552464314</v>
      </c>
    </row>
    <row r="14" spans="1:8" ht="19.5" thickBot="1" x14ac:dyDescent="0.35">
      <c r="A14" s="16" t="s">
        <v>14</v>
      </c>
      <c r="B14" s="8">
        <f>SUM(Antares)</f>
        <v>16881</v>
      </c>
      <c r="C14" s="8">
        <f t="shared" ref="C14:G14" si="2">SUM(C4:C13)</f>
        <v>16881</v>
      </c>
      <c r="D14" s="8">
        <f t="shared" si="2"/>
        <v>9444</v>
      </c>
      <c r="E14" s="8">
        <f t="shared" si="2"/>
        <v>4341</v>
      </c>
      <c r="F14" s="8">
        <f t="shared" si="2"/>
        <v>13</v>
      </c>
      <c r="G14" s="8">
        <f t="shared" si="2"/>
        <v>46727</v>
      </c>
    </row>
    <row r="15" spans="1:8" ht="20.25" thickTop="1" thickBot="1" x14ac:dyDescent="0.35">
      <c r="A15" s="16" t="s">
        <v>15</v>
      </c>
      <c r="B15" s="9">
        <f>SUM(Antares)*100/Total Totales</f>
        <v>36.126864553684165</v>
      </c>
      <c r="C15" s="9">
        <f>SUM(Betelgeuse)*100/Total Totales</f>
        <v>34.344169323945472</v>
      </c>
      <c r="D15" s="9">
        <f>SUM(Aldebarán)*100/Total Totales</f>
        <v>20.211012904744582</v>
      </c>
      <c r="E15" s="9">
        <f>SUM(Rigel)*100/Total Totales</f>
        <v>9.290132043572239</v>
      </c>
      <c r="F15" s="9">
        <f>SUM(Nulos)*100/Total Totales</f>
        <v>2.7821174053545058E-2</v>
      </c>
    </row>
    <row r="16" spans="1:8" ht="15.75" thickTop="1" x14ac:dyDescent="0.25"/>
  </sheetData>
  <mergeCells count="1">
    <mergeCell ref="B1:F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.25"/>
  <cols>
    <col min="4" max="4" width="16.42578125" bestFit="1" customWidth="1"/>
  </cols>
  <sheetData>
    <row r="1" spans="1:8" ht="48.75" x14ac:dyDescent="0.25">
      <c r="A1" s="1">
        <v>41382</v>
      </c>
      <c r="B1" s="18" t="s">
        <v>0</v>
      </c>
      <c r="C1" s="18"/>
      <c r="D1" s="18"/>
      <c r="E1" s="18"/>
      <c r="F1" s="18"/>
    </row>
    <row r="3" spans="1:8" ht="15.75" thickBot="1" x14ac:dyDescent="0.3">
      <c r="B3" s="2" t="s">
        <v>18</v>
      </c>
      <c r="C3" s="2" t="s">
        <v>19</v>
      </c>
      <c r="D3" s="2" t="s">
        <v>20</v>
      </c>
      <c r="E3" s="2" t="s">
        <v>21</v>
      </c>
      <c r="F3" s="2" t="s">
        <v>1</v>
      </c>
      <c r="G3" s="3" t="s">
        <v>2</v>
      </c>
      <c r="H3" s="3" t="s">
        <v>3</v>
      </c>
    </row>
    <row r="4" spans="1:8" ht="19.5" thickTop="1" x14ac:dyDescent="0.3">
      <c r="A4" s="4" t="s">
        <v>4</v>
      </c>
      <c r="B4" s="5">
        <v>1110</v>
      </c>
      <c r="C4" s="6">
        <v>2150</v>
      </c>
      <c r="D4" s="6">
        <v>340</v>
      </c>
      <c r="E4" s="6">
        <v>340</v>
      </c>
      <c r="F4" s="7">
        <v>0</v>
      </c>
      <c r="G4" s="8">
        <f>SUM(Colegio_1)</f>
        <v>7000</v>
      </c>
      <c r="H4" s="9">
        <f>G4*100/$G$14</f>
        <v>14.980632182678109</v>
      </c>
    </row>
    <row r="5" spans="1:8" ht="18.75" x14ac:dyDescent="0.3">
      <c r="A5" s="4" t="s">
        <v>5</v>
      </c>
      <c r="B5" s="10">
        <v>1890</v>
      </c>
      <c r="C5" s="11">
        <v>1560</v>
      </c>
      <c r="D5" s="11">
        <v>252</v>
      </c>
      <c r="E5" s="11">
        <v>121</v>
      </c>
      <c r="F5" s="12">
        <v>2</v>
      </c>
      <c r="G5" s="8">
        <f t="shared" ref="G5:G13" si="0">SUM(B5:F5)</f>
        <v>3825</v>
      </c>
      <c r="H5" s="9">
        <f t="shared" ref="H5:H13" si="1">G5*100/$G$14</f>
        <v>8.1858454426776817</v>
      </c>
    </row>
    <row r="6" spans="1:8" ht="18.75" x14ac:dyDescent="0.3">
      <c r="A6" s="4" t="s">
        <v>6</v>
      </c>
      <c r="B6" s="10">
        <v>1784</v>
      </c>
      <c r="C6" s="11">
        <v>1697</v>
      </c>
      <c r="D6" s="11">
        <v>564</v>
      </c>
      <c r="E6" s="11">
        <v>762</v>
      </c>
      <c r="F6" s="12">
        <v>1</v>
      </c>
      <c r="G6" s="8">
        <f t="shared" si="0"/>
        <v>4808</v>
      </c>
      <c r="H6" s="9">
        <f t="shared" si="1"/>
        <v>10.28955421918805</v>
      </c>
    </row>
    <row r="7" spans="1:8" ht="18.75" x14ac:dyDescent="0.3">
      <c r="A7" s="4" t="s">
        <v>7</v>
      </c>
      <c r="B7" s="10">
        <v>1195</v>
      </c>
      <c r="C7" s="11">
        <v>2219</v>
      </c>
      <c r="D7" s="11">
        <v>764</v>
      </c>
      <c r="E7" s="11">
        <v>256</v>
      </c>
      <c r="F7" s="12">
        <v>3</v>
      </c>
      <c r="G7" s="8">
        <f t="shared" si="0"/>
        <v>4437</v>
      </c>
      <c r="H7" s="9">
        <f t="shared" si="1"/>
        <v>9.4955807135061097</v>
      </c>
    </row>
    <row r="8" spans="1:8" ht="18.75" x14ac:dyDescent="0.3">
      <c r="A8" s="4" t="s">
        <v>8</v>
      </c>
      <c r="B8" s="10">
        <v>2196</v>
      </c>
      <c r="C8" s="11">
        <v>1874</v>
      </c>
      <c r="D8" s="11">
        <v>1156</v>
      </c>
      <c r="E8" s="11">
        <v>653</v>
      </c>
      <c r="F8" s="12">
        <v>0</v>
      </c>
      <c r="G8" s="8">
        <f t="shared" si="0"/>
        <v>5879</v>
      </c>
      <c r="H8" s="9">
        <f t="shared" si="1"/>
        <v>12.581590943137801</v>
      </c>
    </row>
    <row r="9" spans="1:8" ht="18.75" x14ac:dyDescent="0.3">
      <c r="A9" s="4" t="s">
        <v>9</v>
      </c>
      <c r="B9" s="10">
        <v>1920</v>
      </c>
      <c r="C9" s="11">
        <v>2263</v>
      </c>
      <c r="D9" s="11">
        <v>357</v>
      </c>
      <c r="E9" s="11">
        <v>154</v>
      </c>
      <c r="F9" s="12">
        <v>2</v>
      </c>
      <c r="G9" s="8">
        <f t="shared" si="0"/>
        <v>4696</v>
      </c>
      <c r="H9" s="9">
        <f t="shared" si="1"/>
        <v>10.0498641042652</v>
      </c>
    </row>
    <row r="10" spans="1:8" ht="18.75" x14ac:dyDescent="0.3">
      <c r="A10" s="4" t="s">
        <v>10</v>
      </c>
      <c r="B10" s="10">
        <v>1355</v>
      </c>
      <c r="C10" s="11">
        <v>1421</v>
      </c>
      <c r="D10" s="11">
        <v>980</v>
      </c>
      <c r="E10" s="11">
        <v>785</v>
      </c>
      <c r="F10" s="12">
        <v>1</v>
      </c>
      <c r="G10" s="8">
        <f t="shared" si="0"/>
        <v>4542</v>
      </c>
      <c r="H10" s="9">
        <f t="shared" si="1"/>
        <v>9.7202901962462818</v>
      </c>
    </row>
    <row r="11" spans="1:8" ht="18.75" x14ac:dyDescent="0.3">
      <c r="A11" s="4" t="s">
        <v>11</v>
      </c>
      <c r="B11" s="10">
        <v>983</v>
      </c>
      <c r="C11" s="11">
        <v>1712</v>
      </c>
      <c r="D11" s="11">
        <v>546</v>
      </c>
      <c r="E11" s="11">
        <v>625</v>
      </c>
      <c r="F11" s="12">
        <v>1</v>
      </c>
      <c r="G11" s="8">
        <f t="shared" si="0"/>
        <v>3867</v>
      </c>
      <c r="H11" s="9">
        <f t="shared" si="1"/>
        <v>8.2757292357737491</v>
      </c>
    </row>
    <row r="12" spans="1:8" ht="18.75" x14ac:dyDescent="0.3">
      <c r="A12" s="4" t="s">
        <v>12</v>
      </c>
      <c r="B12" s="10">
        <v>1259</v>
      </c>
      <c r="C12" s="11">
        <v>1110</v>
      </c>
      <c r="D12" s="11">
        <v>436</v>
      </c>
      <c r="E12" s="11">
        <v>267</v>
      </c>
      <c r="F12" s="12">
        <v>0</v>
      </c>
      <c r="G12" s="8">
        <f t="shared" si="0"/>
        <v>3072</v>
      </c>
      <c r="H12" s="9">
        <f t="shared" si="1"/>
        <v>6.5743574378838785</v>
      </c>
    </row>
    <row r="13" spans="1:8" ht="19.5" thickBot="1" x14ac:dyDescent="0.35">
      <c r="A13" s="4" t="s">
        <v>13</v>
      </c>
      <c r="B13" s="13">
        <v>2356</v>
      </c>
      <c r="C13" s="14">
        <v>875</v>
      </c>
      <c r="D13" s="14">
        <v>989</v>
      </c>
      <c r="E13" s="14">
        <v>378</v>
      </c>
      <c r="F13" s="15">
        <v>3</v>
      </c>
      <c r="G13" s="8">
        <f t="shared" si="0"/>
        <v>4601</v>
      </c>
      <c r="H13" s="9">
        <f t="shared" si="1"/>
        <v>9.84655552464314</v>
      </c>
    </row>
    <row r="14" spans="1:8" ht="19.5" thickBot="1" x14ac:dyDescent="0.35">
      <c r="A14" s="16" t="s">
        <v>14</v>
      </c>
      <c r="B14" s="8">
        <f>SUM(Antares)</f>
        <v>16881</v>
      </c>
      <c r="C14" s="8">
        <f t="shared" ref="C14:G14" si="2">SUM(C4:C13)</f>
        <v>16881</v>
      </c>
      <c r="D14" s="8">
        <f t="shared" si="2"/>
        <v>6384</v>
      </c>
      <c r="E14" s="8">
        <f t="shared" si="2"/>
        <v>4341</v>
      </c>
      <c r="F14" s="8">
        <f t="shared" si="2"/>
        <v>13</v>
      </c>
      <c r="G14" s="8">
        <f t="shared" si="2"/>
        <v>46727</v>
      </c>
    </row>
    <row r="15" spans="1:8" ht="20.25" thickTop="1" thickBot="1" x14ac:dyDescent="0.35">
      <c r="A15" s="16" t="s">
        <v>15</v>
      </c>
      <c r="B15" s="9">
        <f>SUM(Antares)*100/Total Totales</f>
        <v>36.126864553684165</v>
      </c>
      <c r="C15" s="9">
        <f>SUM(Betelgeuse)*100/Total Totales</f>
        <v>34.344169323945472</v>
      </c>
      <c r="D15" s="9">
        <f>SUM(Aldebarán)*100/Total Totales</f>
        <v>20.211012904744582</v>
      </c>
      <c r="E15" s="9">
        <f>SUM(Rigel)*100/Total Totales</f>
        <v>9.290132043572239</v>
      </c>
      <c r="F15" s="9">
        <f>SUM(Nulos)*100/Total Totales</f>
        <v>2.7821174053545058E-2</v>
      </c>
    </row>
    <row r="16" spans="1:8" ht="20.25" thickTop="1" thickBot="1" x14ac:dyDescent="0.35">
      <c r="A16" s="16" t="s">
        <v>16</v>
      </c>
      <c r="B16" s="9" t="b">
        <f>SUM(Antares) &gt; Totales Total / 2</f>
        <v>0</v>
      </c>
      <c r="C16" s="9" t="b">
        <f>SUM(Betelgeuse) &gt; Totales Total / 2</f>
        <v>0</v>
      </c>
      <c r="D16" s="9" t="b">
        <f>SUM(Aldebarán) &gt; Totales Total / 2</f>
        <v>0</v>
      </c>
      <c r="E16" s="9" t="b">
        <f>SUM(Rigel) &gt; Totales Total / 2</f>
        <v>0</v>
      </c>
      <c r="F16" s="9" t="b">
        <f>SUM(Nulos) &gt; Totales Total / 2</f>
        <v>0</v>
      </c>
    </row>
    <row r="17" ht="15.75" thickTop="1" x14ac:dyDescent="0.25"/>
  </sheetData>
  <mergeCells count="1">
    <mergeCell ref="B1:F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.25"/>
  <cols>
    <col min="4" max="4" width="16.42578125" bestFit="1" customWidth="1"/>
  </cols>
  <sheetData>
    <row r="1" spans="1:8" ht="48.75" x14ac:dyDescent="0.25">
      <c r="A1" s="1">
        <v>41382</v>
      </c>
      <c r="B1" s="18" t="s">
        <v>0</v>
      </c>
      <c r="C1" s="18"/>
      <c r="D1" s="18"/>
      <c r="E1" s="18"/>
      <c r="F1" s="18"/>
    </row>
    <row r="3" spans="1:8" ht="15.75" thickBot="1" x14ac:dyDescent="0.3">
      <c r="B3" s="2" t="s">
        <v>18</v>
      </c>
      <c r="C3" s="2" t="s">
        <v>19</v>
      </c>
      <c r="D3" s="2" t="s">
        <v>20</v>
      </c>
      <c r="E3" s="2" t="s">
        <v>21</v>
      </c>
      <c r="F3" s="2" t="s">
        <v>1</v>
      </c>
      <c r="G3" s="3" t="s">
        <v>2</v>
      </c>
      <c r="H3" s="3" t="s">
        <v>3</v>
      </c>
    </row>
    <row r="4" spans="1:8" ht="19.5" thickTop="1" x14ac:dyDescent="0.3">
      <c r="A4" s="4" t="s">
        <v>4</v>
      </c>
      <c r="B4" s="5">
        <v>1110</v>
      </c>
      <c r="C4" s="6">
        <v>2150</v>
      </c>
      <c r="D4" s="6">
        <v>340</v>
      </c>
      <c r="E4" s="6">
        <v>340</v>
      </c>
      <c r="F4" s="7">
        <v>0</v>
      </c>
      <c r="G4" s="8">
        <f>SUM(Colegio_1)</f>
        <v>7000</v>
      </c>
      <c r="H4" s="9">
        <f>G4*100/$G$14</f>
        <v>14.980632182678109</v>
      </c>
    </row>
    <row r="5" spans="1:8" ht="18.75" x14ac:dyDescent="0.3">
      <c r="A5" s="4" t="s">
        <v>5</v>
      </c>
      <c r="B5" s="10">
        <v>1890</v>
      </c>
      <c r="C5" s="11">
        <v>1560</v>
      </c>
      <c r="D5" s="11">
        <v>252</v>
      </c>
      <c r="E5" s="11">
        <v>121</v>
      </c>
      <c r="F5" s="12">
        <v>2</v>
      </c>
      <c r="G5" s="8">
        <f t="shared" ref="G5:G13" si="0">SUM(B5:F5)</f>
        <v>3825</v>
      </c>
      <c r="H5" s="9">
        <f t="shared" ref="H5:H13" si="1">G5*100/$G$14</f>
        <v>8.1858454426776817</v>
      </c>
    </row>
    <row r="6" spans="1:8" ht="18.75" x14ac:dyDescent="0.3">
      <c r="A6" s="4" t="s">
        <v>6</v>
      </c>
      <c r="B6" s="10">
        <v>1784</v>
      </c>
      <c r="C6" s="11">
        <v>1697</v>
      </c>
      <c r="D6" s="11">
        <v>564</v>
      </c>
      <c r="E6" s="11">
        <v>762</v>
      </c>
      <c r="F6" s="12">
        <v>1</v>
      </c>
      <c r="G6" s="8">
        <f t="shared" si="0"/>
        <v>4808</v>
      </c>
      <c r="H6" s="9">
        <f t="shared" si="1"/>
        <v>10.28955421918805</v>
      </c>
    </row>
    <row r="7" spans="1:8" ht="18.75" x14ac:dyDescent="0.3">
      <c r="A7" s="4" t="s">
        <v>7</v>
      </c>
      <c r="B7" s="10">
        <v>1195</v>
      </c>
      <c r="C7" s="11">
        <v>2219</v>
      </c>
      <c r="D7" s="11">
        <v>764</v>
      </c>
      <c r="E7" s="11">
        <v>256</v>
      </c>
      <c r="F7" s="12">
        <v>3</v>
      </c>
      <c r="G7" s="8">
        <f t="shared" si="0"/>
        <v>4437</v>
      </c>
      <c r="H7" s="9">
        <f t="shared" si="1"/>
        <v>9.4955807135061097</v>
      </c>
    </row>
    <row r="8" spans="1:8" ht="18.75" x14ac:dyDescent="0.3">
      <c r="A8" s="4" t="s">
        <v>8</v>
      </c>
      <c r="B8" s="10">
        <v>2196</v>
      </c>
      <c r="C8" s="11">
        <v>1874</v>
      </c>
      <c r="D8" s="11">
        <v>1156</v>
      </c>
      <c r="E8" s="11">
        <v>653</v>
      </c>
      <c r="F8" s="12">
        <v>0</v>
      </c>
      <c r="G8" s="8">
        <f t="shared" si="0"/>
        <v>5879</v>
      </c>
      <c r="H8" s="9">
        <f t="shared" si="1"/>
        <v>12.581590943137801</v>
      </c>
    </row>
    <row r="9" spans="1:8" ht="18.75" x14ac:dyDescent="0.3">
      <c r="A9" s="4" t="s">
        <v>9</v>
      </c>
      <c r="B9" s="10">
        <v>1920</v>
      </c>
      <c r="C9" s="11">
        <v>2263</v>
      </c>
      <c r="D9" s="11">
        <v>357</v>
      </c>
      <c r="E9" s="11">
        <v>154</v>
      </c>
      <c r="F9" s="12">
        <v>2</v>
      </c>
      <c r="G9" s="8">
        <f t="shared" si="0"/>
        <v>4696</v>
      </c>
      <c r="H9" s="9">
        <f t="shared" si="1"/>
        <v>10.0498641042652</v>
      </c>
    </row>
    <row r="10" spans="1:8" ht="18.75" x14ac:dyDescent="0.3">
      <c r="A10" s="4" t="s">
        <v>10</v>
      </c>
      <c r="B10" s="10">
        <v>1355</v>
      </c>
      <c r="C10" s="11">
        <v>1421</v>
      </c>
      <c r="D10" s="11">
        <v>980</v>
      </c>
      <c r="E10" s="11">
        <v>785</v>
      </c>
      <c r="F10" s="12">
        <v>1</v>
      </c>
      <c r="G10" s="8">
        <f t="shared" si="0"/>
        <v>4542</v>
      </c>
      <c r="H10" s="9">
        <f t="shared" si="1"/>
        <v>9.7202901962462818</v>
      </c>
    </row>
    <row r="11" spans="1:8" ht="18.75" x14ac:dyDescent="0.3">
      <c r="A11" s="4" t="s">
        <v>11</v>
      </c>
      <c r="B11" s="10">
        <v>983</v>
      </c>
      <c r="C11" s="11">
        <v>1712</v>
      </c>
      <c r="D11" s="11">
        <v>546</v>
      </c>
      <c r="E11" s="11">
        <v>625</v>
      </c>
      <c r="F11" s="12">
        <v>1</v>
      </c>
      <c r="G11" s="8">
        <f t="shared" si="0"/>
        <v>3867</v>
      </c>
      <c r="H11" s="9">
        <f t="shared" si="1"/>
        <v>8.2757292357737491</v>
      </c>
    </row>
    <row r="12" spans="1:8" ht="18.75" x14ac:dyDescent="0.3">
      <c r="A12" s="4" t="s">
        <v>12</v>
      </c>
      <c r="B12" s="10">
        <v>1259</v>
      </c>
      <c r="C12" s="11">
        <v>1110</v>
      </c>
      <c r="D12" s="11">
        <v>436</v>
      </c>
      <c r="E12" s="11">
        <v>267</v>
      </c>
      <c r="F12" s="12">
        <v>0</v>
      </c>
      <c r="G12" s="8">
        <f t="shared" si="0"/>
        <v>3072</v>
      </c>
      <c r="H12" s="9">
        <f t="shared" si="1"/>
        <v>6.5743574378838785</v>
      </c>
    </row>
    <row r="13" spans="1:8" ht="19.5" thickBot="1" x14ac:dyDescent="0.35">
      <c r="A13" s="4" t="s">
        <v>13</v>
      </c>
      <c r="B13" s="13">
        <v>2356</v>
      </c>
      <c r="C13" s="14">
        <v>875</v>
      </c>
      <c r="D13" s="14">
        <v>989</v>
      </c>
      <c r="E13" s="14">
        <v>378</v>
      </c>
      <c r="F13" s="15">
        <v>3</v>
      </c>
      <c r="G13" s="8">
        <f t="shared" si="0"/>
        <v>4601</v>
      </c>
      <c r="H13" s="9">
        <f t="shared" si="1"/>
        <v>9.84655552464314</v>
      </c>
    </row>
    <row r="14" spans="1:8" ht="19.5" thickBot="1" x14ac:dyDescent="0.35">
      <c r="A14" s="16" t="s">
        <v>14</v>
      </c>
      <c r="B14" s="8">
        <f>SUM(Antares)</f>
        <v>16881</v>
      </c>
      <c r="C14" s="8">
        <f t="shared" ref="C14:G14" si="2">SUM(C4:C13)</f>
        <v>16881</v>
      </c>
      <c r="D14" s="8">
        <f t="shared" si="2"/>
        <v>6384</v>
      </c>
      <c r="E14" s="8">
        <f t="shared" si="2"/>
        <v>4341</v>
      </c>
      <c r="F14" s="8">
        <f t="shared" si="2"/>
        <v>13</v>
      </c>
      <c r="G14" s="8">
        <f t="shared" si="2"/>
        <v>46727</v>
      </c>
    </row>
    <row r="15" spans="1:8" ht="20.25" thickTop="1" thickBot="1" x14ac:dyDescent="0.35">
      <c r="A15" s="16" t="s">
        <v>15</v>
      </c>
      <c r="B15" s="9">
        <f>SUM(Antares)*100/Total Totales</f>
        <v>36.126864553684165</v>
      </c>
      <c r="C15" s="9">
        <f>SUM(Betelgeuse)*100/Total Totales</f>
        <v>34.344169323945472</v>
      </c>
      <c r="D15" s="9">
        <f>SUM(Aldebarán)*100/Total Totales</f>
        <v>20.211012904744582</v>
      </c>
      <c r="E15" s="9">
        <f>SUM(Rigel)*100/Total Totales</f>
        <v>9.290132043572239</v>
      </c>
      <c r="F15" s="9">
        <f>SUM(Nulos)*100/Total Totales</f>
        <v>2.7821174053545058E-2</v>
      </c>
    </row>
    <row r="16" spans="1:8" ht="20.25" thickTop="1" thickBot="1" x14ac:dyDescent="0.35">
      <c r="A16" s="16" t="s">
        <v>16</v>
      </c>
      <c r="B16" s="9" t="b">
        <f>SUM(Antares) &gt; Totales Total / 2</f>
        <v>0</v>
      </c>
      <c r="C16" s="9" t="b">
        <f>SUM(Betelgeuse) &gt; Totales Total / 2</f>
        <v>0</v>
      </c>
      <c r="D16" s="9" t="b">
        <f>SUM(Aldebarán) &gt; Totales Total / 2</f>
        <v>0</v>
      </c>
      <c r="E16" s="9" t="b">
        <f>SUM(Rigel) &gt; Totales Total / 2</f>
        <v>0</v>
      </c>
      <c r="F16" s="9" t="b">
        <f>SUM(Nulos) &gt; Totales Total / 2</f>
        <v>0</v>
      </c>
    </row>
    <row r="17" ht="15.75" thickTop="1" x14ac:dyDescent="0.25"/>
  </sheetData>
  <mergeCells count="1">
    <mergeCell ref="B1:F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.25"/>
  <cols>
    <col min="4" max="4" width="16.42578125" bestFit="1" customWidth="1"/>
  </cols>
  <sheetData>
    <row r="1" spans="1:8" ht="48.75" x14ac:dyDescent="0.25">
      <c r="A1" s="1">
        <v>41382</v>
      </c>
      <c r="B1" s="18" t="s">
        <v>0</v>
      </c>
      <c r="C1" s="18"/>
      <c r="D1" s="18"/>
      <c r="E1" s="18"/>
      <c r="F1" s="18"/>
    </row>
    <row r="3" spans="1:8" ht="15.75" thickBot="1" x14ac:dyDescent="0.3">
      <c r="B3" s="2" t="s">
        <v>18</v>
      </c>
      <c r="C3" s="2" t="s">
        <v>19</v>
      </c>
      <c r="D3" s="2" t="s">
        <v>20</v>
      </c>
      <c r="E3" s="2" t="s">
        <v>21</v>
      </c>
      <c r="F3" s="2" t="s">
        <v>1</v>
      </c>
      <c r="G3" s="3" t="s">
        <v>2</v>
      </c>
      <c r="H3" s="3" t="s">
        <v>3</v>
      </c>
    </row>
    <row r="4" spans="1:8" ht="19.5" thickTop="1" x14ac:dyDescent="0.3">
      <c r="A4" s="4" t="s">
        <v>4</v>
      </c>
      <c r="B4" s="5">
        <v>1110</v>
      </c>
      <c r="C4" s="6">
        <v>2150</v>
      </c>
      <c r="D4" s="6">
        <v>340</v>
      </c>
      <c r="E4" s="6">
        <v>340</v>
      </c>
      <c r="F4" s="7">
        <v>0</v>
      </c>
      <c r="G4" s="8">
        <f>SUM(Colegio_1)</f>
        <v>7000</v>
      </c>
      <c r="H4" s="9">
        <f>G4*100/$G$14</f>
        <v>14.980632182678109</v>
      </c>
    </row>
    <row r="5" spans="1:8" ht="18.75" x14ac:dyDescent="0.3">
      <c r="A5" s="4" t="s">
        <v>5</v>
      </c>
      <c r="B5" s="10">
        <v>1890</v>
      </c>
      <c r="C5" s="11">
        <v>1560</v>
      </c>
      <c r="D5" s="11">
        <v>252</v>
      </c>
      <c r="E5" s="11">
        <v>121</v>
      </c>
      <c r="F5" s="12">
        <v>2</v>
      </c>
      <c r="G5" s="8">
        <f t="shared" ref="G5:G13" si="0">SUM(B5:F5)</f>
        <v>3825</v>
      </c>
      <c r="H5" s="9">
        <f t="shared" ref="H5:H13" si="1">G5*100/$G$14</f>
        <v>8.1858454426776817</v>
      </c>
    </row>
    <row r="6" spans="1:8" ht="18.75" x14ac:dyDescent="0.3">
      <c r="A6" s="4" t="s">
        <v>6</v>
      </c>
      <c r="B6" s="10">
        <v>1784</v>
      </c>
      <c r="C6" s="11">
        <v>1697</v>
      </c>
      <c r="D6" s="11">
        <v>564</v>
      </c>
      <c r="E6" s="11">
        <v>762</v>
      </c>
      <c r="F6" s="12">
        <v>1</v>
      </c>
      <c r="G6" s="8">
        <f t="shared" si="0"/>
        <v>4808</v>
      </c>
      <c r="H6" s="9">
        <f t="shared" si="1"/>
        <v>10.28955421918805</v>
      </c>
    </row>
    <row r="7" spans="1:8" ht="18.75" x14ac:dyDescent="0.3">
      <c r="A7" s="4" t="s">
        <v>7</v>
      </c>
      <c r="B7" s="10">
        <v>1195</v>
      </c>
      <c r="C7" s="11">
        <v>2219</v>
      </c>
      <c r="D7" s="11">
        <v>764</v>
      </c>
      <c r="E7" s="11">
        <v>256</v>
      </c>
      <c r="F7" s="12">
        <v>3</v>
      </c>
      <c r="G7" s="8">
        <f t="shared" si="0"/>
        <v>4437</v>
      </c>
      <c r="H7" s="9">
        <f t="shared" si="1"/>
        <v>9.4955807135061097</v>
      </c>
    </row>
    <row r="8" spans="1:8" ht="18.75" x14ac:dyDescent="0.3">
      <c r="A8" s="4" t="s">
        <v>8</v>
      </c>
      <c r="B8" s="10">
        <v>2196</v>
      </c>
      <c r="C8" s="11">
        <v>1874</v>
      </c>
      <c r="D8" s="11">
        <v>1156</v>
      </c>
      <c r="E8" s="11">
        <v>653</v>
      </c>
      <c r="F8" s="12">
        <v>0</v>
      </c>
      <c r="G8" s="8">
        <f t="shared" si="0"/>
        <v>5879</v>
      </c>
      <c r="H8" s="9">
        <f t="shared" si="1"/>
        <v>12.581590943137801</v>
      </c>
    </row>
    <row r="9" spans="1:8" ht="18.75" x14ac:dyDescent="0.3">
      <c r="A9" s="4" t="s">
        <v>9</v>
      </c>
      <c r="B9" s="10">
        <v>1920</v>
      </c>
      <c r="C9" s="11">
        <v>2263</v>
      </c>
      <c r="D9" s="11">
        <v>357</v>
      </c>
      <c r="E9" s="11">
        <v>154</v>
      </c>
      <c r="F9" s="12">
        <v>2</v>
      </c>
      <c r="G9" s="8">
        <f t="shared" si="0"/>
        <v>4696</v>
      </c>
      <c r="H9" s="9">
        <f t="shared" si="1"/>
        <v>10.0498641042652</v>
      </c>
    </row>
    <row r="10" spans="1:8" ht="18.75" x14ac:dyDescent="0.3">
      <c r="A10" s="4" t="s">
        <v>10</v>
      </c>
      <c r="B10" s="10">
        <v>1355</v>
      </c>
      <c r="C10" s="11">
        <v>1421</v>
      </c>
      <c r="D10" s="11">
        <v>980</v>
      </c>
      <c r="E10" s="11">
        <v>785</v>
      </c>
      <c r="F10" s="12">
        <v>1</v>
      </c>
      <c r="G10" s="8">
        <f t="shared" si="0"/>
        <v>4542</v>
      </c>
      <c r="H10" s="9">
        <f t="shared" si="1"/>
        <v>9.7202901962462818</v>
      </c>
    </row>
    <row r="11" spans="1:8" ht="18.75" x14ac:dyDescent="0.3">
      <c r="A11" s="4" t="s">
        <v>11</v>
      </c>
      <c r="B11" s="10">
        <v>983</v>
      </c>
      <c r="C11" s="11">
        <v>1712</v>
      </c>
      <c r="D11" s="11">
        <v>546</v>
      </c>
      <c r="E11" s="11">
        <v>625</v>
      </c>
      <c r="F11" s="12">
        <v>1</v>
      </c>
      <c r="G11" s="8">
        <f t="shared" si="0"/>
        <v>3867</v>
      </c>
      <c r="H11" s="9">
        <f t="shared" si="1"/>
        <v>8.2757292357737491</v>
      </c>
    </row>
    <row r="12" spans="1:8" ht="18.75" x14ac:dyDescent="0.3">
      <c r="A12" s="4" t="s">
        <v>12</v>
      </c>
      <c r="B12" s="10">
        <v>1259</v>
      </c>
      <c r="C12" s="11">
        <v>1110</v>
      </c>
      <c r="D12" s="11">
        <v>436</v>
      </c>
      <c r="E12" s="11">
        <v>267</v>
      </c>
      <c r="F12" s="12">
        <v>0</v>
      </c>
      <c r="G12" s="8">
        <f t="shared" si="0"/>
        <v>3072</v>
      </c>
      <c r="H12" s="9">
        <f t="shared" si="1"/>
        <v>6.5743574378838785</v>
      </c>
    </row>
    <row r="13" spans="1:8" ht="19.5" thickBot="1" x14ac:dyDescent="0.35">
      <c r="A13" s="4" t="s">
        <v>13</v>
      </c>
      <c r="B13" s="13">
        <v>2356</v>
      </c>
      <c r="C13" s="14">
        <v>875</v>
      </c>
      <c r="D13" s="14">
        <v>989</v>
      </c>
      <c r="E13" s="14">
        <v>378</v>
      </c>
      <c r="F13" s="15">
        <v>3</v>
      </c>
      <c r="G13" s="8">
        <f t="shared" si="0"/>
        <v>4601</v>
      </c>
      <c r="H13" s="9">
        <f t="shared" si="1"/>
        <v>9.84655552464314</v>
      </c>
    </row>
    <row r="14" spans="1:8" ht="19.5" thickBot="1" x14ac:dyDescent="0.35">
      <c r="A14" s="16" t="s">
        <v>14</v>
      </c>
      <c r="B14" s="8">
        <f>SUM(Antares)</f>
        <v>16881</v>
      </c>
      <c r="C14" s="8">
        <f t="shared" ref="C14:G14" si="2">SUM(C4:C13)</f>
        <v>16881</v>
      </c>
      <c r="D14" s="8">
        <f t="shared" si="2"/>
        <v>6384</v>
      </c>
      <c r="E14" s="8">
        <f t="shared" si="2"/>
        <v>4341</v>
      </c>
      <c r="F14" s="8">
        <f t="shared" si="2"/>
        <v>13</v>
      </c>
      <c r="G14" s="8">
        <f t="shared" si="2"/>
        <v>46727</v>
      </c>
    </row>
    <row r="15" spans="1:8" ht="20.25" thickTop="1" thickBot="1" x14ac:dyDescent="0.35">
      <c r="A15" s="16" t="s">
        <v>15</v>
      </c>
      <c r="B15" s="9">
        <f>SUM(Antares)*100/Total Totales</f>
        <v>36.126864553684165</v>
      </c>
      <c r="C15" s="9">
        <f>SUM(Betelgeuse)*100/Total Totales</f>
        <v>34.344169323945472</v>
      </c>
      <c r="D15" s="9">
        <f>SUM(Aldebarán)*100/Total Totales</f>
        <v>20.211012904744582</v>
      </c>
      <c r="E15" s="9">
        <f>SUM(Rigel)*100/Total Totales</f>
        <v>9.290132043572239</v>
      </c>
      <c r="F15" s="9">
        <f>SUM(Nulos)*100/Total Totales</f>
        <v>2.7821174053545058E-2</v>
      </c>
    </row>
    <row r="16" spans="1:8" ht="20.25" thickTop="1" thickBot="1" x14ac:dyDescent="0.35">
      <c r="A16" s="16" t="s">
        <v>16</v>
      </c>
      <c r="B16" s="9" t="b">
        <f>SUM(Antares) &gt; Totales Total / 2</f>
        <v>0</v>
      </c>
      <c r="C16" s="9" t="b">
        <f>SUM(Betelgeuse) &gt; Totales Total / 2</f>
        <v>0</v>
      </c>
      <c r="D16" s="9" t="b">
        <f>SUM(Aldebarán) &gt; Totales Total / 2</f>
        <v>0</v>
      </c>
      <c r="E16" s="9" t="b">
        <f>SUM(Rigel) &gt; Totales Total / 2</f>
        <v>0</v>
      </c>
      <c r="F16" s="9" t="b">
        <f>SUM(Nulos) &gt; Totales Total / 2</f>
        <v>0</v>
      </c>
    </row>
    <row r="17" ht="15.75" thickTop="1" x14ac:dyDescent="0.25"/>
  </sheetData>
  <mergeCells count="1">
    <mergeCell ref="B1:F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.25"/>
  <cols>
    <col min="4" max="4" width="16.42578125" bestFit="1" customWidth="1"/>
  </cols>
  <sheetData>
    <row r="1" spans="1:8" ht="48.75" x14ac:dyDescent="0.25">
      <c r="A1" s="1">
        <v>41382</v>
      </c>
      <c r="B1" s="18" t="s">
        <v>0</v>
      </c>
      <c r="C1" s="18"/>
      <c r="D1" s="18"/>
      <c r="E1" s="18"/>
      <c r="F1" s="18"/>
    </row>
    <row r="3" spans="1:8" ht="15.75" thickBot="1" x14ac:dyDescent="0.3">
      <c r="B3" s="2" t="s">
        <v>18</v>
      </c>
      <c r="C3" s="2" t="s">
        <v>19</v>
      </c>
      <c r="D3" s="2" t="s">
        <v>20</v>
      </c>
      <c r="E3" s="2" t="s">
        <v>21</v>
      </c>
      <c r="F3" s="2" t="s">
        <v>1</v>
      </c>
      <c r="G3" s="3" t="s">
        <v>2</v>
      </c>
      <c r="H3" s="3" t="s">
        <v>3</v>
      </c>
    </row>
    <row r="4" spans="1:8" ht="19.5" thickTop="1" x14ac:dyDescent="0.3">
      <c r="A4" s="4" t="s">
        <v>4</v>
      </c>
      <c r="B4" s="5">
        <v>1110</v>
      </c>
      <c r="C4" s="6">
        <v>2150</v>
      </c>
      <c r="D4" s="6">
        <v>340</v>
      </c>
      <c r="E4" s="6">
        <v>340</v>
      </c>
      <c r="F4" s="7">
        <v>0</v>
      </c>
      <c r="G4" s="8">
        <f>SUM(Colegio_1)</f>
        <v>7000</v>
      </c>
      <c r="H4" s="9">
        <f>G4*100/$G$14</f>
        <v>14.980632182678109</v>
      </c>
    </row>
    <row r="5" spans="1:8" ht="18.75" x14ac:dyDescent="0.3">
      <c r="A5" s="4" t="s">
        <v>5</v>
      </c>
      <c r="B5" s="10">
        <v>1890</v>
      </c>
      <c r="C5" s="11">
        <v>1560</v>
      </c>
      <c r="D5" s="11">
        <v>252</v>
      </c>
      <c r="E5" s="11">
        <v>121</v>
      </c>
      <c r="F5" s="12">
        <v>2</v>
      </c>
      <c r="G5" s="8">
        <f t="shared" ref="G5:G13" si="0">SUM(B5:F5)</f>
        <v>3825</v>
      </c>
      <c r="H5" s="9">
        <f t="shared" ref="H5:H13" si="1">G5*100/$G$14</f>
        <v>8.1858454426776817</v>
      </c>
    </row>
    <row r="6" spans="1:8" ht="18.75" x14ac:dyDescent="0.3">
      <c r="A6" s="4" t="s">
        <v>6</v>
      </c>
      <c r="B6" s="10">
        <v>1784</v>
      </c>
      <c r="C6" s="11">
        <v>1697</v>
      </c>
      <c r="D6" s="11">
        <v>564</v>
      </c>
      <c r="E6" s="11">
        <v>762</v>
      </c>
      <c r="F6" s="12">
        <v>1</v>
      </c>
      <c r="G6" s="8">
        <f t="shared" si="0"/>
        <v>4808</v>
      </c>
      <c r="H6" s="9">
        <f t="shared" si="1"/>
        <v>10.28955421918805</v>
      </c>
    </row>
    <row r="7" spans="1:8" ht="18.75" x14ac:dyDescent="0.3">
      <c r="A7" s="4" t="s">
        <v>7</v>
      </c>
      <c r="B7" s="10">
        <v>1195</v>
      </c>
      <c r="C7" s="11">
        <v>2219</v>
      </c>
      <c r="D7" s="11">
        <v>764</v>
      </c>
      <c r="E7" s="11">
        <v>256</v>
      </c>
      <c r="F7" s="12">
        <v>3</v>
      </c>
      <c r="G7" s="8">
        <f t="shared" si="0"/>
        <v>4437</v>
      </c>
      <c r="H7" s="9">
        <f t="shared" si="1"/>
        <v>9.4955807135061097</v>
      </c>
    </row>
    <row r="8" spans="1:8" ht="18.75" x14ac:dyDescent="0.3">
      <c r="A8" s="4" t="s">
        <v>8</v>
      </c>
      <c r="B8" s="10">
        <v>2196</v>
      </c>
      <c r="C8" s="11">
        <v>1874</v>
      </c>
      <c r="D8" s="11">
        <v>1156</v>
      </c>
      <c r="E8" s="11">
        <v>653</v>
      </c>
      <c r="F8" s="12">
        <v>0</v>
      </c>
      <c r="G8" s="8">
        <f t="shared" si="0"/>
        <v>5879</v>
      </c>
      <c r="H8" s="9">
        <f t="shared" si="1"/>
        <v>12.581590943137801</v>
      </c>
    </row>
    <row r="9" spans="1:8" ht="18.75" x14ac:dyDescent="0.3">
      <c r="A9" s="4" t="s">
        <v>9</v>
      </c>
      <c r="B9" s="10">
        <v>1920</v>
      </c>
      <c r="C9" s="11">
        <v>2263</v>
      </c>
      <c r="D9" s="11">
        <v>357</v>
      </c>
      <c r="E9" s="11">
        <v>154</v>
      </c>
      <c r="F9" s="12">
        <v>2</v>
      </c>
      <c r="G9" s="8">
        <f t="shared" si="0"/>
        <v>4696</v>
      </c>
      <c r="H9" s="9">
        <f t="shared" si="1"/>
        <v>10.0498641042652</v>
      </c>
    </row>
    <row r="10" spans="1:8" ht="18.75" x14ac:dyDescent="0.3">
      <c r="A10" s="4" t="s">
        <v>10</v>
      </c>
      <c r="B10" s="10">
        <v>1355</v>
      </c>
      <c r="C10" s="11">
        <v>1421</v>
      </c>
      <c r="D10" s="11">
        <v>980</v>
      </c>
      <c r="E10" s="11">
        <v>785</v>
      </c>
      <c r="F10" s="12">
        <v>1</v>
      </c>
      <c r="G10" s="8">
        <f t="shared" si="0"/>
        <v>4542</v>
      </c>
      <c r="H10" s="9">
        <f t="shared" si="1"/>
        <v>9.7202901962462818</v>
      </c>
    </row>
    <row r="11" spans="1:8" ht="18.75" x14ac:dyDescent="0.3">
      <c r="A11" s="4" t="s">
        <v>11</v>
      </c>
      <c r="B11" s="10">
        <v>983</v>
      </c>
      <c r="C11" s="11">
        <v>1712</v>
      </c>
      <c r="D11" s="11">
        <v>546</v>
      </c>
      <c r="E11" s="11">
        <v>625</v>
      </c>
      <c r="F11" s="12">
        <v>1</v>
      </c>
      <c r="G11" s="8">
        <f t="shared" si="0"/>
        <v>3867</v>
      </c>
      <c r="H11" s="9">
        <f t="shared" si="1"/>
        <v>8.2757292357737491</v>
      </c>
    </row>
    <row r="12" spans="1:8" ht="18.75" x14ac:dyDescent="0.3">
      <c r="A12" s="4" t="s">
        <v>12</v>
      </c>
      <c r="B12" s="10">
        <v>1259</v>
      </c>
      <c r="C12" s="11">
        <v>1110</v>
      </c>
      <c r="D12" s="11">
        <v>436</v>
      </c>
      <c r="E12" s="11">
        <v>267</v>
      </c>
      <c r="F12" s="12">
        <v>0</v>
      </c>
      <c r="G12" s="8">
        <f t="shared" si="0"/>
        <v>3072</v>
      </c>
      <c r="H12" s="9">
        <f t="shared" si="1"/>
        <v>6.5743574378838785</v>
      </c>
    </row>
    <row r="13" spans="1:8" ht="19.5" thickBot="1" x14ac:dyDescent="0.35">
      <c r="A13" s="4" t="s">
        <v>13</v>
      </c>
      <c r="B13" s="13">
        <v>2356</v>
      </c>
      <c r="C13" s="14">
        <v>875</v>
      </c>
      <c r="D13" s="14">
        <v>989</v>
      </c>
      <c r="E13" s="14">
        <v>378</v>
      </c>
      <c r="F13" s="15">
        <v>3</v>
      </c>
      <c r="G13" s="8">
        <f t="shared" si="0"/>
        <v>4601</v>
      </c>
      <c r="H13" s="9">
        <f t="shared" si="1"/>
        <v>9.84655552464314</v>
      </c>
    </row>
    <row r="14" spans="1:8" ht="19.5" thickBot="1" x14ac:dyDescent="0.35">
      <c r="A14" s="16" t="s">
        <v>14</v>
      </c>
      <c r="B14" s="8">
        <f>SUM(Antares)</f>
        <v>16881</v>
      </c>
      <c r="C14" s="8">
        <f t="shared" ref="C14:G14" si="2">SUM(C4:C13)</f>
        <v>16881</v>
      </c>
      <c r="D14" s="8">
        <f t="shared" si="2"/>
        <v>6384</v>
      </c>
      <c r="E14" s="8">
        <f t="shared" si="2"/>
        <v>4341</v>
      </c>
      <c r="F14" s="8">
        <f t="shared" si="2"/>
        <v>13</v>
      </c>
      <c r="G14" s="8">
        <f t="shared" si="2"/>
        <v>46727</v>
      </c>
    </row>
    <row r="15" spans="1:8" ht="20.25" thickTop="1" thickBot="1" x14ac:dyDescent="0.35">
      <c r="A15" s="16" t="s">
        <v>15</v>
      </c>
      <c r="B15" s="9">
        <f>SUM(Antares)*100/Total Totales</f>
        <v>36.126864553684165</v>
      </c>
      <c r="C15" s="9">
        <f>SUM(Betelgeuse)*100/Total Totales</f>
        <v>34.344169323945472</v>
      </c>
      <c r="D15" s="9">
        <f>SUM(Aldebarán)*100/Total Totales</f>
        <v>20.211012904744582</v>
      </c>
      <c r="E15" s="9">
        <f>SUM(Rigel)*100/Total Totales</f>
        <v>9.290132043572239</v>
      </c>
      <c r="F15" s="9">
        <f>SUM(Nulos)*100/Total Totales</f>
        <v>2.7821174053545058E-2</v>
      </c>
    </row>
    <row r="16" spans="1:8" ht="20.25" thickTop="1" thickBot="1" x14ac:dyDescent="0.35">
      <c r="A16" s="16" t="s">
        <v>16</v>
      </c>
      <c r="B16" s="9" t="b">
        <f>SUM(Antares) &gt; Totales Total / 2</f>
        <v>0</v>
      </c>
      <c r="C16" s="9" t="b">
        <f>SUM(Betelgeuse) &gt; Totales Total / 2</f>
        <v>0</v>
      </c>
      <c r="D16" s="9" t="b">
        <f>SUM(Aldebarán) &gt; Totales Total / 2</f>
        <v>0</v>
      </c>
      <c r="E16" s="9" t="b">
        <f>SUM(Rigel) &gt; Totales Total / 2</f>
        <v>0</v>
      </c>
      <c r="F16" s="9" t="b">
        <f>SUM(Nulos) &gt; Totales Total / 2</f>
        <v>0</v>
      </c>
    </row>
    <row r="17" ht="15.75" thickTop="1" x14ac:dyDescent="0.25"/>
  </sheetData>
  <dataConsolidate/>
  <mergeCells count="1">
    <mergeCell ref="B1:F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tabSelected="1" topLeftCell="A15" workbookViewId="0">
      <selection activeCell="C28" sqref="C28"/>
    </sheetView>
  </sheetViews>
  <sheetFormatPr baseColWidth="10" defaultRowHeight="15" outlineLevelRow="1" x14ac:dyDescent="0.25"/>
  <cols>
    <col min="2" max="2" width="13.42578125" bestFit="1" customWidth="1"/>
    <col min="3" max="3" width="10.85546875" bestFit="1" customWidth="1"/>
    <col min="4" max="4" width="12.140625" bestFit="1" customWidth="1"/>
    <col min="5" max="5" width="16.42578125" bestFit="1" customWidth="1"/>
    <col min="6" max="6" width="15.7109375" bestFit="1" customWidth="1"/>
  </cols>
  <sheetData>
    <row r="1" spans="1:9" ht="48.75" x14ac:dyDescent="0.25">
      <c r="A1" s="1">
        <v>41382</v>
      </c>
      <c r="B1" s="18" t="s">
        <v>0</v>
      </c>
      <c r="C1" s="18"/>
      <c r="D1" s="18"/>
      <c r="E1" s="18"/>
      <c r="F1" s="18"/>
      <c r="G1" s="18"/>
    </row>
    <row r="3" spans="1:9" ht="15.75" thickBot="1" x14ac:dyDescent="0.3">
      <c r="B3" s="2" t="s">
        <v>18</v>
      </c>
      <c r="C3" s="2"/>
      <c r="D3" s="2" t="s">
        <v>19</v>
      </c>
      <c r="E3" s="2" t="s">
        <v>20</v>
      </c>
      <c r="F3" s="2" t="s">
        <v>21</v>
      </c>
      <c r="G3" s="2" t="s">
        <v>1</v>
      </c>
      <c r="H3" s="3" t="s">
        <v>2</v>
      </c>
      <c r="I3" s="3" t="s">
        <v>3</v>
      </c>
    </row>
    <row r="4" spans="1:9" ht="19.5" thickTop="1" x14ac:dyDescent="0.3">
      <c r="A4" s="4" t="s">
        <v>4</v>
      </c>
      <c r="B4" s="5">
        <f>SUM(Operador1:Operador4!B4)</f>
        <v>4440</v>
      </c>
      <c r="C4" s="5"/>
      <c r="D4" s="5">
        <f>SUM(Operador1:Operador4!C4)</f>
        <v>8600</v>
      </c>
      <c r="E4" s="5">
        <f>SUM(Operador1:Operador4!D4)</f>
        <v>4420</v>
      </c>
      <c r="F4" s="5">
        <f>SUM(Operador1:Operador4!E4)</f>
        <v>1360</v>
      </c>
      <c r="G4" s="5">
        <f>SUM(Operador1:Operador4!F4)</f>
        <v>0</v>
      </c>
      <c r="H4" s="8">
        <f>SUM(B4:G4)</f>
        <v>18820</v>
      </c>
      <c r="I4" s="9">
        <f>H4*100/$H$14</f>
        <v>10.589214980194454</v>
      </c>
    </row>
    <row r="5" spans="1:9" ht="18.75" x14ac:dyDescent="0.3">
      <c r="A5" s="4" t="s">
        <v>5</v>
      </c>
      <c r="B5" s="5">
        <f>SUM(Operador1:Operador4!B5)</f>
        <v>7560</v>
      </c>
      <c r="C5" s="5"/>
      <c r="D5" s="5">
        <f>SUM(Operador1:Operador4!C5)</f>
        <v>6240</v>
      </c>
      <c r="E5" s="5">
        <f>SUM(Operador1:Operador4!D5)</f>
        <v>1008</v>
      </c>
      <c r="F5" s="5">
        <f>SUM(Operador1:Operador4!E5)</f>
        <v>484</v>
      </c>
      <c r="G5" s="5">
        <f>SUM(Operador1:Operador4!F5)</f>
        <v>8</v>
      </c>
      <c r="H5" s="8">
        <f t="shared" ref="H5:H13" si="0">SUM(B5:G5)</f>
        <v>15300</v>
      </c>
      <c r="I5" s="9">
        <f t="shared" ref="I5:I13" si="1">H5*100/$H$14</f>
        <v>8.6086604249189769</v>
      </c>
    </row>
    <row r="6" spans="1:9" ht="18.75" x14ac:dyDescent="0.3">
      <c r="A6" s="4" t="s">
        <v>6</v>
      </c>
      <c r="B6" s="5">
        <f>SUM(Operador1:Operador4!B6)</f>
        <v>7136</v>
      </c>
      <c r="C6" s="5"/>
      <c r="D6" s="5">
        <f>SUM(Operador1:Operador4!C6)</f>
        <v>6788</v>
      </c>
      <c r="E6" s="5">
        <f>SUM(Operador1:Operador4!D6)</f>
        <v>2256</v>
      </c>
      <c r="F6" s="5">
        <f>SUM(Operador1:Operador4!E6)</f>
        <v>3048</v>
      </c>
      <c r="G6" s="5">
        <f>SUM(Operador1:Operador4!F6)</f>
        <v>4</v>
      </c>
      <c r="H6" s="8">
        <f t="shared" si="0"/>
        <v>19232</v>
      </c>
      <c r="I6" s="9">
        <f t="shared" si="1"/>
        <v>10.821029888368743</v>
      </c>
    </row>
    <row r="7" spans="1:9" ht="18.75" x14ac:dyDescent="0.3">
      <c r="A7" s="4" t="s">
        <v>7</v>
      </c>
      <c r="B7" s="5">
        <f>SUM(Operador1:Operador4!B7)</f>
        <v>4780</v>
      </c>
      <c r="C7" s="5"/>
      <c r="D7" s="5">
        <f>SUM(Operador1:Operador4!C7)</f>
        <v>8876</v>
      </c>
      <c r="E7" s="5">
        <f>SUM(Operador1:Operador4!D7)</f>
        <v>3056</v>
      </c>
      <c r="F7" s="5">
        <f>SUM(Operador1:Operador4!E7)</f>
        <v>1024</v>
      </c>
      <c r="G7" s="5">
        <f>SUM(Operador1:Operador4!F7)</f>
        <v>12</v>
      </c>
      <c r="H7" s="8">
        <f t="shared" si="0"/>
        <v>17748</v>
      </c>
      <c r="I7" s="9">
        <f t="shared" si="1"/>
        <v>9.9860460929060135</v>
      </c>
    </row>
    <row r="8" spans="1:9" ht="18.75" x14ac:dyDescent="0.3">
      <c r="A8" s="4" t="s">
        <v>8</v>
      </c>
      <c r="B8" s="5">
        <f>SUM(Operador1:Operador4!B8)</f>
        <v>8784</v>
      </c>
      <c r="C8" s="5"/>
      <c r="D8" s="5">
        <f>SUM(Operador1:Operador4!C8)</f>
        <v>7496</v>
      </c>
      <c r="E8" s="5">
        <f>SUM(Operador1:Operador4!D8)</f>
        <v>4624</v>
      </c>
      <c r="F8" s="5">
        <f>SUM(Operador1:Operador4!E8)</f>
        <v>2612</v>
      </c>
      <c r="G8" s="5">
        <f>SUM(Operador1:Operador4!F8)</f>
        <v>0</v>
      </c>
      <c r="H8" s="8">
        <f t="shared" si="0"/>
        <v>23516</v>
      </c>
      <c r="I8" s="9">
        <f t="shared" si="1"/>
        <v>13.231454807346056</v>
      </c>
    </row>
    <row r="9" spans="1:9" ht="18.75" x14ac:dyDescent="0.3">
      <c r="A9" s="4" t="s">
        <v>9</v>
      </c>
      <c r="B9" s="5">
        <f>SUM(Operador1:Operador4!B9)</f>
        <v>7680</v>
      </c>
      <c r="C9" s="5"/>
      <c r="D9" s="5">
        <f>SUM(Operador1:Operador4!C9)</f>
        <v>9052</v>
      </c>
      <c r="E9" s="5">
        <f>SUM(Operador1:Operador4!D9)</f>
        <v>1428</v>
      </c>
      <c r="F9" s="5">
        <f>SUM(Operador1:Operador4!E9)</f>
        <v>616</v>
      </c>
      <c r="G9" s="5">
        <f>SUM(Operador1:Operador4!F9)</f>
        <v>8</v>
      </c>
      <c r="H9" s="8">
        <f t="shared" si="0"/>
        <v>18784</v>
      </c>
      <c r="I9" s="9">
        <f t="shared" si="1"/>
        <v>10.568959308606409</v>
      </c>
    </row>
    <row r="10" spans="1:9" ht="18.75" x14ac:dyDescent="0.3">
      <c r="A10" s="4" t="s">
        <v>10</v>
      </c>
      <c r="B10" s="5">
        <f>SUM(Operador1:Operador4!B10)</f>
        <v>5420</v>
      </c>
      <c r="C10" s="5"/>
      <c r="D10" s="5">
        <f>SUM(Operador1:Operador4!C10)</f>
        <v>5684</v>
      </c>
      <c r="E10" s="5">
        <f>SUM(Operador1:Operador4!D10)</f>
        <v>3920</v>
      </c>
      <c r="F10" s="5">
        <f>SUM(Operador1:Operador4!E10)</f>
        <v>3140</v>
      </c>
      <c r="G10" s="5">
        <f>SUM(Operador1:Operador4!F10)</f>
        <v>4</v>
      </c>
      <c r="H10" s="8">
        <f t="shared" si="0"/>
        <v>18168</v>
      </c>
      <c r="I10" s="9">
        <f t="shared" si="1"/>
        <v>10.222362261433201</v>
      </c>
    </row>
    <row r="11" spans="1:9" ht="18.75" x14ac:dyDescent="0.3">
      <c r="A11" s="4" t="s">
        <v>11</v>
      </c>
      <c r="B11" s="5">
        <f>SUM(Operador1:Operador4!B11)</f>
        <v>3932</v>
      </c>
      <c r="C11" s="5"/>
      <c r="D11" s="5">
        <f>SUM(Operador1:Operador4!C11)</f>
        <v>6848</v>
      </c>
      <c r="E11" s="5">
        <f>SUM(Operador1:Operador4!D11)</f>
        <v>2184</v>
      </c>
      <c r="F11" s="5">
        <f>SUM(Operador1:Operador4!E11)</f>
        <v>2500</v>
      </c>
      <c r="G11" s="5">
        <f>SUM(Operador1:Operador4!F11)</f>
        <v>4</v>
      </c>
      <c r="H11" s="8">
        <f t="shared" si="0"/>
        <v>15468</v>
      </c>
      <c r="I11" s="9">
        <f t="shared" si="1"/>
        <v>8.7031868923298532</v>
      </c>
    </row>
    <row r="12" spans="1:9" ht="18.75" x14ac:dyDescent="0.3">
      <c r="A12" s="4" t="s">
        <v>12</v>
      </c>
      <c r="B12" s="5">
        <f>SUM(Operador1:Operador4!B12)</f>
        <v>5036</v>
      </c>
      <c r="C12" s="5"/>
      <c r="D12" s="5">
        <f>SUM(Operador1:Operador4!C12)</f>
        <v>4440</v>
      </c>
      <c r="E12" s="5">
        <f>SUM(Operador1:Operador4!D12)</f>
        <v>1744</v>
      </c>
      <c r="F12" s="5">
        <f>SUM(Operador1:Operador4!E12)</f>
        <v>1068</v>
      </c>
      <c r="G12" s="5">
        <f>SUM(Operador1:Operador4!F12)</f>
        <v>0</v>
      </c>
      <c r="H12" s="8">
        <f t="shared" si="0"/>
        <v>12288</v>
      </c>
      <c r="I12" s="9">
        <f t="shared" si="1"/>
        <v>6.9139359020525744</v>
      </c>
    </row>
    <row r="13" spans="1:9" ht="18.75" x14ac:dyDescent="0.3">
      <c r="A13" s="4" t="s">
        <v>13</v>
      </c>
      <c r="B13" s="5">
        <f>SUM(Operador1:Operador4!B13)</f>
        <v>9424</v>
      </c>
      <c r="C13" s="5"/>
      <c r="D13" s="5">
        <f>SUM(Operador1:Operador4!C13)</f>
        <v>3500</v>
      </c>
      <c r="E13" s="5">
        <f>SUM(Operador1:Operador4!D13)</f>
        <v>3956</v>
      </c>
      <c r="F13" s="5">
        <f>SUM(Operador1:Operador4!E13)</f>
        <v>1512</v>
      </c>
      <c r="G13" s="5">
        <f>SUM(Operador1:Operador4!F13)</f>
        <v>12</v>
      </c>
      <c r="H13" s="8">
        <f t="shared" si="0"/>
        <v>18404</v>
      </c>
      <c r="I13" s="9">
        <f t="shared" si="1"/>
        <v>10.355149441843716</v>
      </c>
    </row>
    <row r="14" spans="1:9" ht="19.5" thickBot="1" x14ac:dyDescent="0.35">
      <c r="A14" s="16" t="s">
        <v>14</v>
      </c>
      <c r="B14" s="8">
        <f>SUM(B4:B13)</f>
        <v>64192</v>
      </c>
      <c r="C14" s="8"/>
      <c r="D14" s="8">
        <f t="shared" ref="D14:H14" si="2">SUM(D4:D13)</f>
        <v>67524</v>
      </c>
      <c r="E14" s="8">
        <f t="shared" si="2"/>
        <v>28596</v>
      </c>
      <c r="F14" s="8">
        <f t="shared" si="2"/>
        <v>17364</v>
      </c>
      <c r="G14" s="8">
        <f t="shared" si="2"/>
        <v>52</v>
      </c>
      <c r="H14" s="8">
        <f t="shared" si="2"/>
        <v>177728</v>
      </c>
    </row>
    <row r="15" spans="1:9" ht="20.25" thickTop="1" thickBot="1" x14ac:dyDescent="0.35">
      <c r="A15" s="16" t="s">
        <v>15</v>
      </c>
      <c r="B15" s="9">
        <f>SUM(Antares)*100/Total Totales</f>
        <v>36.126864553684165</v>
      </c>
      <c r="C15" s="9"/>
      <c r="D15" s="9">
        <f>SUM(Betelgeuse)*100/Total Totales</f>
        <v>34.344169323945472</v>
      </c>
      <c r="E15" s="9">
        <f>SUM(Aldebarán)*100/Total Totales</f>
        <v>20.211012904744582</v>
      </c>
      <c r="F15" s="9">
        <f>SUM(Rigel)*100/Total Totales</f>
        <v>9.290132043572239</v>
      </c>
      <c r="G15" s="9">
        <f>SUM(Nulos)*100/Total Totales</f>
        <v>2.7821174053545058E-2</v>
      </c>
    </row>
    <row r="16" spans="1:9" ht="15.75" thickTop="1" x14ac:dyDescent="0.25"/>
    <row r="18" spans="1:7" x14ac:dyDescent="0.25">
      <c r="C18" t="s">
        <v>18</v>
      </c>
      <c r="D18" t="s">
        <v>19</v>
      </c>
      <c r="E18" t="s">
        <v>20</v>
      </c>
      <c r="F18" t="s">
        <v>21</v>
      </c>
      <c r="G18" t="s">
        <v>1</v>
      </c>
    </row>
    <row r="19" spans="1:7" hidden="1" outlineLevel="1" x14ac:dyDescent="0.25">
      <c r="B19" t="s">
        <v>17</v>
      </c>
      <c r="C19" s="17">
        <f>Operador1!$B$4</f>
        <v>1110</v>
      </c>
      <c r="D19" s="17">
        <f>Operador1!$C$4</f>
        <v>2150</v>
      </c>
      <c r="E19" s="17">
        <f>Operador1!$D$4</f>
        <v>3400</v>
      </c>
      <c r="F19" s="17">
        <f>Operador1!$E$4</f>
        <v>340</v>
      </c>
      <c r="G19" s="17">
        <f>Operador1!$F$4</f>
        <v>0</v>
      </c>
    </row>
    <row r="20" spans="1:7" hidden="1" outlineLevel="1" x14ac:dyDescent="0.25">
      <c r="B20" t="s">
        <v>17</v>
      </c>
      <c r="C20" s="17">
        <f>Operador2!$B$4</f>
        <v>1110</v>
      </c>
      <c r="D20" s="17">
        <f>Operador2!$C$4</f>
        <v>2150</v>
      </c>
      <c r="E20" s="17">
        <f>Operador2!$D$4</f>
        <v>340</v>
      </c>
      <c r="F20" s="17">
        <f>Operador2!$E$4</f>
        <v>340</v>
      </c>
      <c r="G20" s="17">
        <f>Operador2!$F$4</f>
        <v>0</v>
      </c>
    </row>
    <row r="21" spans="1:7" hidden="1" outlineLevel="1" x14ac:dyDescent="0.25">
      <c r="B21" t="s">
        <v>17</v>
      </c>
      <c r="C21" s="17">
        <f>Operador3!$B$4</f>
        <v>1110</v>
      </c>
      <c r="D21" s="17">
        <f>Operador3!$C$4</f>
        <v>2150</v>
      </c>
      <c r="E21" s="17">
        <f>Operador3!$D$4</f>
        <v>340</v>
      </c>
      <c r="F21" s="17">
        <f>Operador3!$E$4</f>
        <v>340</v>
      </c>
      <c r="G21" s="17">
        <f>Operador3!$F$4</f>
        <v>0</v>
      </c>
    </row>
    <row r="22" spans="1:7" hidden="1" outlineLevel="1" x14ac:dyDescent="0.25">
      <c r="B22" t="s">
        <v>17</v>
      </c>
      <c r="C22" s="17">
        <f>Operador4!$B$4</f>
        <v>1110</v>
      </c>
      <c r="D22" s="17">
        <f>Operador4!$C$4</f>
        <v>2150</v>
      </c>
      <c r="E22" s="17">
        <f>Operador4!$D$4</f>
        <v>340</v>
      </c>
      <c r="F22" s="17">
        <f>Operador4!$E$4</f>
        <v>340</v>
      </c>
      <c r="G22" s="17">
        <f>Operador4!$F$4</f>
        <v>0</v>
      </c>
    </row>
    <row r="23" spans="1:7" collapsed="1" x14ac:dyDescent="0.25">
      <c r="A23" t="s">
        <v>4</v>
      </c>
      <c r="C23" s="17">
        <f>SUM(C19:C22)</f>
        <v>4440</v>
      </c>
      <c r="D23" s="17">
        <f>SUM(D19:D22)</f>
        <v>8600</v>
      </c>
      <c r="E23" s="17">
        <f>SUM(E19:E22)</f>
        <v>4420</v>
      </c>
      <c r="F23" s="17">
        <f>SUM(F19:F22)</f>
        <v>1360</v>
      </c>
      <c r="G23" s="17">
        <f>SUM(G19:G22)</f>
        <v>0</v>
      </c>
    </row>
    <row r="24" spans="1:7" outlineLevel="1" x14ac:dyDescent="0.25">
      <c r="B24" t="s">
        <v>17</v>
      </c>
      <c r="C24" s="17">
        <f>Operador1!$B$5</f>
        <v>1890</v>
      </c>
      <c r="D24" s="17">
        <f>Operador1!$C$5</f>
        <v>1560</v>
      </c>
      <c r="E24" s="17">
        <f>Operador1!$D$5</f>
        <v>252</v>
      </c>
      <c r="F24" s="17">
        <f>Operador1!$E$5</f>
        <v>121</v>
      </c>
      <c r="G24" s="17">
        <f>Operador1!$F$5</f>
        <v>2</v>
      </c>
    </row>
    <row r="25" spans="1:7" outlineLevel="1" x14ac:dyDescent="0.25">
      <c r="B25" t="s">
        <v>17</v>
      </c>
      <c r="C25" s="17">
        <f>Operador2!$B$5</f>
        <v>1890</v>
      </c>
      <c r="D25" s="17">
        <f>Operador2!$C$5</f>
        <v>1560</v>
      </c>
      <c r="E25" s="17">
        <f>Operador2!$D$5</f>
        <v>252</v>
      </c>
      <c r="F25" s="17">
        <f>Operador2!$E$5</f>
        <v>121</v>
      </c>
      <c r="G25" s="17">
        <f>Operador2!$F$5</f>
        <v>2</v>
      </c>
    </row>
    <row r="26" spans="1:7" outlineLevel="1" x14ac:dyDescent="0.25">
      <c r="B26" t="s">
        <v>17</v>
      </c>
      <c r="C26" s="17">
        <f>Operador3!$B$5</f>
        <v>1890</v>
      </c>
      <c r="D26" s="17">
        <f>Operador3!$C$5</f>
        <v>1560</v>
      </c>
      <c r="E26" s="17">
        <f>Operador3!$D$5</f>
        <v>252</v>
      </c>
      <c r="F26" s="17">
        <f>Operador3!$E$5</f>
        <v>121</v>
      </c>
      <c r="G26" s="17">
        <f>Operador3!$F$5</f>
        <v>2</v>
      </c>
    </row>
    <row r="27" spans="1:7" outlineLevel="1" x14ac:dyDescent="0.25">
      <c r="B27" t="s">
        <v>17</v>
      </c>
      <c r="C27" s="17">
        <f>Operador4!$B$5</f>
        <v>1890</v>
      </c>
      <c r="D27" s="17">
        <f>Operador4!$C$5</f>
        <v>1560</v>
      </c>
      <c r="E27" s="17">
        <f>Operador4!$D$5</f>
        <v>252</v>
      </c>
      <c r="F27" s="17">
        <f>Operador4!$E$5</f>
        <v>121</v>
      </c>
      <c r="G27" s="17">
        <f>Operador4!$F$5</f>
        <v>2</v>
      </c>
    </row>
    <row r="28" spans="1:7" x14ac:dyDescent="0.25">
      <c r="A28" t="s">
        <v>5</v>
      </c>
      <c r="C28" s="17">
        <f>SUM(C24:C27)</f>
        <v>7560</v>
      </c>
      <c r="D28" s="17">
        <f>SUM(D24:D27)</f>
        <v>6240</v>
      </c>
      <c r="E28" s="17">
        <f>SUM(E24:E27)</f>
        <v>1008</v>
      </c>
      <c r="F28" s="17">
        <f>SUM(F24:F27)</f>
        <v>484</v>
      </c>
      <c r="G28" s="17">
        <f>SUM(G24:G27)</f>
        <v>8</v>
      </c>
    </row>
    <row r="29" spans="1:7" hidden="1" outlineLevel="1" x14ac:dyDescent="0.25">
      <c r="B29" t="s">
        <v>17</v>
      </c>
      <c r="C29" s="17">
        <f>Operador1!$B$6</f>
        <v>1784</v>
      </c>
      <c r="D29" s="17">
        <f>Operador1!$C$6</f>
        <v>1697</v>
      </c>
      <c r="E29" s="17">
        <f>Operador1!$D$6</f>
        <v>564</v>
      </c>
      <c r="F29" s="17">
        <f>Operador1!$E$6</f>
        <v>762</v>
      </c>
      <c r="G29" s="17">
        <f>Operador1!$F$6</f>
        <v>1</v>
      </c>
    </row>
    <row r="30" spans="1:7" hidden="1" outlineLevel="1" x14ac:dyDescent="0.25">
      <c r="B30" t="s">
        <v>17</v>
      </c>
      <c r="C30" s="17">
        <f>Operador2!$B$6</f>
        <v>1784</v>
      </c>
      <c r="D30" s="17">
        <f>Operador2!$C$6</f>
        <v>1697</v>
      </c>
      <c r="E30" s="17">
        <f>Operador2!$D$6</f>
        <v>564</v>
      </c>
      <c r="F30" s="17">
        <f>Operador2!$E$6</f>
        <v>762</v>
      </c>
      <c r="G30" s="17">
        <f>Operador2!$F$6</f>
        <v>1</v>
      </c>
    </row>
    <row r="31" spans="1:7" hidden="1" outlineLevel="1" x14ac:dyDescent="0.25">
      <c r="B31" t="s">
        <v>17</v>
      </c>
      <c r="C31" s="17">
        <f>Operador3!$B$6</f>
        <v>1784</v>
      </c>
      <c r="D31" s="17">
        <f>Operador3!$C$6</f>
        <v>1697</v>
      </c>
      <c r="E31" s="17">
        <f>Operador3!$D$6</f>
        <v>564</v>
      </c>
      <c r="F31" s="17">
        <f>Operador3!$E$6</f>
        <v>762</v>
      </c>
      <c r="G31" s="17">
        <f>Operador3!$F$6</f>
        <v>1</v>
      </c>
    </row>
    <row r="32" spans="1:7" hidden="1" outlineLevel="1" x14ac:dyDescent="0.25">
      <c r="B32" t="s">
        <v>17</v>
      </c>
      <c r="C32" s="17">
        <f>Operador4!$B$6</f>
        <v>1784</v>
      </c>
      <c r="D32" s="17">
        <f>Operador4!$C$6</f>
        <v>1697</v>
      </c>
      <c r="E32" s="17">
        <f>Operador4!$D$6</f>
        <v>564</v>
      </c>
      <c r="F32" s="17">
        <f>Operador4!$E$6</f>
        <v>762</v>
      </c>
      <c r="G32" s="17">
        <f>Operador4!$F$6</f>
        <v>1</v>
      </c>
    </row>
    <row r="33" spans="1:7" collapsed="1" x14ac:dyDescent="0.25">
      <c r="A33" t="s">
        <v>6</v>
      </c>
      <c r="C33" s="17">
        <f>SUM(C29:C32)</f>
        <v>7136</v>
      </c>
      <c r="D33" s="17">
        <f>SUM(D29:D32)</f>
        <v>6788</v>
      </c>
      <c r="E33" s="17">
        <f>SUM(E29:E32)</f>
        <v>2256</v>
      </c>
      <c r="F33" s="17">
        <f>SUM(F29:F32)</f>
        <v>3048</v>
      </c>
      <c r="G33" s="17">
        <f>SUM(G29:G32)</f>
        <v>4</v>
      </c>
    </row>
    <row r="34" spans="1:7" hidden="1" outlineLevel="1" x14ac:dyDescent="0.25">
      <c r="B34" t="s">
        <v>17</v>
      </c>
      <c r="C34" s="17">
        <f>Operador1!$B$7</f>
        <v>1195</v>
      </c>
      <c r="D34" s="17">
        <f>Operador1!$C$7</f>
        <v>2219</v>
      </c>
      <c r="E34" s="17">
        <f>Operador1!$D$7</f>
        <v>764</v>
      </c>
      <c r="F34" s="17">
        <f>Operador1!$E$7</f>
        <v>256</v>
      </c>
      <c r="G34" s="17">
        <f>Operador1!$F$7</f>
        <v>3</v>
      </c>
    </row>
    <row r="35" spans="1:7" hidden="1" outlineLevel="1" x14ac:dyDescent="0.25">
      <c r="B35" t="s">
        <v>17</v>
      </c>
      <c r="C35" s="17">
        <f>Operador2!$B$7</f>
        <v>1195</v>
      </c>
      <c r="D35" s="17">
        <f>Operador2!$C$7</f>
        <v>2219</v>
      </c>
      <c r="E35" s="17">
        <f>Operador2!$D$7</f>
        <v>764</v>
      </c>
      <c r="F35" s="17">
        <f>Operador2!$E$7</f>
        <v>256</v>
      </c>
      <c r="G35" s="17">
        <f>Operador2!$F$7</f>
        <v>3</v>
      </c>
    </row>
    <row r="36" spans="1:7" hidden="1" outlineLevel="1" x14ac:dyDescent="0.25">
      <c r="B36" t="s">
        <v>17</v>
      </c>
      <c r="C36" s="17">
        <f>Operador3!$B$7</f>
        <v>1195</v>
      </c>
      <c r="D36" s="17">
        <f>Operador3!$C$7</f>
        <v>2219</v>
      </c>
      <c r="E36" s="17">
        <f>Operador3!$D$7</f>
        <v>764</v>
      </c>
      <c r="F36" s="17">
        <f>Operador3!$E$7</f>
        <v>256</v>
      </c>
      <c r="G36" s="17">
        <f>Operador3!$F$7</f>
        <v>3</v>
      </c>
    </row>
    <row r="37" spans="1:7" hidden="1" outlineLevel="1" x14ac:dyDescent="0.25">
      <c r="B37" t="s">
        <v>17</v>
      </c>
      <c r="C37" s="17">
        <f>Operador4!$B$7</f>
        <v>1195</v>
      </c>
      <c r="D37" s="17">
        <f>Operador4!$C$7</f>
        <v>2219</v>
      </c>
      <c r="E37" s="17">
        <f>Operador4!$D$7</f>
        <v>764</v>
      </c>
      <c r="F37" s="17">
        <f>Operador4!$E$7</f>
        <v>256</v>
      </c>
      <c r="G37" s="17">
        <f>Operador4!$F$7</f>
        <v>3</v>
      </c>
    </row>
    <row r="38" spans="1:7" collapsed="1" x14ac:dyDescent="0.25">
      <c r="A38" t="s">
        <v>7</v>
      </c>
      <c r="C38" s="17">
        <f>SUM(C34:C37)</f>
        <v>4780</v>
      </c>
      <c r="D38" s="17">
        <f>SUM(D34:D37)</f>
        <v>8876</v>
      </c>
      <c r="E38" s="17">
        <f>SUM(E34:E37)</f>
        <v>3056</v>
      </c>
      <c r="F38" s="17">
        <f>SUM(F34:F37)</f>
        <v>1024</v>
      </c>
      <c r="G38" s="17">
        <f>SUM(G34:G37)</f>
        <v>12</v>
      </c>
    </row>
    <row r="39" spans="1:7" hidden="1" outlineLevel="1" x14ac:dyDescent="0.25">
      <c r="B39" t="s">
        <v>17</v>
      </c>
      <c r="C39" s="17">
        <f>Operador1!$B$8</f>
        <v>2196</v>
      </c>
      <c r="D39" s="17">
        <f>Operador1!$C$8</f>
        <v>1874</v>
      </c>
      <c r="E39" s="17">
        <f>Operador1!$D$8</f>
        <v>1156</v>
      </c>
      <c r="F39" s="17">
        <f>Operador1!$E$8</f>
        <v>653</v>
      </c>
      <c r="G39" s="17">
        <f>Operador1!$F$8</f>
        <v>0</v>
      </c>
    </row>
    <row r="40" spans="1:7" hidden="1" outlineLevel="1" x14ac:dyDescent="0.25">
      <c r="B40" t="s">
        <v>17</v>
      </c>
      <c r="C40" s="17">
        <f>Operador2!$B$8</f>
        <v>2196</v>
      </c>
      <c r="D40" s="17">
        <f>Operador2!$C$8</f>
        <v>1874</v>
      </c>
      <c r="E40" s="17">
        <f>Operador2!$D$8</f>
        <v>1156</v>
      </c>
      <c r="F40" s="17">
        <f>Operador2!$E$8</f>
        <v>653</v>
      </c>
      <c r="G40" s="17">
        <f>Operador2!$F$8</f>
        <v>0</v>
      </c>
    </row>
    <row r="41" spans="1:7" hidden="1" outlineLevel="1" x14ac:dyDescent="0.25">
      <c r="B41" t="s">
        <v>17</v>
      </c>
      <c r="C41" s="17">
        <f>Operador3!$B$8</f>
        <v>2196</v>
      </c>
      <c r="D41" s="17">
        <f>Operador3!$C$8</f>
        <v>1874</v>
      </c>
      <c r="E41" s="17">
        <f>Operador3!$D$8</f>
        <v>1156</v>
      </c>
      <c r="F41" s="17">
        <f>Operador3!$E$8</f>
        <v>653</v>
      </c>
      <c r="G41" s="17">
        <f>Operador3!$F$8</f>
        <v>0</v>
      </c>
    </row>
    <row r="42" spans="1:7" hidden="1" outlineLevel="1" x14ac:dyDescent="0.25">
      <c r="B42" t="s">
        <v>17</v>
      </c>
      <c r="C42" s="17">
        <f>Operador4!$B$8</f>
        <v>2196</v>
      </c>
      <c r="D42" s="17">
        <f>Operador4!$C$8</f>
        <v>1874</v>
      </c>
      <c r="E42" s="17">
        <f>Operador4!$D$8</f>
        <v>1156</v>
      </c>
      <c r="F42" s="17">
        <f>Operador4!$E$8</f>
        <v>653</v>
      </c>
      <c r="G42" s="17">
        <f>Operador4!$F$8</f>
        <v>0</v>
      </c>
    </row>
    <row r="43" spans="1:7" collapsed="1" x14ac:dyDescent="0.25">
      <c r="A43" t="s">
        <v>8</v>
      </c>
      <c r="C43" s="17">
        <f>SUM(C39:C42)</f>
        <v>8784</v>
      </c>
      <c r="D43" s="17">
        <f>SUM(D39:D42)</f>
        <v>7496</v>
      </c>
      <c r="E43" s="17">
        <f>SUM(E39:E42)</f>
        <v>4624</v>
      </c>
      <c r="F43" s="17">
        <f>SUM(F39:F42)</f>
        <v>2612</v>
      </c>
      <c r="G43" s="17">
        <f>SUM(G39:G42)</f>
        <v>0</v>
      </c>
    </row>
    <row r="44" spans="1:7" hidden="1" outlineLevel="1" x14ac:dyDescent="0.25">
      <c r="B44" t="s">
        <v>17</v>
      </c>
      <c r="C44" s="17">
        <f>Operador1!$B$9</f>
        <v>1920</v>
      </c>
      <c r="D44" s="17">
        <f>Operador1!$C$9</f>
        <v>2263</v>
      </c>
      <c r="E44" s="17">
        <f>Operador1!$D$9</f>
        <v>357</v>
      </c>
      <c r="F44" s="17">
        <f>Operador1!$E$9</f>
        <v>154</v>
      </c>
      <c r="G44" s="17">
        <f>Operador1!$F$9</f>
        <v>2</v>
      </c>
    </row>
    <row r="45" spans="1:7" hidden="1" outlineLevel="1" x14ac:dyDescent="0.25">
      <c r="B45" t="s">
        <v>17</v>
      </c>
      <c r="C45" s="17">
        <f>Operador2!$B$9</f>
        <v>1920</v>
      </c>
      <c r="D45" s="17">
        <f>Operador2!$C$9</f>
        <v>2263</v>
      </c>
      <c r="E45" s="17">
        <f>Operador2!$D$9</f>
        <v>357</v>
      </c>
      <c r="F45" s="17">
        <f>Operador2!$E$9</f>
        <v>154</v>
      </c>
      <c r="G45" s="17">
        <f>Operador2!$F$9</f>
        <v>2</v>
      </c>
    </row>
    <row r="46" spans="1:7" hidden="1" outlineLevel="1" x14ac:dyDescent="0.25">
      <c r="B46" t="s">
        <v>17</v>
      </c>
      <c r="C46" s="17">
        <f>Operador3!$B$9</f>
        <v>1920</v>
      </c>
      <c r="D46" s="17">
        <f>Operador3!$C$9</f>
        <v>2263</v>
      </c>
      <c r="E46" s="17">
        <f>Operador3!$D$9</f>
        <v>357</v>
      </c>
      <c r="F46" s="17">
        <f>Operador3!$E$9</f>
        <v>154</v>
      </c>
      <c r="G46" s="17">
        <f>Operador3!$F$9</f>
        <v>2</v>
      </c>
    </row>
    <row r="47" spans="1:7" hidden="1" outlineLevel="1" x14ac:dyDescent="0.25">
      <c r="B47" t="s">
        <v>17</v>
      </c>
      <c r="C47" s="17">
        <f>Operador4!$B$9</f>
        <v>1920</v>
      </c>
      <c r="D47" s="17">
        <f>Operador4!$C$9</f>
        <v>2263</v>
      </c>
      <c r="E47" s="17">
        <f>Operador4!$D$9</f>
        <v>357</v>
      </c>
      <c r="F47" s="17">
        <f>Operador4!$E$9</f>
        <v>154</v>
      </c>
      <c r="G47" s="17">
        <f>Operador4!$F$9</f>
        <v>2</v>
      </c>
    </row>
    <row r="48" spans="1:7" collapsed="1" x14ac:dyDescent="0.25">
      <c r="A48" t="s">
        <v>9</v>
      </c>
      <c r="C48" s="17">
        <f>SUM(C44:C47)</f>
        <v>7680</v>
      </c>
      <c r="D48" s="17">
        <f>SUM(D44:D47)</f>
        <v>9052</v>
      </c>
      <c r="E48" s="17">
        <f>SUM(E44:E47)</f>
        <v>1428</v>
      </c>
      <c r="F48" s="17">
        <f>SUM(F44:F47)</f>
        <v>616</v>
      </c>
      <c r="G48" s="17">
        <f>SUM(G44:G47)</f>
        <v>8</v>
      </c>
    </row>
    <row r="49" spans="1:7" hidden="1" outlineLevel="1" x14ac:dyDescent="0.25">
      <c r="B49" t="s">
        <v>17</v>
      </c>
      <c r="C49" s="17">
        <f>Operador1!$B$10</f>
        <v>1355</v>
      </c>
      <c r="D49" s="17">
        <f>Operador1!$C$10</f>
        <v>1421</v>
      </c>
      <c r="E49" s="17">
        <f>Operador1!$D$10</f>
        <v>980</v>
      </c>
      <c r="F49" s="17">
        <f>Operador1!$E$10</f>
        <v>785</v>
      </c>
      <c r="G49" s="17">
        <f>Operador1!$F$10</f>
        <v>1</v>
      </c>
    </row>
    <row r="50" spans="1:7" hidden="1" outlineLevel="1" x14ac:dyDescent="0.25">
      <c r="B50" t="s">
        <v>17</v>
      </c>
      <c r="C50" s="17">
        <f>Operador2!$B$10</f>
        <v>1355</v>
      </c>
      <c r="D50" s="17">
        <f>Operador2!$C$10</f>
        <v>1421</v>
      </c>
      <c r="E50" s="17">
        <f>Operador2!$D$10</f>
        <v>980</v>
      </c>
      <c r="F50" s="17">
        <f>Operador2!$E$10</f>
        <v>785</v>
      </c>
      <c r="G50" s="17">
        <f>Operador2!$F$10</f>
        <v>1</v>
      </c>
    </row>
    <row r="51" spans="1:7" hidden="1" outlineLevel="1" x14ac:dyDescent="0.25">
      <c r="B51" t="s">
        <v>17</v>
      </c>
      <c r="C51" s="17">
        <f>Operador3!$B$10</f>
        <v>1355</v>
      </c>
      <c r="D51" s="17">
        <f>Operador3!$C$10</f>
        <v>1421</v>
      </c>
      <c r="E51" s="17">
        <f>Operador3!$D$10</f>
        <v>980</v>
      </c>
      <c r="F51" s="17">
        <f>Operador3!$E$10</f>
        <v>785</v>
      </c>
      <c r="G51" s="17">
        <f>Operador3!$F$10</f>
        <v>1</v>
      </c>
    </row>
    <row r="52" spans="1:7" hidden="1" outlineLevel="1" x14ac:dyDescent="0.25">
      <c r="B52" t="s">
        <v>17</v>
      </c>
      <c r="C52" s="17">
        <f>Operador4!$B$10</f>
        <v>1355</v>
      </c>
      <c r="D52" s="17">
        <f>Operador4!$C$10</f>
        <v>1421</v>
      </c>
      <c r="E52" s="17">
        <f>Operador4!$D$10</f>
        <v>980</v>
      </c>
      <c r="F52" s="17">
        <f>Operador4!$E$10</f>
        <v>785</v>
      </c>
      <c r="G52" s="17">
        <f>Operador4!$F$10</f>
        <v>1</v>
      </c>
    </row>
    <row r="53" spans="1:7" collapsed="1" x14ac:dyDescent="0.25">
      <c r="A53" t="s">
        <v>10</v>
      </c>
      <c r="C53" s="17">
        <f>SUM(C49:C52)</f>
        <v>5420</v>
      </c>
      <c r="D53" s="17">
        <f>SUM(D49:D52)</f>
        <v>5684</v>
      </c>
      <c r="E53" s="17">
        <f>SUM(E49:E52)</f>
        <v>3920</v>
      </c>
      <c r="F53" s="17">
        <f>SUM(F49:F52)</f>
        <v>3140</v>
      </c>
      <c r="G53" s="17">
        <f>SUM(G49:G52)</f>
        <v>4</v>
      </c>
    </row>
    <row r="54" spans="1:7" hidden="1" outlineLevel="1" x14ac:dyDescent="0.25">
      <c r="B54" t="s">
        <v>17</v>
      </c>
      <c r="C54" s="17">
        <f>Operador1!$B$11</f>
        <v>983</v>
      </c>
      <c r="D54" s="17">
        <f>Operador1!$C$11</f>
        <v>1712</v>
      </c>
      <c r="E54" s="17">
        <f>Operador1!$D$11</f>
        <v>546</v>
      </c>
      <c r="F54" s="17">
        <f>Operador1!$E$11</f>
        <v>625</v>
      </c>
      <c r="G54" s="17">
        <f>Operador1!$F$11</f>
        <v>1</v>
      </c>
    </row>
    <row r="55" spans="1:7" hidden="1" outlineLevel="1" x14ac:dyDescent="0.25">
      <c r="B55" t="s">
        <v>17</v>
      </c>
      <c r="C55" s="17">
        <f>Operador2!$B$11</f>
        <v>983</v>
      </c>
      <c r="D55" s="17">
        <f>Operador2!$C$11</f>
        <v>1712</v>
      </c>
      <c r="E55" s="17">
        <f>Operador2!$D$11</f>
        <v>546</v>
      </c>
      <c r="F55" s="17">
        <f>Operador2!$E$11</f>
        <v>625</v>
      </c>
      <c r="G55" s="17">
        <f>Operador2!$F$11</f>
        <v>1</v>
      </c>
    </row>
    <row r="56" spans="1:7" hidden="1" outlineLevel="1" x14ac:dyDescent="0.25">
      <c r="B56" t="s">
        <v>17</v>
      </c>
      <c r="C56" s="17">
        <f>Operador3!$B$11</f>
        <v>983</v>
      </c>
      <c r="D56" s="17">
        <f>Operador3!$C$11</f>
        <v>1712</v>
      </c>
      <c r="E56" s="17">
        <f>Operador3!$D$11</f>
        <v>546</v>
      </c>
      <c r="F56" s="17">
        <f>Operador3!$E$11</f>
        <v>625</v>
      </c>
      <c r="G56" s="17">
        <f>Operador3!$F$11</f>
        <v>1</v>
      </c>
    </row>
    <row r="57" spans="1:7" hidden="1" outlineLevel="1" x14ac:dyDescent="0.25">
      <c r="B57" t="s">
        <v>17</v>
      </c>
      <c r="C57" s="17">
        <f>Operador4!$B$11</f>
        <v>983</v>
      </c>
      <c r="D57" s="17">
        <f>Operador4!$C$11</f>
        <v>1712</v>
      </c>
      <c r="E57" s="17">
        <f>Operador4!$D$11</f>
        <v>546</v>
      </c>
      <c r="F57" s="17">
        <f>Operador4!$E$11</f>
        <v>625</v>
      </c>
      <c r="G57" s="17">
        <f>Operador4!$F$11</f>
        <v>1</v>
      </c>
    </row>
    <row r="58" spans="1:7" collapsed="1" x14ac:dyDescent="0.25">
      <c r="A58" t="s">
        <v>11</v>
      </c>
      <c r="C58" s="17">
        <f>SUM(C54:C57)</f>
        <v>3932</v>
      </c>
      <c r="D58" s="17">
        <f>SUM(D54:D57)</f>
        <v>6848</v>
      </c>
      <c r="E58" s="17">
        <f>SUM(E54:E57)</f>
        <v>2184</v>
      </c>
      <c r="F58" s="17">
        <f>SUM(F54:F57)</f>
        <v>2500</v>
      </c>
      <c r="G58" s="17">
        <f>SUM(G54:G57)</f>
        <v>4</v>
      </c>
    </row>
    <row r="59" spans="1:7" hidden="1" outlineLevel="1" x14ac:dyDescent="0.25">
      <c r="B59" t="s">
        <v>17</v>
      </c>
      <c r="C59" s="17">
        <f>Operador1!$B$12</f>
        <v>1259</v>
      </c>
      <c r="D59" s="17">
        <f>Operador1!$C$12</f>
        <v>1110</v>
      </c>
      <c r="E59" s="17">
        <f>Operador1!$D$12</f>
        <v>436</v>
      </c>
      <c r="F59" s="17">
        <f>Operador1!$E$12</f>
        <v>267</v>
      </c>
      <c r="G59" s="17">
        <f>Operador1!$F$12</f>
        <v>0</v>
      </c>
    </row>
    <row r="60" spans="1:7" hidden="1" outlineLevel="1" x14ac:dyDescent="0.25">
      <c r="B60" t="s">
        <v>17</v>
      </c>
      <c r="C60" s="17">
        <f>Operador2!$B$12</f>
        <v>1259</v>
      </c>
      <c r="D60" s="17">
        <f>Operador2!$C$12</f>
        <v>1110</v>
      </c>
      <c r="E60" s="17">
        <f>Operador2!$D$12</f>
        <v>436</v>
      </c>
      <c r="F60" s="17">
        <f>Operador2!$E$12</f>
        <v>267</v>
      </c>
      <c r="G60" s="17">
        <f>Operador2!$F$12</f>
        <v>0</v>
      </c>
    </row>
    <row r="61" spans="1:7" hidden="1" outlineLevel="1" x14ac:dyDescent="0.25">
      <c r="B61" t="s">
        <v>17</v>
      </c>
      <c r="C61" s="17">
        <f>Operador3!$B$12</f>
        <v>1259</v>
      </c>
      <c r="D61" s="17">
        <f>Operador3!$C$12</f>
        <v>1110</v>
      </c>
      <c r="E61" s="17">
        <f>Operador3!$D$12</f>
        <v>436</v>
      </c>
      <c r="F61" s="17">
        <f>Operador3!$E$12</f>
        <v>267</v>
      </c>
      <c r="G61" s="17">
        <f>Operador3!$F$12</f>
        <v>0</v>
      </c>
    </row>
    <row r="62" spans="1:7" hidden="1" outlineLevel="1" x14ac:dyDescent="0.25">
      <c r="B62" t="s">
        <v>17</v>
      </c>
      <c r="C62" s="17">
        <f>Operador4!$B$12</f>
        <v>1259</v>
      </c>
      <c r="D62" s="17">
        <f>Operador4!$C$12</f>
        <v>1110</v>
      </c>
      <c r="E62" s="17">
        <f>Operador4!$D$12</f>
        <v>436</v>
      </c>
      <c r="F62" s="17">
        <f>Operador4!$E$12</f>
        <v>267</v>
      </c>
      <c r="G62" s="17">
        <f>Operador4!$F$12</f>
        <v>0</v>
      </c>
    </row>
    <row r="63" spans="1:7" collapsed="1" x14ac:dyDescent="0.25">
      <c r="A63" t="s">
        <v>12</v>
      </c>
      <c r="C63" s="17">
        <f>SUM(C59:C62)</f>
        <v>5036</v>
      </c>
      <c r="D63" s="17">
        <f>SUM(D59:D62)</f>
        <v>4440</v>
      </c>
      <c r="E63" s="17">
        <f>SUM(E59:E62)</f>
        <v>1744</v>
      </c>
      <c r="F63" s="17">
        <f>SUM(F59:F62)</f>
        <v>1068</v>
      </c>
      <c r="G63" s="17">
        <f>SUM(G59:G62)</f>
        <v>0</v>
      </c>
    </row>
    <row r="64" spans="1:7" hidden="1" outlineLevel="1" x14ac:dyDescent="0.25">
      <c r="B64" t="s">
        <v>17</v>
      </c>
      <c r="C64" s="17">
        <f>Operador1!$B$13</f>
        <v>2356</v>
      </c>
      <c r="D64" s="17">
        <f>Operador1!$C$13</f>
        <v>875</v>
      </c>
      <c r="E64" s="17">
        <f>Operador1!$D$13</f>
        <v>989</v>
      </c>
      <c r="F64" s="17">
        <f>Operador1!$E$13</f>
        <v>378</v>
      </c>
      <c r="G64" s="17">
        <f>Operador1!$F$13</f>
        <v>3</v>
      </c>
    </row>
    <row r="65" spans="1:7" hidden="1" outlineLevel="1" x14ac:dyDescent="0.25">
      <c r="B65" t="s">
        <v>17</v>
      </c>
      <c r="C65" s="17">
        <f>Operador2!$B$13</f>
        <v>2356</v>
      </c>
      <c r="D65" s="17">
        <f>Operador2!$C$13</f>
        <v>875</v>
      </c>
      <c r="E65" s="17">
        <f>Operador2!$D$13</f>
        <v>989</v>
      </c>
      <c r="F65" s="17">
        <f>Operador2!$E$13</f>
        <v>378</v>
      </c>
      <c r="G65" s="17">
        <f>Operador2!$F$13</f>
        <v>3</v>
      </c>
    </row>
    <row r="66" spans="1:7" hidden="1" outlineLevel="1" x14ac:dyDescent="0.25">
      <c r="B66" t="s">
        <v>17</v>
      </c>
      <c r="C66" s="17">
        <f>Operador3!$B$13</f>
        <v>2356</v>
      </c>
      <c r="D66" s="17">
        <f>Operador3!$C$13</f>
        <v>875</v>
      </c>
      <c r="E66" s="17">
        <f>Operador3!$D$13</f>
        <v>989</v>
      </c>
      <c r="F66" s="17">
        <f>Operador3!$E$13</f>
        <v>378</v>
      </c>
      <c r="G66" s="17">
        <f>Operador3!$F$13</f>
        <v>3</v>
      </c>
    </row>
    <row r="67" spans="1:7" hidden="1" outlineLevel="1" x14ac:dyDescent="0.25">
      <c r="B67" t="s">
        <v>17</v>
      </c>
      <c r="C67" s="17">
        <f>Operador4!$B$13</f>
        <v>2356</v>
      </c>
      <c r="D67" s="17">
        <f>Operador4!$C$13</f>
        <v>875</v>
      </c>
      <c r="E67" s="17">
        <f>Operador4!$D$13</f>
        <v>989</v>
      </c>
      <c r="F67" s="17">
        <f>Operador4!$E$13</f>
        <v>378</v>
      </c>
      <c r="G67" s="17">
        <f>Operador4!$F$13</f>
        <v>3</v>
      </c>
    </row>
    <row r="68" spans="1:7" collapsed="1" x14ac:dyDescent="0.25">
      <c r="A68" t="s">
        <v>13</v>
      </c>
      <c r="C68" s="17">
        <f>SUM(C64:C67)</f>
        <v>9424</v>
      </c>
      <c r="D68" s="17">
        <f>SUM(D64:D67)</f>
        <v>3500</v>
      </c>
      <c r="E68" s="17">
        <f>SUM(E64:E67)</f>
        <v>3956</v>
      </c>
      <c r="F68" s="17">
        <f>SUM(F64:F67)</f>
        <v>1512</v>
      </c>
      <c r="G68" s="17">
        <f>SUM(G64:G67)</f>
        <v>12</v>
      </c>
    </row>
  </sheetData>
  <dataConsolidate topLabels="1" link="1">
    <dataRefs count="4">
      <dataRef ref="A3:F13" sheet="Operador1"/>
      <dataRef ref="A3:F13" sheet="Operador2"/>
      <dataRef ref="A3:F13" sheet="Operador3"/>
      <dataRef ref="A3:F13" sheet="Operador4"/>
    </dataRefs>
  </dataConsolidate>
  <mergeCells count="1">
    <mergeCell ref="B1:G1"/>
  </mergeCells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G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Operador1</vt:lpstr>
      <vt:lpstr>Operador2</vt:lpstr>
      <vt:lpstr>Operador3</vt:lpstr>
      <vt:lpstr>Operador4</vt:lpstr>
      <vt:lpstr>Operador5</vt:lpstr>
      <vt:lpstr>Consolidación</vt:lpstr>
      <vt:lpstr>Aldebarán</vt:lpstr>
      <vt:lpstr>Antares</vt:lpstr>
      <vt:lpstr>Betelgeuse</vt:lpstr>
      <vt:lpstr>Colegio_1</vt:lpstr>
      <vt:lpstr>Nulos</vt:lpstr>
      <vt:lpstr>Rigel</vt:lpstr>
      <vt:lpstr>Total</vt:lpstr>
      <vt:lpstr>Totales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2006-12-08T11:54:24Z</dcterms:created>
  <dcterms:modified xsi:type="dcterms:W3CDTF">2013-04-20T18:34:45Z</dcterms:modified>
</cp:coreProperties>
</file>