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4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Hoja1!$B$4:$F$13</definedName>
    <definedName name="Magdalenas">Hoja1!$C$4:$C$13</definedName>
    <definedName name="Mantecados">Hoja1!$E$4:$E$13</definedName>
    <definedName name="Otros">Hoja1!$F$4:$F$13</definedName>
    <definedName name="Panes">Hoja1!$B$4:$B$13</definedName>
    <definedName name="Punto_venta_1">Hoja1!$B$4:$F$4</definedName>
    <definedName name="Punto_venta_10">Hoja1!$B$13:$F$13</definedName>
    <definedName name="Punto_venta_2">Hoja1!$B$5:$F$5</definedName>
    <definedName name="Punto_venta_3">Hoja1!$B$6:$F$6</definedName>
    <definedName name="Punto_venta_4">Hoja1!$B$7:$F$7</definedName>
    <definedName name="Punto_venta_5">Hoja1!$B$8:$F$8</definedName>
    <definedName name="Punto_venta_6">Hoja1!$B$9:$F$9</definedName>
    <definedName name="Punto_venta_7">Hoja1!$B$10:$F$10</definedName>
    <definedName name="Punto_venta_8">Hoja1!$B$11:$F$11</definedName>
    <definedName name="Punto_venta_9">Hoja1!$B$12:$F$12</definedName>
    <definedName name="Tartas">Hoja1!$D$4:$D$13</definedName>
    <definedName name="Total">Hoja1!$G$4:$G$14</definedName>
    <definedName name="Totales">Hoja1!$B$14:$G$14</definedName>
  </definedNames>
  <calcPr calcId="162913"/>
</workbook>
</file>

<file path=xl/calcChain.xml><?xml version="1.0" encoding="utf-8"?>
<calcChain xmlns="http://schemas.openxmlformats.org/spreadsheetml/2006/main">
  <c r="E16" i="1" l="1"/>
  <c r="B14" i="1" l="1"/>
  <c r="G4" i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G14" i="1" l="1"/>
  <c r="H4" i="1" s="1"/>
  <c r="H11" i="1" l="1"/>
  <c r="F16" i="1"/>
  <c r="D16" i="1"/>
  <c r="C16" i="1"/>
  <c r="B16" i="1"/>
  <c r="B15" i="1"/>
  <c r="E15" i="1"/>
  <c r="C15" i="1"/>
  <c r="F15" i="1"/>
  <c r="D15" i="1"/>
  <c r="H5" i="1"/>
  <c r="H8" i="1"/>
  <c r="H12" i="1"/>
  <c r="H6" i="1"/>
  <c r="H13" i="1"/>
  <c r="H10" i="1"/>
  <c r="H9" i="1"/>
  <c r="H7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<sst xmlns="http://schemas.openxmlformats.org/spreadsheetml/2006/main" count="32" uniqueCount="32">
  <si>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</si>
  <si>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</si>
  <si>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</si>
  <si>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</si>
  <si>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</si>
  <si>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</si>
  <si>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</si>
  <si>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</si>
  <si>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</si>
  <si>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</si>
  <si>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</si>
  <si>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</si>
  <si>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</si>
  <si>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</si>
  <si>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</si>
  <si>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</si>
  <si>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</si>
  <si>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</si>
  <si>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</si>
  <si>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</si>
  <si>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</si>
  <si>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</si>
  <si>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</si>
  <si>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</si>
  <si>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</si>
  <si>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</si>
  <si>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</si>
  <si>
    <t>Panaderías Aurus Loaf</t>
  </si>
  <si>
    <t>Totales</t>
  </si>
  <si>
    <t>% Punto venta</t>
  </si>
  <si>
    <t>% Producto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</si>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</sst>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sz val="12"/>
      <color theme="1"/>
      <name val="Arial Rounded MT Bold"/>
      <family val="2"/>
    </font>
    <font>
      <b/>
      <sz val="12"/>
      <color theme="0"/>
      <name val="Arial Rounded MT Bold"/>
      <family val="2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theme="3" tint="0.39994506668294322"/>
        <bgColor theme="3" tint="0.7999816888943144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3" fillId="0" borderId="0" xfId="0" applyNumberFormat="1" applyFont="1" applyAlignment="1">
      <alignment textRotation="45"/>
    </xf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3" fontId="7" fillId="0" borderId="3" xfId="0" applyNumberFormat="1" applyFont="1" applyBorder="1"/>
    <xf numFmtId="3" fontId="7" fillId="0" borderId="4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10" xfId="0" applyNumberFormat="1" applyFont="1" applyBorder="1"/>
    <xf numFmtId="3" fontId="3" fillId="0" borderId="5" xfId="0" applyNumberFormat="1" applyFont="1" applyBorder="1"/>
    <xf numFmtId="2" fontId="3" fillId="0" borderId="5" xfId="0" applyNumberFormat="1" applyFont="1" applyBorder="1"/>
    <xf numFmtId="0" fontId="5" fillId="0" borderId="0" xfId="0" applyFont="1" applyFill="1" applyBorder="1"/>
    <xf numFmtId="0" fontId="8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16" sqref="F16"/>
    </sheetView>
  </sheetViews>
  <sheetFormatPr baseColWidth="10" defaultRowHeight="15" x14ac:dyDescent="0.25"/>
  <cols>
    <col min="1" max="1" width="18.5703125" customWidth="1"/>
    <col min="2" max="6" width="16.7109375" customWidth="1"/>
    <col min="8" max="8" width="19.5703125" bestFit="1" customWidth="1"/>
  </cols>
  <sheetData>
    <row r="1" spans="1:8" ht="48.75" x14ac:dyDescent="0.25">
      <c r="A1" s="1">
        <v>42363</v>
      </c>
      <c r="B1" s="3" t="s">
        <v>27</v>
      </c>
      <c r="C1" s="3"/>
      <c r="D1" s="3"/>
      <c r="E1" s="3"/>
      <c r="F1" s="3"/>
    </row>
    <row r="3" spans="1:8" ht="15.75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31</v>
      </c>
      <c r="H3" s="4" t="s">
        <v>29</v>
      </c>
    </row>
    <row r="4" spans="1:8" ht="15.75" x14ac:dyDescent="0.25">
      <c r="A4" s="2" t="s">
        <v>5</v>
      </c>
      <c r="B4" s="5">
        <v>1110</v>
      </c>
      <c r="C4" s="6">
        <v>2150</v>
      </c>
      <c r="D4" s="6">
        <v>34000</v>
      </c>
      <c r="E4" s="6">
        <v>340</v>
      </c>
      <c r="F4" s="9">
        <v>0</v>
      </c>
      <c r="G4" s="14">
        <f t="shared" ref="G4:G13" si="0">SUM(B4:F4)</f>
        <v>37600</v>
      </c>
      <c r="H4" s="15">
        <f>G4*100/$G$14</f>
        <v>48.624671848125494</v>
      </c>
    </row>
    <row r="5" spans="1:8" ht="15.75" x14ac:dyDescent="0.25">
      <c r="A5" s="2" t="s">
        <v>6</v>
      </c>
      <c r="B5" s="7">
        <v>1890</v>
      </c>
      <c r="C5" s="8">
        <v>1560</v>
      </c>
      <c r="D5" s="8">
        <v>252</v>
      </c>
      <c r="E5" s="8">
        <v>121</v>
      </c>
      <c r="F5" s="10">
        <v>2</v>
      </c>
      <c r="G5" s="14">
        <f t="shared" si="0"/>
        <v>3825</v>
      </c>
      <c r="H5" s="15">
        <f t="shared" ref="H5:H13" si="1">G5*100/$G$14</f>
        <v>4.9465257930606388</v>
      </c>
    </row>
    <row r="6" spans="1:8" ht="15.75" x14ac:dyDescent="0.25">
      <c r="A6" s="2" t="s">
        <v>7</v>
      </c>
      <c r="B6" s="7">
        <v>1784</v>
      </c>
      <c r="C6" s="8">
        <v>1697</v>
      </c>
      <c r="D6" s="8">
        <v>564</v>
      </c>
      <c r="E6" s="8">
        <v>762</v>
      </c>
      <c r="F6" s="10">
        <v>1</v>
      </c>
      <c r="G6" s="14">
        <f t="shared" si="0"/>
        <v>4808</v>
      </c>
      <c r="H6" s="15">
        <f t="shared" si="1"/>
        <v>6.2177505916432807</v>
      </c>
    </row>
    <row r="7" spans="1:8" ht="15.75" x14ac:dyDescent="0.25">
      <c r="A7" s="2" t="s">
        <v>8</v>
      </c>
      <c r="B7" s="7">
        <v>1195</v>
      </c>
      <c r="C7" s="8">
        <v>2219</v>
      </c>
      <c r="D7" s="8">
        <v>764</v>
      </c>
      <c r="E7" s="8">
        <v>256</v>
      </c>
      <c r="F7" s="10">
        <v>3</v>
      </c>
      <c r="G7" s="14">
        <f t="shared" si="0"/>
        <v>4437</v>
      </c>
      <c r="H7" s="15">
        <f t="shared" si="1"/>
        <v>5.7379699199503404</v>
      </c>
    </row>
    <row r="8" spans="1:8" ht="15.75" x14ac:dyDescent="0.25">
      <c r="A8" s="2" t="s">
        <v>9</v>
      </c>
      <c r="B8" s="7">
        <v>2196</v>
      </c>
      <c r="C8" s="8">
        <v>1874</v>
      </c>
      <c r="D8" s="8">
        <v>1156</v>
      </c>
      <c r="E8" s="8">
        <v>653</v>
      </c>
      <c r="F8" s="10">
        <v>0</v>
      </c>
      <c r="G8" s="14">
        <f t="shared" si="0"/>
        <v>5879</v>
      </c>
      <c r="H8" s="15">
        <f t="shared" si="1"/>
        <v>7.6027778137002597</v>
      </c>
    </row>
    <row r="9" spans="1:8" ht="15.75" x14ac:dyDescent="0.25">
      <c r="A9" s="2" t="s">
        <v>10</v>
      </c>
      <c r="B9" s="7">
        <v>1920</v>
      </c>
      <c r="C9" s="8">
        <v>2263</v>
      </c>
      <c r="D9" s="8">
        <v>357</v>
      </c>
      <c r="E9" s="8">
        <v>154</v>
      </c>
      <c r="F9" s="10">
        <v>2</v>
      </c>
      <c r="G9" s="14">
        <f t="shared" si="0"/>
        <v>4696</v>
      </c>
      <c r="H9" s="15">
        <f t="shared" si="1"/>
        <v>6.0729111435850349</v>
      </c>
    </row>
    <row r="10" spans="1:8" ht="15.75" x14ac:dyDescent="0.25">
      <c r="A10" s="2" t="s">
        <v>11</v>
      </c>
      <c r="B10" s="7">
        <v>1355</v>
      </c>
      <c r="C10" s="8">
        <v>1421</v>
      </c>
      <c r="D10" s="8">
        <v>980</v>
      </c>
      <c r="E10" s="8">
        <v>785</v>
      </c>
      <c r="F10" s="10">
        <v>1</v>
      </c>
      <c r="G10" s="14">
        <f t="shared" si="0"/>
        <v>4542</v>
      </c>
      <c r="H10" s="15">
        <f t="shared" si="1"/>
        <v>5.8737569025049465</v>
      </c>
    </row>
    <row r="11" spans="1:8" ht="15.75" x14ac:dyDescent="0.25">
      <c r="A11" s="2" t="s">
        <v>12</v>
      </c>
      <c r="B11" s="7">
        <v>983</v>
      </c>
      <c r="C11" s="8">
        <v>1712</v>
      </c>
      <c r="D11" s="8">
        <v>546</v>
      </c>
      <c r="E11" s="8">
        <v>625</v>
      </c>
      <c r="F11" s="10">
        <v>1</v>
      </c>
      <c r="G11" s="14">
        <f t="shared" si="0"/>
        <v>3867</v>
      </c>
      <c r="H11" s="15">
        <f t="shared" si="1"/>
        <v>5.0008405860824805</v>
      </c>
    </row>
    <row r="12" spans="1:8" ht="15.75" x14ac:dyDescent="0.25">
      <c r="A12" s="2" t="s">
        <v>13</v>
      </c>
      <c r="B12" s="7">
        <v>1259</v>
      </c>
      <c r="C12" s="8">
        <v>1110</v>
      </c>
      <c r="D12" s="8">
        <v>436</v>
      </c>
      <c r="E12" s="8">
        <v>267</v>
      </c>
      <c r="F12" s="10">
        <v>0</v>
      </c>
      <c r="G12" s="14">
        <f t="shared" si="0"/>
        <v>3072</v>
      </c>
      <c r="H12" s="15">
        <f t="shared" si="1"/>
        <v>3.9727391467404658</v>
      </c>
    </row>
    <row r="13" spans="1:8" ht="15.75" x14ac:dyDescent="0.25">
      <c r="A13" s="2" t="s">
        <v>14</v>
      </c>
      <c r="B13" s="11">
        <v>2356</v>
      </c>
      <c r="C13" s="12">
        <v>875</v>
      </c>
      <c r="D13" s="12">
        <v>989</v>
      </c>
      <c r="E13" s="12">
        <v>378</v>
      </c>
      <c r="F13" s="13">
        <v>3</v>
      </c>
      <c r="G13" s="14">
        <f t="shared" si="0"/>
        <v>4601</v>
      </c>
      <c r="H13" s="15">
        <f t="shared" si="1"/>
        <v>5.9500562546070581</v>
      </c>
    </row>
    <row r="14" spans="1:8" ht="15.75" x14ac:dyDescent="0.25">
      <c r="A14" s="2" t="s">
        <v>28</v>
      </c>
      <c r="B14" s="14">
        <f>SUM(Panes)</f>
        <v>16048</v>
      </c>
      <c r="C14" s="14">
        <f t="shared" ref="B14:F14" si="2">SUM(C4:C13)</f>
        <v>16881</v>
      </c>
      <c r="D14" s="14">
        <f t="shared" si="2"/>
        <v>40044</v>
      </c>
      <c r="E14" s="14">
        <f t="shared" si="2"/>
        <v>4341</v>
      </c>
      <c r="F14" s="14">
        <f t="shared" si="2"/>
        <v>13</v>
      </c>
      <c r="G14" s="14">
        <f>SUM(G4:G13)</f>
        <v>77327</v>
      </c>
    </row>
    <row r="15" spans="1:8" ht="15.75" x14ac:dyDescent="0.25">
      <c r="A15" s="16" t="s">
        <v>30</v>
      </c>
      <c r="B15" s="15">
        <f>SUM(Panes)*100/Total Totales</f>
        <v>20.753423771774411</v>
      </c>
      <c r="C15" s="15">
        <f>SUM(Magdalenas)*100/Total Totales</f>
        <v>21.830667166707617</v>
      </c>
      <c r="D15" s="15">
        <f>SUM(Tartas)*100/Total Totales</f>
        <v>51.785275518253648</v>
      </c>
      <c r="E15" s="15">
        <f>SUM(Mantecados)*100/Total Totales</f>
        <v>5.6138218216147013</v>
      </c>
      <c r="F15" s="15">
        <f>SUM(Otros)*100/Total Totales</f>
        <v>1.6811721649617858E-2</v>
      </c>
    </row>
    <row r="16" spans="1:8" x14ac:dyDescent="0.25">
      <c r="B16" s="17" t="b">
        <f>SUM(Panes) &gt; Totales Total / 2</f>
        <v>0</v>
      </c>
      <c r="C16" s="17" t="b">
        <f>SUM(Magdalenas) &gt; Totales Total / 2</f>
        <v>0</v>
      </c>
      <c r="D16" s="17" t="b">
        <f>SUM(Tartas) &gt; Totales Total / 2</f>
        <v>1</v>
      </c>
      <c r="E16" s="17" t="b">
        <f>SUM(Mantecados) &gt; Totales Total / 2</f>
        <v>0</v>
      </c>
      <c r="F16" s="17" t="b">
        <f>SUM(Otros) &gt; Totales Total / 2</f>
        <v>0</v>
      </c>
    </row>
  </sheetData>
  <mergeCells count="1">
    <mergeCell ref="B1:F1"/>
  </mergeCells>
  <conditionalFormatting sqref="A15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1">
    <dataValidation type="whole" operator="greaterThanOrEqual" allowBlank="1" showInputMessage="1" showErrorMessage="1" errorTitle="Error" error="El número de unidades introducido no es válido" promptTitle="Unidades" prompt="Introduzca el número de unidades vendidas" sqref="B4:F13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Hoja1</vt:lpstr>
      <vt:lpstr>Hoja2</vt:lpstr>
      <vt:lpstr>Hoja3</vt:lpstr>
      <vt:lpstr>Datos</vt:lpstr>
      <vt:lpstr>Magdalenas</vt:lpstr>
      <vt:lpstr>Mantecados</vt:lpstr>
      <vt:lpstr>Otros</vt:lpstr>
      <vt:lpstr>Panes</vt:lpstr>
      <vt:lpstr>Punto_venta_1</vt:lpstr>
      <vt:lpstr>Punto_venta_10</vt:lpstr>
      <vt:lpstr>Punto_venta_2</vt:lpstr>
      <vt:lpstr>Punto_venta_3</vt:lpstr>
      <vt:lpstr>Punto_venta_4</vt:lpstr>
      <vt:lpstr>Punto_venta_5</vt:lpstr>
      <vt:lpstr>Punto_venta_6</vt:lpstr>
      <vt:lpstr>Punto_venta_7</vt:lpstr>
      <vt:lpstr>Punto_venta_8</vt:lpstr>
      <vt:lpstr>Punto_venta_9</vt:lpstr>
      <vt:lpstr>Tartas</vt:lpstr>
      <vt:lpstr>Total</vt:lpstr>
      <vt:lpstr>Totales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cp:lastPrinted>2015-12-28T10:18:18Z</cp:lastPrinted>
  <dcterms:created xsi:type="dcterms:W3CDTF">2006-11-27T08:33:56Z</dcterms:created>
  <dcterms:modified xsi:type="dcterms:W3CDTF">2015-12-28T18:20:27Z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