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6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N44" i="1" l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O41" i="1"/>
  <c r="P41" i="1" s="1"/>
  <c r="O40" i="1"/>
  <c r="P40" i="1" s="1"/>
  <c r="O39" i="1"/>
  <c r="P39" i="1" s="1"/>
  <c r="P38" i="1"/>
  <c r="O38" i="1"/>
  <c r="O37" i="1"/>
  <c r="P37" i="1" s="1"/>
  <c r="O36" i="1"/>
  <c r="P36" i="1" s="1"/>
  <c r="O35" i="1"/>
  <c r="P35" i="1" s="1"/>
  <c r="P34" i="1"/>
  <c r="O34" i="1"/>
  <c r="O33" i="1"/>
  <c r="P33" i="1" s="1"/>
  <c r="P32" i="1"/>
  <c r="O32" i="1"/>
  <c r="O42" i="1" s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O27" i="1"/>
  <c r="P27" i="1" s="1"/>
  <c r="O26" i="1"/>
  <c r="P26" i="1" s="1"/>
  <c r="O25" i="1"/>
  <c r="P25" i="1" s="1"/>
  <c r="P24" i="1"/>
  <c r="O24" i="1"/>
  <c r="O23" i="1"/>
  <c r="P23" i="1" s="1"/>
  <c r="O22" i="1"/>
  <c r="P22" i="1" s="1"/>
  <c r="O21" i="1"/>
  <c r="P21" i="1" s="1"/>
  <c r="P20" i="1"/>
  <c r="O20" i="1"/>
  <c r="O19" i="1"/>
  <c r="P19" i="1" s="1"/>
  <c r="O18" i="1"/>
  <c r="O28" i="1" s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O13" i="1"/>
  <c r="P13" i="1" s="1"/>
  <c r="O12" i="1"/>
  <c r="P12" i="1" s="1"/>
  <c r="P11" i="1"/>
  <c r="O11" i="1"/>
  <c r="O10" i="1"/>
  <c r="P10" i="1" s="1"/>
  <c r="O9" i="1"/>
  <c r="P9" i="1" s="1"/>
  <c r="O8" i="1"/>
  <c r="P8" i="1" s="1"/>
  <c r="P7" i="1"/>
  <c r="O7" i="1"/>
  <c r="O6" i="1"/>
  <c r="P6" i="1" s="1"/>
  <c r="O5" i="1"/>
  <c r="P5" i="1" s="1"/>
  <c r="O4" i="1"/>
  <c r="O14" i="1" s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G35" i="1"/>
  <c r="H35" i="1" s="1"/>
  <c r="H34" i="1"/>
  <c r="G34" i="1"/>
  <c r="G33" i="1"/>
  <c r="H33" i="1" s="1"/>
  <c r="G32" i="1"/>
  <c r="G42" i="1" s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G27" i="1"/>
  <c r="H27" i="1" s="1"/>
  <c r="H26" i="1"/>
  <c r="G26" i="1"/>
  <c r="G25" i="1"/>
  <c r="H25" i="1" s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P18" i="1" l="1"/>
  <c r="P4" i="1"/>
  <c r="H32" i="1"/>
  <c r="G28" i="1"/>
  <c r="E16" i="1"/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s="1"/>
  <c r="H11" i="1" l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<sst xmlns="http://schemas.openxmlformats.org/spreadsheetml/2006/main" count="127" uniqueCount="32">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</sst>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tabSelected="1" zoomScaleNormal="100" workbookViewId="0"/>
  </sheetViews>
  <sheetFormatPr baseColWidth="10" defaultRowHeight="15" x14ac:dyDescent="0.25"/>
  <cols>
    <col min="1" max="1" width="20.28515625" customWidth="1"/>
    <col min="2" max="6" width="16.7109375" customWidth="1"/>
    <col min="8" max="8" width="19.5703125" bestFit="1" customWidth="1"/>
  </cols>
  <sheetData>
    <row r="1" spans="1:16" ht="60" customHeight="1" x14ac:dyDescent="0.25">
      <c r="A1" s="1">
        <v>42363</v>
      </c>
      <c r="B1" s="17" t="s">
        <v>27</v>
      </c>
      <c r="C1" s="17"/>
      <c r="D1" s="17"/>
      <c r="E1" s="17"/>
      <c r="F1" s="17"/>
    </row>
    <row r="3" spans="1:16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31</v>
      </c>
      <c r="H3" s="3" t="s">
        <v>29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3" t="s">
        <v>31</v>
      </c>
      <c r="P3" s="3" t="s">
        <v>29</v>
      </c>
    </row>
    <row r="4" spans="1:16" ht="15.75" x14ac:dyDescent="0.25">
      <c r="A4" s="2" t="s">
        <v>5</v>
      </c>
      <c r="B4" s="4">
        <v>1110</v>
      </c>
      <c r="C4" s="5">
        <v>2150</v>
      </c>
      <c r="D4" s="5">
        <v>34000</v>
      </c>
      <c r="E4" s="5">
        <v>340</v>
      </c>
      <c r="F4" s="8">
        <v>0</v>
      </c>
      <c r="G4" s="13">
        <f t="shared" ref="G4:G13" si="0">SUM(B4:F4)</f>
        <v>37600</v>
      </c>
      <c r="H4" s="14">
        <f>G4*100/$G$14</f>
        <v>48.624671848125494</v>
      </c>
      <c r="I4" s="2" t="s">
        <v>5</v>
      </c>
      <c r="J4" s="4">
        <v>1110</v>
      </c>
      <c r="K4" s="5">
        <v>2150</v>
      </c>
      <c r="L4" s="5">
        <v>34000</v>
      </c>
      <c r="M4" s="5">
        <v>340</v>
      </c>
      <c r="N4" s="8">
        <v>0</v>
      </c>
      <c r="O4" s="13">
        <f t="shared" ref="O4:O13" si="1">SUM(J4:N4)</f>
        <v>37600</v>
      </c>
      <c r="P4" s="14">
        <f>O4*100/$G$14</f>
        <v>48.624671848125494</v>
      </c>
    </row>
    <row r="5" spans="1:16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9">
        <v>2</v>
      </c>
      <c r="G5" s="13">
        <f t="shared" si="0"/>
        <v>3825</v>
      </c>
      <c r="H5" s="14">
        <f t="shared" ref="H5:H13" si="2">G5*100/$G$14</f>
        <v>4.9465257930606388</v>
      </c>
      <c r="I5" s="2" t="s">
        <v>6</v>
      </c>
      <c r="J5" s="6">
        <v>1890</v>
      </c>
      <c r="K5" s="7">
        <v>1560</v>
      </c>
      <c r="L5" s="7">
        <v>252</v>
      </c>
      <c r="M5" s="7">
        <v>121</v>
      </c>
      <c r="N5" s="9">
        <v>2</v>
      </c>
      <c r="O5" s="13">
        <f t="shared" si="1"/>
        <v>3825</v>
      </c>
      <c r="P5" s="14">
        <f t="shared" ref="P5:P13" si="3">O5*100/$G$14</f>
        <v>4.9465257930606388</v>
      </c>
    </row>
    <row r="6" spans="1:16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9">
        <v>1</v>
      </c>
      <c r="G6" s="13">
        <f t="shared" si="0"/>
        <v>4808</v>
      </c>
      <c r="H6" s="14">
        <f t="shared" si="2"/>
        <v>6.2177505916432807</v>
      </c>
      <c r="I6" s="2" t="s">
        <v>7</v>
      </c>
      <c r="J6" s="6">
        <v>1784</v>
      </c>
      <c r="K6" s="7">
        <v>1697</v>
      </c>
      <c r="L6" s="7">
        <v>564</v>
      </c>
      <c r="M6" s="7">
        <v>762</v>
      </c>
      <c r="N6" s="9">
        <v>1</v>
      </c>
      <c r="O6" s="13">
        <f t="shared" si="1"/>
        <v>4808</v>
      </c>
      <c r="P6" s="14">
        <f t="shared" si="3"/>
        <v>6.2177505916432807</v>
      </c>
    </row>
    <row r="7" spans="1:16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9">
        <v>3</v>
      </c>
      <c r="G7" s="13">
        <f t="shared" si="0"/>
        <v>4437</v>
      </c>
      <c r="H7" s="14">
        <f t="shared" si="2"/>
        <v>5.7379699199503404</v>
      </c>
      <c r="I7" s="2" t="s">
        <v>8</v>
      </c>
      <c r="J7" s="6">
        <v>1195</v>
      </c>
      <c r="K7" s="7">
        <v>2219</v>
      </c>
      <c r="L7" s="7">
        <v>764</v>
      </c>
      <c r="M7" s="7">
        <v>256</v>
      </c>
      <c r="N7" s="9">
        <v>3</v>
      </c>
      <c r="O7" s="13">
        <f t="shared" si="1"/>
        <v>4437</v>
      </c>
      <c r="P7" s="14">
        <f t="shared" si="3"/>
        <v>5.7379699199503404</v>
      </c>
    </row>
    <row r="8" spans="1:16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9">
        <v>0</v>
      </c>
      <c r="G8" s="13">
        <f t="shared" si="0"/>
        <v>5879</v>
      </c>
      <c r="H8" s="14">
        <f t="shared" si="2"/>
        <v>7.6027778137002597</v>
      </c>
      <c r="I8" s="2" t="s">
        <v>9</v>
      </c>
      <c r="J8" s="6">
        <v>2196</v>
      </c>
      <c r="K8" s="7">
        <v>1874</v>
      </c>
      <c r="L8" s="7">
        <v>1156</v>
      </c>
      <c r="M8" s="7">
        <v>653</v>
      </c>
      <c r="N8" s="9">
        <v>0</v>
      </c>
      <c r="O8" s="13">
        <f t="shared" si="1"/>
        <v>5879</v>
      </c>
      <c r="P8" s="14">
        <f t="shared" si="3"/>
        <v>7.6027778137002597</v>
      </c>
    </row>
    <row r="9" spans="1:16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9">
        <v>2</v>
      </c>
      <c r="G9" s="13">
        <f t="shared" si="0"/>
        <v>4696</v>
      </c>
      <c r="H9" s="14">
        <f t="shared" si="2"/>
        <v>6.0729111435850349</v>
      </c>
      <c r="I9" s="2" t="s">
        <v>10</v>
      </c>
      <c r="J9" s="6">
        <v>1920</v>
      </c>
      <c r="K9" s="7">
        <v>2263</v>
      </c>
      <c r="L9" s="7">
        <v>357</v>
      </c>
      <c r="M9" s="7">
        <v>154</v>
      </c>
      <c r="N9" s="9">
        <v>2</v>
      </c>
      <c r="O9" s="13">
        <f t="shared" si="1"/>
        <v>4696</v>
      </c>
      <c r="P9" s="14">
        <f t="shared" si="3"/>
        <v>6.0729111435850349</v>
      </c>
    </row>
    <row r="10" spans="1:16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9">
        <v>1</v>
      </c>
      <c r="G10" s="13">
        <f t="shared" si="0"/>
        <v>4542</v>
      </c>
      <c r="H10" s="14">
        <f t="shared" si="2"/>
        <v>5.8737569025049465</v>
      </c>
      <c r="I10" s="2" t="s">
        <v>11</v>
      </c>
      <c r="J10" s="6">
        <v>1355</v>
      </c>
      <c r="K10" s="7">
        <v>1421</v>
      </c>
      <c r="L10" s="7">
        <v>980</v>
      </c>
      <c r="M10" s="7">
        <v>785</v>
      </c>
      <c r="N10" s="9">
        <v>1</v>
      </c>
      <c r="O10" s="13">
        <f t="shared" si="1"/>
        <v>4542</v>
      </c>
      <c r="P10" s="14">
        <f t="shared" si="3"/>
        <v>5.8737569025049465</v>
      </c>
    </row>
    <row r="11" spans="1:16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9">
        <v>1</v>
      </c>
      <c r="G11" s="13">
        <f t="shared" si="0"/>
        <v>3867</v>
      </c>
      <c r="H11" s="14">
        <f t="shared" si="2"/>
        <v>5.0008405860824805</v>
      </c>
      <c r="I11" s="2" t="s">
        <v>12</v>
      </c>
      <c r="J11" s="6">
        <v>983</v>
      </c>
      <c r="K11" s="7">
        <v>1712</v>
      </c>
      <c r="L11" s="7">
        <v>546</v>
      </c>
      <c r="M11" s="7">
        <v>625</v>
      </c>
      <c r="N11" s="9">
        <v>1</v>
      </c>
      <c r="O11" s="13">
        <f t="shared" si="1"/>
        <v>3867</v>
      </c>
      <c r="P11" s="14">
        <f t="shared" si="3"/>
        <v>5.0008405860824805</v>
      </c>
    </row>
    <row r="12" spans="1:16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9">
        <v>0</v>
      </c>
      <c r="G12" s="13">
        <f t="shared" si="0"/>
        <v>3072</v>
      </c>
      <c r="H12" s="14">
        <f t="shared" si="2"/>
        <v>3.9727391467404658</v>
      </c>
      <c r="I12" s="2" t="s">
        <v>13</v>
      </c>
      <c r="J12" s="6">
        <v>1259</v>
      </c>
      <c r="K12" s="7">
        <v>1110</v>
      </c>
      <c r="L12" s="7">
        <v>436</v>
      </c>
      <c r="M12" s="7">
        <v>267</v>
      </c>
      <c r="N12" s="9">
        <v>0</v>
      </c>
      <c r="O12" s="13">
        <f t="shared" si="1"/>
        <v>3072</v>
      </c>
      <c r="P12" s="14">
        <f t="shared" si="3"/>
        <v>3.9727391467404658</v>
      </c>
    </row>
    <row r="13" spans="1:16" ht="15.75" x14ac:dyDescent="0.25">
      <c r="A13" s="2" t="s">
        <v>14</v>
      </c>
      <c r="B13" s="10">
        <v>2356</v>
      </c>
      <c r="C13" s="11">
        <v>875</v>
      </c>
      <c r="D13" s="11">
        <v>989</v>
      </c>
      <c r="E13" s="11">
        <v>378</v>
      </c>
      <c r="F13" s="12">
        <v>3</v>
      </c>
      <c r="G13" s="13">
        <f t="shared" si="0"/>
        <v>4601</v>
      </c>
      <c r="H13" s="14">
        <f t="shared" si="2"/>
        <v>5.9500562546070581</v>
      </c>
      <c r="I13" s="2" t="s">
        <v>14</v>
      </c>
      <c r="J13" s="10">
        <v>2356</v>
      </c>
      <c r="K13" s="11">
        <v>875</v>
      </c>
      <c r="L13" s="11">
        <v>989</v>
      </c>
      <c r="M13" s="11">
        <v>378</v>
      </c>
      <c r="N13" s="12">
        <v>3</v>
      </c>
      <c r="O13" s="13">
        <f t="shared" si="1"/>
        <v>4601</v>
      </c>
      <c r="P13" s="14">
        <f t="shared" si="3"/>
        <v>5.9500562546070581</v>
      </c>
    </row>
    <row r="14" spans="1:16" ht="15.75" x14ac:dyDescent="0.25">
      <c r="A14" s="2" t="s">
        <v>28</v>
      </c>
      <c r="B14" s="13">
        <f>SUM(Panes)</f>
        <v>16048</v>
      </c>
      <c r="C14" s="13">
        <f t="shared" ref="C14:F14" si="4">SUM(C4:C13)</f>
        <v>16881</v>
      </c>
      <c r="D14" s="13">
        <f t="shared" si="4"/>
        <v>40044</v>
      </c>
      <c r="E14" s="13">
        <f t="shared" si="4"/>
        <v>4341</v>
      </c>
      <c r="F14" s="13">
        <f t="shared" si="4"/>
        <v>13</v>
      </c>
      <c r="G14" s="13">
        <f>SUM(G4:G13)</f>
        <v>77327</v>
      </c>
      <c r="I14" s="2" t="s">
        <v>28</v>
      </c>
      <c r="J14" s="13">
        <f>SUM(Panes)</f>
        <v>16048</v>
      </c>
      <c r="K14" s="13">
        <f t="shared" ref="K14:N14" si="5">SUM(K4:K13)</f>
        <v>16881</v>
      </c>
      <c r="L14" s="13">
        <f t="shared" si="5"/>
        <v>40044</v>
      </c>
      <c r="M14" s="13">
        <f t="shared" si="5"/>
        <v>4341</v>
      </c>
      <c r="N14" s="13">
        <f t="shared" si="5"/>
        <v>13</v>
      </c>
      <c r="O14" s="13">
        <f>SUM(O4:O13)</f>
        <v>77327</v>
      </c>
    </row>
    <row r="15" spans="1:16" ht="15.75" x14ac:dyDescent="0.25">
      <c r="A15" s="15" t="s">
        <v>30</v>
      </c>
      <c r="B15" s="14">
        <f>SUM(Panes)*100/Total Totales</f>
        <v>20.753423771774411</v>
      </c>
      <c r="C15" s="14">
        <f>SUM(Magdalenas)*100/Total Totales</f>
        <v>21.830667166707617</v>
      </c>
      <c r="D15" s="14">
        <f>SUM(Tartas)*100/Total Totales</f>
        <v>51.785275518253648</v>
      </c>
      <c r="E15" s="14">
        <f>SUM(Mantecados)*100/Total Totales</f>
        <v>5.6138218216147013</v>
      </c>
      <c r="F15" s="14">
        <f>SUM(Otros)*100/Total Totales</f>
        <v>1.6811721649617858E-2</v>
      </c>
      <c r="I15" s="15" t="s">
        <v>30</v>
      </c>
      <c r="J15" s="14">
        <f>SUM(Panes)*100/Total Totales</f>
        <v>20.753423771774411</v>
      </c>
      <c r="K15" s="14">
        <f>SUM(Magdalenas)*100/Total Totales</f>
        <v>21.830667166707617</v>
      </c>
      <c r="L15" s="14">
        <f>SUM(Tartas)*100/Total Totales</f>
        <v>51.785275518253648</v>
      </c>
      <c r="M15" s="14">
        <f>SUM(Mantecados)*100/Total Totales</f>
        <v>5.6138218216147013</v>
      </c>
      <c r="N15" s="14">
        <f>SUM(Otros)*100/Total Totales</f>
        <v>1.6811721649617858E-2</v>
      </c>
    </row>
    <row r="16" spans="1:16" x14ac:dyDescent="0.25">
      <c r="B16" s="16" t="b">
        <f>SUM(Panes) &gt; Totales Total / 2</f>
        <v>0</v>
      </c>
      <c r="C16" s="16" t="b">
        <f>SUM(Magdalenas) &gt; Totales Total / 2</f>
        <v>0</v>
      </c>
      <c r="D16" s="16" t="b">
        <f>SUM(Tartas) &gt; Totales Total / 2</f>
        <v>1</v>
      </c>
      <c r="E16" s="16" t="b">
        <f>SUM(Mantecados) &gt; Totales Total / 2</f>
        <v>0</v>
      </c>
      <c r="F16" s="16" t="b">
        <f>SUM(Otros) &gt; Totales Total / 2</f>
        <v>0</v>
      </c>
      <c r="J16" s="16" t="b">
        <f>SUM(Panes) &gt; Totales Total / 2</f>
        <v>0</v>
      </c>
      <c r="K16" s="16" t="b">
        <f>SUM(Magdalenas) &gt; Totales Total / 2</f>
        <v>0</v>
      </c>
      <c r="L16" s="16" t="b">
        <f>SUM(Tartas) &gt; Totales Total / 2</f>
        <v>1</v>
      </c>
      <c r="M16" s="16" t="b">
        <f>SUM(Mantecados) &gt; Totales Total / 2</f>
        <v>0</v>
      </c>
      <c r="N16" s="16" t="b">
        <f>SUM(Otros) &gt; Totales Total / 2</f>
        <v>0</v>
      </c>
    </row>
    <row r="17" spans="1:16" ht="15.75" x14ac:dyDescent="0.25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31</v>
      </c>
      <c r="H17" s="3" t="s">
        <v>29</v>
      </c>
      <c r="J17" s="3" t="s">
        <v>0</v>
      </c>
      <c r="K17" s="3" t="s">
        <v>1</v>
      </c>
      <c r="L17" s="3" t="s">
        <v>2</v>
      </c>
      <c r="M17" s="3" t="s">
        <v>3</v>
      </c>
      <c r="N17" s="3" t="s">
        <v>4</v>
      </c>
      <c r="O17" s="3" t="s">
        <v>31</v>
      </c>
      <c r="P17" s="3" t="s">
        <v>29</v>
      </c>
    </row>
    <row r="18" spans="1:16" ht="15.75" x14ac:dyDescent="0.25">
      <c r="A18" s="2" t="s">
        <v>5</v>
      </c>
      <c r="B18" s="4">
        <v>1110</v>
      </c>
      <c r="C18" s="5">
        <v>2150</v>
      </c>
      <c r="D18" s="5">
        <v>34000</v>
      </c>
      <c r="E18" s="5">
        <v>340</v>
      </c>
      <c r="F18" s="8">
        <v>0</v>
      </c>
      <c r="G18" s="13">
        <f t="shared" ref="G18:G27" si="6">SUM(B18:F18)</f>
        <v>37600</v>
      </c>
      <c r="H18" s="14">
        <f>G18*100/$G$14</f>
        <v>48.624671848125494</v>
      </c>
      <c r="I18" s="2" t="s">
        <v>5</v>
      </c>
      <c r="J18" s="4">
        <v>1110</v>
      </c>
      <c r="K18" s="5">
        <v>2150</v>
      </c>
      <c r="L18" s="5">
        <v>34000</v>
      </c>
      <c r="M18" s="5">
        <v>340</v>
      </c>
      <c r="N18" s="8">
        <v>0</v>
      </c>
      <c r="O18" s="13">
        <f t="shared" ref="O18:O27" si="7">SUM(J18:N18)</f>
        <v>37600</v>
      </c>
      <c r="P18" s="14">
        <f>O18*100/$G$14</f>
        <v>48.624671848125494</v>
      </c>
    </row>
    <row r="19" spans="1:16" ht="15.75" x14ac:dyDescent="0.25">
      <c r="A19" s="2" t="s">
        <v>6</v>
      </c>
      <c r="B19" s="6">
        <v>1890</v>
      </c>
      <c r="C19" s="7">
        <v>1560</v>
      </c>
      <c r="D19" s="7">
        <v>252</v>
      </c>
      <c r="E19" s="7">
        <v>121</v>
      </c>
      <c r="F19" s="9">
        <v>2</v>
      </c>
      <c r="G19" s="13">
        <f t="shared" si="6"/>
        <v>3825</v>
      </c>
      <c r="H19" s="14">
        <f t="shared" ref="H19:H27" si="8">G19*100/$G$14</f>
        <v>4.9465257930606388</v>
      </c>
      <c r="I19" s="2" t="s">
        <v>6</v>
      </c>
      <c r="J19" s="6">
        <v>1890</v>
      </c>
      <c r="K19" s="7">
        <v>1560</v>
      </c>
      <c r="L19" s="7">
        <v>252</v>
      </c>
      <c r="M19" s="7">
        <v>121</v>
      </c>
      <c r="N19" s="9">
        <v>2</v>
      </c>
      <c r="O19" s="13">
        <f t="shared" si="7"/>
        <v>3825</v>
      </c>
      <c r="P19" s="14">
        <f t="shared" ref="P19:P27" si="9">O19*100/$G$14</f>
        <v>4.9465257930606388</v>
      </c>
    </row>
    <row r="20" spans="1:16" ht="15.75" x14ac:dyDescent="0.25">
      <c r="A20" s="2" t="s">
        <v>7</v>
      </c>
      <c r="B20" s="6">
        <v>1784</v>
      </c>
      <c r="C20" s="7">
        <v>1697</v>
      </c>
      <c r="D20" s="7">
        <v>564</v>
      </c>
      <c r="E20" s="7">
        <v>762</v>
      </c>
      <c r="F20" s="9">
        <v>1</v>
      </c>
      <c r="G20" s="13">
        <f t="shared" si="6"/>
        <v>4808</v>
      </c>
      <c r="H20" s="14">
        <f t="shared" si="8"/>
        <v>6.2177505916432807</v>
      </c>
      <c r="I20" s="2" t="s">
        <v>7</v>
      </c>
      <c r="J20" s="6">
        <v>1784</v>
      </c>
      <c r="K20" s="7">
        <v>1697</v>
      </c>
      <c r="L20" s="7">
        <v>564</v>
      </c>
      <c r="M20" s="7">
        <v>762</v>
      </c>
      <c r="N20" s="9">
        <v>1</v>
      </c>
      <c r="O20" s="13">
        <f t="shared" si="7"/>
        <v>4808</v>
      </c>
      <c r="P20" s="14">
        <f t="shared" si="9"/>
        <v>6.2177505916432807</v>
      </c>
    </row>
    <row r="21" spans="1:16" ht="15.75" x14ac:dyDescent="0.25">
      <c r="A21" s="2" t="s">
        <v>8</v>
      </c>
      <c r="B21" s="6">
        <v>1195</v>
      </c>
      <c r="C21" s="7">
        <v>2219</v>
      </c>
      <c r="D21" s="7">
        <v>764</v>
      </c>
      <c r="E21" s="7">
        <v>256</v>
      </c>
      <c r="F21" s="9">
        <v>3</v>
      </c>
      <c r="G21" s="13">
        <f t="shared" si="6"/>
        <v>4437</v>
      </c>
      <c r="H21" s="14">
        <f t="shared" si="8"/>
        <v>5.7379699199503404</v>
      </c>
      <c r="I21" s="2" t="s">
        <v>8</v>
      </c>
      <c r="J21" s="6">
        <v>1195</v>
      </c>
      <c r="K21" s="7">
        <v>2219</v>
      </c>
      <c r="L21" s="7">
        <v>764</v>
      </c>
      <c r="M21" s="7">
        <v>256</v>
      </c>
      <c r="N21" s="9">
        <v>3</v>
      </c>
      <c r="O21" s="13">
        <f t="shared" si="7"/>
        <v>4437</v>
      </c>
      <c r="P21" s="14">
        <f t="shared" si="9"/>
        <v>5.7379699199503404</v>
      </c>
    </row>
    <row r="22" spans="1:16" ht="15.75" x14ac:dyDescent="0.25">
      <c r="A22" s="2" t="s">
        <v>9</v>
      </c>
      <c r="B22" s="6">
        <v>2196</v>
      </c>
      <c r="C22" s="7">
        <v>1874</v>
      </c>
      <c r="D22" s="7">
        <v>1156</v>
      </c>
      <c r="E22" s="7">
        <v>653</v>
      </c>
      <c r="F22" s="9">
        <v>0</v>
      </c>
      <c r="G22" s="13">
        <f t="shared" si="6"/>
        <v>5879</v>
      </c>
      <c r="H22" s="14">
        <f t="shared" si="8"/>
        <v>7.6027778137002597</v>
      </c>
      <c r="I22" s="2" t="s">
        <v>9</v>
      </c>
      <c r="J22" s="6">
        <v>2196</v>
      </c>
      <c r="K22" s="7">
        <v>1874</v>
      </c>
      <c r="L22" s="7">
        <v>1156</v>
      </c>
      <c r="M22" s="7">
        <v>653</v>
      </c>
      <c r="N22" s="9">
        <v>0</v>
      </c>
      <c r="O22" s="13">
        <f t="shared" si="7"/>
        <v>5879</v>
      </c>
      <c r="P22" s="14">
        <f t="shared" si="9"/>
        <v>7.6027778137002597</v>
      </c>
    </row>
    <row r="23" spans="1:16" ht="15.75" x14ac:dyDescent="0.25">
      <c r="A23" s="2" t="s">
        <v>10</v>
      </c>
      <c r="B23" s="6">
        <v>1920</v>
      </c>
      <c r="C23" s="7">
        <v>2263</v>
      </c>
      <c r="D23" s="7">
        <v>357</v>
      </c>
      <c r="E23" s="7">
        <v>154</v>
      </c>
      <c r="F23" s="9">
        <v>2</v>
      </c>
      <c r="G23" s="13">
        <f t="shared" si="6"/>
        <v>4696</v>
      </c>
      <c r="H23" s="14">
        <f t="shared" si="8"/>
        <v>6.0729111435850349</v>
      </c>
      <c r="I23" s="2" t="s">
        <v>10</v>
      </c>
      <c r="J23" s="6">
        <v>1920</v>
      </c>
      <c r="K23" s="7">
        <v>2263</v>
      </c>
      <c r="L23" s="7">
        <v>357</v>
      </c>
      <c r="M23" s="7">
        <v>154</v>
      </c>
      <c r="N23" s="9">
        <v>2</v>
      </c>
      <c r="O23" s="13">
        <f t="shared" si="7"/>
        <v>4696</v>
      </c>
      <c r="P23" s="14">
        <f t="shared" si="9"/>
        <v>6.0729111435850349</v>
      </c>
    </row>
    <row r="24" spans="1:16" ht="15.75" x14ac:dyDescent="0.25">
      <c r="A24" s="2" t="s">
        <v>11</v>
      </c>
      <c r="B24" s="6">
        <v>1355</v>
      </c>
      <c r="C24" s="7">
        <v>1421</v>
      </c>
      <c r="D24" s="7">
        <v>980</v>
      </c>
      <c r="E24" s="7">
        <v>785</v>
      </c>
      <c r="F24" s="9">
        <v>1</v>
      </c>
      <c r="G24" s="13">
        <f t="shared" si="6"/>
        <v>4542</v>
      </c>
      <c r="H24" s="14">
        <f t="shared" si="8"/>
        <v>5.8737569025049465</v>
      </c>
      <c r="I24" s="2" t="s">
        <v>11</v>
      </c>
      <c r="J24" s="6">
        <v>1355</v>
      </c>
      <c r="K24" s="7">
        <v>1421</v>
      </c>
      <c r="L24" s="7">
        <v>980</v>
      </c>
      <c r="M24" s="7">
        <v>785</v>
      </c>
      <c r="N24" s="9">
        <v>1</v>
      </c>
      <c r="O24" s="13">
        <f t="shared" si="7"/>
        <v>4542</v>
      </c>
      <c r="P24" s="14">
        <f t="shared" si="9"/>
        <v>5.8737569025049465</v>
      </c>
    </row>
    <row r="25" spans="1:16" ht="15.75" x14ac:dyDescent="0.25">
      <c r="A25" s="2" t="s">
        <v>12</v>
      </c>
      <c r="B25" s="6">
        <v>983</v>
      </c>
      <c r="C25" s="7">
        <v>1712</v>
      </c>
      <c r="D25" s="7">
        <v>546</v>
      </c>
      <c r="E25" s="7">
        <v>625</v>
      </c>
      <c r="F25" s="9">
        <v>1</v>
      </c>
      <c r="G25" s="13">
        <f t="shared" si="6"/>
        <v>3867</v>
      </c>
      <c r="H25" s="14">
        <f t="shared" si="8"/>
        <v>5.0008405860824805</v>
      </c>
      <c r="I25" s="2" t="s">
        <v>12</v>
      </c>
      <c r="J25" s="6">
        <v>983</v>
      </c>
      <c r="K25" s="7">
        <v>1712</v>
      </c>
      <c r="L25" s="7">
        <v>546</v>
      </c>
      <c r="M25" s="7">
        <v>625</v>
      </c>
      <c r="N25" s="9">
        <v>1</v>
      </c>
      <c r="O25" s="13">
        <f t="shared" si="7"/>
        <v>3867</v>
      </c>
      <c r="P25" s="14">
        <f t="shared" si="9"/>
        <v>5.0008405860824805</v>
      </c>
    </row>
    <row r="26" spans="1:16" ht="15.75" x14ac:dyDescent="0.25">
      <c r="A26" s="2" t="s">
        <v>13</v>
      </c>
      <c r="B26" s="6">
        <v>1259</v>
      </c>
      <c r="C26" s="7">
        <v>1110</v>
      </c>
      <c r="D26" s="7">
        <v>436</v>
      </c>
      <c r="E26" s="7">
        <v>267</v>
      </c>
      <c r="F26" s="9">
        <v>0</v>
      </c>
      <c r="G26" s="13">
        <f t="shared" si="6"/>
        <v>3072</v>
      </c>
      <c r="H26" s="14">
        <f t="shared" si="8"/>
        <v>3.9727391467404658</v>
      </c>
      <c r="I26" s="2" t="s">
        <v>13</v>
      </c>
      <c r="J26" s="6">
        <v>1259</v>
      </c>
      <c r="K26" s="7">
        <v>1110</v>
      </c>
      <c r="L26" s="7">
        <v>436</v>
      </c>
      <c r="M26" s="7">
        <v>267</v>
      </c>
      <c r="N26" s="9">
        <v>0</v>
      </c>
      <c r="O26" s="13">
        <f t="shared" si="7"/>
        <v>3072</v>
      </c>
      <c r="P26" s="14">
        <f t="shared" si="9"/>
        <v>3.9727391467404658</v>
      </c>
    </row>
    <row r="27" spans="1:16" ht="15.75" x14ac:dyDescent="0.25">
      <c r="A27" s="2" t="s">
        <v>14</v>
      </c>
      <c r="B27" s="10">
        <v>2356</v>
      </c>
      <c r="C27" s="11">
        <v>875</v>
      </c>
      <c r="D27" s="11">
        <v>989</v>
      </c>
      <c r="E27" s="11">
        <v>378</v>
      </c>
      <c r="F27" s="12">
        <v>3</v>
      </c>
      <c r="G27" s="13">
        <f t="shared" si="6"/>
        <v>4601</v>
      </c>
      <c r="H27" s="14">
        <f t="shared" si="8"/>
        <v>5.9500562546070581</v>
      </c>
      <c r="I27" s="2" t="s">
        <v>14</v>
      </c>
      <c r="J27" s="10">
        <v>2356</v>
      </c>
      <c r="K27" s="11">
        <v>875</v>
      </c>
      <c r="L27" s="11">
        <v>989</v>
      </c>
      <c r="M27" s="11">
        <v>378</v>
      </c>
      <c r="N27" s="12">
        <v>3</v>
      </c>
      <c r="O27" s="13">
        <f t="shared" si="7"/>
        <v>4601</v>
      </c>
      <c r="P27" s="14">
        <f t="shared" si="9"/>
        <v>5.9500562546070581</v>
      </c>
    </row>
    <row r="28" spans="1:16" ht="15.75" x14ac:dyDescent="0.25">
      <c r="A28" s="2" t="s">
        <v>28</v>
      </c>
      <c r="B28" s="13">
        <f>SUM(Panes)</f>
        <v>16048</v>
      </c>
      <c r="C28" s="13">
        <f t="shared" ref="C28:F28" si="10">SUM(C18:C27)</f>
        <v>16881</v>
      </c>
      <c r="D28" s="13">
        <f t="shared" si="10"/>
        <v>40044</v>
      </c>
      <c r="E28" s="13">
        <f t="shared" si="10"/>
        <v>4341</v>
      </c>
      <c r="F28" s="13">
        <f t="shared" si="10"/>
        <v>13</v>
      </c>
      <c r="G28" s="13">
        <f>SUM(G18:G27)</f>
        <v>77327</v>
      </c>
      <c r="I28" s="2" t="s">
        <v>28</v>
      </c>
      <c r="J28" s="13">
        <f>SUM(Panes)</f>
        <v>16048</v>
      </c>
      <c r="K28" s="13">
        <f t="shared" ref="K28:N28" si="11">SUM(K18:K27)</f>
        <v>16881</v>
      </c>
      <c r="L28" s="13">
        <f t="shared" si="11"/>
        <v>40044</v>
      </c>
      <c r="M28" s="13">
        <f t="shared" si="11"/>
        <v>4341</v>
      </c>
      <c r="N28" s="13">
        <f t="shared" si="11"/>
        <v>13</v>
      </c>
      <c r="O28" s="13">
        <f>SUM(O18:O27)</f>
        <v>77327</v>
      </c>
    </row>
    <row r="29" spans="1:16" ht="15.75" x14ac:dyDescent="0.25">
      <c r="A29" s="15" t="s">
        <v>30</v>
      </c>
      <c r="B29" s="14">
        <f>SUM(Panes)*100/Total Totales</f>
        <v>20.753423771774411</v>
      </c>
      <c r="C29" s="14">
        <f>SUM(Magdalenas)*100/Total Totales</f>
        <v>21.830667166707617</v>
      </c>
      <c r="D29" s="14">
        <f>SUM(Tartas)*100/Total Totales</f>
        <v>51.785275518253648</v>
      </c>
      <c r="E29" s="14">
        <f>SUM(Mantecados)*100/Total Totales</f>
        <v>5.6138218216147013</v>
      </c>
      <c r="F29" s="14">
        <f>SUM(Otros)*100/Total Totales</f>
        <v>1.6811721649617858E-2</v>
      </c>
      <c r="I29" s="15" t="s">
        <v>30</v>
      </c>
      <c r="J29" s="14">
        <f>SUM(Panes)*100/Total Totales</f>
        <v>20.753423771774411</v>
      </c>
      <c r="K29" s="14">
        <f>SUM(Magdalenas)*100/Total Totales</f>
        <v>21.830667166707617</v>
      </c>
      <c r="L29" s="14">
        <f>SUM(Tartas)*100/Total Totales</f>
        <v>51.785275518253648</v>
      </c>
      <c r="M29" s="14">
        <f>SUM(Mantecados)*100/Total Totales</f>
        <v>5.6138218216147013</v>
      </c>
      <c r="N29" s="14">
        <f>SUM(Otros)*100/Total Totales</f>
        <v>1.6811721649617858E-2</v>
      </c>
    </row>
    <row r="30" spans="1:16" x14ac:dyDescent="0.25">
      <c r="B30" s="16" t="b">
        <f>SUM(Panes) &gt; Totales Total / 2</f>
        <v>0</v>
      </c>
      <c r="C30" s="16" t="b">
        <f>SUM(Magdalenas) &gt; Totales Total / 2</f>
        <v>0</v>
      </c>
      <c r="D30" s="16" t="b">
        <f>SUM(Tartas) &gt; Totales Total / 2</f>
        <v>1</v>
      </c>
      <c r="E30" s="16" t="b">
        <f>SUM(Mantecados) &gt; Totales Total / 2</f>
        <v>0</v>
      </c>
      <c r="F30" s="16" t="b">
        <f>SUM(Otros) &gt; Totales Total / 2</f>
        <v>0</v>
      </c>
      <c r="J30" s="16" t="b">
        <f>SUM(Panes) &gt; Totales Total / 2</f>
        <v>0</v>
      </c>
      <c r="K30" s="16" t="b">
        <f>SUM(Magdalenas) &gt; Totales Total / 2</f>
        <v>0</v>
      </c>
      <c r="L30" s="16" t="b">
        <f>SUM(Tartas) &gt; Totales Total / 2</f>
        <v>1</v>
      </c>
      <c r="M30" s="16" t="b">
        <f>SUM(Mantecados) &gt; Totales Total / 2</f>
        <v>0</v>
      </c>
      <c r="N30" s="16" t="b">
        <f>SUM(Otros) &gt; Totales Total / 2</f>
        <v>0</v>
      </c>
    </row>
    <row r="31" spans="1:16" ht="15.75" x14ac:dyDescent="0.25">
      <c r="B31" s="3" t="s">
        <v>0</v>
      </c>
      <c r="C31" s="3" t="s">
        <v>1</v>
      </c>
      <c r="D31" s="3" t="s">
        <v>2</v>
      </c>
      <c r="E31" s="3" t="s">
        <v>3</v>
      </c>
      <c r="F31" s="3" t="s">
        <v>4</v>
      </c>
      <c r="G31" s="3" t="s">
        <v>31</v>
      </c>
      <c r="H31" s="3" t="s">
        <v>29</v>
      </c>
      <c r="J31" s="3" t="s">
        <v>0</v>
      </c>
      <c r="K31" s="3" t="s">
        <v>1</v>
      </c>
      <c r="L31" s="3" t="s">
        <v>2</v>
      </c>
      <c r="M31" s="3" t="s">
        <v>3</v>
      </c>
      <c r="N31" s="3" t="s">
        <v>4</v>
      </c>
      <c r="O31" s="3" t="s">
        <v>31</v>
      </c>
      <c r="P31" s="3" t="s">
        <v>29</v>
      </c>
    </row>
    <row r="32" spans="1:16" ht="15.75" x14ac:dyDescent="0.25">
      <c r="A32" s="2" t="s">
        <v>5</v>
      </c>
      <c r="B32" s="4">
        <v>1110</v>
      </c>
      <c r="C32" s="5">
        <v>2150</v>
      </c>
      <c r="D32" s="5">
        <v>34000</v>
      </c>
      <c r="E32" s="5">
        <v>340</v>
      </c>
      <c r="F32" s="8">
        <v>0</v>
      </c>
      <c r="G32" s="13">
        <f t="shared" ref="G32:G41" si="12">SUM(B32:F32)</f>
        <v>37600</v>
      </c>
      <c r="H32" s="14">
        <f>G32*100/$G$14</f>
        <v>48.624671848125494</v>
      </c>
      <c r="I32" s="2" t="s">
        <v>5</v>
      </c>
      <c r="J32" s="4">
        <v>1110</v>
      </c>
      <c r="K32" s="5">
        <v>2150</v>
      </c>
      <c r="L32" s="5">
        <v>34000</v>
      </c>
      <c r="M32" s="5">
        <v>340</v>
      </c>
      <c r="N32" s="8">
        <v>0</v>
      </c>
      <c r="O32" s="13">
        <f t="shared" ref="O32:O41" si="13">SUM(J32:N32)</f>
        <v>37600</v>
      </c>
      <c r="P32" s="14">
        <f>O32*100/$G$14</f>
        <v>48.624671848125494</v>
      </c>
    </row>
    <row r="33" spans="1:16" ht="15.75" x14ac:dyDescent="0.25">
      <c r="A33" s="2" t="s">
        <v>6</v>
      </c>
      <c r="B33" s="6">
        <v>1890</v>
      </c>
      <c r="C33" s="7">
        <v>1560</v>
      </c>
      <c r="D33" s="7">
        <v>252</v>
      </c>
      <c r="E33" s="7">
        <v>121</v>
      </c>
      <c r="F33" s="9">
        <v>2</v>
      </c>
      <c r="G33" s="13">
        <f t="shared" si="12"/>
        <v>3825</v>
      </c>
      <c r="H33" s="14">
        <f t="shared" ref="H33:H41" si="14">G33*100/$G$14</f>
        <v>4.9465257930606388</v>
      </c>
      <c r="I33" s="2" t="s">
        <v>6</v>
      </c>
      <c r="J33" s="6">
        <v>1890</v>
      </c>
      <c r="K33" s="7">
        <v>1560</v>
      </c>
      <c r="L33" s="7">
        <v>252</v>
      </c>
      <c r="M33" s="7">
        <v>121</v>
      </c>
      <c r="N33" s="9">
        <v>2</v>
      </c>
      <c r="O33" s="13">
        <f t="shared" si="13"/>
        <v>3825</v>
      </c>
      <c r="P33" s="14">
        <f t="shared" ref="P33:P41" si="15">O33*100/$G$14</f>
        <v>4.9465257930606388</v>
      </c>
    </row>
    <row r="34" spans="1:16" ht="15.75" x14ac:dyDescent="0.25">
      <c r="A34" s="2" t="s">
        <v>7</v>
      </c>
      <c r="B34" s="6">
        <v>1784</v>
      </c>
      <c r="C34" s="7">
        <v>1697</v>
      </c>
      <c r="D34" s="7">
        <v>564</v>
      </c>
      <c r="E34" s="7">
        <v>762</v>
      </c>
      <c r="F34" s="9">
        <v>1</v>
      </c>
      <c r="G34" s="13">
        <f t="shared" si="12"/>
        <v>4808</v>
      </c>
      <c r="H34" s="14">
        <f t="shared" si="14"/>
        <v>6.2177505916432807</v>
      </c>
      <c r="I34" s="2" t="s">
        <v>7</v>
      </c>
      <c r="J34" s="6">
        <v>1784</v>
      </c>
      <c r="K34" s="7">
        <v>1697</v>
      </c>
      <c r="L34" s="7">
        <v>564</v>
      </c>
      <c r="M34" s="7">
        <v>762</v>
      </c>
      <c r="N34" s="9">
        <v>1</v>
      </c>
      <c r="O34" s="13">
        <f t="shared" si="13"/>
        <v>4808</v>
      </c>
      <c r="P34" s="14">
        <f t="shared" si="15"/>
        <v>6.2177505916432807</v>
      </c>
    </row>
    <row r="35" spans="1:16" ht="15.75" x14ac:dyDescent="0.25">
      <c r="A35" s="2" t="s">
        <v>8</v>
      </c>
      <c r="B35" s="6">
        <v>1195</v>
      </c>
      <c r="C35" s="7">
        <v>2219</v>
      </c>
      <c r="D35" s="7">
        <v>764</v>
      </c>
      <c r="E35" s="7">
        <v>256</v>
      </c>
      <c r="F35" s="9">
        <v>3</v>
      </c>
      <c r="G35" s="13">
        <f t="shared" si="12"/>
        <v>4437</v>
      </c>
      <c r="H35" s="14">
        <f t="shared" si="14"/>
        <v>5.7379699199503404</v>
      </c>
      <c r="I35" s="2" t="s">
        <v>8</v>
      </c>
      <c r="J35" s="6">
        <v>1195</v>
      </c>
      <c r="K35" s="7">
        <v>2219</v>
      </c>
      <c r="L35" s="7">
        <v>764</v>
      </c>
      <c r="M35" s="7">
        <v>256</v>
      </c>
      <c r="N35" s="9">
        <v>3</v>
      </c>
      <c r="O35" s="13">
        <f t="shared" si="13"/>
        <v>4437</v>
      </c>
      <c r="P35" s="14">
        <f t="shared" si="15"/>
        <v>5.7379699199503404</v>
      </c>
    </row>
    <row r="36" spans="1:16" ht="15.75" x14ac:dyDescent="0.25">
      <c r="A36" s="2" t="s">
        <v>9</v>
      </c>
      <c r="B36" s="6">
        <v>2196</v>
      </c>
      <c r="C36" s="7">
        <v>1874</v>
      </c>
      <c r="D36" s="7">
        <v>1156</v>
      </c>
      <c r="E36" s="7">
        <v>653</v>
      </c>
      <c r="F36" s="9">
        <v>0</v>
      </c>
      <c r="G36" s="13">
        <f t="shared" si="12"/>
        <v>5879</v>
      </c>
      <c r="H36" s="14">
        <f t="shared" si="14"/>
        <v>7.6027778137002597</v>
      </c>
      <c r="I36" s="2" t="s">
        <v>9</v>
      </c>
      <c r="J36" s="6">
        <v>2196</v>
      </c>
      <c r="K36" s="7">
        <v>1874</v>
      </c>
      <c r="L36" s="7">
        <v>1156</v>
      </c>
      <c r="M36" s="7">
        <v>653</v>
      </c>
      <c r="N36" s="9">
        <v>0</v>
      </c>
      <c r="O36" s="13">
        <f t="shared" si="13"/>
        <v>5879</v>
      </c>
      <c r="P36" s="14">
        <f t="shared" si="15"/>
        <v>7.6027778137002597</v>
      </c>
    </row>
    <row r="37" spans="1:16" ht="15.75" x14ac:dyDescent="0.25">
      <c r="A37" s="2" t="s">
        <v>10</v>
      </c>
      <c r="B37" s="6">
        <v>1920</v>
      </c>
      <c r="C37" s="7">
        <v>2263</v>
      </c>
      <c r="D37" s="7">
        <v>357</v>
      </c>
      <c r="E37" s="7">
        <v>154</v>
      </c>
      <c r="F37" s="9">
        <v>2</v>
      </c>
      <c r="G37" s="13">
        <f t="shared" si="12"/>
        <v>4696</v>
      </c>
      <c r="H37" s="14">
        <f t="shared" si="14"/>
        <v>6.0729111435850349</v>
      </c>
      <c r="I37" s="2" t="s">
        <v>10</v>
      </c>
      <c r="J37" s="6">
        <v>1920</v>
      </c>
      <c r="K37" s="7">
        <v>2263</v>
      </c>
      <c r="L37" s="7">
        <v>357</v>
      </c>
      <c r="M37" s="7">
        <v>154</v>
      </c>
      <c r="N37" s="9">
        <v>2</v>
      </c>
      <c r="O37" s="13">
        <f t="shared" si="13"/>
        <v>4696</v>
      </c>
      <c r="P37" s="14">
        <f t="shared" si="15"/>
        <v>6.0729111435850349</v>
      </c>
    </row>
    <row r="38" spans="1:16" ht="15.75" x14ac:dyDescent="0.25">
      <c r="A38" s="2" t="s">
        <v>11</v>
      </c>
      <c r="B38" s="6">
        <v>1355</v>
      </c>
      <c r="C38" s="7">
        <v>1421</v>
      </c>
      <c r="D38" s="7">
        <v>980</v>
      </c>
      <c r="E38" s="7">
        <v>785</v>
      </c>
      <c r="F38" s="9">
        <v>1</v>
      </c>
      <c r="G38" s="13">
        <f t="shared" si="12"/>
        <v>4542</v>
      </c>
      <c r="H38" s="14">
        <f t="shared" si="14"/>
        <v>5.8737569025049465</v>
      </c>
      <c r="I38" s="2" t="s">
        <v>11</v>
      </c>
      <c r="J38" s="6">
        <v>1355</v>
      </c>
      <c r="K38" s="7">
        <v>1421</v>
      </c>
      <c r="L38" s="7">
        <v>980</v>
      </c>
      <c r="M38" s="7">
        <v>785</v>
      </c>
      <c r="N38" s="9">
        <v>1</v>
      </c>
      <c r="O38" s="13">
        <f t="shared" si="13"/>
        <v>4542</v>
      </c>
      <c r="P38" s="14">
        <f t="shared" si="15"/>
        <v>5.8737569025049465</v>
      </c>
    </row>
    <row r="39" spans="1:16" ht="15.75" x14ac:dyDescent="0.25">
      <c r="A39" s="2" t="s">
        <v>12</v>
      </c>
      <c r="B39" s="6">
        <v>983</v>
      </c>
      <c r="C39" s="7">
        <v>1712</v>
      </c>
      <c r="D39" s="7">
        <v>546</v>
      </c>
      <c r="E39" s="7">
        <v>625</v>
      </c>
      <c r="F39" s="9">
        <v>1</v>
      </c>
      <c r="G39" s="13">
        <f t="shared" si="12"/>
        <v>3867</v>
      </c>
      <c r="H39" s="14">
        <f t="shared" si="14"/>
        <v>5.0008405860824805</v>
      </c>
      <c r="I39" s="2" t="s">
        <v>12</v>
      </c>
      <c r="J39" s="6">
        <v>983</v>
      </c>
      <c r="K39" s="7">
        <v>1712</v>
      </c>
      <c r="L39" s="7">
        <v>546</v>
      </c>
      <c r="M39" s="7">
        <v>625</v>
      </c>
      <c r="N39" s="9">
        <v>1</v>
      </c>
      <c r="O39" s="13">
        <f t="shared" si="13"/>
        <v>3867</v>
      </c>
      <c r="P39" s="14">
        <f t="shared" si="15"/>
        <v>5.0008405860824805</v>
      </c>
    </row>
    <row r="40" spans="1:16" ht="15.75" x14ac:dyDescent="0.25">
      <c r="A40" s="2" t="s">
        <v>13</v>
      </c>
      <c r="B40" s="6">
        <v>1259</v>
      </c>
      <c r="C40" s="7">
        <v>1110</v>
      </c>
      <c r="D40" s="7">
        <v>436</v>
      </c>
      <c r="E40" s="7">
        <v>267</v>
      </c>
      <c r="F40" s="9">
        <v>0</v>
      </c>
      <c r="G40" s="13">
        <f t="shared" si="12"/>
        <v>3072</v>
      </c>
      <c r="H40" s="14">
        <f t="shared" si="14"/>
        <v>3.9727391467404658</v>
      </c>
      <c r="I40" s="2" t="s">
        <v>13</v>
      </c>
      <c r="J40" s="6">
        <v>1259</v>
      </c>
      <c r="K40" s="7">
        <v>1110</v>
      </c>
      <c r="L40" s="7">
        <v>436</v>
      </c>
      <c r="M40" s="7">
        <v>267</v>
      </c>
      <c r="N40" s="9">
        <v>0</v>
      </c>
      <c r="O40" s="13">
        <f t="shared" si="13"/>
        <v>3072</v>
      </c>
      <c r="P40" s="14">
        <f t="shared" si="15"/>
        <v>3.9727391467404658</v>
      </c>
    </row>
    <row r="41" spans="1:16" ht="15.75" x14ac:dyDescent="0.25">
      <c r="A41" s="2" t="s">
        <v>14</v>
      </c>
      <c r="B41" s="10">
        <v>2356</v>
      </c>
      <c r="C41" s="11">
        <v>875</v>
      </c>
      <c r="D41" s="11">
        <v>989</v>
      </c>
      <c r="E41" s="11">
        <v>378</v>
      </c>
      <c r="F41" s="12">
        <v>3</v>
      </c>
      <c r="G41" s="13">
        <f t="shared" si="12"/>
        <v>4601</v>
      </c>
      <c r="H41" s="14">
        <f t="shared" si="14"/>
        <v>5.9500562546070581</v>
      </c>
      <c r="I41" s="2" t="s">
        <v>14</v>
      </c>
      <c r="J41" s="10">
        <v>2356</v>
      </c>
      <c r="K41" s="11">
        <v>875</v>
      </c>
      <c r="L41" s="11">
        <v>989</v>
      </c>
      <c r="M41" s="11">
        <v>378</v>
      </c>
      <c r="N41" s="12">
        <v>3</v>
      </c>
      <c r="O41" s="13">
        <f t="shared" si="13"/>
        <v>4601</v>
      </c>
      <c r="P41" s="14">
        <f t="shared" si="15"/>
        <v>5.9500562546070581</v>
      </c>
    </row>
    <row r="42" spans="1:16" ht="15.75" x14ac:dyDescent="0.25">
      <c r="A42" s="2" t="s">
        <v>28</v>
      </c>
      <c r="B42" s="13">
        <f>SUM(Panes)</f>
        <v>16048</v>
      </c>
      <c r="C42" s="13">
        <f t="shared" ref="C42:F42" si="16">SUM(C32:C41)</f>
        <v>16881</v>
      </c>
      <c r="D42" s="13">
        <f t="shared" si="16"/>
        <v>40044</v>
      </c>
      <c r="E42" s="13">
        <f t="shared" si="16"/>
        <v>4341</v>
      </c>
      <c r="F42" s="13">
        <f t="shared" si="16"/>
        <v>13</v>
      </c>
      <c r="G42" s="13">
        <f>SUM(G32:G41)</f>
        <v>77327</v>
      </c>
      <c r="I42" s="2" t="s">
        <v>28</v>
      </c>
      <c r="J42" s="13">
        <f>SUM(Panes)</f>
        <v>16048</v>
      </c>
      <c r="K42" s="13">
        <f t="shared" ref="K42:N42" si="17">SUM(K32:K41)</f>
        <v>16881</v>
      </c>
      <c r="L42" s="13">
        <f t="shared" si="17"/>
        <v>40044</v>
      </c>
      <c r="M42" s="13">
        <f t="shared" si="17"/>
        <v>4341</v>
      </c>
      <c r="N42" s="13">
        <f t="shared" si="17"/>
        <v>13</v>
      </c>
      <c r="O42" s="13">
        <f>SUM(O32:O41)</f>
        <v>77327</v>
      </c>
    </row>
    <row r="43" spans="1:16" ht="15.75" x14ac:dyDescent="0.25">
      <c r="A43" s="15" t="s">
        <v>30</v>
      </c>
      <c r="B43" s="14">
        <f>SUM(Panes)*100/Total Totales</f>
        <v>20.753423771774411</v>
      </c>
      <c r="C43" s="14">
        <f>SUM(Magdalenas)*100/Total Totales</f>
        <v>21.830667166707617</v>
      </c>
      <c r="D43" s="14">
        <f>SUM(Tartas)*100/Total Totales</f>
        <v>51.785275518253648</v>
      </c>
      <c r="E43" s="14">
        <f>SUM(Mantecados)*100/Total Totales</f>
        <v>5.6138218216147013</v>
      </c>
      <c r="F43" s="14">
        <f>SUM(Otros)*100/Total Totales</f>
        <v>1.6811721649617858E-2</v>
      </c>
      <c r="I43" s="15" t="s">
        <v>30</v>
      </c>
      <c r="J43" s="14">
        <f>SUM(Panes)*100/Total Totales</f>
        <v>20.753423771774411</v>
      </c>
      <c r="K43" s="14">
        <f>SUM(Magdalenas)*100/Total Totales</f>
        <v>21.830667166707617</v>
      </c>
      <c r="L43" s="14">
        <f>SUM(Tartas)*100/Total Totales</f>
        <v>51.785275518253648</v>
      </c>
      <c r="M43" s="14">
        <f>SUM(Mantecados)*100/Total Totales</f>
        <v>5.6138218216147013</v>
      </c>
      <c r="N43" s="14">
        <f>SUM(Otros)*100/Total Totales</f>
        <v>1.6811721649617858E-2</v>
      </c>
    </row>
    <row r="44" spans="1:16" x14ac:dyDescent="0.25">
      <c r="B44" s="16" t="b">
        <f>SUM(Panes) &gt; Totales Total / 2</f>
        <v>0</v>
      </c>
      <c r="C44" s="16" t="b">
        <f>SUM(Magdalenas) &gt; Totales Total / 2</f>
        <v>0</v>
      </c>
      <c r="D44" s="16" t="b">
        <f>SUM(Tartas) &gt; Totales Total / 2</f>
        <v>1</v>
      </c>
      <c r="E44" s="16" t="b">
        <f>SUM(Mantecados) &gt; Totales Total / 2</f>
        <v>0</v>
      </c>
      <c r="F44" s="16" t="b">
        <f>SUM(Otros) &gt; Totales Total / 2</f>
        <v>0</v>
      </c>
      <c r="J44" s="16" t="b">
        <f>SUM(Panes) &gt; Totales Total / 2</f>
        <v>0</v>
      </c>
      <c r="K44" s="16" t="b">
        <f>SUM(Magdalenas) &gt; Totales Total / 2</f>
        <v>0</v>
      </c>
      <c r="L44" s="16" t="b">
        <f>SUM(Tartas) &gt; Totales Total / 2</f>
        <v>1</v>
      </c>
      <c r="M44" s="16" t="b">
        <f>SUM(Mantecados) &gt; Totales Total / 2</f>
        <v>0</v>
      </c>
      <c r="N44" s="16" t="b">
        <f>SUM(Otros) &gt; Totales Total / 2</f>
        <v>0</v>
      </c>
    </row>
  </sheetData>
  <mergeCells count="1">
    <mergeCell ref="B1:F1"/>
  </mergeCells>
  <conditionalFormatting sqref="A15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29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43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29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43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disablePrompts="1"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 B18:F27 B32:F41 J4:N13 J18:N27 J32:N41">
      <formula1>0</formula1>
    </dataValidation>
  </dataValidations>
  <pageMargins left="0.23622047244094491" right="0.23622047244094491" top="0.84" bottom="0.74803149606299213" header="0.31496062992125984" footer="0.31496062992125984"/>
  <pageSetup paperSize="9" orientation="landscape" r:id="rId1"/>
  <headerFooter>
    <oddHeader>&amp;L&amp;D&amp;CPreparado por Francsco Charte para Anaya Multimedia&amp;RPágina &amp;P</oddHeader>
    <oddFooter>&amp;F</oddFooter>
  </headerFooter>
  <colBreaks count="1" manualBreakCount="1">
    <brk id="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2015-12-29T12:59:58Z</cp:lastPrinted>
  <dcterms:created xsi:type="dcterms:W3CDTF">2006-11-27T08:33:56Z</dcterms:created>
  <dcterms:modified xsi:type="dcterms:W3CDTF">2015-12-29T13:03:57Z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