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harte\Trabajo\Libros\Actuales\MAExcel2013\Ejemplos\09\"/>
    </mc:Choice>
  </mc:AlternateContent>
  <bookViews>
    <workbookView xWindow="240" yWindow="120" windowWidth="15600" windowHeight="11760" firstSheet="2" activeTab="3"/>
  </bookViews>
  <sheets>
    <sheet name="Texto" sheetId="1" r:id="rId1"/>
    <sheet name="Fechas" sheetId="2" r:id="rId2"/>
    <sheet name="Información" sheetId="3" r:id="rId3"/>
    <sheet name="Web" sheetId="4" r:id="rId4"/>
    <sheet name="Códigos Yahoo! Weather" sheetId="5" r:id="rId5"/>
  </sheets>
  <definedNames>
    <definedName name="spain" localSheetId="4">'Códigos Yahoo! Weather'!$A$1:$A$217</definedName>
  </definedNames>
  <calcPr calcId="152511"/>
</workbook>
</file>

<file path=xl/calcChain.xml><?xml version="1.0" encoding="utf-8"?>
<calcChain xmlns="http://schemas.openxmlformats.org/spreadsheetml/2006/main">
  <c r="E31" i="4" l="1"/>
  <c r="E30" i="4"/>
  <c r="E29" i="4"/>
  <c r="E28" i="4"/>
  <c r="E27" i="4"/>
  <c r="E26" i="4"/>
  <c r="C19" i="4" a="1"/>
  <c r="C20" i="4" s="1"/>
  <c r="B19" i="4" a="1"/>
  <c r="B19" i="4" s="1"/>
  <c r="B17" i="4"/>
  <c r="C29" i="4" l="1"/>
  <c r="C25" i="4"/>
  <c r="C21" i="4"/>
  <c r="C31" i="4"/>
  <c r="C27" i="4"/>
  <c r="C23" i="4"/>
  <c r="C19" i="4"/>
  <c r="C30" i="4"/>
  <c r="C26" i="4"/>
  <c r="C22" i="4"/>
  <c r="C28" i="4"/>
  <c r="C24" i="4"/>
  <c r="B30" i="4"/>
  <c r="B26" i="4"/>
  <c r="B22" i="4"/>
  <c r="E22" i="4" s="1"/>
  <c r="B29" i="4"/>
  <c r="B25" i="4"/>
  <c r="E25" i="4" s="1"/>
  <c r="B21" i="4"/>
  <c r="E21" i="4" s="1"/>
  <c r="B28" i="4"/>
  <c r="B24" i="4"/>
  <c r="E24" i="4" s="1"/>
  <c r="B20" i="4"/>
  <c r="E20" i="4" s="1"/>
  <c r="B31" i="4"/>
  <c r="B27" i="4"/>
  <c r="B23" i="4"/>
  <c r="E23" i="4" s="1"/>
  <c r="E19" i="4"/>
  <c r="B5" i="4"/>
  <c r="B7" i="4" s="1"/>
  <c r="A10" i="4" s="1" a="1"/>
  <c r="A10" i="4" s="1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B2" i="4"/>
  <c r="B2" i="2"/>
  <c r="B11" i="2" s="1"/>
  <c r="B43" i="1"/>
  <c r="D2" i="1"/>
  <c r="E2" i="1"/>
  <c r="F2" i="1"/>
  <c r="C2" i="1"/>
  <c r="B37" i="1"/>
  <c r="C37" i="1" s="1"/>
  <c r="B51" i="1"/>
  <c r="B10" i="3"/>
  <c r="B9" i="3"/>
  <c r="B10" i="4" l="1" a="1"/>
  <c r="B10" i="4" s="1"/>
  <c r="C10" i="4" a="1"/>
  <c r="D10" i="4" a="1"/>
  <c r="B12" i="4"/>
  <c r="A13" i="4"/>
  <c r="A11" i="4"/>
  <c r="A14" i="4"/>
  <c r="A12" i="4"/>
  <c r="F2" i="2"/>
  <c r="E2" i="2"/>
  <c r="D37" i="1"/>
  <c r="F37" i="1" s="1"/>
  <c r="E37" i="1"/>
  <c r="B8" i="3"/>
  <c r="B7" i="3"/>
  <c r="B14" i="2"/>
  <c r="C17" i="2" s="1"/>
  <c r="B18" i="2"/>
  <c r="B19" i="2"/>
  <c r="B36" i="1"/>
  <c r="C36" i="1" s="1"/>
  <c r="B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6" i="3"/>
  <c r="B5" i="3"/>
  <c r="B3" i="3"/>
  <c r="B4" i="3"/>
  <c r="B2" i="3"/>
  <c r="B41" i="1"/>
  <c r="B42" i="1" s="1"/>
  <c r="B40" i="1"/>
  <c r="B39" i="1"/>
  <c r="B11" i="4" l="1"/>
  <c r="B14" i="4"/>
  <c r="B13" i="4"/>
  <c r="C11" i="4"/>
  <c r="C13" i="4"/>
  <c r="C10" i="4"/>
  <c r="C12" i="4"/>
  <c r="C14" i="4"/>
  <c r="D11" i="4"/>
  <c r="D13" i="4"/>
  <c r="D10" i="4"/>
  <c r="D12" i="4"/>
  <c r="D14" i="4"/>
  <c r="B15" i="2"/>
  <c r="B9" i="2"/>
  <c r="E25" i="1"/>
  <c r="D25" i="1"/>
  <c r="F25" i="1" s="1"/>
  <c r="E23" i="1"/>
  <c r="D23" i="1"/>
  <c r="F23" i="1" s="1"/>
  <c r="E21" i="1"/>
  <c r="D21" i="1"/>
  <c r="F21" i="1" s="1"/>
  <c r="E19" i="1"/>
  <c r="D19" i="1"/>
  <c r="F19" i="1" s="1"/>
  <c r="E17" i="1"/>
  <c r="D17" i="1"/>
  <c r="F17" i="1" s="1"/>
  <c r="E15" i="1"/>
  <c r="D15" i="1"/>
  <c r="F15" i="1" s="1"/>
  <c r="E13" i="1"/>
  <c r="D13" i="1"/>
  <c r="F13" i="1" s="1"/>
  <c r="E11" i="1"/>
  <c r="D11" i="1"/>
  <c r="F11" i="1" s="1"/>
  <c r="E9" i="1"/>
  <c r="D9" i="1"/>
  <c r="F9" i="1" s="1"/>
  <c r="E7" i="1"/>
  <c r="D7" i="1"/>
  <c r="F7" i="1" s="1"/>
  <c r="E5" i="1"/>
  <c r="D5" i="1"/>
  <c r="F5" i="1" s="1"/>
  <c r="E3" i="1"/>
  <c r="D3" i="1"/>
  <c r="F3" i="1" s="1"/>
  <c r="D26" i="1"/>
  <c r="F26" i="1" s="1"/>
  <c r="E26" i="1"/>
  <c r="D24" i="1"/>
  <c r="F24" i="1" s="1"/>
  <c r="E24" i="1"/>
  <c r="D22" i="1"/>
  <c r="F22" i="1" s="1"/>
  <c r="E22" i="1"/>
  <c r="D20" i="1"/>
  <c r="F20" i="1" s="1"/>
  <c r="E20" i="1"/>
  <c r="D18" i="1"/>
  <c r="F18" i="1" s="1"/>
  <c r="E18" i="1"/>
  <c r="D16" i="1"/>
  <c r="F16" i="1" s="1"/>
  <c r="E16" i="1"/>
  <c r="D14" i="1"/>
  <c r="F14" i="1" s="1"/>
  <c r="E14" i="1"/>
  <c r="D12" i="1"/>
  <c r="F12" i="1" s="1"/>
  <c r="E12" i="1"/>
  <c r="D10" i="1"/>
  <c r="F10" i="1" s="1"/>
  <c r="E10" i="1"/>
  <c r="D8" i="1"/>
  <c r="F8" i="1" s="1"/>
  <c r="E8" i="1"/>
  <c r="D6" i="1"/>
  <c r="F6" i="1" s="1"/>
  <c r="E6" i="1"/>
  <c r="D4" i="1"/>
  <c r="F4" i="1" s="1"/>
  <c r="E4" i="1"/>
  <c r="D33" i="1"/>
  <c r="F33" i="1" s="1"/>
  <c r="E33" i="1"/>
  <c r="C45" i="1"/>
  <c r="C46" i="1"/>
  <c r="D36" i="1"/>
  <c r="F36" i="1" s="1"/>
  <c r="C47" i="1"/>
  <c r="B50" i="1" s="1"/>
  <c r="E36" i="1"/>
  <c r="D30" i="1"/>
  <c r="F30" i="1" s="1"/>
  <c r="E30" i="1"/>
  <c r="E29" i="1"/>
  <c r="D29" i="1"/>
  <c r="F29" i="1" s="1"/>
  <c r="E31" i="1"/>
  <c r="D31" i="1"/>
  <c r="F31" i="1" s="1"/>
  <c r="D28" i="1"/>
  <c r="F28" i="1" s="1"/>
  <c r="E28" i="1"/>
  <c r="D32" i="1"/>
  <c r="F32" i="1" s="1"/>
  <c r="E32" i="1"/>
  <c r="D35" i="1"/>
  <c r="F35" i="1" s="1"/>
  <c r="E35" i="1"/>
  <c r="D27" i="1"/>
  <c r="F27" i="1" s="1"/>
  <c r="E27" i="1"/>
  <c r="E34" i="1"/>
  <c r="D34" i="1"/>
  <c r="F34" i="1" s="1"/>
  <c r="B16" i="2"/>
  <c r="B17" i="2"/>
  <c r="B7" i="2"/>
  <c r="B10" i="2"/>
  <c r="B5" i="2"/>
  <c r="B3" i="2"/>
  <c r="B8" i="2"/>
  <c r="B4" i="2"/>
  <c r="B6" i="2"/>
  <c r="G3" i="1"/>
  <c r="B49" i="1" l="1"/>
</calcChain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http://edg3.co.uk/snippets/weather-location-codes/spain" htmlTables="1" htmlFormat="all"/>
  </connection>
</connections>
</file>

<file path=xl/sharedStrings.xml><?xml version="1.0" encoding="utf-8"?>
<sst xmlns="http://schemas.openxmlformats.org/spreadsheetml/2006/main" count="284" uniqueCount="271">
  <si>
    <t>Código</t>
  </si>
  <si>
    <t>Carácter</t>
  </si>
  <si>
    <t>CONCATENAR</t>
  </si>
  <si>
    <t>IZQUIERDA</t>
  </si>
  <si>
    <t>DERECHA</t>
  </si>
  <si>
    <t>MONEDA</t>
  </si>
  <si>
    <t>DECIMAL</t>
  </si>
  <si>
    <t>TEXTO</t>
  </si>
  <si>
    <t>VALOR</t>
  </si>
  <si>
    <t>MINUSC</t>
  </si>
  <si>
    <t>MAYUSC</t>
  </si>
  <si>
    <t>NOMPROPIO</t>
  </si>
  <si>
    <t>LARGO</t>
  </si>
  <si>
    <t>ESPACIOS</t>
  </si>
  <si>
    <t>REPETIR</t>
  </si>
  <si>
    <t>AHORA</t>
  </si>
  <si>
    <t>AÑO</t>
  </si>
  <si>
    <t>MES</t>
  </si>
  <si>
    <t>DIA</t>
  </si>
  <si>
    <t>DIASEM</t>
  </si>
  <si>
    <t>NUM.DE.SEMANA</t>
  </si>
  <si>
    <t>HORA</t>
  </si>
  <si>
    <t>MINUTO</t>
  </si>
  <si>
    <t>SEGUNDO</t>
  </si>
  <si>
    <t>Días laborables</t>
  </si>
  <si>
    <t>Fecha inicio</t>
  </si>
  <si>
    <t>Fecha fin</t>
  </si>
  <si>
    <t>Días 360</t>
  </si>
  <si>
    <t>Días transcurridos</t>
  </si>
  <si>
    <t>45 días antes</t>
  </si>
  <si>
    <t>45 días después</t>
  </si>
  <si>
    <t>Versión Excel</t>
  </si>
  <si>
    <t>Versión sistema</t>
  </si>
  <si>
    <t>Sistema operativo</t>
  </si>
  <si>
    <t>Archivos</t>
  </si>
  <si>
    <t>Carpeta</t>
  </si>
  <si>
    <t>Primera celda</t>
  </si>
  <si>
    <t>Modo de recálculo</t>
  </si>
  <si>
    <t>MED</t>
  </si>
  <si>
    <t>Número de hojas</t>
  </si>
  <si>
    <t>Hoja actual</t>
  </si>
  <si>
    <t>VALOR.NUMERO</t>
  </si>
  <si>
    <t>ISO.NUM.DE.SEMANA</t>
  </si>
  <si>
    <t>Codificado para URL</t>
  </si>
  <si>
    <t>Nombre ciudad</t>
  </si>
  <si>
    <t>Jaén</t>
  </si>
  <si>
    <t>SPXX0001, Alcala de Guadaira</t>
  </si>
  <si>
    <t>SPXX0002, Alcala de Henares</t>
  </si>
  <si>
    <t>SPXX0003, Alcazar de San Juan</t>
  </si>
  <si>
    <t>SPXX0004, Alcira</t>
  </si>
  <si>
    <t>SPXX0005, Alcobendas</t>
  </si>
  <si>
    <t>SPXX0006, Alcorcon</t>
  </si>
  <si>
    <t>SPXX0007, Alcudia</t>
  </si>
  <si>
    <t>SPXX0008, Alicante</t>
  </si>
  <si>
    <t>SPXX0009, Almeria</t>
  </si>
  <si>
    <t>SPXX0010, Aranjuez</t>
  </si>
  <si>
    <t>SPXX0011, Arizgoiti</t>
  </si>
  <si>
    <t>SPXX0012, Arrecife</t>
  </si>
  <si>
    <t>SPXX0013, Badalona</t>
  </si>
  <si>
    <t>SPXX0014, Baracaldo</t>
  </si>
  <si>
    <t>SPXX0015, Barcelona</t>
  </si>
  <si>
    <t>SPXX0016, Bilbao</t>
  </si>
  <si>
    <t>SPXX0017, Cadiz</t>
  </si>
  <si>
    <t>SPXX0018, Camas</t>
  </si>
  <si>
    <t>SPXX0019, Cartagena</t>
  </si>
  <si>
    <t>SPXX0020, Castelldefels</t>
  </si>
  <si>
    <t>SPXX0021, Castellon de la Plana</t>
  </si>
  <si>
    <t>SPXX0022, Ceuta</t>
  </si>
  <si>
    <t>SPXX0023, Ciudad Real</t>
  </si>
  <si>
    <t>SPXX0024, Cordova</t>
  </si>
  <si>
    <t>SPXX0025, Cuarte de Huerva</t>
  </si>
  <si>
    <t>SPXX0026, Donostia-San Sebastian</t>
  </si>
  <si>
    <t>SPXX0027, Dos Hermanas</t>
  </si>
  <si>
    <t>SPXX0028, Ecija</t>
  </si>
  <si>
    <t>SPXX0029, Eibar</t>
  </si>
  <si>
    <t>SPXX0030, El Alquian</t>
  </si>
  <si>
    <t>SPXX0031, El Astillero</t>
  </si>
  <si>
    <t>SPXX0032, El Ejido</t>
  </si>
  <si>
    <t>SPXX0033, El Prat de Llobregat</t>
  </si>
  <si>
    <t>SPXX0034, El Puerto de Santa Maria</t>
  </si>
  <si>
    <t>SPXX0035, Elche</t>
  </si>
  <si>
    <t>SPXX0036, Fuenlabrada</t>
  </si>
  <si>
    <t>SPXX0037, Gandia</t>
  </si>
  <si>
    <t>SPXX0038, Gerona</t>
  </si>
  <si>
    <t>SPXX0039, Getafe</t>
  </si>
  <si>
    <t>SPXX0040, Granada</t>
  </si>
  <si>
    <t>SPXX0041, Guadalajara</t>
  </si>
  <si>
    <t>SPXX0042, Guadix</t>
  </si>
  <si>
    <t>SPXX0043, Huesca</t>
  </si>
  <si>
    <t>SPXX0044, Ibiza</t>
  </si>
  <si>
    <t>SPXX0045, Jaen</t>
  </si>
  <si>
    <t>SPXX0046, Jerez de la Frontera</t>
  </si>
  <si>
    <t>SPXX0047, Las Palmas</t>
  </si>
  <si>
    <t>SPXX0048, Leganes</t>
  </si>
  <si>
    <t>SPXX0049, L'Hospitalet de Llobregat</t>
  </si>
  <si>
    <t>SPXX0050, Madrid</t>
  </si>
  <si>
    <t>SPXX0051, Mahon</t>
  </si>
  <si>
    <t>SPXX0052, Malaga</t>
  </si>
  <si>
    <t>SPXX0053, Manacor</t>
  </si>
  <si>
    <t>SPXX0054, Marbella</t>
  </si>
  <si>
    <t>SPXX0055, Mataro</t>
  </si>
  <si>
    <t>SPXX0056, Moron de la Frontera</t>
  </si>
  <si>
    <t>SPXX0057, Mostoles</t>
  </si>
  <si>
    <t>SPXX0058, Motril</t>
  </si>
  <si>
    <t>SPXX0059, Murcia</t>
  </si>
  <si>
    <t>SPXX0060, Muriedas</t>
  </si>
  <si>
    <t>SPXX0061, Palma de Mallorca</t>
  </si>
  <si>
    <t>SPXX0062, Paterna</t>
  </si>
  <si>
    <t>SPXX0063, Pozuelo de Alarcon</t>
  </si>
  <si>
    <t>SPXX0064, Premia de Mar</t>
  </si>
  <si>
    <t>SPXX0065, Puerto del Rosario</t>
  </si>
  <si>
    <t>SPXX0066, Sabadell</t>
  </si>
  <si>
    <t>SPXX0067, San Antonio Abad</t>
  </si>
  <si>
    <t>SPXX0068, Sanlucar de Barrameda</t>
  </si>
  <si>
    <t>SPXX0069, Santa Coloma de Gramanet</t>
  </si>
  <si>
    <t>SPXX0070, Santa Cruz de Tenerife</t>
  </si>
  <si>
    <t>SPXX0071, Santa Pola</t>
  </si>
  <si>
    <t>SPXX0072, Santander</t>
  </si>
  <si>
    <t>SPXX0073, Sestao</t>
  </si>
  <si>
    <t>SPXX0074, Seville</t>
  </si>
  <si>
    <t>SPXX0075, Talavera de la Reina</t>
  </si>
  <si>
    <t>SPXX0076, Tarragona</t>
  </si>
  <si>
    <t>SPXX0077, Toledo</t>
  </si>
  <si>
    <t>SPXX0078, Torrelavega</t>
  </si>
  <si>
    <t>SPXX0079, Tudela</t>
  </si>
  <si>
    <t>SPXX0080, Utebo</t>
  </si>
  <si>
    <t>SPXX0081, Utrera</t>
  </si>
  <si>
    <t>SPXX0082, Valencia</t>
  </si>
  <si>
    <t>SPXX0083, Vicar</t>
  </si>
  <si>
    <t>SPXX0084, Vigo</t>
  </si>
  <si>
    <t>SPXX0085, Vilanova I La Geltru</t>
  </si>
  <si>
    <t>SPXX0086, Zaragoza</t>
  </si>
  <si>
    <t>SPXX0087, Agreda</t>
  </si>
  <si>
    <t>SPXX0088, Algeciras</t>
  </si>
  <si>
    <t>SPXX0089, Antequera</t>
  </si>
  <si>
    <t>SPXX0090, Aracena</t>
  </si>
  <si>
    <t>SPXX0091, Armilla</t>
  </si>
  <si>
    <t>SPXX0092, Ayamonte</t>
  </si>
  <si>
    <t>SPXX0093, Benasque</t>
  </si>
  <si>
    <t>SPXX0094, Buitrago</t>
  </si>
  <si>
    <t>SPXX0095, Calatayud</t>
  </si>
  <si>
    <t>SPXX0098, Cazorla</t>
  </si>
  <si>
    <t>SPXX0100, Cuenca</t>
  </si>
  <si>
    <t>SPXX0101, Durango</t>
  </si>
  <si>
    <t>SPXX0102, Elizondo</t>
  </si>
  <si>
    <t>SPXX0104, Huescar</t>
  </si>
  <si>
    <t>SPXX0105, Jerez</t>
  </si>
  <si>
    <t>SPXX0106, Laguardia</t>
  </si>
  <si>
    <t>SPXX0109, Lorca</t>
  </si>
  <si>
    <t>SPXX0110, Lugo</t>
  </si>
  <si>
    <t>SPXX0111, Merida</t>
  </si>
  <si>
    <t>SPXX0112, Montalban</t>
  </si>
  <si>
    <t>SPXX0113, Navacerrada</t>
  </si>
  <si>
    <t>SPXX0114, Pamplona</t>
  </si>
  <si>
    <t>SPXX0115, Pontevedra</t>
  </si>
  <si>
    <t>SPXX0116, Priego</t>
  </si>
  <si>
    <t>SPXX0117, Requena</t>
  </si>
  <si>
    <t>SPXX0118, Reus</t>
  </si>
  <si>
    <t>SPXX0119, Riano</t>
  </si>
  <si>
    <t>SPXX0120, Riaza</t>
  </si>
  <si>
    <t>SPXX0121, Ronda</t>
  </si>
  <si>
    <t>SPXX0122, Sahagun</t>
  </si>
  <si>
    <t>SPXX0126, Tordesillas</t>
  </si>
  <si>
    <t>SPXX0133, Alcoi</t>
  </si>
  <si>
    <t>SPXX0135, Arenas De San Pedro</t>
  </si>
  <si>
    <t>SPXX0137, Blanes</t>
  </si>
  <si>
    <t>SPXX0138, Calahorra</t>
  </si>
  <si>
    <t>SPXX0139, Cazalla De La Sierra</t>
  </si>
  <si>
    <t>SPXX0140, Ciudad Rodrigo</t>
  </si>
  <si>
    <t>SPXX0141, Figueras</t>
  </si>
  <si>
    <t>SPXX0142, Fuerteventura (La Oliva)</t>
  </si>
  <si>
    <t>SPXX0143, Girona</t>
  </si>
  <si>
    <t>SPXX0144, Gomera (San Sebastian)</t>
  </si>
  <si>
    <t>SPXX0145, Hellin</t>
  </si>
  <si>
    <t>SPXX0146, Hinojosa Del Duque</t>
  </si>
  <si>
    <t>SPXX0147, Lalin</t>
  </si>
  <si>
    <t>SPXX0152, Miranda De Ebro</t>
  </si>
  <si>
    <t>SPXX0153, Molina De Aragon</t>
  </si>
  <si>
    <t>SPXX0154, Morforte De Lemos</t>
  </si>
  <si>
    <t>SPXX0157, Pollensa</t>
  </si>
  <si>
    <t>SPXX0158, Puerto De La Cruz</t>
  </si>
  <si>
    <t>SPXX0165, Benidorm</t>
  </si>
  <si>
    <t>SPXX0166, Covadonga</t>
  </si>
  <si>
    <t>SPXX0171, Gran Canaria Sur</t>
  </si>
  <si>
    <t>SPXX0172, Isla de Alboran</t>
  </si>
  <si>
    <t>SPXX0173, Langreo</t>
  </si>
  <si>
    <t>SPXX0175, Lleida</t>
  </si>
  <si>
    <t>SPXX0176, Manzaneda</t>
  </si>
  <si>
    <t>SPXX0177, Pajares</t>
  </si>
  <si>
    <t>SPXX0178, Potocolom</t>
  </si>
  <si>
    <t>SPXX0180, Reinosa</t>
  </si>
  <si>
    <t>SPXX0181, Renteria</t>
  </si>
  <si>
    <t>SPXX0182, Salas De Los Infantes</t>
  </si>
  <si>
    <t>SPXX0183, Salou</t>
  </si>
  <si>
    <t>SPXX0187, Urbion-Ventrosa</t>
  </si>
  <si>
    <t>SPXX0188, Xativa</t>
  </si>
  <si>
    <t>SPXX0189, La Coruna</t>
  </si>
  <si>
    <t>SPXX0190, Oviedo</t>
  </si>
  <si>
    <t>SPXX0191, San Sebastian</t>
  </si>
  <si>
    <t>SPXX0192, Leon/Virgen Del Camino</t>
  </si>
  <si>
    <t>SPXX0193, Burgos</t>
  </si>
  <si>
    <t>SPXX0194, Logrono/Agoncillo</t>
  </si>
  <si>
    <t>SPXX0195, Valladolid</t>
  </si>
  <si>
    <t>SPXX0196, Salamanca</t>
  </si>
  <si>
    <t>SPXX0197, Albacete/Los Llanos</t>
  </si>
  <si>
    <t>SPXX0198, Badajoz/Talavera La Real</t>
  </si>
  <si>
    <t>SPXX0200, Granada/Aeropuerto</t>
  </si>
  <si>
    <t>SPXX0201, Las Palmas De Gran Canaria/Gando</t>
  </si>
  <si>
    <t>SPXX0202, Asturias/Aviles</t>
  </si>
  <si>
    <t>SPXX0203, Badajoz</t>
  </si>
  <si>
    <t>SPXX0204, Caceres</t>
  </si>
  <si>
    <t>SPXX0205, Calamocha</t>
  </si>
  <si>
    <t>SPXX0206, Hierro Island</t>
  </si>
  <si>
    <t>SPXX0207, La Palma Islan</t>
  </si>
  <si>
    <t>SPXX0208, Santiago Compost</t>
  </si>
  <si>
    <t>SPXX0209, Tortosa</t>
  </si>
  <si>
    <t>SPXX0210, Tenerife / Sur Reina</t>
  </si>
  <si>
    <t>SPXX0211, Viso Del Marques</t>
  </si>
  <si>
    <t>SPXX0220, Cordoba</t>
  </si>
  <si>
    <t>SPXX0222, Gijon</t>
  </si>
  <si>
    <t>SPXX0223, Orense</t>
  </si>
  <si>
    <t>SPXX0224, Vitoria</t>
  </si>
  <si>
    <t>SPXX0225, Huelva</t>
  </si>
  <si>
    <t>SPXX0226, Melilla</t>
  </si>
  <si>
    <t>SPXX0227, Segovia</t>
  </si>
  <si>
    <t>SPXX0228, Palencia</t>
  </si>
  <si>
    <t>SPXX0229, Zamora</t>
  </si>
  <si>
    <t>SPXX0230, Teruel</t>
  </si>
  <si>
    <t>SPXX0231, Avila</t>
  </si>
  <si>
    <t>SPXX0233, Sierra Nevada</t>
  </si>
  <si>
    <t>SPXX0234, Montmelo</t>
  </si>
  <si>
    <t>SPXX0235, Galdar</t>
  </si>
  <si>
    <t>SPXX0236, Boi Taull</t>
  </si>
  <si>
    <t>SPXX0237, Tarifa</t>
  </si>
  <si>
    <t>SPXX0238, Gran Canaria</t>
  </si>
  <si>
    <t>SPXX0239, Lanzarote</t>
  </si>
  <si>
    <t>SPXX0240, Toro</t>
  </si>
  <si>
    <t>SPXX0241, Infantes</t>
  </si>
  <si>
    <t>SPXX0242, Manresa</t>
  </si>
  <si>
    <t>SPXX0243, Soria</t>
  </si>
  <si>
    <t>SPXX0244, Trujillo</t>
  </si>
  <si>
    <t>SPXX0245, Plasencia</t>
  </si>
  <si>
    <t>SPXX0246, Lora del Rio</t>
  </si>
  <si>
    <t>SPXX0247, Estepa</t>
  </si>
  <si>
    <t>SPXX0248, Villanueva de Cordoba</t>
  </si>
  <si>
    <t>SPXX0249, Lucena</t>
  </si>
  <si>
    <t>SPXX0250, Andujar</t>
  </si>
  <si>
    <t>SPXX0251, Bailen</t>
  </si>
  <si>
    <t>SPXX0252, Jodar</t>
  </si>
  <si>
    <t>SPXX0253, Agudo</t>
  </si>
  <si>
    <t>SPXX0254, Consuegra</t>
  </si>
  <si>
    <t>SPXX0255, Tarancon</t>
  </si>
  <si>
    <t>SPXX0256, Las Pedroneras</t>
  </si>
  <si>
    <t>SPXX0257, Motilla del Palancar</t>
  </si>
  <si>
    <t>SPXX0258, Denia</t>
  </si>
  <si>
    <t>SPXX0259, Villena</t>
  </si>
  <si>
    <t>SPXX0260, Pinoso</t>
  </si>
  <si>
    <t>SPXX0261, Almansa</t>
  </si>
  <si>
    <t>SPXX0262, Olot</t>
  </si>
  <si>
    <t>SPXX0263, Villanueva de La Serena</t>
  </si>
  <si>
    <t>SPXX0264, Puertollano</t>
  </si>
  <si>
    <t>SPXX0265, Cieza</t>
  </si>
  <si>
    <t>SPXX0266, Baza</t>
  </si>
  <si>
    <t>Localidad</t>
  </si>
  <si>
    <t xml:space="preserve"> Jaen</t>
  </si>
  <si>
    <t>Código asociado</t>
  </si>
  <si>
    <t>Fecha</t>
  </si>
  <si>
    <t>Mínima</t>
  </si>
  <si>
    <t>Máxima</t>
  </si>
  <si>
    <t>Cielo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</si>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</sst>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\-m\-yy\ h:mm;@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rgb="FF623603"/>
      <name val="Courier New"/>
      <family val="3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0" xfId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pain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F2"/>
    </sheetView>
  </sheetViews>
  <sheetFormatPr baseColWidth="10" defaultRowHeight="13.2" x14ac:dyDescent="0.25"/>
  <cols>
    <col min="2" max="2" width="12.33203125" bestFit="1" customWidth="1"/>
    <col min="3" max="3" width="42" customWidth="1"/>
    <col min="5" max="5" width="11.44140625" style="8"/>
    <col min="7" max="7" width="35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7" x14ac:dyDescent="0.25">
      <c r="A2">
        <v>64</v>
      </c>
      <c r="B2" t="str">
        <f>CHAR(A2)</f>
        <v>@</v>
      </c>
      <c r="C2" t="str">
        <f>CONCATENATE("El código ",A2," tiene asociado el carácter '",B2,"'.")</f>
        <v>El código 64 tiene asociado el carácter '@'.</v>
      </c>
      <c r="D2" t="str">
        <f>LEFT(C2,12)</f>
        <v>El código 64</v>
      </c>
      <c r="E2" s="8" t="str">
        <f>RIGHT(C2,4)</f>
        <v>'@'.</v>
      </c>
      <c r="F2" t="str">
        <f>MID(D2,11,2)</f>
        <v>64</v>
      </c>
    </row>
    <row r="3" spans="1:7" x14ac:dyDescent="0.25">
      <c r="A3">
        <v>65</v>
      </c>
      <c r="B3" t="str">
        <f t="shared" ref="B3:B36" si="0">CHAR(A3)</f>
        <v>A</v>
      </c>
      <c r="C3" t="str">
        <f t="shared" ref="C3:C37" si="1">CONCATENATE("El código ",A3," tiene asociado el carácter '",B3,"'.")</f>
        <v>El código 65 tiene asociado el carácter 'A'.</v>
      </c>
      <c r="D3" t="str">
        <f t="shared" ref="D3:D37" si="2">LEFT(C3,12)</f>
        <v>El código 65</v>
      </c>
      <c r="E3" s="8" t="str">
        <f t="shared" ref="E3:E37" si="3">RIGHT(C3,4)</f>
        <v>'A'.</v>
      </c>
      <c r="F3" t="str">
        <f t="shared" ref="F3:F37" si="4">MID(D3,11,2)</f>
        <v>65</v>
      </c>
      <c r="G3">
        <f>SEARCH("as*",C3)</f>
        <v>20</v>
      </c>
    </row>
    <row r="4" spans="1:7" x14ac:dyDescent="0.25">
      <c r="A4">
        <v>66</v>
      </c>
      <c r="B4" t="str">
        <f t="shared" si="0"/>
        <v>B</v>
      </c>
      <c r="C4" t="str">
        <f t="shared" si="1"/>
        <v>El código 66 tiene asociado el carácter 'B'.</v>
      </c>
      <c r="D4" t="str">
        <f t="shared" si="2"/>
        <v>El código 66</v>
      </c>
      <c r="E4" s="8" t="str">
        <f t="shared" si="3"/>
        <v>'B'.</v>
      </c>
      <c r="F4" t="str">
        <f t="shared" si="4"/>
        <v>66</v>
      </c>
    </row>
    <row r="5" spans="1:7" x14ac:dyDescent="0.25">
      <c r="A5">
        <v>67</v>
      </c>
      <c r="B5" t="str">
        <f t="shared" si="0"/>
        <v>C</v>
      </c>
      <c r="C5" t="str">
        <f t="shared" si="1"/>
        <v>El código 67 tiene asociado el carácter 'C'.</v>
      </c>
      <c r="D5" t="str">
        <f t="shared" si="2"/>
        <v>El código 67</v>
      </c>
      <c r="E5" s="8" t="str">
        <f t="shared" si="3"/>
        <v>'C'.</v>
      </c>
      <c r="F5" t="str">
        <f t="shared" si="4"/>
        <v>67</v>
      </c>
    </row>
    <row r="6" spans="1:7" x14ac:dyDescent="0.25">
      <c r="A6">
        <v>68</v>
      </c>
      <c r="B6" t="str">
        <f t="shared" si="0"/>
        <v>D</v>
      </c>
      <c r="C6" t="str">
        <f t="shared" si="1"/>
        <v>El código 68 tiene asociado el carácter 'D'.</v>
      </c>
      <c r="D6" t="str">
        <f t="shared" si="2"/>
        <v>El código 68</v>
      </c>
      <c r="E6" s="8" t="str">
        <f t="shared" si="3"/>
        <v>'D'.</v>
      </c>
      <c r="F6" t="str">
        <f t="shared" si="4"/>
        <v>68</v>
      </c>
    </row>
    <row r="7" spans="1:7" x14ac:dyDescent="0.25">
      <c r="A7">
        <v>69</v>
      </c>
      <c r="B7" t="str">
        <f t="shared" si="0"/>
        <v>E</v>
      </c>
      <c r="C7" t="str">
        <f t="shared" si="1"/>
        <v>El código 69 tiene asociado el carácter 'E'.</v>
      </c>
      <c r="D7" t="str">
        <f t="shared" si="2"/>
        <v>El código 69</v>
      </c>
      <c r="E7" s="8" t="str">
        <f t="shared" si="3"/>
        <v>'E'.</v>
      </c>
      <c r="F7" t="str">
        <f t="shared" si="4"/>
        <v>69</v>
      </c>
    </row>
    <row r="8" spans="1:7" x14ac:dyDescent="0.25">
      <c r="A8">
        <v>70</v>
      </c>
      <c r="B8" t="str">
        <f t="shared" si="0"/>
        <v>F</v>
      </c>
      <c r="C8" t="str">
        <f t="shared" si="1"/>
        <v>El código 70 tiene asociado el carácter 'F'.</v>
      </c>
      <c r="D8" t="str">
        <f t="shared" si="2"/>
        <v>El código 70</v>
      </c>
      <c r="E8" s="8" t="str">
        <f t="shared" si="3"/>
        <v>'F'.</v>
      </c>
      <c r="F8" t="str">
        <f t="shared" si="4"/>
        <v>70</v>
      </c>
    </row>
    <row r="9" spans="1:7" x14ac:dyDescent="0.25">
      <c r="A9">
        <v>71</v>
      </c>
      <c r="B9" t="str">
        <f t="shared" si="0"/>
        <v>G</v>
      </c>
      <c r="C9" t="str">
        <f t="shared" si="1"/>
        <v>El código 71 tiene asociado el carácter 'G'.</v>
      </c>
      <c r="D9" t="str">
        <f t="shared" si="2"/>
        <v>El código 71</v>
      </c>
      <c r="E9" s="8" t="str">
        <f t="shared" si="3"/>
        <v>'G'.</v>
      </c>
      <c r="F9" t="str">
        <f t="shared" si="4"/>
        <v>71</v>
      </c>
    </row>
    <row r="10" spans="1:7" x14ac:dyDescent="0.25">
      <c r="A10">
        <v>72</v>
      </c>
      <c r="B10" t="str">
        <f t="shared" si="0"/>
        <v>H</v>
      </c>
      <c r="C10" t="str">
        <f t="shared" si="1"/>
        <v>El código 72 tiene asociado el carácter 'H'.</v>
      </c>
      <c r="D10" t="str">
        <f t="shared" si="2"/>
        <v>El código 72</v>
      </c>
      <c r="E10" s="8" t="str">
        <f t="shared" si="3"/>
        <v>'H'.</v>
      </c>
      <c r="F10" t="str">
        <f t="shared" si="4"/>
        <v>72</v>
      </c>
    </row>
    <row r="11" spans="1:7" x14ac:dyDescent="0.25">
      <c r="A11">
        <v>73</v>
      </c>
      <c r="B11" t="str">
        <f t="shared" si="0"/>
        <v>I</v>
      </c>
      <c r="C11" t="str">
        <f t="shared" si="1"/>
        <v>El código 73 tiene asociado el carácter 'I'.</v>
      </c>
      <c r="D11" t="str">
        <f t="shared" si="2"/>
        <v>El código 73</v>
      </c>
      <c r="E11" s="8" t="str">
        <f t="shared" si="3"/>
        <v>'I'.</v>
      </c>
      <c r="F11" t="str">
        <f t="shared" si="4"/>
        <v>73</v>
      </c>
    </row>
    <row r="12" spans="1:7" x14ac:dyDescent="0.25">
      <c r="A12">
        <v>74</v>
      </c>
      <c r="B12" t="str">
        <f t="shared" si="0"/>
        <v>J</v>
      </c>
      <c r="C12" t="str">
        <f t="shared" si="1"/>
        <v>El código 74 tiene asociado el carácter 'J'.</v>
      </c>
      <c r="D12" t="str">
        <f t="shared" si="2"/>
        <v>El código 74</v>
      </c>
      <c r="E12" s="8" t="str">
        <f t="shared" si="3"/>
        <v>'J'.</v>
      </c>
      <c r="F12" t="str">
        <f t="shared" si="4"/>
        <v>74</v>
      </c>
    </row>
    <row r="13" spans="1:7" x14ac:dyDescent="0.25">
      <c r="A13">
        <v>75</v>
      </c>
      <c r="B13" t="str">
        <f t="shared" si="0"/>
        <v>K</v>
      </c>
      <c r="C13" t="str">
        <f t="shared" si="1"/>
        <v>El código 75 tiene asociado el carácter 'K'.</v>
      </c>
      <c r="D13" t="str">
        <f t="shared" si="2"/>
        <v>El código 75</v>
      </c>
      <c r="E13" s="8" t="str">
        <f t="shared" si="3"/>
        <v>'K'.</v>
      </c>
      <c r="F13" t="str">
        <f t="shared" si="4"/>
        <v>75</v>
      </c>
    </row>
    <row r="14" spans="1:7" x14ac:dyDescent="0.25">
      <c r="A14">
        <v>76</v>
      </c>
      <c r="B14" t="str">
        <f t="shared" si="0"/>
        <v>L</v>
      </c>
      <c r="C14" t="str">
        <f t="shared" si="1"/>
        <v>El código 76 tiene asociado el carácter 'L'.</v>
      </c>
      <c r="D14" t="str">
        <f t="shared" si="2"/>
        <v>El código 76</v>
      </c>
      <c r="E14" s="8" t="str">
        <f t="shared" si="3"/>
        <v>'L'.</v>
      </c>
      <c r="F14" t="str">
        <f t="shared" si="4"/>
        <v>76</v>
      </c>
    </row>
    <row r="15" spans="1:7" x14ac:dyDescent="0.25">
      <c r="A15">
        <v>77</v>
      </c>
      <c r="B15" t="str">
        <f t="shared" si="0"/>
        <v>M</v>
      </c>
      <c r="C15" t="str">
        <f t="shared" si="1"/>
        <v>El código 77 tiene asociado el carácter 'M'.</v>
      </c>
      <c r="D15" t="str">
        <f t="shared" si="2"/>
        <v>El código 77</v>
      </c>
      <c r="E15" s="8" t="str">
        <f t="shared" si="3"/>
        <v>'M'.</v>
      </c>
      <c r="F15" t="str">
        <f t="shared" si="4"/>
        <v>77</v>
      </c>
    </row>
    <row r="16" spans="1:7" x14ac:dyDescent="0.25">
      <c r="A16">
        <v>78</v>
      </c>
      <c r="B16" t="str">
        <f t="shared" si="0"/>
        <v>N</v>
      </c>
      <c r="C16" t="str">
        <f t="shared" si="1"/>
        <v>El código 78 tiene asociado el carácter 'N'.</v>
      </c>
      <c r="D16" t="str">
        <f t="shared" si="2"/>
        <v>El código 78</v>
      </c>
      <c r="E16" s="8" t="str">
        <f t="shared" si="3"/>
        <v>'N'.</v>
      </c>
      <c r="F16" t="str">
        <f t="shared" si="4"/>
        <v>78</v>
      </c>
    </row>
    <row r="17" spans="1:6" x14ac:dyDescent="0.25">
      <c r="A17">
        <v>79</v>
      </c>
      <c r="B17" t="str">
        <f t="shared" si="0"/>
        <v>O</v>
      </c>
      <c r="C17" t="str">
        <f t="shared" si="1"/>
        <v>El código 79 tiene asociado el carácter 'O'.</v>
      </c>
      <c r="D17" t="str">
        <f t="shared" si="2"/>
        <v>El código 79</v>
      </c>
      <c r="E17" s="8" t="str">
        <f t="shared" si="3"/>
        <v>'O'.</v>
      </c>
      <c r="F17" t="str">
        <f t="shared" si="4"/>
        <v>79</v>
      </c>
    </row>
    <row r="18" spans="1:6" x14ac:dyDescent="0.25">
      <c r="A18">
        <v>80</v>
      </c>
      <c r="B18" t="str">
        <f t="shared" si="0"/>
        <v>P</v>
      </c>
      <c r="C18" t="str">
        <f t="shared" si="1"/>
        <v>El código 80 tiene asociado el carácter 'P'.</v>
      </c>
      <c r="D18" t="str">
        <f t="shared" si="2"/>
        <v>El código 80</v>
      </c>
      <c r="E18" s="8" t="str">
        <f t="shared" si="3"/>
        <v>'P'.</v>
      </c>
      <c r="F18" t="str">
        <f t="shared" si="4"/>
        <v>80</v>
      </c>
    </row>
    <row r="19" spans="1:6" x14ac:dyDescent="0.25">
      <c r="A19">
        <v>81</v>
      </c>
      <c r="B19" t="str">
        <f t="shared" si="0"/>
        <v>Q</v>
      </c>
      <c r="C19" t="str">
        <f t="shared" si="1"/>
        <v>El código 81 tiene asociado el carácter 'Q'.</v>
      </c>
      <c r="D19" t="str">
        <f t="shared" si="2"/>
        <v>El código 81</v>
      </c>
      <c r="E19" s="8" t="str">
        <f t="shared" si="3"/>
        <v>'Q'.</v>
      </c>
      <c r="F19" t="str">
        <f t="shared" si="4"/>
        <v>81</v>
      </c>
    </row>
    <row r="20" spans="1:6" x14ac:dyDescent="0.25">
      <c r="A20">
        <v>82</v>
      </c>
      <c r="B20" t="str">
        <f t="shared" si="0"/>
        <v>R</v>
      </c>
      <c r="C20" t="str">
        <f t="shared" si="1"/>
        <v>El código 82 tiene asociado el carácter 'R'.</v>
      </c>
      <c r="D20" t="str">
        <f t="shared" si="2"/>
        <v>El código 82</v>
      </c>
      <c r="E20" s="8" t="str">
        <f t="shared" si="3"/>
        <v>'R'.</v>
      </c>
      <c r="F20" t="str">
        <f t="shared" si="4"/>
        <v>82</v>
      </c>
    </row>
    <row r="21" spans="1:6" x14ac:dyDescent="0.25">
      <c r="A21">
        <v>83</v>
      </c>
      <c r="B21" t="str">
        <f t="shared" si="0"/>
        <v>S</v>
      </c>
      <c r="C21" t="str">
        <f t="shared" si="1"/>
        <v>El código 83 tiene asociado el carácter 'S'.</v>
      </c>
      <c r="D21" t="str">
        <f t="shared" si="2"/>
        <v>El código 83</v>
      </c>
      <c r="E21" s="8" t="str">
        <f t="shared" si="3"/>
        <v>'S'.</v>
      </c>
      <c r="F21" t="str">
        <f t="shared" si="4"/>
        <v>83</v>
      </c>
    </row>
    <row r="22" spans="1:6" x14ac:dyDescent="0.25">
      <c r="A22">
        <v>84</v>
      </c>
      <c r="B22" t="str">
        <f t="shared" si="0"/>
        <v>T</v>
      </c>
      <c r="C22" t="str">
        <f t="shared" si="1"/>
        <v>El código 84 tiene asociado el carácter 'T'.</v>
      </c>
      <c r="D22" t="str">
        <f t="shared" si="2"/>
        <v>El código 84</v>
      </c>
      <c r="E22" s="8" t="str">
        <f t="shared" si="3"/>
        <v>'T'.</v>
      </c>
      <c r="F22" t="str">
        <f t="shared" si="4"/>
        <v>84</v>
      </c>
    </row>
    <row r="23" spans="1:6" x14ac:dyDescent="0.25">
      <c r="A23">
        <v>85</v>
      </c>
      <c r="B23" t="str">
        <f t="shared" si="0"/>
        <v>U</v>
      </c>
      <c r="C23" t="str">
        <f t="shared" si="1"/>
        <v>El código 85 tiene asociado el carácter 'U'.</v>
      </c>
      <c r="D23" t="str">
        <f t="shared" si="2"/>
        <v>El código 85</v>
      </c>
      <c r="E23" s="8" t="str">
        <f t="shared" si="3"/>
        <v>'U'.</v>
      </c>
      <c r="F23" t="str">
        <f t="shared" si="4"/>
        <v>85</v>
      </c>
    </row>
    <row r="24" spans="1:6" x14ac:dyDescent="0.25">
      <c r="A24">
        <v>86</v>
      </c>
      <c r="B24" t="str">
        <f t="shared" si="0"/>
        <v>V</v>
      </c>
      <c r="C24" t="str">
        <f t="shared" si="1"/>
        <v>El código 86 tiene asociado el carácter 'V'.</v>
      </c>
      <c r="D24" t="str">
        <f t="shared" si="2"/>
        <v>El código 86</v>
      </c>
      <c r="E24" s="8" t="str">
        <f t="shared" si="3"/>
        <v>'V'.</v>
      </c>
      <c r="F24" t="str">
        <f t="shared" si="4"/>
        <v>86</v>
      </c>
    </row>
    <row r="25" spans="1:6" x14ac:dyDescent="0.25">
      <c r="A25">
        <v>87</v>
      </c>
      <c r="B25" t="str">
        <f t="shared" si="0"/>
        <v>W</v>
      </c>
      <c r="C25" t="str">
        <f t="shared" si="1"/>
        <v>El código 87 tiene asociado el carácter 'W'.</v>
      </c>
      <c r="D25" t="str">
        <f t="shared" si="2"/>
        <v>El código 87</v>
      </c>
      <c r="E25" s="8" t="str">
        <f t="shared" si="3"/>
        <v>'W'.</v>
      </c>
      <c r="F25" t="str">
        <f t="shared" si="4"/>
        <v>87</v>
      </c>
    </row>
    <row r="26" spans="1:6" x14ac:dyDescent="0.25">
      <c r="A26">
        <v>88</v>
      </c>
      <c r="B26" t="str">
        <f t="shared" si="0"/>
        <v>X</v>
      </c>
      <c r="C26" t="str">
        <f t="shared" si="1"/>
        <v>El código 88 tiene asociado el carácter 'X'.</v>
      </c>
      <c r="D26" t="str">
        <f t="shared" si="2"/>
        <v>El código 88</v>
      </c>
      <c r="E26" s="8" t="str">
        <f t="shared" si="3"/>
        <v>'X'.</v>
      </c>
      <c r="F26" t="str">
        <f t="shared" si="4"/>
        <v>88</v>
      </c>
    </row>
    <row r="27" spans="1:6" x14ac:dyDescent="0.25">
      <c r="A27">
        <v>89</v>
      </c>
      <c r="B27" t="str">
        <f t="shared" si="0"/>
        <v>Y</v>
      </c>
      <c r="C27" t="str">
        <f t="shared" si="1"/>
        <v>El código 89 tiene asociado el carácter 'Y'.</v>
      </c>
      <c r="D27" t="str">
        <f t="shared" si="2"/>
        <v>El código 89</v>
      </c>
      <c r="E27" s="8" t="str">
        <f t="shared" si="3"/>
        <v>'Y'.</v>
      </c>
      <c r="F27" t="str">
        <f t="shared" si="4"/>
        <v>89</v>
      </c>
    </row>
    <row r="28" spans="1:6" x14ac:dyDescent="0.25">
      <c r="A28">
        <v>90</v>
      </c>
      <c r="B28" t="str">
        <f t="shared" si="0"/>
        <v>Z</v>
      </c>
      <c r="C28" t="str">
        <f t="shared" si="1"/>
        <v>El código 90 tiene asociado el carácter 'Z'.</v>
      </c>
      <c r="D28" t="str">
        <f t="shared" si="2"/>
        <v>El código 90</v>
      </c>
      <c r="E28" s="8" t="str">
        <f t="shared" si="3"/>
        <v>'Z'.</v>
      </c>
      <c r="F28" t="str">
        <f t="shared" si="4"/>
        <v>90</v>
      </c>
    </row>
    <row r="29" spans="1:6" x14ac:dyDescent="0.25">
      <c r="A29">
        <v>91</v>
      </c>
      <c r="B29" t="str">
        <f t="shared" si="0"/>
        <v>[</v>
      </c>
      <c r="C29" t="str">
        <f t="shared" si="1"/>
        <v>El código 91 tiene asociado el carácter '['.</v>
      </c>
      <c r="D29" t="str">
        <f t="shared" si="2"/>
        <v>El código 91</v>
      </c>
      <c r="E29" s="8" t="str">
        <f t="shared" si="3"/>
        <v>'['.</v>
      </c>
      <c r="F29" t="str">
        <f t="shared" si="4"/>
        <v>91</v>
      </c>
    </row>
    <row r="30" spans="1:6" x14ac:dyDescent="0.25">
      <c r="A30">
        <v>92</v>
      </c>
      <c r="B30" t="str">
        <f t="shared" si="0"/>
        <v>\</v>
      </c>
      <c r="C30" t="str">
        <f t="shared" si="1"/>
        <v>El código 92 tiene asociado el carácter '\'.</v>
      </c>
      <c r="D30" t="str">
        <f t="shared" si="2"/>
        <v>El código 92</v>
      </c>
      <c r="E30" s="8" t="str">
        <f t="shared" si="3"/>
        <v>'\'.</v>
      </c>
      <c r="F30" t="str">
        <f t="shared" si="4"/>
        <v>92</v>
      </c>
    </row>
    <row r="31" spans="1:6" x14ac:dyDescent="0.25">
      <c r="A31">
        <v>93</v>
      </c>
      <c r="B31" t="str">
        <f t="shared" si="0"/>
        <v>]</v>
      </c>
      <c r="C31" t="str">
        <f t="shared" si="1"/>
        <v>El código 93 tiene asociado el carácter ']'.</v>
      </c>
      <c r="D31" t="str">
        <f t="shared" si="2"/>
        <v>El código 93</v>
      </c>
      <c r="E31" s="8" t="str">
        <f t="shared" si="3"/>
        <v>']'.</v>
      </c>
      <c r="F31" t="str">
        <f t="shared" si="4"/>
        <v>93</v>
      </c>
    </row>
    <row r="32" spans="1:6" x14ac:dyDescent="0.25">
      <c r="A32">
        <v>94</v>
      </c>
      <c r="B32" t="str">
        <f t="shared" si="0"/>
        <v>^</v>
      </c>
      <c r="C32" t="str">
        <f t="shared" si="1"/>
        <v>El código 94 tiene asociado el carácter '^'.</v>
      </c>
      <c r="D32" t="str">
        <f t="shared" si="2"/>
        <v>El código 94</v>
      </c>
      <c r="E32" s="8" t="str">
        <f t="shared" si="3"/>
        <v>'^'.</v>
      </c>
      <c r="F32" t="str">
        <f t="shared" si="4"/>
        <v>94</v>
      </c>
    </row>
    <row r="33" spans="1:6" x14ac:dyDescent="0.25">
      <c r="A33">
        <v>95</v>
      </c>
      <c r="B33" t="str">
        <f t="shared" si="0"/>
        <v>_</v>
      </c>
      <c r="C33" t="str">
        <f t="shared" si="1"/>
        <v>El código 95 tiene asociado el carácter '_'.</v>
      </c>
      <c r="D33" t="str">
        <f t="shared" si="2"/>
        <v>El código 95</v>
      </c>
      <c r="E33" s="8" t="str">
        <f t="shared" si="3"/>
        <v>'_'.</v>
      </c>
      <c r="F33" t="str">
        <f t="shared" si="4"/>
        <v>95</v>
      </c>
    </row>
    <row r="34" spans="1:6" x14ac:dyDescent="0.25">
      <c r="A34">
        <v>96</v>
      </c>
      <c r="B34" t="str">
        <f t="shared" si="0"/>
        <v>`</v>
      </c>
      <c r="C34" t="str">
        <f t="shared" si="1"/>
        <v>El código 96 tiene asociado el carácter '`'.</v>
      </c>
      <c r="D34" t="str">
        <f t="shared" si="2"/>
        <v>El código 96</v>
      </c>
      <c r="E34" s="8" t="str">
        <f t="shared" si="3"/>
        <v>'`'.</v>
      </c>
      <c r="F34" t="str">
        <f t="shared" si="4"/>
        <v>96</v>
      </c>
    </row>
    <row r="35" spans="1:6" x14ac:dyDescent="0.25">
      <c r="A35">
        <v>97</v>
      </c>
      <c r="B35" t="str">
        <f t="shared" si="0"/>
        <v>a</v>
      </c>
      <c r="C35" t="str">
        <f t="shared" si="1"/>
        <v>El código 97 tiene asociado el carácter 'a'.</v>
      </c>
      <c r="D35" t="str">
        <f t="shared" si="2"/>
        <v>El código 97</v>
      </c>
      <c r="E35" s="8" t="str">
        <f t="shared" si="3"/>
        <v>'a'.</v>
      </c>
      <c r="F35" t="str">
        <f t="shared" si="4"/>
        <v>97</v>
      </c>
    </row>
    <row r="36" spans="1:6" x14ac:dyDescent="0.25">
      <c r="A36">
        <v>98</v>
      </c>
      <c r="B36" t="str">
        <f t="shared" si="0"/>
        <v>b</v>
      </c>
      <c r="C36" t="str">
        <f t="shared" si="1"/>
        <v>El código 98 tiene asociado el carácter 'b'.</v>
      </c>
      <c r="D36" t="str">
        <f t="shared" si="2"/>
        <v>El código 98</v>
      </c>
      <c r="E36" s="8" t="str">
        <f t="shared" si="3"/>
        <v>'b'.</v>
      </c>
      <c r="F36" t="str">
        <f t="shared" si="4"/>
        <v>98</v>
      </c>
    </row>
    <row r="37" spans="1:6" x14ac:dyDescent="0.25">
      <c r="A37">
        <v>12453</v>
      </c>
      <c r="B37" t="str">
        <f>_xlfn.UNICHAR(A37)</f>
        <v>ゥ</v>
      </c>
      <c r="C37" t="str">
        <f t="shared" si="1"/>
        <v>El código 12453 tiene asociado el carácter 'ゥ'.</v>
      </c>
      <c r="D37" t="str">
        <f t="shared" si="2"/>
        <v>El código 12</v>
      </c>
      <c r="E37" s="8" t="str">
        <f t="shared" si="3"/>
        <v>'ゥ'.</v>
      </c>
      <c r="F37" t="str">
        <f t="shared" si="4"/>
        <v>12</v>
      </c>
    </row>
    <row r="39" spans="1:6" x14ac:dyDescent="0.25">
      <c r="A39" s="2" t="s">
        <v>5</v>
      </c>
      <c r="B39" t="str">
        <f>DOLLAR(A36)</f>
        <v>98,00 €</v>
      </c>
    </row>
    <row r="40" spans="1:6" x14ac:dyDescent="0.25">
      <c r="A40" s="2" t="s">
        <v>6</v>
      </c>
      <c r="B40" t="str">
        <f>FIXED(A36,2)</f>
        <v>98,00</v>
      </c>
    </row>
    <row r="41" spans="1:6" x14ac:dyDescent="0.25">
      <c r="A41" s="2" t="s">
        <v>7</v>
      </c>
      <c r="B41" t="str">
        <f>TEXT(A36,"0,000 €")</f>
        <v>98,000 €</v>
      </c>
    </row>
    <row r="42" spans="1:6" x14ac:dyDescent="0.25">
      <c r="A42" s="2" t="s">
        <v>8</v>
      </c>
      <c r="B42">
        <f>VALUE(B41)</f>
        <v>98</v>
      </c>
    </row>
    <row r="43" spans="1:6" x14ac:dyDescent="0.25">
      <c r="A43" s="2" t="s">
        <v>41</v>
      </c>
      <c r="B43">
        <f>_xlfn.NUMBERVALUE(B41)</f>
        <v>98</v>
      </c>
    </row>
    <row r="45" spans="1:6" x14ac:dyDescent="0.25">
      <c r="A45" s="2" t="s">
        <v>9</v>
      </c>
      <c r="C45" t="str">
        <f>LOWER(C36)</f>
        <v>el código 98 tiene asociado el carácter 'b'.</v>
      </c>
    </row>
    <row r="46" spans="1:6" x14ac:dyDescent="0.25">
      <c r="A46" s="2" t="s">
        <v>10</v>
      </c>
      <c r="C46" t="str">
        <f>UPPER(C36)</f>
        <v>EL CÓDIGO 98 TIENE ASOCIADO EL CARÁCTER 'B'.</v>
      </c>
    </row>
    <row r="47" spans="1:6" x14ac:dyDescent="0.25">
      <c r="A47" s="2" t="s">
        <v>11</v>
      </c>
      <c r="C47" t="str">
        <f>PROPER(C36)</f>
        <v>El Código 98 Tiene Asociado El Carácter 'B'.</v>
      </c>
    </row>
    <row r="49" spans="1:2" x14ac:dyDescent="0.25">
      <c r="A49" s="2" t="s">
        <v>12</v>
      </c>
      <c r="B49">
        <f>LEN(C47)</f>
        <v>44</v>
      </c>
    </row>
    <row r="50" spans="1:2" x14ac:dyDescent="0.25">
      <c r="A50" s="2" t="s">
        <v>13</v>
      </c>
      <c r="B50" t="str">
        <f>TRIM(C47)</f>
        <v>El Código 98 Tiene Asociado El Carácter 'B'.</v>
      </c>
    </row>
    <row r="51" spans="1:2" x14ac:dyDescent="0.25">
      <c r="A51" s="2" t="s">
        <v>14</v>
      </c>
      <c r="B51" t="str">
        <f>REPT("Excel 2013 ", 5)</f>
        <v xml:space="preserve">Excel 2013 Excel 2013 Excel 2013 Excel 2013 Excel 2013 </v>
      </c>
    </row>
  </sheetData>
  <phoneticPr fontId="2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7" sqref="C17"/>
    </sheetView>
  </sheetViews>
  <sheetFormatPr baseColWidth="10" defaultRowHeight="13.2" x14ac:dyDescent="0.25"/>
  <cols>
    <col min="1" max="1" width="23.5546875" customWidth="1"/>
    <col min="2" max="2" width="12.33203125" bestFit="1" customWidth="1"/>
    <col min="5" max="5" width="15" bestFit="1" customWidth="1"/>
  </cols>
  <sheetData>
    <row r="1" spans="1:6" x14ac:dyDescent="0.25">
      <c r="A1" s="3"/>
      <c r="E1" s="2" t="s">
        <v>24</v>
      </c>
    </row>
    <row r="2" spans="1:6" x14ac:dyDescent="0.25">
      <c r="A2" s="4" t="s">
        <v>15</v>
      </c>
      <c r="B2" s="6">
        <f ca="1">NOW()</f>
        <v>41320.855168981485</v>
      </c>
      <c r="C2" s="3">
        <v>41289</v>
      </c>
      <c r="E2">
        <f ca="1">NETWORKDAYS(B2,C2)</f>
        <v>-24</v>
      </c>
      <c r="F2" s="3">
        <f ca="1">WORKDAY(B2,2)</f>
        <v>41324</v>
      </c>
    </row>
    <row r="3" spans="1:6" x14ac:dyDescent="0.25">
      <c r="A3" s="2" t="s">
        <v>16</v>
      </c>
      <c r="B3">
        <f ca="1">YEAR(B2)</f>
        <v>2013</v>
      </c>
    </row>
    <row r="4" spans="1:6" x14ac:dyDescent="0.25">
      <c r="A4" s="5" t="s">
        <v>17</v>
      </c>
      <c r="B4">
        <f ca="1">MONTH(B2)</f>
        <v>2</v>
      </c>
    </row>
    <row r="5" spans="1:6" x14ac:dyDescent="0.25">
      <c r="A5" s="2" t="s">
        <v>18</v>
      </c>
      <c r="B5">
        <f ca="1">DAY(B2)</f>
        <v>15</v>
      </c>
    </row>
    <row r="6" spans="1:6" x14ac:dyDescent="0.25">
      <c r="A6" s="2" t="s">
        <v>19</v>
      </c>
      <c r="B6">
        <f ca="1">WEEKDAY(B2,2)</f>
        <v>5</v>
      </c>
    </row>
    <row r="7" spans="1:6" x14ac:dyDescent="0.25">
      <c r="A7" s="2" t="s">
        <v>20</v>
      </c>
      <c r="B7">
        <f ca="1">WEEKNUM(B2,2)</f>
        <v>7</v>
      </c>
      <c r="D7" s="3"/>
    </row>
    <row r="8" spans="1:6" x14ac:dyDescent="0.25">
      <c r="A8" s="2" t="s">
        <v>21</v>
      </c>
      <c r="B8">
        <f ca="1">HOUR(B2)</f>
        <v>20</v>
      </c>
    </row>
    <row r="9" spans="1:6" x14ac:dyDescent="0.25">
      <c r="A9" s="2" t="s">
        <v>22</v>
      </c>
      <c r="B9">
        <f ca="1">MINUTE(B2)</f>
        <v>31</v>
      </c>
    </row>
    <row r="10" spans="1:6" x14ac:dyDescent="0.25">
      <c r="A10" s="2" t="s">
        <v>23</v>
      </c>
      <c r="B10">
        <f ca="1">SECOND(B2)</f>
        <v>27</v>
      </c>
    </row>
    <row r="11" spans="1:6" x14ac:dyDescent="0.25">
      <c r="A11" s="2" t="s">
        <v>42</v>
      </c>
      <c r="B11">
        <f ca="1">_xlfn.ISOWEEKNUM(B2)</f>
        <v>7</v>
      </c>
    </row>
    <row r="13" spans="1:6" x14ac:dyDescent="0.25">
      <c r="A13" s="2" t="s">
        <v>25</v>
      </c>
      <c r="B13" s="3">
        <v>24504</v>
      </c>
    </row>
    <row r="14" spans="1:6" x14ac:dyDescent="0.25">
      <c r="A14" s="2" t="s">
        <v>26</v>
      </c>
      <c r="B14" s="3">
        <f ca="1">TODAY()</f>
        <v>41320</v>
      </c>
    </row>
    <row r="15" spans="1:6" x14ac:dyDescent="0.25">
      <c r="A15" s="2" t="s">
        <v>24</v>
      </c>
      <c r="B15" s="7">
        <f ca="1">NETWORKDAYS(B13,B14)</f>
        <v>12013</v>
      </c>
    </row>
    <row r="16" spans="1:6" x14ac:dyDescent="0.25">
      <c r="A16" s="2" t="s">
        <v>27</v>
      </c>
      <c r="B16" s="7">
        <f ca="1">DAYS360(B13,B14)</f>
        <v>16574</v>
      </c>
    </row>
    <row r="17" spans="1:3" x14ac:dyDescent="0.25">
      <c r="A17" s="2" t="s">
        <v>28</v>
      </c>
      <c r="B17" s="7">
        <f ca="1">B14-B13</f>
        <v>16816</v>
      </c>
      <c r="C17">
        <f ca="1">_xlfn.DAYS(B14,B13)</f>
        <v>16816</v>
      </c>
    </row>
    <row r="18" spans="1:3" x14ac:dyDescent="0.25">
      <c r="A18" s="2" t="s">
        <v>29</v>
      </c>
      <c r="B18" s="3">
        <f>B13-45</f>
        <v>24459</v>
      </c>
    </row>
    <row r="19" spans="1:3" x14ac:dyDescent="0.25">
      <c r="A19" s="2" t="s">
        <v>30</v>
      </c>
      <c r="B19" s="3">
        <f>B13+45</f>
        <v>24549</v>
      </c>
    </row>
    <row r="23" spans="1:3" x14ac:dyDescent="0.25">
      <c r="C23" s="3"/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2" sqref="B2"/>
    </sheetView>
  </sheetViews>
  <sheetFormatPr baseColWidth="10" defaultRowHeight="13.2" x14ac:dyDescent="0.25"/>
  <cols>
    <col min="1" max="1" width="19.109375" bestFit="1" customWidth="1"/>
  </cols>
  <sheetData>
    <row r="2" spans="1:2" x14ac:dyDescent="0.25">
      <c r="A2" s="2" t="s">
        <v>31</v>
      </c>
      <c r="B2" t="str">
        <f ca="1">INFO("version")</f>
        <v>15.0</v>
      </c>
    </row>
    <row r="3" spans="1:2" x14ac:dyDescent="0.25">
      <c r="A3" s="2" t="s">
        <v>33</v>
      </c>
      <c r="B3" t="str">
        <f ca="1">INFO("sistema")</f>
        <v>pcdos</v>
      </c>
    </row>
    <row r="4" spans="1:2" x14ac:dyDescent="0.25">
      <c r="A4" s="2" t="s">
        <v>32</v>
      </c>
      <c r="B4" t="str">
        <f ca="1">INFO("versionso")</f>
        <v>Windows (64-bit) NT 6.02</v>
      </c>
    </row>
    <row r="5" spans="1:2" x14ac:dyDescent="0.25">
      <c r="A5" s="2" t="s">
        <v>34</v>
      </c>
      <c r="B5">
        <f ca="1">INFO("archivos")</f>
        <v>5</v>
      </c>
    </row>
    <row r="6" spans="1:2" x14ac:dyDescent="0.25">
      <c r="A6" s="2" t="s">
        <v>35</v>
      </c>
      <c r="B6" t="str">
        <f ca="1">INFO("directorio")</f>
        <v>C:\Users\Francisco\Documents\</v>
      </c>
    </row>
    <row r="7" spans="1:2" x14ac:dyDescent="0.25">
      <c r="A7" s="2" t="s">
        <v>36</v>
      </c>
      <c r="B7" s="7" t="str">
        <f ca="1">INFO("origen")</f>
        <v>$A:$A$1</v>
      </c>
    </row>
    <row r="8" spans="1:2" x14ac:dyDescent="0.25">
      <c r="A8" s="2" t="s">
        <v>37</v>
      </c>
      <c r="B8" s="7" t="str">
        <f ca="1">INFO("recalc")</f>
        <v>Automáticamente</v>
      </c>
    </row>
    <row r="9" spans="1:2" x14ac:dyDescent="0.25">
      <c r="A9" s="2" t="s">
        <v>39</v>
      </c>
      <c r="B9">
        <f ca="1">_xlfn.SHEETS()</f>
        <v>5</v>
      </c>
    </row>
    <row r="10" spans="1:2" x14ac:dyDescent="0.25">
      <c r="A10" s="2" t="s">
        <v>40</v>
      </c>
      <c r="B10">
        <f ca="1">_xlfn.SHEET()</f>
        <v>3</v>
      </c>
    </row>
  </sheetData>
  <phoneticPr fontId="2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9" sqref="E19"/>
    </sheetView>
  </sheetViews>
  <sheetFormatPr baseColWidth="10" defaultRowHeight="13.2" x14ac:dyDescent="0.25"/>
  <cols>
    <col min="1" max="1" width="10.21875" customWidth="1"/>
    <col min="2" max="2" width="7.33203125" customWidth="1"/>
    <col min="3" max="3" width="12.109375" customWidth="1"/>
    <col min="4" max="4" width="1.77734375" customWidth="1"/>
  </cols>
  <sheetData>
    <row r="1" spans="1:4" x14ac:dyDescent="0.25">
      <c r="A1" s="9" t="s">
        <v>44</v>
      </c>
      <c r="B1" s="11" t="s">
        <v>45</v>
      </c>
      <c r="C1" s="1"/>
    </row>
    <row r="2" spans="1:4" x14ac:dyDescent="0.25">
      <c r="A2" s="4" t="s">
        <v>43</v>
      </c>
      <c r="B2" s="10" t="str">
        <f>_xlfn.ENCODEURL(B1)</f>
        <v>Ja%C3%A9n</v>
      </c>
    </row>
    <row r="3" spans="1:4" x14ac:dyDescent="0.25">
      <c r="A3" s="4"/>
      <c r="B3" s="10"/>
    </row>
    <row r="4" spans="1:4" x14ac:dyDescent="0.25">
      <c r="A4" s="4" t="s">
        <v>263</v>
      </c>
      <c r="B4" s="10" t="s">
        <v>264</v>
      </c>
    </row>
    <row r="5" spans="1:4" x14ac:dyDescent="0.25">
      <c r="A5" s="4" t="s">
        <v>265</v>
      </c>
      <c r="B5" t="str">
        <f>VLOOKUP(B4,'Códigos Yahoo! Weather'!B1:C217,2,FALSE)</f>
        <v>SPXX0045</v>
      </c>
    </row>
    <row r="6" spans="1:4" x14ac:dyDescent="0.25">
      <c r="A6" s="4"/>
    </row>
    <row r="7" spans="1:4" x14ac:dyDescent="0.25">
      <c r="B7" s="13" t="str">
        <f>_xlfn.WEBSERVICE("http://xml.weather.yahoo.com/forecastrss/" &amp; B5 &amp; "_c.xml")</f>
        <v xml:space="preserve">&lt;?xml version="1.0" encoding="UTF-8" standalone="yes" ?&gt;
		&lt;rss version="2.0" xmlns:yweather="http://xml.weather.yahoo.com/ns/rss/1.0" xmlns:geo="http://www.w3.org/2003/01/geo/wgs84_pos#"&gt;
			&lt;channel&gt;
&lt;title&gt;Yahoo! Weather - Jaen, SP&lt;/title&gt;
&lt;link&gt;http://us.rd.yahoo.com/dailynews/rss/weather/Jaen__SP/*http://weather.yahoo.com/forecast/SPXX0045_c.html&lt;/link&gt;
&lt;description&gt;Yahoo! Weather for Jaen, SP&lt;/description&gt;
&lt;language&gt;en-us&lt;/language&gt;
&lt;lastBuildDate&gt;Sat, 05 Jan 2013 11:00 am CET&lt;/lastBuildDate&gt;
&lt;ttl&gt;60&lt;/ttl&gt;
&lt;yweather:location city="Jaen" region=""   country="SP"/&gt;
&lt;yweather:units temperature="C" distance="km" pressure="mb" speed="km/h"/&gt;
&lt;yweather:wind chill="3"   direction="0"   speed="0" /&gt;
&lt;yweather:atmosphere humidity="87"  visibility="9.99"  pressure="1015.92"  rising="0" /&gt;
&lt;yweather:astronomy sunrise="8:28 am"   sunset="6:10 pm"/&gt;
&lt;image&gt;
&lt;title&gt;Yahoo! Weather&lt;/title&gt;
&lt;width&gt;142&lt;/width&gt;
&lt;height&gt;18&lt;/height&gt;
&lt;link&gt;http://weather.yahoo.com&lt;/link&gt;
&lt;url&gt;http://l.yimg.com/a/i/brand/purplelogo//uh/us/news-wea.gif&lt;/url&gt;
&lt;/image&gt;
&lt;item&gt;
&lt;title&gt;Conditions for Jaen, SP at 11:00 am CET&lt;/title&gt;
&lt;geo:lat&gt;37.77&lt;/geo:lat&gt;
&lt;geo:long&gt;-3.78&lt;/geo:long&gt;
&lt;link&gt;http://us.rd.yahoo.com/dailynews/rss/weather/Jaen__SP/*http://weather.yahoo.com/forecast/SPXX0045_c.html&lt;/link&gt;
&lt;pubDate&gt;Sat, 05 Jan 2013 11:00 am CET&lt;/pubDate&gt;
&lt;yweather:condition  text="Fair"  code="34"  temp="3"  date="Sat, 05 Jan 2013 11:00 am CET" /&gt;
&lt;description&gt;&lt;![CDATA[
&lt;img src="http://l.yimg.com/a/i/us/we/52/34.gif"/&gt;&lt;br /&gt;
&lt;b&gt;Current Conditions:&lt;/b&gt;&lt;br /&gt;
Fair, 3 C&lt;BR /&gt;
&lt;BR /&gt;&lt;b&gt;Forecast:&lt;/b&gt;&lt;BR /&gt;
Sat - Sunny. High: 15 Low: 6&lt;br /&gt;
Sun - Sunny. High: 15 Low: 5&lt;br /&gt;
Mon - Sunny. High: 14 Low: 6&lt;br /&gt;
Tue - Mostly Sunny. High: 13 Low: 5&lt;br /&gt;
Wed - Partly Cloudy. High: 13 Low: 5&lt;br /&gt;
&lt;br /&gt;
&lt;a href="http://us.rd.yahoo.com/dailynews/rss/weather/Jaen__SP/*http://weather.yahoo.com/forecast/SPXX0045_c.html"&gt;Full Forecast at Yahoo! Weather&lt;/a&gt;&lt;BR/&gt;&lt;BR/&gt;
(provided by &lt;a href="http://www.weather.com" &gt;The Weather Channel&lt;/a&gt;)&lt;br/&gt;
]]&gt;&lt;/description&gt;
&lt;yweather:forecast day="Sat" date="5 Jan 2013" low="6" high="15" text="Sunny" code="32" /&gt;
&lt;yweather:forecast day="Sun" date="6 Jan 2013" low="5" high="15" text="Sunny" code="32" /&gt;
&lt;yweather:forecast day="Mon" date="7 Jan 2013" low="6" high="14" text="Sunny" code="32" /&gt;
&lt;yweather:forecast day="Tue" date="8 Jan 2013" low="5" high="13" text="Mostly Sunny" code="34" /&gt;
&lt;yweather:forecast day="Wed" date="9 Jan 2013" low="5" high="13" text="Partly Cloudy" code="30" /&gt;
&lt;guid isPermaLink="false"&gt;SPXX0045_2013_01_09_7_00_CET&lt;/guid&gt;
&lt;/item&gt;
&lt;/channel&gt;
&lt;/rss&gt;
&lt;!-- api8.weather.ch1.yahoo.com Sat Jan  5 10:50:09 PST 2013 --&gt;
</v>
      </c>
    </row>
    <row r="8" spans="1:4" x14ac:dyDescent="0.25">
      <c r="B8" s="13"/>
    </row>
    <row r="9" spans="1:4" x14ac:dyDescent="0.25">
      <c r="A9" s="5" t="s">
        <v>266</v>
      </c>
      <c r="B9" s="2" t="s">
        <v>267</v>
      </c>
      <c r="C9" s="2" t="s">
        <v>268</v>
      </c>
      <c r="D9" s="2" t="s">
        <v>269</v>
      </c>
    </row>
    <row r="10" spans="1:4" x14ac:dyDescent="0.25">
      <c r="A10" s="2" t="str">
        <f t="array" ref="A10:A14">_xlfn.FILTERXML(B7,"//yweather:forecast/@date")</f>
        <v>5 Jan 2013</v>
      </c>
      <c r="B10">
        <f t="array" ref="B10:B14">_xlfn.FILTERXML(B7,"//yweather:forecast/@low")</f>
        <v>6</v>
      </c>
      <c r="C10">
        <f t="array" ref="C10:C14">_xlfn.FILTERXML(B7,"//yweather:forecast/@high")</f>
        <v>15</v>
      </c>
      <c r="D10" t="str">
        <f t="array" ref="D10:D14">_xlfn.FILTERXML(B7,"//yweather:forecast/@text")</f>
        <v>Sunny</v>
      </c>
    </row>
    <row r="11" spans="1:4" x14ac:dyDescent="0.25">
      <c r="A11" s="2" t="str">
        <v>6 Jan 2013</v>
      </c>
      <c r="B11">
        <v>5</v>
      </c>
      <c r="C11">
        <v>15</v>
      </c>
      <c r="D11" t="str">
        <v>Sunny</v>
      </c>
    </row>
    <row r="12" spans="1:4" x14ac:dyDescent="0.25">
      <c r="A12" s="2" t="str">
        <v>7 Jan 2013</v>
      </c>
      <c r="B12">
        <v>6</v>
      </c>
      <c r="C12">
        <v>14</v>
      </c>
      <c r="D12" t="str">
        <v>Sunny</v>
      </c>
    </row>
    <row r="13" spans="1:4" x14ac:dyDescent="0.25">
      <c r="A13" s="2" t="str">
        <v>8 Jan 2013</v>
      </c>
      <c r="B13">
        <v>5</v>
      </c>
      <c r="C13">
        <v>13</v>
      </c>
      <c r="D13" t="str">
        <v>Mostly Sunny</v>
      </c>
    </row>
    <row r="14" spans="1:4" x14ac:dyDescent="0.25">
      <c r="A14" s="2" t="str">
        <v>9 Jan 2013</v>
      </c>
      <c r="B14">
        <v>5</v>
      </c>
      <c r="C14">
        <v>13</v>
      </c>
      <c r="D14" t="str">
        <v>Partly Cloudy</v>
      </c>
    </row>
    <row r="15" spans="1:4" x14ac:dyDescent="0.25">
      <c r="A15" s="2"/>
    </row>
    <row r="17" spans="2:5" x14ac:dyDescent="0.25">
      <c r="B17" t="str">
        <f>_xlfn.WEBSERVICE("http://slashdot.org/slashdot.rdf")</f>
        <v xml:space="preserve">&lt;?xml version="1.0" encoding="ISO-8859-1"?&gt;_x000D_
&lt;rdf:RDF xmlns:rdf="http://www.w3.org/1999/02/22-rdf-syntax-ns#" xmlns="http://my.netscape.com/rdf/simple/0.9/" xmlns:feedburner="http://rssnamespace.org/feedburner/ext/1.0"&gt;_x000D_
_x000D_
&lt;channel&gt;_x000D_
&lt;title&gt;Slashdot&lt;/title&gt;_x000D_
&lt;link&gt;http://slashdot.org/&lt;/link&gt;_x000D_
&lt;description&gt;News for nerds, stuff that matters&lt;/description&gt;_x000D_
&lt;/channel&gt;_x000D_
&lt;image&gt;_x000D_
&lt;title&gt;Slashdot&lt;/title&gt;_x000D_
&lt;url&gt;http://a.fsdn.com/sd/topics/topicslashdot.gif&lt;/url&gt;_x000D_
&lt;link&gt;http://slashdot.org/&lt;/link&gt;_x000D_
&lt;/image&gt;_x000D_
&lt;atom10:link xmlns:atom10="http://www.w3.org/2005/Atom" rel="self" type="application/xml" href="http://rss.slashdot.org/Slashdot/slashdot/to" /&gt;&lt;feedburner:info uri="slashdot/slashdot/to" /&gt;&lt;atom10:link xmlns:atom10="http://www.w3.org/2005/Atom" rel="hub" href="http://pubsubhubbub.appspot.com/" /&gt;&lt;item&gt;_x000D_
&lt;title&gt;Asteroid 2012 DA14 Approaches&lt;/title&gt;_x000D_
&lt;link&gt;http://rss.slashdot.org/~r/Slashdot/slashdot/to/~3/OpeBQVHROWQ/asteroid-2012-da14-approaches&lt;/link&gt;_x000D_
&lt;description&gt;&amp;lt;img src="http://feeds.feedburner.com/~r/Slashdot/slashdot/to/~4/OpeBQVHROWQ" height="1" width="1"/&amp;gt;&lt;/description&gt;&lt;feedburner:origLink&gt;http://science.slashdot.org/story/13/02/15/1747226/asteroid-2012-da14-approaches?utm_source=rss0.9mainlinkanon&amp;amp;utm_medium=feed&lt;/feedburner:origLink&gt;&lt;/item&gt;_x000D_
&lt;item&gt;_x000D_
&lt;title&gt;Ask Slashdot: Is the Bar Being Lowered At Universities?&lt;/title&gt;_x000D_
&lt;link&gt;http://rss.slashdot.org/~r/Slashdot/slashdot/to/~3/FC8w8L8qxQY/ask-slashdot-is-the-bar-being-lowered-at-universities&lt;/link&gt;_x000D_
&lt;description&gt;&amp;lt;img src="http://feeds.feedburner.com/~r/Slashdot/slashdot/to/~4/FC8w8L8qxQY" height="1" width="1"/&amp;gt;&lt;/description&gt;&lt;feedburner:origLink&gt;http://ask.slashdot.org/story/13/02/15/1717240/ask-slashdot-is-the-bar-being-lowered-at-universities?utm_source=rss0.9mainlinkanon&amp;amp;utm_medium=feed&lt;/feedburner:origLink&gt;&lt;/item&gt;_x000D_
&lt;item&gt;_x000D_
&lt;title&gt;EFF Proposes a Working Code Requirement For Software Patents&lt;/title&gt;_x000D_
&lt;link&gt;http://rss.slashdot.org/~r/Slashdot/slashdot/to/~3/lgpNWsRFKRg/eff-proposes-a-working-code-requirement-for-software-patents&lt;/link&gt;_x000D_
&lt;description&gt;&amp;lt;img src="http://feeds.feedburner.com/~r/Slashdot/slashdot/to/~4/lgpNWsRFKRg" height="1" width="1"/&amp;gt;&lt;/description&gt;&lt;feedburner:origLink&gt;http://yro.slashdot.org/story/13/02/15/1525257/eff-proposes-a-working-code-requirement-for-software-patents?utm_source=rss0.9mainlinkanon&amp;amp;utm_medium=feed&lt;/feedburner:origLink&gt;&lt;/item&gt;_x000D_
&lt;item&gt;_x000D_
&lt;title&gt;Microsoft Could Earn Billions From Office For iOS&lt;/title&gt;_x000D_
&lt;link&gt;http://rss.slashdot.org/~r/Slashdot/slashdot/to/~3/KGVbNXX35FI/microsoft-could-earn-billions-from-office-for-ios&lt;/link&gt;_x000D_
&lt;description&gt;&amp;lt;img src="http://feeds.feedburner.com/~r/Slashdot/slashdot/to/~4/KGVbNXX35FI" height="1" width="1"/&amp;gt;&lt;/description&gt;&lt;feedburner:origLink&gt;http://tech.slashdot.org/story/13/02/15/1516213/microsoft-could-earn-billions-from-office-for-ios?utm_source=rss0.9mainlinkanon&amp;amp;utm_medium=feed&lt;/feedburner:origLink&gt;&lt;/item&gt;_x000D_
&lt;item&gt;_x000D_
&lt;title&gt;WebKit As Broken As Older IE Versions?&lt;/title&gt;_x000D_
&lt;link&gt;http://rss.slashdot.org/~r/Slashdot/slashdot/to/~3/4sWHnTKmo_w/webkit-as-broken-as-older-ie-versions&lt;/link&gt;_x000D_
&lt;description&gt;&amp;lt;img src="http://feeds.feedburner.com/~r/Slashdot/slashdot/to/~4/4sWHnTKmo_w" height="1" width="1"/&amp;gt;&lt;/description&gt;&lt;feedburner:origLink&gt;http://tech.slashdot.org/story/13/02/15/154224/webkit-as-broken-as-older-ie-versions?utm_source=rss0.9mainlinkanon&amp;amp;utm_medium=feed&lt;/feedburner:origLink&gt;&lt;/item&gt;_x000D_
&lt;item&gt;_x000D_
&lt;title&gt;Python Trademark At Risk In Europe&lt;/title&gt;_x000D_
&lt;link&gt;http://rss.slashdot.org/~r/Slashdot/slashdot/to/~3/0BZY1gvV17s/python-trademark-at-risk-in-europe&lt;/link&gt;_x000D_
&lt;description&gt;&amp;lt;img src="http://feeds.feedburner.com/~r/Slashdot/slashdot/to/~4/0BZY1gvV17s" height="1" width="1"/&amp;gt;&lt;/description&gt;&lt;feedburner:origLink&gt;http://developers.slashdot.org/story/13/02/15/1339256/python-trademark-at-risk-in-europe?utm_source=rss0.9mainlinkanon&amp;amp;utm_medium=feed&lt;/feedburner:origLink&gt;&lt;/item&gt;_x000D_
&lt;item&gt;_x000D_
&lt;title&gt;CNN Replicates John Broder's Drive In the Tesla Model S&lt;/title&gt;_x000D_
&lt;link&gt;http://rss.slashdot.org/~r/Slashdot/slashdot/to/~3/2LtO5qcIsrQ/cnn-replicates-john-broders-drive-in-the-tesla-model-s&lt;/link&gt;_x000D_
&lt;description&gt;&amp;lt;img src="http://feeds.feedburner.com/~r/Slashdot/slashdot/to/~4/2LtO5qcIsrQ" height="1" width="1"/&amp;gt;&lt;/description&gt;&lt;feedburner:origLink&gt;http://tech.slashdot.org/story/13/02/15/1337248/cnn-replicates-john-broders-drive-in-the-tesla-model-s?utm_source=rss0.9mainlinkanon&amp;amp;utm_medium=feed&lt;/feedburner:origLink&gt;&lt;/item&gt;_x000D_
&lt;item&gt;_x000D_
&lt;title&gt;Congress Takes Up Online Sales Tax&lt;/title&gt;_x000D_
&lt;link&gt;http://rss.slashdot.org/~r/Slashdot/slashdot/to/~3/d9l_ZGplHII/congress-takes-up-online-sales-tax&lt;/link&gt;_x000D_
&lt;description&gt;&amp;lt;img src="http://feeds.feedburner.com/~r/Slashdot/slashdot/to/~4/d9l_ZGplHII" height="1" width="1"/&amp;gt;&lt;/description&gt;&lt;feedburner:origLink&gt;http://yro.slashdot.org/story/13/02/15/0150209/congress-takes-up-online-sales-tax?utm_source=rss0.9mainlinkanon&amp;amp;utm_medium=feed&lt;/feedburner:origLink&gt;&lt;/item&gt;_x000D_
&lt;item&gt;_x000D_
&lt;title&gt;Huge Meteor Blazes Across Sky Over Russia; Hundreds Injured&lt;/title&gt;_x000D_
&lt;link&gt;http://rss.slashdot.org/~r/Slashdot/slashdot/to/~3/oGE8sNtJuTo/huge-meteor-blazes-across-sky-over-russia-hundreds-injured&lt;/link&gt;_x000D_
&lt;description&gt;&amp;lt;img src="http://feeds.feedburner.com/~r/Slashdot/slashdot/to/~4/oGE8sNtJuTo" height="1" width="1"/&amp;gt;&lt;/description&gt;&lt;feedburner:origLink&gt;http://science.slashdot.org/story/13/02/15/1229253/huge-meteor-blazes-across-sky-over-russia-hundreds-injured?utm_source=rss0.9mainlinkanon&amp;amp;utm_medium=feed&lt;/feedburner:origLink&gt;&lt;/item&gt;_x000D_
&lt;item&gt;_x000D_
&lt;title&gt;Australian Federal Court Rules For Patent Over Breast Cancer Gene&lt;/title&gt;_x000D_
&lt;link&gt;http://rss.slashdot.org/~r/Slashdot/slashdot/to/~3/6fm6czzsXLE/australian-federal-court-rules-for-patent-over-breast-cancer-gene&lt;/link&gt;_x000D_
&lt;description&gt;&amp;lt;img src="http://feeds.feedburner.com/~r/Slashdot/slashdot/to/~4/6fm6czzsXLE" height="1" width="1"/&amp;gt;&lt;/description&gt;&lt;feedburner:origLink&gt;http://science.slashdot.org/story/13/02/15/0155241/australian-federal-court-rules-for-patent-over-breast-cancer-gene?utm_source=rss0.9mainlinkanon&amp;amp;utm_medium=feed&lt;/feedburner:origLink&gt;&lt;/item&gt;_x000D_
&lt;item&gt;_x000D_
&lt;title&gt;Can You Potty Train a Cow?&lt;/title&gt;_x000D_
&lt;link&gt;http://rss.slashdot.org/~r/Slashdot/slashdot/to/~3/CZyzkWf1YLc/can-you-potty-train-a-cow&lt;/link&gt;_x000D_
&lt;description&gt;&amp;lt;img src="http://feeds.feedburner.com/~r/Slashdot/slashdot/to/~4/CZyzkWf1YLc" height="1" width="1"/&amp;gt;&lt;/description&gt;&lt;feedburner:origLink&gt;http://idle.slashdot.org/story/13/02/15/0143232/can-you-potty-train-a-cow?utm_source=rss0.9mainlinkanon&amp;amp;utm_medium=feed&lt;/feedburner:origLink&gt;&lt;/item&gt;_x000D_
&lt;item&gt;_x000D_
&lt;title&gt;First Bionic Eye Gets FDA Blessing&lt;/title&gt;_x000D_
&lt;link&gt;http://rss.slashdot.org/~r/Slashdot/slashdot/to/~3/DkCh9p0nAl0/first-bionic-eye-gets-fda-blessing&lt;/link&gt;_x000D_
&lt;description&gt;&amp;lt;img src="http://feeds.feedburner.com/~r/Slashdot/slashdot/to/~4/DkCh9p0nAl0" height="1" width="1"/&amp;gt;&lt;/description&gt;&lt;feedburner:origLink&gt;http://science.slashdot.org/story/13/02/15/0136219/first-bionic-eye-gets-fda-blessing?utm_source=rss0.9mainlinkanon&amp;amp;utm_medium=feed&lt;/feedburner:origLink&gt;&lt;/item&gt;_x000D_
&lt;item&gt;_x000D_
&lt;title&gt;Could New York City Cut Emissions 90% By 2050?&lt;/title&gt;_x000D_
&lt;link&gt;http://rss.slashdot.org/~r/Slashdot/slashdot/to/~3/4WzhAbc0ddM/could-new-york-city-cut-emissions-90-by-2050&lt;/link&gt;_x000D_
&lt;description&gt;&amp;lt;img src="http://feeds.feedburner.com/~r/Slashdot/slashdot/to/~4/4WzhAbc0ddM" height="1" width="1"/&amp;gt;&lt;/description&gt;&lt;feedburner:origLink&gt;http://science.slashdot.org/story/13/02/15/0022252/could-new-york-city-cut-emissions-90-by-2050?utm_source=rss0.9mainlinkanon&amp;amp;utm_medium=feed&lt;/feedburner:origLink&gt;&lt;/item&gt;_x000D_
&lt;item&gt;_x000D_
&lt;title&gt;NY Times' Broder Responds To Tesla's Elon Musk&lt;/title&gt;_x000D_
&lt;link&gt;http://rss.slashdot.org/~r/Slashdot/slashdot/to/~3/4HgoJ9-GkG0/ny-times-broder-responds-to-teslas-elon-musk&lt;/link&gt;_x000D_
&lt;description&gt;&amp;lt;img src="http://feeds.feedburner.com/~r/Slashdot/slashdot/to/~4/4HgoJ9-GkG0" height="1" width="1"/&amp;gt;&lt;/description&gt;&lt;feedburner:origLink&gt;http://tech.slashdot.org/story/13/02/15/0125231/ny-times-broder-responds-to-teslas-elon-musk?utm_source=rss0.9mainlinkanon&amp;amp;utm_medium=feed&lt;/feedburner:origLink&gt;&lt;/item&gt;_x000D_
&lt;item&gt;_x000D_
&lt;title&gt;Lab Rats Given "Sixth Sense"&lt;/title&gt;_x000D_
&lt;link&gt;http://rss.slashdot.org/~r/Slashdot/slashdot/to/~3/C7c7NWsfAP8/lab-rats-given-sixth-sense&lt;/link&gt;_x000D_
&lt;description&gt;&amp;lt;img src="http://feeds.feedburner.com/~r/Slashdot/slashdot/to/~4/C7c7NWsfAP8" height="1" width="1"/&amp;gt;&lt;/description&gt;&lt;feedburner:origLink&gt;http://science.slashdot.org/story/13/02/14/2359244/lab-rats-given-sixth-sense?utm_source=rss0.9mainlinkanon&amp;amp;utm_medium=feed&lt;/feedburner:origLink&gt;&lt;/item&gt;_x000D_
&lt;textinput&gt;_x000D_
&lt;title&gt;Search Slashdot&lt;/title&gt;_x000D_
&lt;description&gt;Search Slashdot stories&lt;/description&gt;_x000D_
&lt;name&gt;query&lt;/name&gt;_x000D_
&lt;link&gt;http://slashdot.org/search.pl&lt;/link&gt;_x000D_
&lt;/textinput&gt;_x000D_
&lt;/rdf:RDF&gt;_x000D_
</v>
      </c>
    </row>
    <row r="19" spans="2:5" x14ac:dyDescent="0.25">
      <c r="B19" t="str">
        <f t="array" ref="B19:B31">_xlfn.FILTERXML(B17,"//item/title")</f>
        <v>Asteroid 2012 DA14 Approaches</v>
      </c>
      <c r="C19" t="str">
        <f t="array" ref="C19:C31">_xlfn.FILTERXML(B17,"//item/link")</f>
        <v>http://rss.slashdot.org/~r/Slashdot/slashdot/to/~3/OpeBQVHROWQ/asteroid-2012-da14-approaches</v>
      </c>
      <c r="D19" s="15" t="s">
        <v>270</v>
      </c>
      <c r="E19" s="14" t="str">
        <f>HYPERLINK(C19,B19)</f>
        <v>Asteroid 2012 DA14 Approaches</v>
      </c>
    </row>
    <row r="20" spans="2:5" x14ac:dyDescent="0.25">
      <c r="B20" t="str">
        <v>Ask Slashdot: Is the Bar Being Lowered At Universities?</v>
      </c>
      <c r="C20" t="str">
        <v>http://rss.slashdot.org/~r/Slashdot/slashdot/to/~3/FC8w8L8qxQY/ask-slashdot-is-the-bar-being-lowered-at-universities</v>
      </c>
      <c r="D20" s="15" t="s">
        <v>270</v>
      </c>
      <c r="E20" s="14" t="str">
        <f>HYPERLINK(C20,B20)</f>
        <v>Ask Slashdot: Is the Bar Being Lowered At Universities?</v>
      </c>
    </row>
    <row r="21" spans="2:5" x14ac:dyDescent="0.25">
      <c r="B21" t="str">
        <v>EFF Proposes a Working Code Requirement For Software Patents</v>
      </c>
      <c r="C21" t="str">
        <v>http://rss.slashdot.org/~r/Slashdot/slashdot/to/~3/lgpNWsRFKRg/eff-proposes-a-working-code-requirement-for-software-patents</v>
      </c>
      <c r="D21" s="15" t="s">
        <v>270</v>
      </c>
      <c r="E21" s="14" t="str">
        <f>HYPERLINK(C21,B21)</f>
        <v>EFF Proposes a Working Code Requirement For Software Patents</v>
      </c>
    </row>
    <row r="22" spans="2:5" x14ac:dyDescent="0.25">
      <c r="B22" t="str">
        <v>Microsoft Could Earn Billions From Office For iOS</v>
      </c>
      <c r="C22" t="str">
        <v>http://rss.slashdot.org/~r/Slashdot/slashdot/to/~3/KGVbNXX35FI/microsoft-could-earn-billions-from-office-for-ios</v>
      </c>
      <c r="D22" s="15" t="s">
        <v>270</v>
      </c>
      <c r="E22" s="14" t="str">
        <f>HYPERLINK(C22,B22)</f>
        <v>Microsoft Could Earn Billions From Office For iOS</v>
      </c>
    </row>
    <row r="23" spans="2:5" x14ac:dyDescent="0.25">
      <c r="B23" t="str">
        <v>WebKit As Broken As Older IE Versions?</v>
      </c>
      <c r="C23" t="str">
        <v>http://rss.slashdot.org/~r/Slashdot/slashdot/to/~3/4sWHnTKmo_w/webkit-as-broken-as-older-ie-versions</v>
      </c>
      <c r="D23" s="15" t="s">
        <v>270</v>
      </c>
      <c r="E23" s="14" t="str">
        <f>HYPERLINK(C23,B23)</f>
        <v>WebKit As Broken As Older IE Versions?</v>
      </c>
    </row>
    <row r="24" spans="2:5" x14ac:dyDescent="0.25">
      <c r="B24" t="str">
        <v>Python Trademark At Risk In Europe</v>
      </c>
      <c r="C24" t="str">
        <v>http://rss.slashdot.org/~r/Slashdot/slashdot/to/~3/0BZY1gvV17s/python-trademark-at-risk-in-europe</v>
      </c>
      <c r="D24" s="15" t="s">
        <v>270</v>
      </c>
      <c r="E24" s="14" t="str">
        <f>HYPERLINK(C24,B24)</f>
        <v>Python Trademark At Risk In Europe</v>
      </c>
    </row>
    <row r="25" spans="2:5" x14ac:dyDescent="0.25">
      <c r="B25" t="str">
        <v>CNN Replicates John Broder's Drive In the Tesla Model S</v>
      </c>
      <c r="C25" t="str">
        <v>http://rss.slashdot.org/~r/Slashdot/slashdot/to/~3/2LtO5qcIsrQ/cnn-replicates-john-broders-drive-in-the-tesla-model-s</v>
      </c>
      <c r="D25" s="15" t="s">
        <v>270</v>
      </c>
      <c r="E25" s="14" t="str">
        <f>HYPERLINK(C25,B25)</f>
        <v>CNN Replicates John Broder's Drive In the Tesla Model S</v>
      </c>
    </row>
    <row r="26" spans="2:5" x14ac:dyDescent="0.25">
      <c r="B26" t="str">
        <v>Congress Takes Up Online Sales Tax</v>
      </c>
      <c r="C26" t="str">
        <v>http://rss.slashdot.org/~r/Slashdot/slashdot/to/~3/d9l_ZGplHII/congress-takes-up-online-sales-tax</v>
      </c>
      <c r="D26" s="15" t="s">
        <v>270</v>
      </c>
      <c r="E26" s="14" t="str">
        <f>HYPERLINK(C26,B26)</f>
        <v>Congress Takes Up Online Sales Tax</v>
      </c>
    </row>
    <row r="27" spans="2:5" x14ac:dyDescent="0.25">
      <c r="B27" t="str">
        <v>Huge Meteor Blazes Across Sky Over Russia; Hundreds Injured</v>
      </c>
      <c r="C27" t="str">
        <v>http://rss.slashdot.org/~r/Slashdot/slashdot/to/~3/oGE8sNtJuTo/huge-meteor-blazes-across-sky-over-russia-hundreds-injured</v>
      </c>
      <c r="D27" s="15" t="s">
        <v>270</v>
      </c>
      <c r="E27" s="14" t="str">
        <f>HYPERLINK(C27,B27)</f>
        <v>Huge Meteor Blazes Across Sky Over Russia; Hundreds Injured</v>
      </c>
    </row>
    <row r="28" spans="2:5" x14ac:dyDescent="0.25">
      <c r="B28" t="str">
        <v>Australian Federal Court Rules For Patent Over Breast Cancer Gene</v>
      </c>
      <c r="C28" t="str">
        <v>http://rss.slashdot.org/~r/Slashdot/slashdot/to/~3/6fm6czzsXLE/australian-federal-court-rules-for-patent-over-breast-cancer-gene</v>
      </c>
      <c r="D28" s="15" t="s">
        <v>270</v>
      </c>
      <c r="E28" s="14" t="str">
        <f>HYPERLINK(C28,B28)</f>
        <v>Australian Federal Court Rules For Patent Over Breast Cancer Gene</v>
      </c>
    </row>
    <row r="29" spans="2:5" x14ac:dyDescent="0.25">
      <c r="B29" t="str">
        <v>Can You Potty Train a Cow?</v>
      </c>
      <c r="C29" t="str">
        <v>http://rss.slashdot.org/~r/Slashdot/slashdot/to/~3/CZyzkWf1YLc/can-you-potty-train-a-cow</v>
      </c>
      <c r="D29" s="15" t="s">
        <v>270</v>
      </c>
      <c r="E29" s="14" t="str">
        <f>HYPERLINK(C29,B29)</f>
        <v>Can You Potty Train a Cow?</v>
      </c>
    </row>
    <row r="30" spans="2:5" x14ac:dyDescent="0.25">
      <c r="B30" t="str">
        <v>First Bionic Eye Gets FDA Blessing</v>
      </c>
      <c r="C30" t="str">
        <v>http://rss.slashdot.org/~r/Slashdot/slashdot/to/~3/DkCh9p0nAl0/first-bionic-eye-gets-fda-blessing</v>
      </c>
      <c r="D30" s="15" t="s">
        <v>270</v>
      </c>
      <c r="E30" s="14" t="str">
        <f>HYPERLINK(C30,B30)</f>
        <v>First Bionic Eye Gets FDA Blessing</v>
      </c>
    </row>
    <row r="31" spans="2:5" x14ac:dyDescent="0.25">
      <c r="B31" t="str">
        <v>Could New York City Cut Emissions 90% By 2050?</v>
      </c>
      <c r="C31" t="str">
        <v>http://rss.slashdot.org/~r/Slashdot/slashdot/to/~3/4WzhAbc0ddM/could-new-york-city-cut-emissions-90-by-2050</v>
      </c>
      <c r="D31" s="15" t="s">
        <v>270</v>
      </c>
      <c r="E31" s="14" t="str">
        <f>HYPERLINK(C31,B31)</f>
        <v>Could New York City Cut Emissions 90% By 2050?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'Códigos Yahoo! Weather'!$B$1:$B$217</xm:f>
          </x14:formula1>
          <xm:sqref>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3" sqref="E3"/>
    </sheetView>
  </sheetViews>
  <sheetFormatPr baseColWidth="10" defaultRowHeight="13.2" x14ac:dyDescent="0.25"/>
  <cols>
    <col min="1" max="1" width="43.88671875" bestFit="1" customWidth="1"/>
    <col min="2" max="2" width="19.6640625" bestFit="1" customWidth="1"/>
  </cols>
  <sheetData>
    <row r="1" spans="1:3" x14ac:dyDescent="0.25">
      <c r="A1" s="12" t="s">
        <v>46</v>
      </c>
      <c r="B1" t="str">
        <f>MID(A1,10,20)</f>
        <v xml:space="preserve"> Alcala de Guadaira</v>
      </c>
      <c r="C1" t="str">
        <f t="shared" ref="C1:C64" si="0">LEFT(A1,8)</f>
        <v>SPXX0001</v>
      </c>
    </row>
    <row r="2" spans="1:3" x14ac:dyDescent="0.25">
      <c r="A2" s="12" t="s">
        <v>47</v>
      </c>
      <c r="B2" t="str">
        <f t="shared" ref="B2:B65" si="1">MID(A2,10,20)</f>
        <v xml:space="preserve"> Alcala de Henares</v>
      </c>
      <c r="C2" t="str">
        <f t="shared" si="0"/>
        <v>SPXX0002</v>
      </c>
    </row>
    <row r="3" spans="1:3" x14ac:dyDescent="0.25">
      <c r="A3" s="12" t="s">
        <v>48</v>
      </c>
      <c r="B3" t="str">
        <f t="shared" si="1"/>
        <v xml:space="preserve"> Alcazar de San Juan</v>
      </c>
      <c r="C3" t="str">
        <f t="shared" si="0"/>
        <v>SPXX0003</v>
      </c>
    </row>
    <row r="4" spans="1:3" x14ac:dyDescent="0.25">
      <c r="A4" s="12" t="s">
        <v>49</v>
      </c>
      <c r="B4" t="str">
        <f t="shared" si="1"/>
        <v xml:space="preserve"> Alcira</v>
      </c>
      <c r="C4" t="str">
        <f t="shared" si="0"/>
        <v>SPXX0004</v>
      </c>
    </row>
    <row r="5" spans="1:3" x14ac:dyDescent="0.25">
      <c r="A5" s="12" t="s">
        <v>50</v>
      </c>
      <c r="B5" t="str">
        <f t="shared" si="1"/>
        <v xml:space="preserve"> Alcobendas</v>
      </c>
      <c r="C5" t="str">
        <f t="shared" si="0"/>
        <v>SPXX0005</v>
      </c>
    </row>
    <row r="6" spans="1:3" x14ac:dyDescent="0.25">
      <c r="A6" s="12" t="s">
        <v>51</v>
      </c>
      <c r="B6" t="str">
        <f t="shared" si="1"/>
        <v xml:space="preserve"> Alcorcon</v>
      </c>
      <c r="C6" t="str">
        <f t="shared" si="0"/>
        <v>SPXX0006</v>
      </c>
    </row>
    <row r="7" spans="1:3" x14ac:dyDescent="0.25">
      <c r="A7" s="12" t="s">
        <v>52</v>
      </c>
      <c r="B7" t="str">
        <f t="shared" si="1"/>
        <v xml:space="preserve"> Alcudia</v>
      </c>
      <c r="C7" t="str">
        <f t="shared" si="0"/>
        <v>SPXX0007</v>
      </c>
    </row>
    <row r="8" spans="1:3" x14ac:dyDescent="0.25">
      <c r="A8" s="12" t="s">
        <v>53</v>
      </c>
      <c r="B8" t="str">
        <f t="shared" si="1"/>
        <v xml:space="preserve"> Alicante</v>
      </c>
      <c r="C8" t="str">
        <f t="shared" si="0"/>
        <v>SPXX0008</v>
      </c>
    </row>
    <row r="9" spans="1:3" x14ac:dyDescent="0.25">
      <c r="A9" s="12" t="s">
        <v>54</v>
      </c>
      <c r="B9" t="str">
        <f t="shared" si="1"/>
        <v xml:space="preserve"> Almeria</v>
      </c>
      <c r="C9" t="str">
        <f t="shared" si="0"/>
        <v>SPXX0009</v>
      </c>
    </row>
    <row r="10" spans="1:3" x14ac:dyDescent="0.25">
      <c r="A10" s="12" t="s">
        <v>55</v>
      </c>
      <c r="B10" t="str">
        <f t="shared" si="1"/>
        <v xml:space="preserve"> Aranjuez</v>
      </c>
      <c r="C10" t="str">
        <f t="shared" si="0"/>
        <v>SPXX0010</v>
      </c>
    </row>
    <row r="11" spans="1:3" x14ac:dyDescent="0.25">
      <c r="A11" s="12" t="s">
        <v>56</v>
      </c>
      <c r="B11" t="str">
        <f t="shared" si="1"/>
        <v xml:space="preserve"> Arizgoiti</v>
      </c>
      <c r="C11" t="str">
        <f t="shared" si="0"/>
        <v>SPXX0011</v>
      </c>
    </row>
    <row r="12" spans="1:3" x14ac:dyDescent="0.25">
      <c r="A12" s="12" t="s">
        <v>57</v>
      </c>
      <c r="B12" t="str">
        <f t="shared" si="1"/>
        <v xml:space="preserve"> Arrecife</v>
      </c>
      <c r="C12" t="str">
        <f t="shared" si="0"/>
        <v>SPXX0012</v>
      </c>
    </row>
    <row r="13" spans="1:3" x14ac:dyDescent="0.25">
      <c r="A13" s="12" t="s">
        <v>58</v>
      </c>
      <c r="B13" t="str">
        <f t="shared" si="1"/>
        <v xml:space="preserve"> Badalona</v>
      </c>
      <c r="C13" t="str">
        <f t="shared" si="0"/>
        <v>SPXX0013</v>
      </c>
    </row>
    <row r="14" spans="1:3" x14ac:dyDescent="0.25">
      <c r="A14" s="12" t="s">
        <v>59</v>
      </c>
      <c r="B14" t="str">
        <f t="shared" si="1"/>
        <v xml:space="preserve"> Baracaldo</v>
      </c>
      <c r="C14" t="str">
        <f t="shared" si="0"/>
        <v>SPXX0014</v>
      </c>
    </row>
    <row r="15" spans="1:3" x14ac:dyDescent="0.25">
      <c r="A15" s="12" t="s">
        <v>60</v>
      </c>
      <c r="B15" t="str">
        <f t="shared" si="1"/>
        <v xml:space="preserve"> Barcelona</v>
      </c>
      <c r="C15" t="str">
        <f t="shared" si="0"/>
        <v>SPXX0015</v>
      </c>
    </row>
    <row r="16" spans="1:3" x14ac:dyDescent="0.25">
      <c r="A16" s="12" t="s">
        <v>61</v>
      </c>
      <c r="B16" t="str">
        <f t="shared" si="1"/>
        <v xml:space="preserve"> Bilbao</v>
      </c>
      <c r="C16" t="str">
        <f t="shared" si="0"/>
        <v>SPXX0016</v>
      </c>
    </row>
    <row r="17" spans="1:3" x14ac:dyDescent="0.25">
      <c r="A17" s="12" t="s">
        <v>62</v>
      </c>
      <c r="B17" t="str">
        <f t="shared" si="1"/>
        <v xml:space="preserve"> Cadiz</v>
      </c>
      <c r="C17" t="str">
        <f t="shared" si="0"/>
        <v>SPXX0017</v>
      </c>
    </row>
    <row r="18" spans="1:3" x14ac:dyDescent="0.25">
      <c r="A18" s="12" t="s">
        <v>63</v>
      </c>
      <c r="B18" t="str">
        <f t="shared" si="1"/>
        <v xml:space="preserve"> Camas</v>
      </c>
      <c r="C18" t="str">
        <f t="shared" si="0"/>
        <v>SPXX0018</v>
      </c>
    </row>
    <row r="19" spans="1:3" x14ac:dyDescent="0.25">
      <c r="A19" s="12" t="s">
        <v>64</v>
      </c>
      <c r="B19" t="str">
        <f t="shared" si="1"/>
        <v xml:space="preserve"> Cartagena</v>
      </c>
      <c r="C19" t="str">
        <f t="shared" si="0"/>
        <v>SPXX0019</v>
      </c>
    </row>
    <row r="20" spans="1:3" x14ac:dyDescent="0.25">
      <c r="A20" s="12" t="s">
        <v>65</v>
      </c>
      <c r="B20" t="str">
        <f t="shared" si="1"/>
        <v xml:space="preserve"> Castelldefels</v>
      </c>
      <c r="C20" t="str">
        <f t="shared" si="0"/>
        <v>SPXX0020</v>
      </c>
    </row>
    <row r="21" spans="1:3" x14ac:dyDescent="0.25">
      <c r="A21" s="12" t="s">
        <v>66</v>
      </c>
      <c r="B21" t="str">
        <f t="shared" si="1"/>
        <v xml:space="preserve"> Castellon de la Pla</v>
      </c>
      <c r="C21" t="str">
        <f t="shared" si="0"/>
        <v>SPXX0021</v>
      </c>
    </row>
    <row r="22" spans="1:3" x14ac:dyDescent="0.25">
      <c r="A22" s="12" t="s">
        <v>67</v>
      </c>
      <c r="B22" t="str">
        <f t="shared" si="1"/>
        <v xml:space="preserve"> Ceuta</v>
      </c>
      <c r="C22" t="str">
        <f t="shared" si="0"/>
        <v>SPXX0022</v>
      </c>
    </row>
    <row r="23" spans="1:3" x14ac:dyDescent="0.25">
      <c r="A23" s="12" t="s">
        <v>68</v>
      </c>
      <c r="B23" t="str">
        <f t="shared" si="1"/>
        <v xml:space="preserve"> Ciudad Real</v>
      </c>
      <c r="C23" t="str">
        <f t="shared" si="0"/>
        <v>SPXX0023</v>
      </c>
    </row>
    <row r="24" spans="1:3" x14ac:dyDescent="0.25">
      <c r="A24" s="12" t="s">
        <v>69</v>
      </c>
      <c r="B24" t="str">
        <f t="shared" si="1"/>
        <v xml:space="preserve"> Cordova</v>
      </c>
      <c r="C24" t="str">
        <f t="shared" si="0"/>
        <v>SPXX0024</v>
      </c>
    </row>
    <row r="25" spans="1:3" x14ac:dyDescent="0.25">
      <c r="A25" s="12" t="s">
        <v>70</v>
      </c>
      <c r="B25" t="str">
        <f t="shared" si="1"/>
        <v xml:space="preserve"> Cuarte de Huerva</v>
      </c>
      <c r="C25" t="str">
        <f t="shared" si="0"/>
        <v>SPXX0025</v>
      </c>
    </row>
    <row r="26" spans="1:3" x14ac:dyDescent="0.25">
      <c r="A26" s="12" t="s">
        <v>71</v>
      </c>
      <c r="B26" t="str">
        <f t="shared" si="1"/>
        <v xml:space="preserve"> Donostia-San Sebast</v>
      </c>
      <c r="C26" t="str">
        <f t="shared" si="0"/>
        <v>SPXX0026</v>
      </c>
    </row>
    <row r="27" spans="1:3" x14ac:dyDescent="0.25">
      <c r="A27" s="12" t="s">
        <v>72</v>
      </c>
      <c r="B27" t="str">
        <f t="shared" si="1"/>
        <v xml:space="preserve"> Dos Hermanas</v>
      </c>
      <c r="C27" t="str">
        <f t="shared" si="0"/>
        <v>SPXX0027</v>
      </c>
    </row>
    <row r="28" spans="1:3" x14ac:dyDescent="0.25">
      <c r="A28" s="12" t="s">
        <v>73</v>
      </c>
      <c r="B28" t="str">
        <f t="shared" si="1"/>
        <v xml:space="preserve"> Ecija</v>
      </c>
      <c r="C28" t="str">
        <f t="shared" si="0"/>
        <v>SPXX0028</v>
      </c>
    </row>
    <row r="29" spans="1:3" x14ac:dyDescent="0.25">
      <c r="A29" s="12" t="s">
        <v>74</v>
      </c>
      <c r="B29" t="str">
        <f t="shared" si="1"/>
        <v xml:space="preserve"> Eibar</v>
      </c>
      <c r="C29" t="str">
        <f t="shared" si="0"/>
        <v>SPXX0029</v>
      </c>
    </row>
    <row r="30" spans="1:3" x14ac:dyDescent="0.25">
      <c r="A30" s="12" t="s">
        <v>75</v>
      </c>
      <c r="B30" t="str">
        <f t="shared" si="1"/>
        <v xml:space="preserve"> El Alquian</v>
      </c>
      <c r="C30" t="str">
        <f t="shared" si="0"/>
        <v>SPXX0030</v>
      </c>
    </row>
    <row r="31" spans="1:3" x14ac:dyDescent="0.25">
      <c r="A31" s="12" t="s">
        <v>76</v>
      </c>
      <c r="B31" t="str">
        <f t="shared" si="1"/>
        <v xml:space="preserve"> El Astillero</v>
      </c>
      <c r="C31" t="str">
        <f t="shared" si="0"/>
        <v>SPXX0031</v>
      </c>
    </row>
    <row r="32" spans="1:3" x14ac:dyDescent="0.25">
      <c r="A32" s="12" t="s">
        <v>77</v>
      </c>
      <c r="B32" t="str">
        <f t="shared" si="1"/>
        <v xml:space="preserve"> El Ejido</v>
      </c>
      <c r="C32" t="str">
        <f t="shared" si="0"/>
        <v>SPXX0032</v>
      </c>
    </row>
    <row r="33" spans="1:3" x14ac:dyDescent="0.25">
      <c r="A33" s="12" t="s">
        <v>78</v>
      </c>
      <c r="B33" t="str">
        <f t="shared" si="1"/>
        <v xml:space="preserve"> El Prat de Llobrega</v>
      </c>
      <c r="C33" t="str">
        <f t="shared" si="0"/>
        <v>SPXX0033</v>
      </c>
    </row>
    <row r="34" spans="1:3" x14ac:dyDescent="0.25">
      <c r="A34" s="12" t="s">
        <v>79</v>
      </c>
      <c r="B34" t="str">
        <f t="shared" si="1"/>
        <v xml:space="preserve"> El Puerto de Santa </v>
      </c>
      <c r="C34" t="str">
        <f t="shared" si="0"/>
        <v>SPXX0034</v>
      </c>
    </row>
    <row r="35" spans="1:3" x14ac:dyDescent="0.25">
      <c r="A35" s="12" t="s">
        <v>80</v>
      </c>
      <c r="B35" t="str">
        <f t="shared" si="1"/>
        <v xml:space="preserve"> Elche</v>
      </c>
      <c r="C35" t="str">
        <f t="shared" si="0"/>
        <v>SPXX0035</v>
      </c>
    </row>
    <row r="36" spans="1:3" x14ac:dyDescent="0.25">
      <c r="A36" s="12" t="s">
        <v>81</v>
      </c>
      <c r="B36" t="str">
        <f t="shared" si="1"/>
        <v xml:space="preserve"> Fuenlabrada</v>
      </c>
      <c r="C36" t="str">
        <f t="shared" si="0"/>
        <v>SPXX0036</v>
      </c>
    </row>
    <row r="37" spans="1:3" x14ac:dyDescent="0.25">
      <c r="A37" s="12" t="s">
        <v>82</v>
      </c>
      <c r="B37" t="str">
        <f t="shared" si="1"/>
        <v xml:space="preserve"> Gandia</v>
      </c>
      <c r="C37" t="str">
        <f t="shared" si="0"/>
        <v>SPXX0037</v>
      </c>
    </row>
    <row r="38" spans="1:3" x14ac:dyDescent="0.25">
      <c r="A38" s="12" t="s">
        <v>83</v>
      </c>
      <c r="B38" t="str">
        <f t="shared" si="1"/>
        <v xml:space="preserve"> Gerona</v>
      </c>
      <c r="C38" t="str">
        <f t="shared" si="0"/>
        <v>SPXX0038</v>
      </c>
    </row>
    <row r="39" spans="1:3" x14ac:dyDescent="0.25">
      <c r="A39" s="12" t="s">
        <v>84</v>
      </c>
      <c r="B39" t="str">
        <f t="shared" si="1"/>
        <v xml:space="preserve"> Getafe</v>
      </c>
      <c r="C39" t="str">
        <f t="shared" si="0"/>
        <v>SPXX0039</v>
      </c>
    </row>
    <row r="40" spans="1:3" x14ac:dyDescent="0.25">
      <c r="A40" s="12" t="s">
        <v>85</v>
      </c>
      <c r="B40" t="str">
        <f t="shared" si="1"/>
        <v xml:space="preserve"> Granada</v>
      </c>
      <c r="C40" t="str">
        <f t="shared" si="0"/>
        <v>SPXX0040</v>
      </c>
    </row>
    <row r="41" spans="1:3" x14ac:dyDescent="0.25">
      <c r="A41" s="12" t="s">
        <v>86</v>
      </c>
      <c r="B41" t="str">
        <f t="shared" si="1"/>
        <v xml:space="preserve"> Guadalajara</v>
      </c>
      <c r="C41" t="str">
        <f t="shared" si="0"/>
        <v>SPXX0041</v>
      </c>
    </row>
    <row r="42" spans="1:3" x14ac:dyDescent="0.25">
      <c r="A42" s="12" t="s">
        <v>87</v>
      </c>
      <c r="B42" t="str">
        <f t="shared" si="1"/>
        <v xml:space="preserve"> Guadix</v>
      </c>
      <c r="C42" t="str">
        <f t="shared" si="0"/>
        <v>SPXX0042</v>
      </c>
    </row>
    <row r="43" spans="1:3" x14ac:dyDescent="0.25">
      <c r="A43" s="12" t="s">
        <v>88</v>
      </c>
      <c r="B43" t="str">
        <f t="shared" si="1"/>
        <v xml:space="preserve"> Huesca</v>
      </c>
      <c r="C43" t="str">
        <f t="shared" si="0"/>
        <v>SPXX0043</v>
      </c>
    </row>
    <row r="44" spans="1:3" x14ac:dyDescent="0.25">
      <c r="A44" s="12" t="s">
        <v>89</v>
      </c>
      <c r="B44" t="str">
        <f t="shared" si="1"/>
        <v xml:space="preserve"> Ibiza</v>
      </c>
      <c r="C44" t="str">
        <f t="shared" si="0"/>
        <v>SPXX0044</v>
      </c>
    </row>
    <row r="45" spans="1:3" x14ac:dyDescent="0.25">
      <c r="A45" s="12" t="s">
        <v>90</v>
      </c>
      <c r="B45" t="str">
        <f t="shared" si="1"/>
        <v xml:space="preserve"> Jaen</v>
      </c>
      <c r="C45" t="str">
        <f t="shared" si="0"/>
        <v>SPXX0045</v>
      </c>
    </row>
    <row r="46" spans="1:3" x14ac:dyDescent="0.25">
      <c r="A46" s="12" t="s">
        <v>91</v>
      </c>
      <c r="B46" t="str">
        <f t="shared" si="1"/>
        <v xml:space="preserve"> Jerez de la Fronter</v>
      </c>
      <c r="C46" t="str">
        <f t="shared" si="0"/>
        <v>SPXX0046</v>
      </c>
    </row>
    <row r="47" spans="1:3" x14ac:dyDescent="0.25">
      <c r="A47" s="12" t="s">
        <v>92</v>
      </c>
      <c r="B47" t="str">
        <f t="shared" si="1"/>
        <v xml:space="preserve"> Las Palmas</v>
      </c>
      <c r="C47" t="str">
        <f t="shared" si="0"/>
        <v>SPXX0047</v>
      </c>
    </row>
    <row r="48" spans="1:3" x14ac:dyDescent="0.25">
      <c r="A48" s="12" t="s">
        <v>93</v>
      </c>
      <c r="B48" t="str">
        <f t="shared" si="1"/>
        <v xml:space="preserve"> Leganes</v>
      </c>
      <c r="C48" t="str">
        <f t="shared" si="0"/>
        <v>SPXX0048</v>
      </c>
    </row>
    <row r="49" spans="1:3" x14ac:dyDescent="0.25">
      <c r="A49" s="12" t="s">
        <v>94</v>
      </c>
      <c r="B49" t="str">
        <f t="shared" si="1"/>
        <v xml:space="preserve"> L'Hospitalet de Llo</v>
      </c>
      <c r="C49" t="str">
        <f t="shared" si="0"/>
        <v>SPXX0049</v>
      </c>
    </row>
    <row r="50" spans="1:3" x14ac:dyDescent="0.25">
      <c r="A50" s="12" t="s">
        <v>95</v>
      </c>
      <c r="B50" t="str">
        <f t="shared" si="1"/>
        <v xml:space="preserve"> Madrid</v>
      </c>
      <c r="C50" t="str">
        <f t="shared" si="0"/>
        <v>SPXX0050</v>
      </c>
    </row>
    <row r="51" spans="1:3" x14ac:dyDescent="0.25">
      <c r="A51" s="12" t="s">
        <v>96</v>
      </c>
      <c r="B51" t="str">
        <f t="shared" si="1"/>
        <v xml:space="preserve"> Mahon</v>
      </c>
      <c r="C51" t="str">
        <f t="shared" si="0"/>
        <v>SPXX0051</v>
      </c>
    </row>
    <row r="52" spans="1:3" x14ac:dyDescent="0.25">
      <c r="A52" s="12" t="s">
        <v>97</v>
      </c>
      <c r="B52" t="str">
        <f t="shared" si="1"/>
        <v xml:space="preserve"> Malaga</v>
      </c>
      <c r="C52" t="str">
        <f t="shared" si="0"/>
        <v>SPXX0052</v>
      </c>
    </row>
    <row r="53" spans="1:3" x14ac:dyDescent="0.25">
      <c r="A53" s="12" t="s">
        <v>98</v>
      </c>
      <c r="B53" t="str">
        <f t="shared" si="1"/>
        <v xml:space="preserve"> Manacor</v>
      </c>
      <c r="C53" t="str">
        <f t="shared" si="0"/>
        <v>SPXX0053</v>
      </c>
    </row>
    <row r="54" spans="1:3" x14ac:dyDescent="0.25">
      <c r="A54" s="12" t="s">
        <v>99</v>
      </c>
      <c r="B54" t="str">
        <f t="shared" si="1"/>
        <v xml:space="preserve"> Marbella</v>
      </c>
      <c r="C54" t="str">
        <f t="shared" si="0"/>
        <v>SPXX0054</v>
      </c>
    </row>
    <row r="55" spans="1:3" x14ac:dyDescent="0.25">
      <c r="A55" s="12" t="s">
        <v>100</v>
      </c>
      <c r="B55" t="str">
        <f t="shared" si="1"/>
        <v xml:space="preserve"> Mataro</v>
      </c>
      <c r="C55" t="str">
        <f t="shared" si="0"/>
        <v>SPXX0055</v>
      </c>
    </row>
    <row r="56" spans="1:3" x14ac:dyDescent="0.25">
      <c r="A56" s="12" t="s">
        <v>101</v>
      </c>
      <c r="B56" t="str">
        <f t="shared" si="1"/>
        <v xml:space="preserve"> Moron de la Fronter</v>
      </c>
      <c r="C56" t="str">
        <f t="shared" si="0"/>
        <v>SPXX0056</v>
      </c>
    </row>
    <row r="57" spans="1:3" x14ac:dyDescent="0.25">
      <c r="A57" s="12" t="s">
        <v>102</v>
      </c>
      <c r="B57" t="str">
        <f t="shared" si="1"/>
        <v xml:space="preserve"> Mostoles</v>
      </c>
      <c r="C57" t="str">
        <f t="shared" si="0"/>
        <v>SPXX0057</v>
      </c>
    </row>
    <row r="58" spans="1:3" x14ac:dyDescent="0.25">
      <c r="A58" s="12" t="s">
        <v>103</v>
      </c>
      <c r="B58" t="str">
        <f t="shared" si="1"/>
        <v xml:space="preserve"> Motril</v>
      </c>
      <c r="C58" t="str">
        <f t="shared" si="0"/>
        <v>SPXX0058</v>
      </c>
    </row>
    <row r="59" spans="1:3" x14ac:dyDescent="0.25">
      <c r="A59" s="12" t="s">
        <v>104</v>
      </c>
      <c r="B59" t="str">
        <f t="shared" si="1"/>
        <v xml:space="preserve"> Murcia</v>
      </c>
      <c r="C59" t="str">
        <f t="shared" si="0"/>
        <v>SPXX0059</v>
      </c>
    </row>
    <row r="60" spans="1:3" x14ac:dyDescent="0.25">
      <c r="A60" s="12" t="s">
        <v>105</v>
      </c>
      <c r="B60" t="str">
        <f t="shared" si="1"/>
        <v xml:space="preserve"> Muriedas</v>
      </c>
      <c r="C60" t="str">
        <f t="shared" si="0"/>
        <v>SPXX0060</v>
      </c>
    </row>
    <row r="61" spans="1:3" x14ac:dyDescent="0.25">
      <c r="A61" s="12" t="s">
        <v>106</v>
      </c>
      <c r="B61" t="str">
        <f t="shared" si="1"/>
        <v xml:space="preserve"> Palma de Mallorca</v>
      </c>
      <c r="C61" t="str">
        <f t="shared" si="0"/>
        <v>SPXX0061</v>
      </c>
    </row>
    <row r="62" spans="1:3" x14ac:dyDescent="0.25">
      <c r="A62" s="12" t="s">
        <v>107</v>
      </c>
      <c r="B62" t="str">
        <f t="shared" si="1"/>
        <v xml:space="preserve"> Paterna</v>
      </c>
      <c r="C62" t="str">
        <f t="shared" si="0"/>
        <v>SPXX0062</v>
      </c>
    </row>
    <row r="63" spans="1:3" x14ac:dyDescent="0.25">
      <c r="A63" s="12" t="s">
        <v>108</v>
      </c>
      <c r="B63" t="str">
        <f t="shared" si="1"/>
        <v xml:space="preserve"> Pozuelo de Alarcon</v>
      </c>
      <c r="C63" t="str">
        <f t="shared" si="0"/>
        <v>SPXX0063</v>
      </c>
    </row>
    <row r="64" spans="1:3" x14ac:dyDescent="0.25">
      <c r="A64" s="12" t="s">
        <v>109</v>
      </c>
      <c r="B64" t="str">
        <f t="shared" si="1"/>
        <v xml:space="preserve"> Premia de Mar</v>
      </c>
      <c r="C64" t="str">
        <f t="shared" si="0"/>
        <v>SPXX0064</v>
      </c>
    </row>
    <row r="65" spans="1:3" x14ac:dyDescent="0.25">
      <c r="A65" s="12" t="s">
        <v>110</v>
      </c>
      <c r="B65" t="str">
        <f t="shared" si="1"/>
        <v xml:space="preserve"> Puerto del Rosario</v>
      </c>
      <c r="C65" t="str">
        <f t="shared" ref="C65:C128" si="2">LEFT(A65,8)</f>
        <v>SPXX0065</v>
      </c>
    </row>
    <row r="66" spans="1:3" x14ac:dyDescent="0.25">
      <c r="A66" s="12" t="s">
        <v>111</v>
      </c>
      <c r="B66" t="str">
        <f t="shared" ref="B66:B129" si="3">MID(A66,10,20)</f>
        <v xml:space="preserve"> Sabadell</v>
      </c>
      <c r="C66" t="str">
        <f t="shared" si="2"/>
        <v>SPXX0066</v>
      </c>
    </row>
    <row r="67" spans="1:3" x14ac:dyDescent="0.25">
      <c r="A67" s="12" t="s">
        <v>112</v>
      </c>
      <c r="B67" t="str">
        <f t="shared" si="3"/>
        <v xml:space="preserve"> San Antonio Abad</v>
      </c>
      <c r="C67" t="str">
        <f t="shared" si="2"/>
        <v>SPXX0067</v>
      </c>
    </row>
    <row r="68" spans="1:3" x14ac:dyDescent="0.25">
      <c r="A68" s="12" t="s">
        <v>113</v>
      </c>
      <c r="B68" t="str">
        <f t="shared" si="3"/>
        <v xml:space="preserve"> Sanlucar de Barrame</v>
      </c>
      <c r="C68" t="str">
        <f t="shared" si="2"/>
        <v>SPXX0068</v>
      </c>
    </row>
    <row r="69" spans="1:3" x14ac:dyDescent="0.25">
      <c r="A69" s="12" t="s">
        <v>114</v>
      </c>
      <c r="B69" t="str">
        <f t="shared" si="3"/>
        <v xml:space="preserve"> Santa Coloma de Gra</v>
      </c>
      <c r="C69" t="str">
        <f t="shared" si="2"/>
        <v>SPXX0069</v>
      </c>
    </row>
    <row r="70" spans="1:3" x14ac:dyDescent="0.25">
      <c r="A70" s="12" t="s">
        <v>115</v>
      </c>
      <c r="B70" t="str">
        <f t="shared" si="3"/>
        <v xml:space="preserve"> Santa Cruz de Tener</v>
      </c>
      <c r="C70" t="str">
        <f t="shared" si="2"/>
        <v>SPXX0070</v>
      </c>
    </row>
    <row r="71" spans="1:3" x14ac:dyDescent="0.25">
      <c r="A71" s="12" t="s">
        <v>116</v>
      </c>
      <c r="B71" t="str">
        <f t="shared" si="3"/>
        <v xml:space="preserve"> Santa Pola</v>
      </c>
      <c r="C71" t="str">
        <f t="shared" si="2"/>
        <v>SPXX0071</v>
      </c>
    </row>
    <row r="72" spans="1:3" x14ac:dyDescent="0.25">
      <c r="A72" s="12" t="s">
        <v>117</v>
      </c>
      <c r="B72" t="str">
        <f t="shared" si="3"/>
        <v xml:space="preserve"> Santander</v>
      </c>
      <c r="C72" t="str">
        <f t="shared" si="2"/>
        <v>SPXX0072</v>
      </c>
    </row>
    <row r="73" spans="1:3" x14ac:dyDescent="0.25">
      <c r="A73" s="12" t="s">
        <v>118</v>
      </c>
      <c r="B73" t="str">
        <f t="shared" si="3"/>
        <v xml:space="preserve"> Sestao</v>
      </c>
      <c r="C73" t="str">
        <f t="shared" si="2"/>
        <v>SPXX0073</v>
      </c>
    </row>
    <row r="74" spans="1:3" x14ac:dyDescent="0.25">
      <c r="A74" s="12" t="s">
        <v>119</v>
      </c>
      <c r="B74" t="str">
        <f t="shared" si="3"/>
        <v xml:space="preserve"> Seville</v>
      </c>
      <c r="C74" t="str">
        <f t="shared" si="2"/>
        <v>SPXX0074</v>
      </c>
    </row>
    <row r="75" spans="1:3" x14ac:dyDescent="0.25">
      <c r="A75" s="12" t="s">
        <v>120</v>
      </c>
      <c r="B75" t="str">
        <f t="shared" si="3"/>
        <v xml:space="preserve"> Talavera de la Rein</v>
      </c>
      <c r="C75" t="str">
        <f t="shared" si="2"/>
        <v>SPXX0075</v>
      </c>
    </row>
    <row r="76" spans="1:3" x14ac:dyDescent="0.25">
      <c r="A76" s="12" t="s">
        <v>121</v>
      </c>
      <c r="B76" t="str">
        <f t="shared" si="3"/>
        <v xml:space="preserve"> Tarragona</v>
      </c>
      <c r="C76" t="str">
        <f t="shared" si="2"/>
        <v>SPXX0076</v>
      </c>
    </row>
    <row r="77" spans="1:3" x14ac:dyDescent="0.25">
      <c r="A77" s="12" t="s">
        <v>122</v>
      </c>
      <c r="B77" t="str">
        <f t="shared" si="3"/>
        <v xml:space="preserve"> Toledo</v>
      </c>
      <c r="C77" t="str">
        <f t="shared" si="2"/>
        <v>SPXX0077</v>
      </c>
    </row>
    <row r="78" spans="1:3" x14ac:dyDescent="0.25">
      <c r="A78" s="12" t="s">
        <v>123</v>
      </c>
      <c r="B78" t="str">
        <f t="shared" si="3"/>
        <v xml:space="preserve"> Torrelavega</v>
      </c>
      <c r="C78" t="str">
        <f t="shared" si="2"/>
        <v>SPXX0078</v>
      </c>
    </row>
    <row r="79" spans="1:3" x14ac:dyDescent="0.25">
      <c r="A79" s="12" t="s">
        <v>124</v>
      </c>
      <c r="B79" t="str">
        <f t="shared" si="3"/>
        <v xml:space="preserve"> Tudela</v>
      </c>
      <c r="C79" t="str">
        <f t="shared" si="2"/>
        <v>SPXX0079</v>
      </c>
    </row>
    <row r="80" spans="1:3" x14ac:dyDescent="0.25">
      <c r="A80" s="12" t="s">
        <v>125</v>
      </c>
      <c r="B80" t="str">
        <f t="shared" si="3"/>
        <v xml:space="preserve"> Utebo</v>
      </c>
      <c r="C80" t="str">
        <f t="shared" si="2"/>
        <v>SPXX0080</v>
      </c>
    </row>
    <row r="81" spans="1:3" x14ac:dyDescent="0.25">
      <c r="A81" s="12" t="s">
        <v>126</v>
      </c>
      <c r="B81" t="str">
        <f t="shared" si="3"/>
        <v xml:space="preserve"> Utrera</v>
      </c>
      <c r="C81" t="str">
        <f t="shared" si="2"/>
        <v>SPXX0081</v>
      </c>
    </row>
    <row r="82" spans="1:3" x14ac:dyDescent="0.25">
      <c r="A82" s="12" t="s">
        <v>127</v>
      </c>
      <c r="B82" t="str">
        <f t="shared" si="3"/>
        <v xml:space="preserve"> Valencia</v>
      </c>
      <c r="C82" t="str">
        <f t="shared" si="2"/>
        <v>SPXX0082</v>
      </c>
    </row>
    <row r="83" spans="1:3" x14ac:dyDescent="0.25">
      <c r="A83" s="12" t="s">
        <v>128</v>
      </c>
      <c r="B83" t="str">
        <f t="shared" si="3"/>
        <v xml:space="preserve"> Vicar</v>
      </c>
      <c r="C83" t="str">
        <f t="shared" si="2"/>
        <v>SPXX0083</v>
      </c>
    </row>
    <row r="84" spans="1:3" x14ac:dyDescent="0.25">
      <c r="A84" s="12" t="s">
        <v>129</v>
      </c>
      <c r="B84" t="str">
        <f t="shared" si="3"/>
        <v xml:space="preserve"> Vigo</v>
      </c>
      <c r="C84" t="str">
        <f t="shared" si="2"/>
        <v>SPXX0084</v>
      </c>
    </row>
    <row r="85" spans="1:3" x14ac:dyDescent="0.25">
      <c r="A85" s="12" t="s">
        <v>130</v>
      </c>
      <c r="B85" t="str">
        <f t="shared" si="3"/>
        <v xml:space="preserve"> Vilanova I La Geltr</v>
      </c>
      <c r="C85" t="str">
        <f t="shared" si="2"/>
        <v>SPXX0085</v>
      </c>
    </row>
    <row r="86" spans="1:3" x14ac:dyDescent="0.25">
      <c r="A86" s="12" t="s">
        <v>131</v>
      </c>
      <c r="B86" t="str">
        <f t="shared" si="3"/>
        <v xml:space="preserve"> Zaragoza</v>
      </c>
      <c r="C86" t="str">
        <f t="shared" si="2"/>
        <v>SPXX0086</v>
      </c>
    </row>
    <row r="87" spans="1:3" x14ac:dyDescent="0.25">
      <c r="A87" s="12" t="s">
        <v>132</v>
      </c>
      <c r="B87" t="str">
        <f t="shared" si="3"/>
        <v xml:space="preserve"> Agreda</v>
      </c>
      <c r="C87" t="str">
        <f t="shared" si="2"/>
        <v>SPXX0087</v>
      </c>
    </row>
    <row r="88" spans="1:3" x14ac:dyDescent="0.25">
      <c r="A88" s="12" t="s">
        <v>133</v>
      </c>
      <c r="B88" t="str">
        <f t="shared" si="3"/>
        <v xml:space="preserve"> Algeciras</v>
      </c>
      <c r="C88" t="str">
        <f t="shared" si="2"/>
        <v>SPXX0088</v>
      </c>
    </row>
    <row r="89" spans="1:3" x14ac:dyDescent="0.25">
      <c r="A89" s="12" t="s">
        <v>134</v>
      </c>
      <c r="B89" t="str">
        <f t="shared" si="3"/>
        <v xml:space="preserve"> Antequera</v>
      </c>
      <c r="C89" t="str">
        <f t="shared" si="2"/>
        <v>SPXX0089</v>
      </c>
    </row>
    <row r="90" spans="1:3" x14ac:dyDescent="0.25">
      <c r="A90" s="12" t="s">
        <v>135</v>
      </c>
      <c r="B90" t="str">
        <f t="shared" si="3"/>
        <v xml:space="preserve"> Aracena</v>
      </c>
      <c r="C90" t="str">
        <f t="shared" si="2"/>
        <v>SPXX0090</v>
      </c>
    </row>
    <row r="91" spans="1:3" x14ac:dyDescent="0.25">
      <c r="A91" s="12" t="s">
        <v>136</v>
      </c>
      <c r="B91" t="str">
        <f t="shared" si="3"/>
        <v xml:space="preserve"> Armilla</v>
      </c>
      <c r="C91" t="str">
        <f t="shared" si="2"/>
        <v>SPXX0091</v>
      </c>
    </row>
    <row r="92" spans="1:3" x14ac:dyDescent="0.25">
      <c r="A92" s="12" t="s">
        <v>137</v>
      </c>
      <c r="B92" t="str">
        <f t="shared" si="3"/>
        <v xml:space="preserve"> Ayamonte</v>
      </c>
      <c r="C92" t="str">
        <f t="shared" si="2"/>
        <v>SPXX0092</v>
      </c>
    </row>
    <row r="93" spans="1:3" x14ac:dyDescent="0.25">
      <c r="A93" s="12" t="s">
        <v>138</v>
      </c>
      <c r="B93" t="str">
        <f t="shared" si="3"/>
        <v xml:space="preserve"> Benasque</v>
      </c>
      <c r="C93" t="str">
        <f t="shared" si="2"/>
        <v>SPXX0093</v>
      </c>
    </row>
    <row r="94" spans="1:3" x14ac:dyDescent="0.25">
      <c r="A94" s="12" t="s">
        <v>139</v>
      </c>
      <c r="B94" t="str">
        <f t="shared" si="3"/>
        <v xml:space="preserve"> Buitrago</v>
      </c>
      <c r="C94" t="str">
        <f t="shared" si="2"/>
        <v>SPXX0094</v>
      </c>
    </row>
    <row r="95" spans="1:3" x14ac:dyDescent="0.25">
      <c r="A95" s="12" t="s">
        <v>140</v>
      </c>
      <c r="B95" t="str">
        <f t="shared" si="3"/>
        <v xml:space="preserve"> Calatayud</v>
      </c>
      <c r="C95" t="str">
        <f t="shared" si="2"/>
        <v>SPXX0095</v>
      </c>
    </row>
    <row r="96" spans="1:3" x14ac:dyDescent="0.25">
      <c r="A96" s="12" t="s">
        <v>141</v>
      </c>
      <c r="B96" t="str">
        <f t="shared" si="3"/>
        <v xml:space="preserve"> Cazorla</v>
      </c>
      <c r="C96" t="str">
        <f t="shared" si="2"/>
        <v>SPXX0098</v>
      </c>
    </row>
    <row r="97" spans="1:3" x14ac:dyDescent="0.25">
      <c r="A97" s="12" t="s">
        <v>142</v>
      </c>
      <c r="B97" t="str">
        <f t="shared" si="3"/>
        <v xml:space="preserve"> Cuenca</v>
      </c>
      <c r="C97" t="str">
        <f t="shared" si="2"/>
        <v>SPXX0100</v>
      </c>
    </row>
    <row r="98" spans="1:3" x14ac:dyDescent="0.25">
      <c r="A98" s="12" t="s">
        <v>143</v>
      </c>
      <c r="B98" t="str">
        <f t="shared" si="3"/>
        <v xml:space="preserve"> Durango</v>
      </c>
      <c r="C98" t="str">
        <f t="shared" si="2"/>
        <v>SPXX0101</v>
      </c>
    </row>
    <row r="99" spans="1:3" x14ac:dyDescent="0.25">
      <c r="A99" s="12" t="s">
        <v>144</v>
      </c>
      <c r="B99" t="str">
        <f t="shared" si="3"/>
        <v xml:space="preserve"> Elizondo</v>
      </c>
      <c r="C99" t="str">
        <f t="shared" si="2"/>
        <v>SPXX0102</v>
      </c>
    </row>
    <row r="100" spans="1:3" x14ac:dyDescent="0.25">
      <c r="A100" s="12" t="s">
        <v>145</v>
      </c>
      <c r="B100" t="str">
        <f t="shared" si="3"/>
        <v xml:space="preserve"> Huescar</v>
      </c>
      <c r="C100" t="str">
        <f t="shared" si="2"/>
        <v>SPXX0104</v>
      </c>
    </row>
    <row r="101" spans="1:3" x14ac:dyDescent="0.25">
      <c r="A101" s="12" t="s">
        <v>146</v>
      </c>
      <c r="B101" t="str">
        <f t="shared" si="3"/>
        <v xml:space="preserve"> Jerez</v>
      </c>
      <c r="C101" t="str">
        <f t="shared" si="2"/>
        <v>SPXX0105</v>
      </c>
    </row>
    <row r="102" spans="1:3" x14ac:dyDescent="0.25">
      <c r="A102" s="12" t="s">
        <v>147</v>
      </c>
      <c r="B102" t="str">
        <f t="shared" si="3"/>
        <v xml:space="preserve"> Laguardia</v>
      </c>
      <c r="C102" t="str">
        <f t="shared" si="2"/>
        <v>SPXX0106</v>
      </c>
    </row>
    <row r="103" spans="1:3" x14ac:dyDescent="0.25">
      <c r="A103" s="12" t="s">
        <v>148</v>
      </c>
      <c r="B103" t="str">
        <f t="shared" si="3"/>
        <v xml:space="preserve"> Lorca</v>
      </c>
      <c r="C103" t="str">
        <f t="shared" si="2"/>
        <v>SPXX0109</v>
      </c>
    </row>
    <row r="104" spans="1:3" x14ac:dyDescent="0.25">
      <c r="A104" s="12" t="s">
        <v>149</v>
      </c>
      <c r="B104" t="str">
        <f t="shared" si="3"/>
        <v xml:space="preserve"> Lugo</v>
      </c>
      <c r="C104" t="str">
        <f t="shared" si="2"/>
        <v>SPXX0110</v>
      </c>
    </row>
    <row r="105" spans="1:3" x14ac:dyDescent="0.25">
      <c r="A105" s="12" t="s">
        <v>150</v>
      </c>
      <c r="B105" t="str">
        <f t="shared" si="3"/>
        <v xml:space="preserve"> Merida</v>
      </c>
      <c r="C105" t="str">
        <f t="shared" si="2"/>
        <v>SPXX0111</v>
      </c>
    </row>
    <row r="106" spans="1:3" x14ac:dyDescent="0.25">
      <c r="A106" s="12" t="s">
        <v>151</v>
      </c>
      <c r="B106" t="str">
        <f t="shared" si="3"/>
        <v xml:space="preserve"> Montalban</v>
      </c>
      <c r="C106" t="str">
        <f t="shared" si="2"/>
        <v>SPXX0112</v>
      </c>
    </row>
    <row r="107" spans="1:3" x14ac:dyDescent="0.25">
      <c r="A107" s="12" t="s">
        <v>152</v>
      </c>
      <c r="B107" t="str">
        <f t="shared" si="3"/>
        <v xml:space="preserve"> Navacerrada</v>
      </c>
      <c r="C107" t="str">
        <f t="shared" si="2"/>
        <v>SPXX0113</v>
      </c>
    </row>
    <row r="108" spans="1:3" x14ac:dyDescent="0.25">
      <c r="A108" s="12" t="s">
        <v>153</v>
      </c>
      <c r="B108" t="str">
        <f t="shared" si="3"/>
        <v xml:space="preserve"> Pamplona</v>
      </c>
      <c r="C108" t="str">
        <f t="shared" si="2"/>
        <v>SPXX0114</v>
      </c>
    </row>
    <row r="109" spans="1:3" x14ac:dyDescent="0.25">
      <c r="A109" s="12" t="s">
        <v>154</v>
      </c>
      <c r="B109" t="str">
        <f t="shared" si="3"/>
        <v xml:space="preserve"> Pontevedra</v>
      </c>
      <c r="C109" t="str">
        <f t="shared" si="2"/>
        <v>SPXX0115</v>
      </c>
    </row>
    <row r="110" spans="1:3" x14ac:dyDescent="0.25">
      <c r="A110" s="12" t="s">
        <v>155</v>
      </c>
      <c r="B110" t="str">
        <f t="shared" si="3"/>
        <v xml:space="preserve"> Priego</v>
      </c>
      <c r="C110" t="str">
        <f t="shared" si="2"/>
        <v>SPXX0116</v>
      </c>
    </row>
    <row r="111" spans="1:3" x14ac:dyDescent="0.25">
      <c r="A111" s="12" t="s">
        <v>156</v>
      </c>
      <c r="B111" t="str">
        <f t="shared" si="3"/>
        <v xml:space="preserve"> Requena</v>
      </c>
      <c r="C111" t="str">
        <f t="shared" si="2"/>
        <v>SPXX0117</v>
      </c>
    </row>
    <row r="112" spans="1:3" x14ac:dyDescent="0.25">
      <c r="A112" s="12" t="s">
        <v>157</v>
      </c>
      <c r="B112" t="str">
        <f t="shared" si="3"/>
        <v xml:space="preserve"> Reus</v>
      </c>
      <c r="C112" t="str">
        <f t="shared" si="2"/>
        <v>SPXX0118</v>
      </c>
    </row>
    <row r="113" spans="1:3" x14ac:dyDescent="0.25">
      <c r="A113" s="12" t="s">
        <v>158</v>
      </c>
      <c r="B113" t="str">
        <f t="shared" si="3"/>
        <v xml:space="preserve"> Riano</v>
      </c>
      <c r="C113" t="str">
        <f t="shared" si="2"/>
        <v>SPXX0119</v>
      </c>
    </row>
    <row r="114" spans="1:3" x14ac:dyDescent="0.25">
      <c r="A114" s="12" t="s">
        <v>159</v>
      </c>
      <c r="B114" t="str">
        <f t="shared" si="3"/>
        <v xml:space="preserve"> Riaza</v>
      </c>
      <c r="C114" t="str">
        <f t="shared" si="2"/>
        <v>SPXX0120</v>
      </c>
    </row>
    <row r="115" spans="1:3" x14ac:dyDescent="0.25">
      <c r="A115" s="12" t="s">
        <v>160</v>
      </c>
      <c r="B115" t="str">
        <f t="shared" si="3"/>
        <v xml:space="preserve"> Ronda</v>
      </c>
      <c r="C115" t="str">
        <f t="shared" si="2"/>
        <v>SPXX0121</v>
      </c>
    </row>
    <row r="116" spans="1:3" x14ac:dyDescent="0.25">
      <c r="A116" s="12" t="s">
        <v>161</v>
      </c>
      <c r="B116" t="str">
        <f t="shared" si="3"/>
        <v xml:space="preserve"> Sahagun</v>
      </c>
      <c r="C116" t="str">
        <f t="shared" si="2"/>
        <v>SPXX0122</v>
      </c>
    </row>
    <row r="117" spans="1:3" x14ac:dyDescent="0.25">
      <c r="A117" s="12" t="s">
        <v>162</v>
      </c>
      <c r="B117" t="str">
        <f t="shared" si="3"/>
        <v xml:space="preserve"> Tordesillas</v>
      </c>
      <c r="C117" t="str">
        <f t="shared" si="2"/>
        <v>SPXX0126</v>
      </c>
    </row>
    <row r="118" spans="1:3" x14ac:dyDescent="0.25">
      <c r="A118" s="12" t="s">
        <v>163</v>
      </c>
      <c r="B118" t="str">
        <f t="shared" si="3"/>
        <v xml:space="preserve"> Alcoi</v>
      </c>
      <c r="C118" t="str">
        <f t="shared" si="2"/>
        <v>SPXX0133</v>
      </c>
    </row>
    <row r="119" spans="1:3" x14ac:dyDescent="0.25">
      <c r="A119" s="12" t="s">
        <v>164</v>
      </c>
      <c r="B119" t="str">
        <f t="shared" si="3"/>
        <v xml:space="preserve"> Arenas De San Pedro</v>
      </c>
      <c r="C119" t="str">
        <f t="shared" si="2"/>
        <v>SPXX0135</v>
      </c>
    </row>
    <row r="120" spans="1:3" x14ac:dyDescent="0.25">
      <c r="A120" s="12" t="s">
        <v>165</v>
      </c>
      <c r="B120" t="str">
        <f t="shared" si="3"/>
        <v xml:space="preserve"> Blanes</v>
      </c>
      <c r="C120" t="str">
        <f t="shared" si="2"/>
        <v>SPXX0137</v>
      </c>
    </row>
    <row r="121" spans="1:3" x14ac:dyDescent="0.25">
      <c r="A121" s="12" t="s">
        <v>166</v>
      </c>
      <c r="B121" t="str">
        <f t="shared" si="3"/>
        <v xml:space="preserve"> Calahorra</v>
      </c>
      <c r="C121" t="str">
        <f t="shared" si="2"/>
        <v>SPXX0138</v>
      </c>
    </row>
    <row r="122" spans="1:3" x14ac:dyDescent="0.25">
      <c r="A122" s="12" t="s">
        <v>167</v>
      </c>
      <c r="B122" t="str">
        <f t="shared" si="3"/>
        <v xml:space="preserve"> Cazalla De La Sierr</v>
      </c>
      <c r="C122" t="str">
        <f t="shared" si="2"/>
        <v>SPXX0139</v>
      </c>
    </row>
    <row r="123" spans="1:3" x14ac:dyDescent="0.25">
      <c r="A123" s="12" t="s">
        <v>168</v>
      </c>
      <c r="B123" t="str">
        <f t="shared" si="3"/>
        <v xml:space="preserve"> Ciudad Rodrigo</v>
      </c>
      <c r="C123" t="str">
        <f t="shared" si="2"/>
        <v>SPXX0140</v>
      </c>
    </row>
    <row r="124" spans="1:3" x14ac:dyDescent="0.25">
      <c r="A124" s="12" t="s">
        <v>169</v>
      </c>
      <c r="B124" t="str">
        <f t="shared" si="3"/>
        <v xml:space="preserve"> Figueras</v>
      </c>
      <c r="C124" t="str">
        <f t="shared" si="2"/>
        <v>SPXX0141</v>
      </c>
    </row>
    <row r="125" spans="1:3" x14ac:dyDescent="0.25">
      <c r="A125" s="12" t="s">
        <v>170</v>
      </c>
      <c r="B125" t="str">
        <f t="shared" si="3"/>
        <v xml:space="preserve"> Fuerteventura (La O</v>
      </c>
      <c r="C125" t="str">
        <f t="shared" si="2"/>
        <v>SPXX0142</v>
      </c>
    </row>
    <row r="126" spans="1:3" x14ac:dyDescent="0.25">
      <c r="A126" s="12" t="s">
        <v>171</v>
      </c>
      <c r="B126" t="str">
        <f t="shared" si="3"/>
        <v xml:space="preserve"> Girona</v>
      </c>
      <c r="C126" t="str">
        <f t="shared" si="2"/>
        <v>SPXX0143</v>
      </c>
    </row>
    <row r="127" spans="1:3" x14ac:dyDescent="0.25">
      <c r="A127" s="12" t="s">
        <v>172</v>
      </c>
      <c r="B127" t="str">
        <f t="shared" si="3"/>
        <v xml:space="preserve"> Gomera (San Sebasti</v>
      </c>
      <c r="C127" t="str">
        <f t="shared" si="2"/>
        <v>SPXX0144</v>
      </c>
    </row>
    <row r="128" spans="1:3" x14ac:dyDescent="0.25">
      <c r="A128" s="12" t="s">
        <v>173</v>
      </c>
      <c r="B128" t="str">
        <f t="shared" si="3"/>
        <v xml:space="preserve"> Hellin</v>
      </c>
      <c r="C128" t="str">
        <f t="shared" si="2"/>
        <v>SPXX0145</v>
      </c>
    </row>
    <row r="129" spans="1:3" x14ac:dyDescent="0.25">
      <c r="A129" s="12" t="s">
        <v>174</v>
      </c>
      <c r="B129" t="str">
        <f t="shared" si="3"/>
        <v xml:space="preserve"> Hinojosa Del Duque</v>
      </c>
      <c r="C129" t="str">
        <f t="shared" ref="C129:C192" si="4">LEFT(A129,8)</f>
        <v>SPXX0146</v>
      </c>
    </row>
    <row r="130" spans="1:3" x14ac:dyDescent="0.25">
      <c r="A130" s="12" t="s">
        <v>175</v>
      </c>
      <c r="B130" t="str">
        <f t="shared" ref="B130:B193" si="5">MID(A130,10,20)</f>
        <v xml:space="preserve"> Lalin</v>
      </c>
      <c r="C130" t="str">
        <f t="shared" si="4"/>
        <v>SPXX0147</v>
      </c>
    </row>
    <row r="131" spans="1:3" x14ac:dyDescent="0.25">
      <c r="A131" s="12" t="s">
        <v>176</v>
      </c>
      <c r="B131" t="str">
        <f t="shared" si="5"/>
        <v xml:space="preserve"> Miranda De Ebro</v>
      </c>
      <c r="C131" t="str">
        <f t="shared" si="4"/>
        <v>SPXX0152</v>
      </c>
    </row>
    <row r="132" spans="1:3" x14ac:dyDescent="0.25">
      <c r="A132" s="12" t="s">
        <v>177</v>
      </c>
      <c r="B132" t="str">
        <f t="shared" si="5"/>
        <v xml:space="preserve"> Molina De Aragon</v>
      </c>
      <c r="C132" t="str">
        <f t="shared" si="4"/>
        <v>SPXX0153</v>
      </c>
    </row>
    <row r="133" spans="1:3" x14ac:dyDescent="0.25">
      <c r="A133" s="12" t="s">
        <v>178</v>
      </c>
      <c r="B133" t="str">
        <f t="shared" si="5"/>
        <v xml:space="preserve"> Morforte De Lemos</v>
      </c>
      <c r="C133" t="str">
        <f t="shared" si="4"/>
        <v>SPXX0154</v>
      </c>
    </row>
    <row r="134" spans="1:3" x14ac:dyDescent="0.25">
      <c r="A134" s="12" t="s">
        <v>179</v>
      </c>
      <c r="B134" t="str">
        <f t="shared" si="5"/>
        <v xml:space="preserve"> Pollensa</v>
      </c>
      <c r="C134" t="str">
        <f t="shared" si="4"/>
        <v>SPXX0157</v>
      </c>
    </row>
    <row r="135" spans="1:3" x14ac:dyDescent="0.25">
      <c r="A135" s="12" t="s">
        <v>180</v>
      </c>
      <c r="B135" t="str">
        <f t="shared" si="5"/>
        <v xml:space="preserve"> Puerto De La Cruz</v>
      </c>
      <c r="C135" t="str">
        <f t="shared" si="4"/>
        <v>SPXX0158</v>
      </c>
    </row>
    <row r="136" spans="1:3" x14ac:dyDescent="0.25">
      <c r="A136" s="12" t="s">
        <v>181</v>
      </c>
      <c r="B136" t="str">
        <f t="shared" si="5"/>
        <v xml:space="preserve"> Benidorm</v>
      </c>
      <c r="C136" t="str">
        <f t="shared" si="4"/>
        <v>SPXX0165</v>
      </c>
    </row>
    <row r="137" spans="1:3" x14ac:dyDescent="0.25">
      <c r="A137" s="12" t="s">
        <v>182</v>
      </c>
      <c r="B137" t="str">
        <f t="shared" si="5"/>
        <v xml:space="preserve"> Covadonga</v>
      </c>
      <c r="C137" t="str">
        <f t="shared" si="4"/>
        <v>SPXX0166</v>
      </c>
    </row>
    <row r="138" spans="1:3" x14ac:dyDescent="0.25">
      <c r="A138" s="12" t="s">
        <v>183</v>
      </c>
      <c r="B138" t="str">
        <f t="shared" si="5"/>
        <v xml:space="preserve"> Gran Canaria Sur</v>
      </c>
      <c r="C138" t="str">
        <f t="shared" si="4"/>
        <v>SPXX0171</v>
      </c>
    </row>
    <row r="139" spans="1:3" x14ac:dyDescent="0.25">
      <c r="A139" s="12" t="s">
        <v>184</v>
      </c>
      <c r="B139" t="str">
        <f t="shared" si="5"/>
        <v xml:space="preserve"> Isla de Alboran</v>
      </c>
      <c r="C139" t="str">
        <f t="shared" si="4"/>
        <v>SPXX0172</v>
      </c>
    </row>
    <row r="140" spans="1:3" x14ac:dyDescent="0.25">
      <c r="A140" s="12" t="s">
        <v>185</v>
      </c>
      <c r="B140" t="str">
        <f t="shared" si="5"/>
        <v xml:space="preserve"> Langreo</v>
      </c>
      <c r="C140" t="str">
        <f t="shared" si="4"/>
        <v>SPXX0173</v>
      </c>
    </row>
    <row r="141" spans="1:3" x14ac:dyDescent="0.25">
      <c r="A141" s="12" t="s">
        <v>186</v>
      </c>
      <c r="B141" t="str">
        <f t="shared" si="5"/>
        <v xml:space="preserve"> Lleida</v>
      </c>
      <c r="C141" t="str">
        <f t="shared" si="4"/>
        <v>SPXX0175</v>
      </c>
    </row>
    <row r="142" spans="1:3" x14ac:dyDescent="0.25">
      <c r="A142" s="12" t="s">
        <v>187</v>
      </c>
      <c r="B142" t="str">
        <f t="shared" si="5"/>
        <v xml:space="preserve"> Manzaneda</v>
      </c>
      <c r="C142" t="str">
        <f t="shared" si="4"/>
        <v>SPXX0176</v>
      </c>
    </row>
    <row r="143" spans="1:3" x14ac:dyDescent="0.25">
      <c r="A143" s="12" t="s">
        <v>188</v>
      </c>
      <c r="B143" t="str">
        <f t="shared" si="5"/>
        <v xml:space="preserve"> Pajares</v>
      </c>
      <c r="C143" t="str">
        <f t="shared" si="4"/>
        <v>SPXX0177</v>
      </c>
    </row>
    <row r="144" spans="1:3" x14ac:dyDescent="0.25">
      <c r="A144" s="12" t="s">
        <v>189</v>
      </c>
      <c r="B144" t="str">
        <f t="shared" si="5"/>
        <v xml:space="preserve"> Potocolom</v>
      </c>
      <c r="C144" t="str">
        <f t="shared" si="4"/>
        <v>SPXX0178</v>
      </c>
    </row>
    <row r="145" spans="1:3" x14ac:dyDescent="0.25">
      <c r="A145" s="12" t="s">
        <v>190</v>
      </c>
      <c r="B145" t="str">
        <f t="shared" si="5"/>
        <v xml:space="preserve"> Reinosa</v>
      </c>
      <c r="C145" t="str">
        <f t="shared" si="4"/>
        <v>SPXX0180</v>
      </c>
    </row>
    <row r="146" spans="1:3" x14ac:dyDescent="0.25">
      <c r="A146" s="12" t="s">
        <v>191</v>
      </c>
      <c r="B146" t="str">
        <f t="shared" si="5"/>
        <v xml:space="preserve"> Renteria</v>
      </c>
      <c r="C146" t="str">
        <f t="shared" si="4"/>
        <v>SPXX0181</v>
      </c>
    </row>
    <row r="147" spans="1:3" x14ac:dyDescent="0.25">
      <c r="A147" s="12" t="s">
        <v>192</v>
      </c>
      <c r="B147" t="str">
        <f t="shared" si="5"/>
        <v xml:space="preserve"> Salas De Los Infant</v>
      </c>
      <c r="C147" t="str">
        <f t="shared" si="4"/>
        <v>SPXX0182</v>
      </c>
    </row>
    <row r="148" spans="1:3" x14ac:dyDescent="0.25">
      <c r="A148" s="12" t="s">
        <v>193</v>
      </c>
      <c r="B148" t="str">
        <f t="shared" si="5"/>
        <v xml:space="preserve"> Salou</v>
      </c>
      <c r="C148" t="str">
        <f t="shared" si="4"/>
        <v>SPXX0183</v>
      </c>
    </row>
    <row r="149" spans="1:3" x14ac:dyDescent="0.25">
      <c r="A149" s="12" t="s">
        <v>194</v>
      </c>
      <c r="B149" t="str">
        <f t="shared" si="5"/>
        <v xml:space="preserve"> Urbion-Ventrosa</v>
      </c>
      <c r="C149" t="str">
        <f t="shared" si="4"/>
        <v>SPXX0187</v>
      </c>
    </row>
    <row r="150" spans="1:3" x14ac:dyDescent="0.25">
      <c r="A150" s="12" t="s">
        <v>195</v>
      </c>
      <c r="B150" t="str">
        <f t="shared" si="5"/>
        <v xml:space="preserve"> Xativa</v>
      </c>
      <c r="C150" t="str">
        <f t="shared" si="4"/>
        <v>SPXX0188</v>
      </c>
    </row>
    <row r="151" spans="1:3" x14ac:dyDescent="0.25">
      <c r="A151" s="12" t="s">
        <v>196</v>
      </c>
      <c r="B151" t="str">
        <f t="shared" si="5"/>
        <v xml:space="preserve"> La Coruna</v>
      </c>
      <c r="C151" t="str">
        <f t="shared" si="4"/>
        <v>SPXX0189</v>
      </c>
    </row>
    <row r="152" spans="1:3" x14ac:dyDescent="0.25">
      <c r="A152" s="12" t="s">
        <v>197</v>
      </c>
      <c r="B152" t="str">
        <f t="shared" si="5"/>
        <v xml:space="preserve"> Oviedo</v>
      </c>
      <c r="C152" t="str">
        <f t="shared" si="4"/>
        <v>SPXX0190</v>
      </c>
    </row>
    <row r="153" spans="1:3" x14ac:dyDescent="0.25">
      <c r="A153" s="12" t="s">
        <v>198</v>
      </c>
      <c r="B153" t="str">
        <f t="shared" si="5"/>
        <v xml:space="preserve"> San Sebastian</v>
      </c>
      <c r="C153" t="str">
        <f t="shared" si="4"/>
        <v>SPXX0191</v>
      </c>
    </row>
    <row r="154" spans="1:3" x14ac:dyDescent="0.25">
      <c r="A154" s="12" t="s">
        <v>199</v>
      </c>
      <c r="B154" t="str">
        <f t="shared" si="5"/>
        <v xml:space="preserve"> Leon/Virgen Del Cam</v>
      </c>
      <c r="C154" t="str">
        <f t="shared" si="4"/>
        <v>SPXX0192</v>
      </c>
    </row>
    <row r="155" spans="1:3" x14ac:dyDescent="0.25">
      <c r="A155" s="12" t="s">
        <v>200</v>
      </c>
      <c r="B155" t="str">
        <f t="shared" si="5"/>
        <v xml:space="preserve"> Burgos</v>
      </c>
      <c r="C155" t="str">
        <f t="shared" si="4"/>
        <v>SPXX0193</v>
      </c>
    </row>
    <row r="156" spans="1:3" x14ac:dyDescent="0.25">
      <c r="A156" s="12" t="s">
        <v>201</v>
      </c>
      <c r="B156" t="str">
        <f t="shared" si="5"/>
        <v xml:space="preserve"> Logrono/Agoncillo</v>
      </c>
      <c r="C156" t="str">
        <f t="shared" si="4"/>
        <v>SPXX0194</v>
      </c>
    </row>
    <row r="157" spans="1:3" x14ac:dyDescent="0.25">
      <c r="A157" s="12" t="s">
        <v>202</v>
      </c>
      <c r="B157" t="str">
        <f t="shared" si="5"/>
        <v xml:space="preserve"> Valladolid</v>
      </c>
      <c r="C157" t="str">
        <f t="shared" si="4"/>
        <v>SPXX0195</v>
      </c>
    </row>
    <row r="158" spans="1:3" x14ac:dyDescent="0.25">
      <c r="A158" s="12" t="s">
        <v>203</v>
      </c>
      <c r="B158" t="str">
        <f t="shared" si="5"/>
        <v xml:space="preserve"> Salamanca</v>
      </c>
      <c r="C158" t="str">
        <f t="shared" si="4"/>
        <v>SPXX0196</v>
      </c>
    </row>
    <row r="159" spans="1:3" x14ac:dyDescent="0.25">
      <c r="A159" s="12" t="s">
        <v>204</v>
      </c>
      <c r="B159" t="str">
        <f t="shared" si="5"/>
        <v xml:space="preserve"> Albacete/Los Llanos</v>
      </c>
      <c r="C159" t="str">
        <f t="shared" si="4"/>
        <v>SPXX0197</v>
      </c>
    </row>
    <row r="160" spans="1:3" x14ac:dyDescent="0.25">
      <c r="A160" s="12" t="s">
        <v>205</v>
      </c>
      <c r="B160" t="str">
        <f t="shared" si="5"/>
        <v xml:space="preserve"> Badajoz/Talavera La</v>
      </c>
      <c r="C160" t="str">
        <f t="shared" si="4"/>
        <v>SPXX0198</v>
      </c>
    </row>
    <row r="161" spans="1:3" x14ac:dyDescent="0.25">
      <c r="A161" s="12" t="s">
        <v>206</v>
      </c>
      <c r="B161" t="str">
        <f t="shared" si="5"/>
        <v xml:space="preserve"> Granada/Aeropuerto</v>
      </c>
      <c r="C161" t="str">
        <f t="shared" si="4"/>
        <v>SPXX0200</v>
      </c>
    </row>
    <row r="162" spans="1:3" x14ac:dyDescent="0.25">
      <c r="A162" s="12" t="s">
        <v>207</v>
      </c>
      <c r="B162" t="str">
        <f t="shared" si="5"/>
        <v xml:space="preserve"> Las Palmas De Gran </v>
      </c>
      <c r="C162" t="str">
        <f t="shared" si="4"/>
        <v>SPXX0201</v>
      </c>
    </row>
    <row r="163" spans="1:3" x14ac:dyDescent="0.25">
      <c r="A163" s="12" t="s">
        <v>208</v>
      </c>
      <c r="B163" t="str">
        <f t="shared" si="5"/>
        <v xml:space="preserve"> Asturias/Aviles</v>
      </c>
      <c r="C163" t="str">
        <f t="shared" si="4"/>
        <v>SPXX0202</v>
      </c>
    </row>
    <row r="164" spans="1:3" x14ac:dyDescent="0.25">
      <c r="A164" s="12" t="s">
        <v>209</v>
      </c>
      <c r="B164" t="str">
        <f t="shared" si="5"/>
        <v xml:space="preserve"> Badajoz</v>
      </c>
      <c r="C164" t="str">
        <f t="shared" si="4"/>
        <v>SPXX0203</v>
      </c>
    </row>
    <row r="165" spans="1:3" x14ac:dyDescent="0.25">
      <c r="A165" s="12" t="s">
        <v>210</v>
      </c>
      <c r="B165" t="str">
        <f t="shared" si="5"/>
        <v xml:space="preserve"> Caceres</v>
      </c>
      <c r="C165" t="str">
        <f t="shared" si="4"/>
        <v>SPXX0204</v>
      </c>
    </row>
    <row r="166" spans="1:3" x14ac:dyDescent="0.25">
      <c r="A166" s="12" t="s">
        <v>211</v>
      </c>
      <c r="B166" t="str">
        <f t="shared" si="5"/>
        <v xml:space="preserve"> Calamocha</v>
      </c>
      <c r="C166" t="str">
        <f t="shared" si="4"/>
        <v>SPXX0205</v>
      </c>
    </row>
    <row r="167" spans="1:3" x14ac:dyDescent="0.25">
      <c r="A167" s="12" t="s">
        <v>212</v>
      </c>
      <c r="B167" t="str">
        <f t="shared" si="5"/>
        <v xml:space="preserve"> Hierro Island</v>
      </c>
      <c r="C167" t="str">
        <f t="shared" si="4"/>
        <v>SPXX0206</v>
      </c>
    </row>
    <row r="168" spans="1:3" x14ac:dyDescent="0.25">
      <c r="A168" s="12" t="s">
        <v>213</v>
      </c>
      <c r="B168" t="str">
        <f t="shared" si="5"/>
        <v xml:space="preserve"> La Palma Islan</v>
      </c>
      <c r="C168" t="str">
        <f t="shared" si="4"/>
        <v>SPXX0207</v>
      </c>
    </row>
    <row r="169" spans="1:3" x14ac:dyDescent="0.25">
      <c r="A169" s="12" t="s">
        <v>214</v>
      </c>
      <c r="B169" t="str">
        <f t="shared" si="5"/>
        <v xml:space="preserve"> Santiago Compost</v>
      </c>
      <c r="C169" t="str">
        <f t="shared" si="4"/>
        <v>SPXX0208</v>
      </c>
    </row>
    <row r="170" spans="1:3" x14ac:dyDescent="0.25">
      <c r="A170" s="12" t="s">
        <v>215</v>
      </c>
      <c r="B170" t="str">
        <f t="shared" si="5"/>
        <v xml:space="preserve"> Tortosa</v>
      </c>
      <c r="C170" t="str">
        <f t="shared" si="4"/>
        <v>SPXX0209</v>
      </c>
    </row>
    <row r="171" spans="1:3" x14ac:dyDescent="0.25">
      <c r="A171" s="12" t="s">
        <v>216</v>
      </c>
      <c r="B171" t="str">
        <f t="shared" si="5"/>
        <v xml:space="preserve"> Tenerife / Sur Rein</v>
      </c>
      <c r="C171" t="str">
        <f t="shared" si="4"/>
        <v>SPXX0210</v>
      </c>
    </row>
    <row r="172" spans="1:3" x14ac:dyDescent="0.25">
      <c r="A172" s="12" t="s">
        <v>217</v>
      </c>
      <c r="B172" t="str">
        <f t="shared" si="5"/>
        <v xml:space="preserve"> Viso Del Marques</v>
      </c>
      <c r="C172" t="str">
        <f t="shared" si="4"/>
        <v>SPXX0211</v>
      </c>
    </row>
    <row r="173" spans="1:3" x14ac:dyDescent="0.25">
      <c r="A173" s="12" t="s">
        <v>218</v>
      </c>
      <c r="B173" t="str">
        <f t="shared" si="5"/>
        <v xml:space="preserve"> Cordoba</v>
      </c>
      <c r="C173" t="str">
        <f t="shared" si="4"/>
        <v>SPXX0220</v>
      </c>
    </row>
    <row r="174" spans="1:3" x14ac:dyDescent="0.25">
      <c r="A174" s="12" t="s">
        <v>219</v>
      </c>
      <c r="B174" t="str">
        <f t="shared" si="5"/>
        <v xml:space="preserve"> Gijon</v>
      </c>
      <c r="C174" t="str">
        <f t="shared" si="4"/>
        <v>SPXX0222</v>
      </c>
    </row>
    <row r="175" spans="1:3" x14ac:dyDescent="0.25">
      <c r="A175" s="12" t="s">
        <v>220</v>
      </c>
      <c r="B175" t="str">
        <f t="shared" si="5"/>
        <v xml:space="preserve"> Orense</v>
      </c>
      <c r="C175" t="str">
        <f t="shared" si="4"/>
        <v>SPXX0223</v>
      </c>
    </row>
    <row r="176" spans="1:3" x14ac:dyDescent="0.25">
      <c r="A176" s="12" t="s">
        <v>221</v>
      </c>
      <c r="B176" t="str">
        <f t="shared" si="5"/>
        <v xml:space="preserve"> Vitoria</v>
      </c>
      <c r="C176" t="str">
        <f t="shared" si="4"/>
        <v>SPXX0224</v>
      </c>
    </row>
    <row r="177" spans="1:3" x14ac:dyDescent="0.25">
      <c r="A177" s="12" t="s">
        <v>222</v>
      </c>
      <c r="B177" t="str">
        <f t="shared" si="5"/>
        <v xml:space="preserve"> Huelva</v>
      </c>
      <c r="C177" t="str">
        <f t="shared" si="4"/>
        <v>SPXX0225</v>
      </c>
    </row>
    <row r="178" spans="1:3" x14ac:dyDescent="0.25">
      <c r="A178" s="12" t="s">
        <v>223</v>
      </c>
      <c r="B178" t="str">
        <f t="shared" si="5"/>
        <v xml:space="preserve"> Melilla</v>
      </c>
      <c r="C178" t="str">
        <f t="shared" si="4"/>
        <v>SPXX0226</v>
      </c>
    </row>
    <row r="179" spans="1:3" x14ac:dyDescent="0.25">
      <c r="A179" s="12" t="s">
        <v>224</v>
      </c>
      <c r="B179" t="str">
        <f t="shared" si="5"/>
        <v xml:space="preserve"> Segovia</v>
      </c>
      <c r="C179" t="str">
        <f t="shared" si="4"/>
        <v>SPXX0227</v>
      </c>
    </row>
    <row r="180" spans="1:3" x14ac:dyDescent="0.25">
      <c r="A180" s="12" t="s">
        <v>225</v>
      </c>
      <c r="B180" t="str">
        <f t="shared" si="5"/>
        <v xml:space="preserve"> Palencia</v>
      </c>
      <c r="C180" t="str">
        <f t="shared" si="4"/>
        <v>SPXX0228</v>
      </c>
    </row>
    <row r="181" spans="1:3" x14ac:dyDescent="0.25">
      <c r="A181" s="12" t="s">
        <v>226</v>
      </c>
      <c r="B181" t="str">
        <f t="shared" si="5"/>
        <v xml:space="preserve"> Zamora</v>
      </c>
      <c r="C181" t="str">
        <f t="shared" si="4"/>
        <v>SPXX0229</v>
      </c>
    </row>
    <row r="182" spans="1:3" x14ac:dyDescent="0.25">
      <c r="A182" s="12" t="s">
        <v>227</v>
      </c>
      <c r="B182" t="str">
        <f t="shared" si="5"/>
        <v xml:space="preserve"> Teruel</v>
      </c>
      <c r="C182" t="str">
        <f t="shared" si="4"/>
        <v>SPXX0230</v>
      </c>
    </row>
    <row r="183" spans="1:3" x14ac:dyDescent="0.25">
      <c r="A183" s="12" t="s">
        <v>228</v>
      </c>
      <c r="B183" t="str">
        <f t="shared" si="5"/>
        <v xml:space="preserve"> Avila</v>
      </c>
      <c r="C183" t="str">
        <f t="shared" si="4"/>
        <v>SPXX0231</v>
      </c>
    </row>
    <row r="184" spans="1:3" x14ac:dyDescent="0.25">
      <c r="A184" s="12" t="s">
        <v>229</v>
      </c>
      <c r="B184" t="str">
        <f t="shared" si="5"/>
        <v xml:space="preserve"> Sierra Nevada</v>
      </c>
      <c r="C184" t="str">
        <f t="shared" si="4"/>
        <v>SPXX0233</v>
      </c>
    </row>
    <row r="185" spans="1:3" x14ac:dyDescent="0.25">
      <c r="A185" s="12" t="s">
        <v>230</v>
      </c>
      <c r="B185" t="str">
        <f t="shared" si="5"/>
        <v xml:space="preserve"> Montmelo</v>
      </c>
      <c r="C185" t="str">
        <f t="shared" si="4"/>
        <v>SPXX0234</v>
      </c>
    </row>
    <row r="186" spans="1:3" x14ac:dyDescent="0.25">
      <c r="A186" s="12" t="s">
        <v>231</v>
      </c>
      <c r="B186" t="str">
        <f t="shared" si="5"/>
        <v xml:space="preserve"> Galdar</v>
      </c>
      <c r="C186" t="str">
        <f t="shared" si="4"/>
        <v>SPXX0235</v>
      </c>
    </row>
    <row r="187" spans="1:3" x14ac:dyDescent="0.25">
      <c r="A187" s="12" t="s">
        <v>232</v>
      </c>
      <c r="B187" t="str">
        <f t="shared" si="5"/>
        <v xml:space="preserve"> Boi Taull</v>
      </c>
      <c r="C187" t="str">
        <f t="shared" si="4"/>
        <v>SPXX0236</v>
      </c>
    </row>
    <row r="188" spans="1:3" x14ac:dyDescent="0.25">
      <c r="A188" s="12" t="s">
        <v>233</v>
      </c>
      <c r="B188" t="str">
        <f t="shared" si="5"/>
        <v xml:space="preserve"> Tarifa</v>
      </c>
      <c r="C188" t="str">
        <f t="shared" si="4"/>
        <v>SPXX0237</v>
      </c>
    </row>
    <row r="189" spans="1:3" x14ac:dyDescent="0.25">
      <c r="A189" s="12" t="s">
        <v>234</v>
      </c>
      <c r="B189" t="str">
        <f t="shared" si="5"/>
        <v xml:space="preserve"> Gran Canaria</v>
      </c>
      <c r="C189" t="str">
        <f t="shared" si="4"/>
        <v>SPXX0238</v>
      </c>
    </row>
    <row r="190" spans="1:3" x14ac:dyDescent="0.25">
      <c r="A190" s="12" t="s">
        <v>235</v>
      </c>
      <c r="B190" t="str">
        <f t="shared" si="5"/>
        <v xml:space="preserve"> Lanzarote</v>
      </c>
      <c r="C190" t="str">
        <f t="shared" si="4"/>
        <v>SPXX0239</v>
      </c>
    </row>
    <row r="191" spans="1:3" x14ac:dyDescent="0.25">
      <c r="A191" s="12" t="s">
        <v>236</v>
      </c>
      <c r="B191" t="str">
        <f t="shared" si="5"/>
        <v xml:space="preserve"> Toro</v>
      </c>
      <c r="C191" t="str">
        <f t="shared" si="4"/>
        <v>SPXX0240</v>
      </c>
    </row>
    <row r="192" spans="1:3" x14ac:dyDescent="0.25">
      <c r="A192" s="12" t="s">
        <v>237</v>
      </c>
      <c r="B192" t="str">
        <f t="shared" si="5"/>
        <v xml:space="preserve"> Infantes</v>
      </c>
      <c r="C192" t="str">
        <f t="shared" si="4"/>
        <v>SPXX0241</v>
      </c>
    </row>
    <row r="193" spans="1:3" x14ac:dyDescent="0.25">
      <c r="A193" s="12" t="s">
        <v>238</v>
      </c>
      <c r="B193" t="str">
        <f t="shared" si="5"/>
        <v xml:space="preserve"> Manresa</v>
      </c>
      <c r="C193" t="str">
        <f t="shared" ref="C193:C217" si="6">LEFT(A193,8)</f>
        <v>SPXX0242</v>
      </c>
    </row>
    <row r="194" spans="1:3" x14ac:dyDescent="0.25">
      <c r="A194" s="12" t="s">
        <v>239</v>
      </c>
      <c r="B194" t="str">
        <f t="shared" ref="B194:B217" si="7">MID(A194,10,20)</f>
        <v xml:space="preserve"> Soria</v>
      </c>
      <c r="C194" t="str">
        <f t="shared" si="6"/>
        <v>SPXX0243</v>
      </c>
    </row>
    <row r="195" spans="1:3" x14ac:dyDescent="0.25">
      <c r="A195" s="12" t="s">
        <v>240</v>
      </c>
      <c r="B195" t="str">
        <f t="shared" si="7"/>
        <v xml:space="preserve"> Trujillo</v>
      </c>
      <c r="C195" t="str">
        <f t="shared" si="6"/>
        <v>SPXX0244</v>
      </c>
    </row>
    <row r="196" spans="1:3" x14ac:dyDescent="0.25">
      <c r="A196" s="12" t="s">
        <v>241</v>
      </c>
      <c r="B196" t="str">
        <f t="shared" si="7"/>
        <v xml:space="preserve"> Plasencia</v>
      </c>
      <c r="C196" t="str">
        <f t="shared" si="6"/>
        <v>SPXX0245</v>
      </c>
    </row>
    <row r="197" spans="1:3" x14ac:dyDescent="0.25">
      <c r="A197" s="12" t="s">
        <v>242</v>
      </c>
      <c r="B197" t="str">
        <f t="shared" si="7"/>
        <v xml:space="preserve"> Lora del Rio</v>
      </c>
      <c r="C197" t="str">
        <f t="shared" si="6"/>
        <v>SPXX0246</v>
      </c>
    </row>
    <row r="198" spans="1:3" x14ac:dyDescent="0.25">
      <c r="A198" s="12" t="s">
        <v>243</v>
      </c>
      <c r="B198" t="str">
        <f t="shared" si="7"/>
        <v xml:space="preserve"> Estepa</v>
      </c>
      <c r="C198" t="str">
        <f t="shared" si="6"/>
        <v>SPXX0247</v>
      </c>
    </row>
    <row r="199" spans="1:3" x14ac:dyDescent="0.25">
      <c r="A199" s="12" t="s">
        <v>244</v>
      </c>
      <c r="B199" t="str">
        <f t="shared" si="7"/>
        <v xml:space="preserve"> Villanueva de Cordo</v>
      </c>
      <c r="C199" t="str">
        <f t="shared" si="6"/>
        <v>SPXX0248</v>
      </c>
    </row>
    <row r="200" spans="1:3" x14ac:dyDescent="0.25">
      <c r="A200" s="12" t="s">
        <v>245</v>
      </c>
      <c r="B200" t="str">
        <f t="shared" si="7"/>
        <v xml:space="preserve"> Lucena</v>
      </c>
      <c r="C200" t="str">
        <f t="shared" si="6"/>
        <v>SPXX0249</v>
      </c>
    </row>
    <row r="201" spans="1:3" x14ac:dyDescent="0.25">
      <c r="A201" s="12" t="s">
        <v>246</v>
      </c>
      <c r="B201" t="str">
        <f t="shared" si="7"/>
        <v xml:space="preserve"> Andujar</v>
      </c>
      <c r="C201" t="str">
        <f t="shared" si="6"/>
        <v>SPXX0250</v>
      </c>
    </row>
    <row r="202" spans="1:3" x14ac:dyDescent="0.25">
      <c r="A202" s="12" t="s">
        <v>247</v>
      </c>
      <c r="B202" t="str">
        <f t="shared" si="7"/>
        <v xml:space="preserve"> Bailen</v>
      </c>
      <c r="C202" t="str">
        <f t="shared" si="6"/>
        <v>SPXX0251</v>
      </c>
    </row>
    <row r="203" spans="1:3" x14ac:dyDescent="0.25">
      <c r="A203" s="12" t="s">
        <v>248</v>
      </c>
      <c r="B203" t="str">
        <f t="shared" si="7"/>
        <v xml:space="preserve"> Jodar</v>
      </c>
      <c r="C203" t="str">
        <f t="shared" si="6"/>
        <v>SPXX0252</v>
      </c>
    </row>
    <row r="204" spans="1:3" x14ac:dyDescent="0.25">
      <c r="A204" s="12" t="s">
        <v>249</v>
      </c>
      <c r="B204" t="str">
        <f t="shared" si="7"/>
        <v xml:space="preserve"> Agudo</v>
      </c>
      <c r="C204" t="str">
        <f t="shared" si="6"/>
        <v>SPXX0253</v>
      </c>
    </row>
    <row r="205" spans="1:3" x14ac:dyDescent="0.25">
      <c r="A205" s="12" t="s">
        <v>250</v>
      </c>
      <c r="B205" t="str">
        <f t="shared" si="7"/>
        <v xml:space="preserve"> Consuegra</v>
      </c>
      <c r="C205" t="str">
        <f t="shared" si="6"/>
        <v>SPXX0254</v>
      </c>
    </row>
    <row r="206" spans="1:3" x14ac:dyDescent="0.25">
      <c r="A206" s="12" t="s">
        <v>251</v>
      </c>
      <c r="B206" t="str">
        <f t="shared" si="7"/>
        <v xml:space="preserve"> Tarancon</v>
      </c>
      <c r="C206" t="str">
        <f t="shared" si="6"/>
        <v>SPXX0255</v>
      </c>
    </row>
    <row r="207" spans="1:3" x14ac:dyDescent="0.25">
      <c r="A207" s="12" t="s">
        <v>252</v>
      </c>
      <c r="B207" t="str">
        <f t="shared" si="7"/>
        <v xml:space="preserve"> Las Pedroneras</v>
      </c>
      <c r="C207" t="str">
        <f t="shared" si="6"/>
        <v>SPXX0256</v>
      </c>
    </row>
    <row r="208" spans="1:3" x14ac:dyDescent="0.25">
      <c r="A208" s="12" t="s">
        <v>253</v>
      </c>
      <c r="B208" t="str">
        <f t="shared" si="7"/>
        <v xml:space="preserve"> Motilla del Palanca</v>
      </c>
      <c r="C208" t="str">
        <f t="shared" si="6"/>
        <v>SPXX0257</v>
      </c>
    </row>
    <row r="209" spans="1:3" x14ac:dyDescent="0.25">
      <c r="A209" s="12" t="s">
        <v>254</v>
      </c>
      <c r="B209" t="str">
        <f t="shared" si="7"/>
        <v xml:space="preserve"> Denia</v>
      </c>
      <c r="C209" t="str">
        <f t="shared" si="6"/>
        <v>SPXX0258</v>
      </c>
    </row>
    <row r="210" spans="1:3" x14ac:dyDescent="0.25">
      <c r="A210" s="12" t="s">
        <v>255</v>
      </c>
      <c r="B210" t="str">
        <f t="shared" si="7"/>
        <v xml:space="preserve"> Villena</v>
      </c>
      <c r="C210" t="str">
        <f t="shared" si="6"/>
        <v>SPXX0259</v>
      </c>
    </row>
    <row r="211" spans="1:3" x14ac:dyDescent="0.25">
      <c r="A211" s="12" t="s">
        <v>256</v>
      </c>
      <c r="B211" t="str">
        <f t="shared" si="7"/>
        <v xml:space="preserve"> Pinoso</v>
      </c>
      <c r="C211" t="str">
        <f t="shared" si="6"/>
        <v>SPXX0260</v>
      </c>
    </row>
    <row r="212" spans="1:3" x14ac:dyDescent="0.25">
      <c r="A212" s="12" t="s">
        <v>257</v>
      </c>
      <c r="B212" t="str">
        <f t="shared" si="7"/>
        <v xml:space="preserve"> Almansa</v>
      </c>
      <c r="C212" t="str">
        <f t="shared" si="6"/>
        <v>SPXX0261</v>
      </c>
    </row>
    <row r="213" spans="1:3" x14ac:dyDescent="0.25">
      <c r="A213" s="12" t="s">
        <v>258</v>
      </c>
      <c r="B213" t="str">
        <f t="shared" si="7"/>
        <v xml:space="preserve"> Olot</v>
      </c>
      <c r="C213" t="str">
        <f t="shared" si="6"/>
        <v>SPXX0262</v>
      </c>
    </row>
    <row r="214" spans="1:3" x14ac:dyDescent="0.25">
      <c r="A214" s="12" t="s">
        <v>259</v>
      </c>
      <c r="B214" t="str">
        <f t="shared" si="7"/>
        <v xml:space="preserve"> Villanueva de La Se</v>
      </c>
      <c r="C214" t="str">
        <f t="shared" si="6"/>
        <v>SPXX0263</v>
      </c>
    </row>
    <row r="215" spans="1:3" x14ac:dyDescent="0.25">
      <c r="A215" s="12" t="s">
        <v>260</v>
      </c>
      <c r="B215" t="str">
        <f t="shared" si="7"/>
        <v xml:space="preserve"> Puertollano</v>
      </c>
      <c r="C215" t="str">
        <f t="shared" si="6"/>
        <v>SPXX0264</v>
      </c>
    </row>
    <row r="216" spans="1:3" x14ac:dyDescent="0.25">
      <c r="A216" s="12" t="s">
        <v>261</v>
      </c>
      <c r="B216" t="str">
        <f t="shared" si="7"/>
        <v xml:space="preserve"> Cieza</v>
      </c>
      <c r="C216" t="str">
        <f t="shared" si="6"/>
        <v>SPXX0265</v>
      </c>
    </row>
    <row r="217" spans="1:3" x14ac:dyDescent="0.25">
      <c r="A217" s="12" t="s">
        <v>262</v>
      </c>
      <c r="B217" t="str">
        <f t="shared" si="7"/>
        <v xml:space="preserve"> Baza</v>
      </c>
      <c r="C217" t="str">
        <f t="shared" si="6"/>
        <v>SPXX0266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Texto</vt:lpstr>
      <vt:lpstr>Fechas</vt:lpstr>
      <vt:lpstr>Información</vt:lpstr>
      <vt:lpstr>Web</vt:lpstr>
      <vt:lpstr>Códigos Yahoo! Weather</vt:lpstr>
      <vt:lpstr>'Códigos Yahoo! Weather'!spain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</dc:creator>
  <cp:lastModifiedBy>Francisco</cp:lastModifiedBy>
  <dcterms:created xsi:type="dcterms:W3CDTF">2001-06-13T08:19:56Z</dcterms:created>
  <dcterms:modified xsi:type="dcterms:W3CDTF">2013-02-15T19:42:33Z</dcterms:modified>
</cp:coreProperties>
</file>