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Mis_modificaciones\"/>
    </mc:Choice>
  </mc:AlternateContent>
  <xr:revisionPtr revIDLastSave="0" documentId="13_ncr:1_{961B4137-F55D-40E2-9ED0-07B280B82A02}" xr6:coauthVersionLast="47" xr6:coauthVersionMax="47" xr10:uidLastSave="{00000000-0000-0000-0000-000000000000}"/>
  <bookViews>
    <workbookView xWindow="-120" yWindow="-120" windowWidth="20730" windowHeight="11160" tabRatio="956" activeTab="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5" i="3"/>
  <c r="G4" i="3"/>
  <c r="G3" i="3"/>
  <c r="H8" i="3" l="1"/>
  <c r="H9" i="3"/>
  <c r="H10" i="3"/>
  <c r="H7" i="3"/>
  <c r="H5" i="3"/>
  <c r="H6" i="3"/>
  <c r="H3" i="3"/>
  <c r="H4" i="3"/>
  <c r="E5" i="7"/>
  <c r="E4" i="7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<sst xmlns="http://schemas.openxmlformats.org/spreadsheetml/2006/main" count="195" uniqueCount="109">
  <si>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</si>
  <si>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</si>
  <si>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</si>
  <si>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</si>
  <si>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</si>
  <si>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</si>
  <si>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</si>
  <si>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</si>
  <si>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</si>
  <si>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</si>
  <si>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</si>
  <si>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</si>
  <si>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</si>
  <si>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</si>
  <si>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</si>
  <si>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</si>
  <si>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</si>
  <si>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</si>
  <si>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</si>
  <si>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</si>
  <si>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</si>
  <si>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</si>
  <si>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</si>
  <si>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</si>
  <si>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</si>
  <si>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</si>
  <si>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</si>
  <si>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</si>
  <si>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</si>
  <si>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</si>
  <si>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</si>
  <si>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</si>
  <si>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</si>
  <si>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</si>
  <si>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</si>
  <si>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</si>
  <si>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</si>
  <si>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</si>
  <si>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</si>
  <si>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</si>
  <si>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</si>
  <si>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</si>
  <si>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</si>
  <si>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</si>
  <si>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</si>
  <si>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</si>
  <si>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</si>
  <si>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</si>
  <si>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</si>
  <si>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</si>
  <si>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</si>
  <si>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</si>
  <si>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</si>
  <si>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</si>
  <si>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</si>
  <si>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</si>
  <si>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</si>
  <si>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</si>
  <si>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</si>
  <si>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</si>
  <si>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</si>
  <si>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</si>
  <si>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</si>
  <si>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</si>
  <si>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</si>
  <si>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</si>
  <si>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</si>
  <si>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</si>
  <si>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</si>
  <si>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</si>
  <si>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</si>
  <si>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</si>
  <si>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</si>
  <si>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</si>
  <si>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</si>
  <si>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</si>
  <si>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</si>
  <si>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</si>
  <si>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</si>
  <si>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</si>
  <si>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</si>
  <si>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</si>
  <si>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</si>
  <si>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</si>
  <si>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</si>
  <si>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</si>
  <si>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</si>
  <si>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</si>
  <si>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</si>
  <si>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</si>
  <si>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</si>
  <si>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</si>
  <si>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</si>
  <si>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</si>
  <si>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</si>
  <si>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</si>
  <si>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</si>
  <si>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</si>
  <si>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</si>
  <si>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</si>
  <si>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</si>
  <si>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abolladura</t>
  </si>
  <si>
    <t>from i node</t>
  </si>
  <si>
    <t>distx1/L</t>
  </si>
  <si>
    <t>distx2/L</t>
  </si>
  <si>
    <t>Tipo</t>
  </si>
  <si>
    <t>b o radio</t>
  </si>
  <si>
    <t>h o radio</t>
  </si>
  <si>
    <t>t o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</si>
</sst>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17"/>
  <sheetViews>
    <sheetView zoomScale="170" zoomScaleNormal="170" workbookViewId="0">
      <selection activeCell="A11" sqref="A11"/>
    </sheetView>
  </sheetViews>
  <sheetFormatPr baseColWidth="10" defaultRowHeight="15" x14ac:dyDescent="0.25"/>
  <sheetData>
    <row r="1" spans="1:4" x14ac:dyDescent="0.25">
      <c r="A1" t="s">
        <v>36</v>
      </c>
      <c r="B1" t="s">
        <v>35</v>
      </c>
      <c r="C1" t="s">
        <v>35</v>
      </c>
      <c r="D1" t="s">
        <v>35</v>
      </c>
    </row>
    <row r="2" spans="1:4" x14ac:dyDescent="0.25">
      <c r="A2" t="s">
        <v>0</v>
      </c>
      <c r="B2" t="s">
        <v>1</v>
      </c>
      <c r="C2" t="s">
        <v>2</v>
      </c>
      <c r="D2" t="s">
        <v>34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5000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5000</v>
      </c>
      <c r="D5">
        <v>0</v>
      </c>
    </row>
    <row r="6" spans="1:4" x14ac:dyDescent="0.25">
      <c r="A6">
        <v>4</v>
      </c>
      <c r="B6">
        <v>5000</v>
      </c>
      <c r="C6">
        <v>5000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4000</v>
      </c>
    </row>
    <row r="8" spans="1:4" x14ac:dyDescent="0.25">
      <c r="A8">
        <v>6</v>
      </c>
      <c r="B8">
        <v>5000</v>
      </c>
      <c r="C8">
        <v>0</v>
      </c>
      <c r="D8">
        <v>4000</v>
      </c>
    </row>
    <row r="9" spans="1:4" x14ac:dyDescent="0.25">
      <c r="A9">
        <v>7</v>
      </c>
      <c r="B9">
        <v>0</v>
      </c>
      <c r="C9">
        <v>5000</v>
      </c>
      <c r="D9">
        <v>4000</v>
      </c>
    </row>
    <row r="10" spans="1:4" x14ac:dyDescent="0.25">
      <c r="A10">
        <v>8</v>
      </c>
      <c r="B10">
        <v>5000</v>
      </c>
      <c r="C10">
        <v>5000</v>
      </c>
      <c r="D10">
        <v>4000</v>
      </c>
    </row>
    <row r="17" ht="12.4" customHeigh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10"/>
  <sheetViews>
    <sheetView zoomScale="160" zoomScaleNormal="160" workbookViewId="0">
      <selection activeCell="D3" sqref="D3"/>
    </sheetView>
  </sheetViews>
  <sheetFormatPr baseColWidth="10" defaultRowHeight="15" x14ac:dyDescent="0.25"/>
  <sheetData>
    <row r="1" spans="1:7" x14ac:dyDescent="0.25">
      <c r="A1" t="s">
        <v>36</v>
      </c>
      <c r="B1" t="s">
        <v>74</v>
      </c>
      <c r="C1" t="s">
        <v>74</v>
      </c>
      <c r="D1" t="s">
        <v>74</v>
      </c>
      <c r="E1" t="s">
        <v>75</v>
      </c>
      <c r="F1" t="s">
        <v>75</v>
      </c>
      <c r="G1" t="s">
        <v>75</v>
      </c>
    </row>
    <row r="2" spans="1:7" x14ac:dyDescent="0.25">
      <c r="A2" t="s">
        <v>0</v>
      </c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</row>
    <row r="3" spans="1:7" x14ac:dyDescent="0.25">
      <c r="A3">
        <v>1</v>
      </c>
      <c r="B3">
        <v>3.5798883398238203E-2</v>
      </c>
      <c r="C3">
        <v>3.5798883398238203E-2</v>
      </c>
      <c r="D3">
        <v>3.5798883398238203E-2</v>
      </c>
      <c r="E3" s="2">
        <v>1E-8</v>
      </c>
      <c r="F3" s="2">
        <v>1E-8</v>
      </c>
      <c r="G3" s="2">
        <v>1E-8</v>
      </c>
    </row>
    <row r="4" spans="1:7" x14ac:dyDescent="0.25">
      <c r="A4">
        <v>2</v>
      </c>
      <c r="B4">
        <v>3.5798883398238203E-2</v>
      </c>
      <c r="C4">
        <v>3.5798883398238203E-2</v>
      </c>
      <c r="D4">
        <v>3.5798883398238203E-2</v>
      </c>
      <c r="E4" s="2">
        <v>1E-8</v>
      </c>
      <c r="F4" s="2">
        <v>1E-8</v>
      </c>
      <c r="G4" s="2">
        <v>1E-8</v>
      </c>
    </row>
    <row r="5" spans="1:7" x14ac:dyDescent="0.25">
      <c r="A5">
        <v>3</v>
      </c>
      <c r="B5">
        <v>3.5798883398238203E-2</v>
      </c>
      <c r="C5">
        <v>3.5798883398238203E-2</v>
      </c>
      <c r="D5">
        <v>3.5798883398238203E-2</v>
      </c>
      <c r="E5" s="2">
        <v>1E-8</v>
      </c>
      <c r="F5" s="2">
        <v>1E-8</v>
      </c>
      <c r="G5" s="2">
        <v>1E-8</v>
      </c>
    </row>
    <row r="6" spans="1:7" x14ac:dyDescent="0.25">
      <c r="A6">
        <v>4</v>
      </c>
      <c r="B6">
        <v>3.5798883398238203E-2</v>
      </c>
      <c r="C6">
        <v>3.5798883398238203E-2</v>
      </c>
      <c r="D6">
        <v>3.5798883398238203E-2</v>
      </c>
      <c r="E6" s="2">
        <v>1E-8</v>
      </c>
      <c r="F6" s="2">
        <v>1E-8</v>
      </c>
      <c r="G6" s="2">
        <v>1E-8</v>
      </c>
    </row>
    <row r="7" spans="1:7" x14ac:dyDescent="0.25">
      <c r="A7">
        <v>5</v>
      </c>
      <c r="B7">
        <v>3.5798883398238203E-2</v>
      </c>
      <c r="C7">
        <v>3.5798883398238203E-2</v>
      </c>
      <c r="D7">
        <v>3.5798883398238203E-2</v>
      </c>
      <c r="E7" s="2">
        <v>1E-8</v>
      </c>
      <c r="F7" s="2">
        <v>1E-8</v>
      </c>
      <c r="G7" s="2">
        <v>1E-8</v>
      </c>
    </row>
    <row r="8" spans="1:7" x14ac:dyDescent="0.25">
      <c r="A8">
        <v>6</v>
      </c>
      <c r="B8">
        <v>3.5798883398238203E-2</v>
      </c>
      <c r="C8">
        <v>3.5798883398238203E-2</v>
      </c>
      <c r="D8">
        <v>3.5798883398238203E-2</v>
      </c>
      <c r="E8" s="2">
        <v>1E-8</v>
      </c>
      <c r="F8" s="2">
        <v>1E-8</v>
      </c>
      <c r="G8" s="2">
        <v>1E-8</v>
      </c>
    </row>
    <row r="9" spans="1:7" x14ac:dyDescent="0.25">
      <c r="A9">
        <v>7</v>
      </c>
      <c r="B9">
        <v>3.5798883398238203E-2</v>
      </c>
      <c r="C9">
        <v>3.5798883398238203E-2</v>
      </c>
      <c r="D9">
        <v>3.5798883398238203E-2</v>
      </c>
      <c r="E9" s="2">
        <v>1E-8</v>
      </c>
      <c r="F9" s="2">
        <v>1E-8</v>
      </c>
      <c r="G9" s="2">
        <v>1E-8</v>
      </c>
    </row>
    <row r="10" spans="1:7" x14ac:dyDescent="0.25">
      <c r="A10">
        <v>8</v>
      </c>
      <c r="B10">
        <v>3.5798883398238203E-2</v>
      </c>
      <c r="C10">
        <v>3.5798883398238203E-2</v>
      </c>
      <c r="D10">
        <v>3.5798883398238203E-2</v>
      </c>
      <c r="E10" s="2">
        <v>1E-8</v>
      </c>
      <c r="F10" s="2">
        <v>1E-8</v>
      </c>
      <c r="G10" s="2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topLeftCell="D1" zoomScale="145" zoomScaleNormal="145" workbookViewId="0">
      <selection activeCell="E3" sqref="E3"/>
    </sheetView>
  </sheetViews>
  <sheetFormatPr baseColWidth="10" defaultRowHeight="15" x14ac:dyDescent="0.25"/>
  <sheetData>
    <row r="1" spans="1:7" x14ac:dyDescent="0.25">
      <c r="A1" t="s">
        <v>88</v>
      </c>
      <c r="B1" t="s">
        <v>90</v>
      </c>
    </row>
    <row r="2" spans="1:7" x14ac:dyDescent="0.2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J2" sqref="J2"/>
    </sheetView>
  </sheetViews>
  <sheetFormatPr baseColWidth="10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25">
      <c r="A2">
        <f>1/200</f>
        <v>5.0000000000000001E-3</v>
      </c>
      <c r="B2">
        <v>5</v>
      </c>
      <c r="C2">
        <v>5</v>
      </c>
      <c r="D2">
        <v>6</v>
      </c>
      <c r="E2">
        <v>6</v>
      </c>
      <c r="F2">
        <v>7</v>
      </c>
      <c r="G2">
        <v>7</v>
      </c>
      <c r="H2">
        <v>8</v>
      </c>
      <c r="I2">
        <v>8</v>
      </c>
      <c r="J2" t="s">
        <v>91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93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94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6"/>
  <sheetViews>
    <sheetView zoomScale="160" zoomScaleNormal="160" workbookViewId="0">
      <selection activeCell="C4" sqref="C4"/>
    </sheetView>
  </sheetViews>
  <sheetFormatPr baseColWidth="10" defaultRowHeight="15" x14ac:dyDescent="0.25"/>
  <sheetData>
    <row r="1" spans="1:3" x14ac:dyDescent="0.25">
      <c r="B1" t="s">
        <v>98</v>
      </c>
    </row>
    <row r="2" spans="1:3" x14ac:dyDescent="0.25">
      <c r="A2" t="s">
        <v>88</v>
      </c>
    </row>
    <row r="3" spans="1:3" x14ac:dyDescent="0.25">
      <c r="A3" t="s">
        <v>15</v>
      </c>
      <c r="B3" t="s">
        <v>100</v>
      </c>
      <c r="C3" t="s">
        <v>99</v>
      </c>
    </row>
    <row r="4" spans="1:3" x14ac:dyDescent="0.25">
      <c r="A4">
        <v>6</v>
      </c>
      <c r="B4">
        <v>0.5</v>
      </c>
      <c r="C4" s="2">
        <v>9.9999999999999995E-7</v>
      </c>
    </row>
    <row r="5" spans="1:3" x14ac:dyDescent="0.25">
      <c r="A5">
        <v>7</v>
      </c>
      <c r="B5">
        <v>0.5</v>
      </c>
      <c r="C5" s="2">
        <v>9.9999999999999995E-7</v>
      </c>
    </row>
    <row r="6" spans="1:3" x14ac:dyDescent="0.25">
      <c r="A6">
        <v>8</v>
      </c>
      <c r="B6">
        <v>0.5</v>
      </c>
      <c r="C6" s="2">
        <v>9.9999999999999995E-7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2" zoomScale="175" zoomScaleNormal="175" workbookViewId="0">
      <selection activeCell="H9" sqref="H9:K9"/>
    </sheetView>
  </sheetViews>
  <sheetFormatPr baseColWidth="10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11</v>
      </c>
      <c r="B1">
        <v>1</v>
      </c>
      <c r="C1">
        <v>-5000</v>
      </c>
      <c r="D1">
        <v>0</v>
      </c>
    </row>
    <row r="2" spans="1:19" x14ac:dyDescent="0.25">
      <c r="A2" t="s">
        <v>11</v>
      </c>
      <c r="B2">
        <v>2</v>
      </c>
      <c r="C2">
        <v>-5000</v>
      </c>
      <c r="D2">
        <v>4000</v>
      </c>
    </row>
    <row r="3" spans="1:19" x14ac:dyDescent="0.25">
      <c r="A3" t="s">
        <v>11</v>
      </c>
      <c r="B3">
        <v>3</v>
      </c>
      <c r="C3">
        <v>-5000</v>
      </c>
      <c r="D3">
        <v>7000</v>
      </c>
    </row>
    <row r="4" spans="1:19" x14ac:dyDescent="0.25">
      <c r="A4" t="s">
        <v>11</v>
      </c>
      <c r="B4">
        <v>4</v>
      </c>
      <c r="C4">
        <v>0</v>
      </c>
      <c r="D4">
        <v>0</v>
      </c>
      <c r="H4" t="s">
        <v>61</v>
      </c>
      <c r="I4" t="s">
        <v>62</v>
      </c>
    </row>
    <row r="5" spans="1:19" x14ac:dyDescent="0.25">
      <c r="A5" t="s">
        <v>11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11</v>
      </c>
      <c r="B6">
        <v>6</v>
      </c>
      <c r="C6">
        <v>0</v>
      </c>
      <c r="D6">
        <v>7000</v>
      </c>
      <c r="N6" t="s">
        <v>78</v>
      </c>
      <c r="O6" t="s">
        <v>35</v>
      </c>
      <c r="P6" t="s">
        <v>81</v>
      </c>
    </row>
    <row r="7" spans="1:19" x14ac:dyDescent="0.25">
      <c r="A7" t="s">
        <v>11</v>
      </c>
      <c r="B7">
        <v>7</v>
      </c>
      <c r="C7">
        <v>5000</v>
      </c>
      <c r="D7">
        <v>0</v>
      </c>
      <c r="E7" t="s">
        <v>59</v>
      </c>
      <c r="F7" t="s">
        <v>60</v>
      </c>
      <c r="G7" t="s">
        <v>3</v>
      </c>
      <c r="H7" t="s">
        <v>6</v>
      </c>
      <c r="I7" t="s">
        <v>37</v>
      </c>
      <c r="J7" t="s">
        <v>7</v>
      </c>
      <c r="K7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25">
      <c r="A8" t="s">
        <v>11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geom'!B3</f>
        <v>5573.78</v>
      </c>
      <c r="O8">
        <v>4000</v>
      </c>
      <c r="P8">
        <f>N8*O8</f>
        <v>22295120</v>
      </c>
      <c r="Q8" s="2">
        <f>P8*M8</f>
        <v>5.3508288000000001E-2</v>
      </c>
      <c r="R8" s="2">
        <f>Q8/2</f>
        <v>2.6754144000000001E-2</v>
      </c>
      <c r="S8" t="s">
        <v>84</v>
      </c>
    </row>
    <row r="9" spans="1:19" x14ac:dyDescent="0.25">
      <c r="A9" t="s">
        <v>11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58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geom'!B5</f>
        <v>5573.78</v>
      </c>
      <c r="O9">
        <v>6000</v>
      </c>
      <c r="P9">
        <f>N9*O9</f>
        <v>33442680</v>
      </c>
      <c r="Q9" s="2">
        <f>P9*M9</f>
        <v>8.0262431999999995E-2</v>
      </c>
      <c r="R9" s="2">
        <f>Q9/2</f>
        <v>4.0131215999999997E-2</v>
      </c>
      <c r="S9" t="s">
        <v>85</v>
      </c>
    </row>
    <row r="10" spans="1:19" x14ac:dyDescent="0.25">
      <c r="M10" s="2">
        <v>2.4E-9</v>
      </c>
      <c r="N10">
        <f>'prop geom'!B8</f>
        <v>5600</v>
      </c>
      <c r="O10">
        <v>5000</v>
      </c>
      <c r="P10">
        <f>N10*O10</f>
        <v>28000000</v>
      </c>
      <c r="Q10" s="2">
        <f>P10*M10</f>
        <v>6.7199999999999996E-2</v>
      </c>
      <c r="R10" s="2">
        <f>Q10/2</f>
        <v>3.3599999999999998E-2</v>
      </c>
      <c r="S10" t="s">
        <v>86</v>
      </c>
    </row>
    <row r="11" spans="1:19" x14ac:dyDescent="0.25">
      <c r="M11" t="s">
        <v>87</v>
      </c>
    </row>
    <row r="12" spans="1:19" x14ac:dyDescent="0.25">
      <c r="M12" s="2">
        <v>1</v>
      </c>
      <c r="N12" s="2">
        <f>R8</f>
        <v>2.6754144000000001E-2</v>
      </c>
    </row>
    <row r="13" spans="1:19" x14ac:dyDescent="0.25">
      <c r="B13" t="s">
        <v>31</v>
      </c>
      <c r="M13" s="2">
        <v>2</v>
      </c>
      <c r="N13" s="2">
        <f>R8+R9+R10</f>
        <v>0.10048536</v>
      </c>
    </row>
    <row r="14" spans="1:19" x14ac:dyDescent="0.25">
      <c r="M14" s="2">
        <v>3</v>
      </c>
      <c r="N14" s="2">
        <f>R8</f>
        <v>2.6754144000000001E-2</v>
      </c>
    </row>
    <row r="15" spans="1:19" x14ac:dyDescent="0.25">
      <c r="M15" s="2">
        <v>4</v>
      </c>
      <c r="N15" s="2">
        <f>N13</f>
        <v>0.10048536</v>
      </c>
    </row>
    <row r="16" spans="1:19" x14ac:dyDescent="0.25">
      <c r="D16" t="s">
        <v>32</v>
      </c>
      <c r="E16" s="1" t="s">
        <v>21</v>
      </c>
      <c r="F16" s="1" t="s">
        <v>21</v>
      </c>
      <c r="G16" s="1" t="s">
        <v>22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2.6754144000000001E-2</v>
      </c>
    </row>
    <row r="17" spans="4:14" x14ac:dyDescent="0.25">
      <c r="D17" t="s">
        <v>32</v>
      </c>
      <c r="E17" s="1" t="s">
        <v>22</v>
      </c>
      <c r="F17" s="1" t="s">
        <v>22</v>
      </c>
      <c r="G17" s="1" t="s">
        <v>23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0.10048536</v>
      </c>
    </row>
    <row r="18" spans="4:14" x14ac:dyDescent="0.25">
      <c r="D18" t="s">
        <v>32</v>
      </c>
      <c r="E18" s="1" t="s">
        <v>23</v>
      </c>
      <c r="F18" s="1" t="s">
        <v>24</v>
      </c>
      <c r="G18" s="1" t="s">
        <v>25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2.6754144000000001E-2</v>
      </c>
    </row>
    <row r="19" spans="4:14" x14ac:dyDescent="0.25">
      <c r="D19" t="s">
        <v>32</v>
      </c>
      <c r="E19" s="1" t="s">
        <v>24</v>
      </c>
      <c r="F19" s="1" t="s">
        <v>25</v>
      </c>
      <c r="G19" s="1" t="s">
        <v>26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0.10048536</v>
      </c>
    </row>
    <row r="20" spans="4:14" x14ac:dyDescent="0.25">
      <c r="D20" t="s">
        <v>32</v>
      </c>
      <c r="E20" s="1" t="s">
        <v>25</v>
      </c>
      <c r="F20" s="1" t="s">
        <v>27</v>
      </c>
      <c r="G20" s="1" t="s">
        <v>28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32</v>
      </c>
      <c r="E21" s="1" t="s">
        <v>26</v>
      </c>
      <c r="F21" s="1" t="s">
        <v>28</v>
      </c>
      <c r="G21" s="1" t="s">
        <v>29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32</v>
      </c>
      <c r="E22" s="1" t="s">
        <v>27</v>
      </c>
      <c r="F22" s="1" t="s">
        <v>22</v>
      </c>
      <c r="G22" s="1" t="s">
        <v>25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32</v>
      </c>
      <c r="E23" s="1" t="s">
        <v>28</v>
      </c>
      <c r="F23" s="1" t="s">
        <v>23</v>
      </c>
      <c r="G23" s="1" t="s">
        <v>26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32</v>
      </c>
      <c r="E24" s="1" t="s">
        <v>29</v>
      </c>
      <c r="F24" s="1" t="s">
        <v>25</v>
      </c>
      <c r="G24" s="1" t="s">
        <v>28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32</v>
      </c>
      <c r="E25" s="1" t="s">
        <v>30</v>
      </c>
      <c r="F25" s="1" t="s">
        <v>26</v>
      </c>
      <c r="G25" s="1" t="s">
        <v>29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9"/>
  <sheetViews>
    <sheetView zoomScale="190" zoomScaleNormal="190" workbookViewId="0">
      <selection activeCell="B6" sqref="B6"/>
    </sheetView>
  </sheetViews>
  <sheetFormatPr baseColWidth="10" defaultRowHeight="15" x14ac:dyDescent="0.25"/>
  <sheetData>
    <row r="1" spans="1:4" x14ac:dyDescent="0.25">
      <c r="A1" t="s">
        <v>3</v>
      </c>
      <c r="B1" t="s">
        <v>65</v>
      </c>
      <c r="C1" t="s">
        <v>66</v>
      </c>
      <c r="D1" t="s">
        <v>67</v>
      </c>
    </row>
    <row r="2" spans="1:4" x14ac:dyDescent="0.25">
      <c r="A2">
        <v>1</v>
      </c>
      <c r="B2">
        <v>-1</v>
      </c>
      <c r="C2">
        <v>0</v>
      </c>
      <c r="D2">
        <v>0</v>
      </c>
    </row>
    <row r="3" spans="1:4" x14ac:dyDescent="0.25">
      <c r="A3">
        <v>2</v>
      </c>
      <c r="B3">
        <v>-1</v>
      </c>
      <c r="C3">
        <v>0</v>
      </c>
      <c r="D3">
        <v>0</v>
      </c>
    </row>
    <row r="4" spans="1:4" x14ac:dyDescent="0.25">
      <c r="A4">
        <v>3</v>
      </c>
      <c r="B4">
        <v>-1</v>
      </c>
      <c r="C4">
        <v>0</v>
      </c>
      <c r="D4">
        <v>0</v>
      </c>
    </row>
    <row r="5" spans="1:4" x14ac:dyDescent="0.25">
      <c r="A5">
        <v>4</v>
      </c>
      <c r="B5">
        <v>-1</v>
      </c>
      <c r="C5">
        <v>0</v>
      </c>
      <c r="D5">
        <v>0</v>
      </c>
    </row>
    <row r="6" spans="1:4" x14ac:dyDescent="0.25">
      <c r="A6">
        <v>5</v>
      </c>
      <c r="B6">
        <v>0</v>
      </c>
      <c r="C6">
        <v>0</v>
      </c>
      <c r="D6">
        <v>1</v>
      </c>
    </row>
    <row r="7" spans="1:4" x14ac:dyDescent="0.25">
      <c r="A7">
        <v>6</v>
      </c>
      <c r="B7">
        <v>0</v>
      </c>
      <c r="C7">
        <v>0</v>
      </c>
      <c r="D7">
        <v>1</v>
      </c>
    </row>
    <row r="8" spans="1:4" x14ac:dyDescent="0.25">
      <c r="A8">
        <v>7</v>
      </c>
      <c r="B8">
        <v>0</v>
      </c>
      <c r="C8">
        <v>0</v>
      </c>
      <c r="D8">
        <v>1</v>
      </c>
    </row>
    <row r="9" spans="1:4" x14ac:dyDescent="0.25">
      <c r="A9">
        <v>8</v>
      </c>
      <c r="B9">
        <v>0</v>
      </c>
      <c r="C9">
        <v>0</v>
      </c>
      <c r="D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0"/>
  <sheetViews>
    <sheetView zoomScale="175" zoomScaleNormal="175" workbookViewId="0">
      <selection activeCell="C10" sqref="C10"/>
    </sheetView>
  </sheetViews>
  <sheetFormatPr baseColWidth="10" defaultRowHeight="15" x14ac:dyDescent="0.25"/>
  <sheetData>
    <row r="1" spans="1:3" x14ac:dyDescent="0.25">
      <c r="A1" t="s">
        <v>36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>
        <v>1</v>
      </c>
      <c r="B3">
        <v>1</v>
      </c>
      <c r="C3">
        <v>5</v>
      </c>
    </row>
    <row r="4" spans="1:3" x14ac:dyDescent="0.25">
      <c r="A4">
        <v>2</v>
      </c>
      <c r="B4">
        <v>2</v>
      </c>
      <c r="C4">
        <v>6</v>
      </c>
    </row>
    <row r="5" spans="1:3" x14ac:dyDescent="0.25">
      <c r="A5">
        <v>3</v>
      </c>
      <c r="B5">
        <v>3</v>
      </c>
      <c r="C5">
        <v>7</v>
      </c>
    </row>
    <row r="6" spans="1:3" x14ac:dyDescent="0.25">
      <c r="A6">
        <v>4</v>
      </c>
      <c r="B6">
        <v>4</v>
      </c>
      <c r="C6">
        <v>8</v>
      </c>
    </row>
    <row r="7" spans="1:3" x14ac:dyDescent="0.25">
      <c r="A7">
        <v>5</v>
      </c>
      <c r="B7">
        <v>5</v>
      </c>
      <c r="C7">
        <v>6</v>
      </c>
    </row>
    <row r="8" spans="1:3" x14ac:dyDescent="0.25">
      <c r="A8">
        <v>6</v>
      </c>
      <c r="B8">
        <v>7</v>
      </c>
      <c r="C8">
        <v>8</v>
      </c>
    </row>
    <row r="9" spans="1:3" x14ac:dyDescent="0.25">
      <c r="A9">
        <v>7</v>
      </c>
      <c r="B9">
        <v>5</v>
      </c>
      <c r="C9">
        <v>7</v>
      </c>
    </row>
    <row r="10" spans="1:3" x14ac:dyDescent="0.25">
      <c r="A10">
        <v>8</v>
      </c>
      <c r="B10">
        <v>6</v>
      </c>
      <c r="C10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K10"/>
  <sheetViews>
    <sheetView tabSelected="1" topLeftCell="E1" zoomScale="175" zoomScaleNormal="175" workbookViewId="0">
      <selection activeCell="H6" sqref="H1:K6"/>
    </sheetView>
  </sheetViews>
  <sheetFormatPr baseColWidth="10" defaultRowHeight="15" x14ac:dyDescent="0.25"/>
  <sheetData>
    <row r="1" spans="1:11" x14ac:dyDescent="0.25">
      <c r="A1" t="s">
        <v>36</v>
      </c>
      <c r="C1" t="s">
        <v>38</v>
      </c>
      <c r="I1" t="s">
        <v>35</v>
      </c>
      <c r="J1" t="s">
        <v>35</v>
      </c>
      <c r="K1" t="s">
        <v>35</v>
      </c>
    </row>
    <row r="2" spans="1:11" x14ac:dyDescent="0.25">
      <c r="A2" t="s">
        <v>3</v>
      </c>
      <c r="B2" t="s">
        <v>6</v>
      </c>
      <c r="C2" t="s">
        <v>37</v>
      </c>
      <c r="D2" t="s">
        <v>7</v>
      </c>
      <c r="E2" t="s">
        <v>39</v>
      </c>
      <c r="F2" t="s">
        <v>8</v>
      </c>
      <c r="G2" t="s">
        <v>63</v>
      </c>
      <c r="H2" t="s">
        <v>105</v>
      </c>
      <c r="I2" t="s">
        <v>106</v>
      </c>
      <c r="J2" t="s">
        <v>107</v>
      </c>
      <c r="K2" t="s">
        <v>108</v>
      </c>
    </row>
    <row r="3" spans="1:11" x14ac:dyDescent="0.25">
      <c r="A3">
        <v>1</v>
      </c>
      <c r="B3">
        <v>5573.78</v>
      </c>
      <c r="C3">
        <v>13709679</v>
      </c>
      <c r="D3">
        <v>13709679</v>
      </c>
      <c r="E3" s="2">
        <v>27419358</v>
      </c>
      <c r="F3">
        <v>200000</v>
      </c>
      <c r="G3">
        <f t="shared" ref="G3:G10" si="0">F3/(2*(1+0.3))</f>
        <v>76923.076923076922</v>
      </c>
      <c r="H3" s="4" t="str">
        <f>"circular"</f>
        <v>circular</v>
      </c>
      <c r="I3">
        <v>152.4</v>
      </c>
      <c r="J3">
        <v>152.4</v>
      </c>
      <c r="K3">
        <v>152.4</v>
      </c>
    </row>
    <row r="4" spans="1:11" x14ac:dyDescent="0.25">
      <c r="A4">
        <v>2</v>
      </c>
      <c r="B4">
        <v>5573.78</v>
      </c>
      <c r="C4">
        <v>13709679</v>
      </c>
      <c r="D4">
        <v>13709679</v>
      </c>
      <c r="E4" s="2">
        <v>27419358</v>
      </c>
      <c r="F4">
        <v>200000</v>
      </c>
      <c r="G4">
        <f t="shared" si="0"/>
        <v>76923.076923076922</v>
      </c>
      <c r="H4" t="str">
        <f>"circular"</f>
        <v>circular</v>
      </c>
      <c r="I4">
        <v>152.4</v>
      </c>
      <c r="J4">
        <v>152.4</v>
      </c>
      <c r="K4">
        <v>152.4</v>
      </c>
    </row>
    <row r="5" spans="1:11" x14ac:dyDescent="0.25">
      <c r="A5">
        <v>3</v>
      </c>
      <c r="B5">
        <v>5573.78</v>
      </c>
      <c r="C5">
        <v>13709679</v>
      </c>
      <c r="D5">
        <v>13709679</v>
      </c>
      <c r="E5" s="2">
        <v>27419358</v>
      </c>
      <c r="F5">
        <v>200000</v>
      </c>
      <c r="G5">
        <f t="shared" si="0"/>
        <v>76923.076923076922</v>
      </c>
      <c r="H5" t="str">
        <f t="shared" ref="H5:H6" si="1">"circular"</f>
        <v>circular</v>
      </c>
      <c r="I5">
        <v>152.4</v>
      </c>
      <c r="J5">
        <v>152.4</v>
      </c>
      <c r="K5">
        <v>152.4</v>
      </c>
    </row>
    <row r="6" spans="1:11" x14ac:dyDescent="0.25">
      <c r="A6">
        <v>4</v>
      </c>
      <c r="B6">
        <v>5573.78</v>
      </c>
      <c r="C6">
        <v>13709679</v>
      </c>
      <c r="D6">
        <v>13709679</v>
      </c>
      <c r="E6" s="2">
        <v>27419358</v>
      </c>
      <c r="F6">
        <v>200000</v>
      </c>
      <c r="G6">
        <f t="shared" si="0"/>
        <v>76923.076923076922</v>
      </c>
      <c r="H6" t="str">
        <f t="shared" si="1"/>
        <v>circular</v>
      </c>
      <c r="I6">
        <v>152.4</v>
      </c>
      <c r="J6">
        <v>152.4</v>
      </c>
      <c r="K6">
        <v>152.4</v>
      </c>
    </row>
    <row r="7" spans="1:11" x14ac:dyDescent="0.25">
      <c r="A7">
        <v>5</v>
      </c>
      <c r="B7">
        <v>5600</v>
      </c>
      <c r="C7">
        <v>27786666.670000002</v>
      </c>
      <c r="D7">
        <v>8986666.6699999999</v>
      </c>
      <c r="E7">
        <v>20886428.57</v>
      </c>
      <c r="F7">
        <v>200000</v>
      </c>
      <c r="G7">
        <f t="shared" si="0"/>
        <v>76923.076923076922</v>
      </c>
      <c r="H7" t="str">
        <f>"rectangular"</f>
        <v>rectangular</v>
      </c>
      <c r="I7">
        <v>100</v>
      </c>
      <c r="J7">
        <v>200</v>
      </c>
      <c r="K7">
        <v>10</v>
      </c>
    </row>
    <row r="8" spans="1:11" x14ac:dyDescent="0.25">
      <c r="A8">
        <v>6</v>
      </c>
      <c r="B8">
        <v>5600</v>
      </c>
      <c r="C8">
        <v>27786666.670000002</v>
      </c>
      <c r="D8">
        <v>8986666.6699999999</v>
      </c>
      <c r="E8">
        <v>20886428.57</v>
      </c>
      <c r="F8">
        <v>200000</v>
      </c>
      <c r="G8">
        <f t="shared" si="0"/>
        <v>76923.076923076922</v>
      </c>
      <c r="H8" t="str">
        <f t="shared" ref="H8:H10" si="2">"rectangular"</f>
        <v>rectangular</v>
      </c>
      <c r="I8">
        <v>100</v>
      </c>
      <c r="J8">
        <v>200</v>
      </c>
      <c r="K8">
        <v>10</v>
      </c>
    </row>
    <row r="9" spans="1:11" x14ac:dyDescent="0.25">
      <c r="A9">
        <v>7</v>
      </c>
      <c r="B9">
        <v>5600</v>
      </c>
      <c r="C9">
        <v>27786666.670000002</v>
      </c>
      <c r="D9">
        <v>8986666.6699999999</v>
      </c>
      <c r="E9">
        <v>20886428.57</v>
      </c>
      <c r="F9">
        <v>200000</v>
      </c>
      <c r="G9">
        <f t="shared" si="0"/>
        <v>76923.076923076922</v>
      </c>
      <c r="H9" t="str">
        <f t="shared" si="2"/>
        <v>rectangular</v>
      </c>
      <c r="I9">
        <v>100</v>
      </c>
      <c r="J9">
        <v>200</v>
      </c>
      <c r="K9">
        <v>10</v>
      </c>
    </row>
    <row r="10" spans="1:11" x14ac:dyDescent="0.25">
      <c r="A10">
        <v>8</v>
      </c>
      <c r="B10">
        <v>5600</v>
      </c>
      <c r="C10">
        <v>27786666.670000002</v>
      </c>
      <c r="D10">
        <v>8986666.6699999999</v>
      </c>
      <c r="E10">
        <v>20886428.57</v>
      </c>
      <c r="F10">
        <v>200000</v>
      </c>
      <c r="G10">
        <f t="shared" si="0"/>
        <v>76923.076923076922</v>
      </c>
      <c r="H10" t="str">
        <f t="shared" si="2"/>
        <v>rectangular</v>
      </c>
      <c r="I10">
        <v>100</v>
      </c>
      <c r="J10">
        <v>200</v>
      </c>
      <c r="K10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7AAE-E3AC-486B-BF62-9146E2C83D58}">
  <dimension ref="A1:H3"/>
  <sheetViews>
    <sheetView zoomScale="175" zoomScaleNormal="175" workbookViewId="0">
      <selection activeCell="H3" sqref="H3"/>
    </sheetView>
  </sheetViews>
  <sheetFormatPr baseColWidth="10" defaultColWidth="10.7109375" defaultRowHeight="15" x14ac:dyDescent="0.25"/>
  <sheetData>
    <row r="1" spans="1:8" x14ac:dyDescent="0.25">
      <c r="A1" t="s">
        <v>36</v>
      </c>
      <c r="C1" t="s">
        <v>101</v>
      </c>
      <c r="F1" t="s">
        <v>102</v>
      </c>
    </row>
    <row r="2" spans="1:8" x14ac:dyDescent="0.25">
      <c r="A2" t="s">
        <v>3</v>
      </c>
      <c r="B2" t="s">
        <v>6</v>
      </c>
      <c r="C2" t="s">
        <v>37</v>
      </c>
      <c r="D2" t="s">
        <v>7</v>
      </c>
      <c r="E2" t="s">
        <v>39</v>
      </c>
      <c r="F2" t="s">
        <v>103</v>
      </c>
      <c r="G2" t="s">
        <v>104</v>
      </c>
    </row>
    <row r="3" spans="1:8" x14ac:dyDescent="0.25">
      <c r="A3">
        <v>5</v>
      </c>
      <c r="B3">
        <v>5600</v>
      </c>
      <c r="C3">
        <v>27786666.670000002</v>
      </c>
      <c r="D3">
        <v>8986666.6699999999</v>
      </c>
      <c r="E3">
        <v>20886428.57</v>
      </c>
      <c r="F3">
        <v>0.2</v>
      </c>
      <c r="G3">
        <v>0.5</v>
      </c>
      <c r="H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A7" sqref="A7"/>
    </sheetView>
  </sheetViews>
  <sheetFormatPr baseColWidth="10" defaultRowHeight="15" x14ac:dyDescent="0.25"/>
  <sheetData>
    <row r="1" spans="1:7" x14ac:dyDescent="0.25">
      <c r="A1" t="s">
        <v>36</v>
      </c>
      <c r="B1" t="s">
        <v>44</v>
      </c>
    </row>
    <row r="2" spans="1:7" x14ac:dyDescent="0.2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5" spans="1:7" x14ac:dyDescent="0.25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</row>
    <row r="6" spans="1:7" x14ac:dyDescent="0.25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3"/>
  <sheetViews>
    <sheetView zoomScale="130" zoomScaleNormal="130" workbookViewId="0">
      <selection activeCell="B3" sqref="B3"/>
    </sheetView>
  </sheetViews>
  <sheetFormatPr baseColWidth="10" defaultRowHeight="15" x14ac:dyDescent="0.25"/>
  <sheetData>
    <row r="1" spans="1:8" x14ac:dyDescent="0.2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t="s">
        <v>49</v>
      </c>
      <c r="G1" t="s">
        <v>49</v>
      </c>
      <c r="H1" t="s">
        <v>50</v>
      </c>
    </row>
    <row r="2" spans="1:8" x14ac:dyDescent="0.2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25">
      <c r="A3">
        <v>5</v>
      </c>
      <c r="B3">
        <v>5000</v>
      </c>
      <c r="C3">
        <v>0</v>
      </c>
      <c r="D3">
        <v>0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3"/>
  <sheetViews>
    <sheetView zoomScale="160" zoomScaleNormal="160" workbookViewId="0">
      <selection activeCell="D3" sqref="D3"/>
    </sheetView>
  </sheetViews>
  <sheetFormatPr baseColWidth="10" defaultRowHeight="15" x14ac:dyDescent="0.25"/>
  <sheetData>
    <row r="1" spans="1:5" x14ac:dyDescent="0.25">
      <c r="A1" t="s">
        <v>20</v>
      </c>
      <c r="B1" t="s">
        <v>18</v>
      </c>
      <c r="C1" t="s">
        <v>18</v>
      </c>
      <c r="D1" t="s">
        <v>18</v>
      </c>
      <c r="E1" t="s">
        <v>19</v>
      </c>
    </row>
    <row r="2" spans="1:5" x14ac:dyDescent="0.25">
      <c r="A2" t="s">
        <v>15</v>
      </c>
      <c r="B2" t="s">
        <v>16</v>
      </c>
      <c r="C2" t="s">
        <v>17</v>
      </c>
      <c r="D2" t="s">
        <v>51</v>
      </c>
    </row>
    <row r="3" spans="1:5" x14ac:dyDescent="0.25">
      <c r="A3">
        <v>5</v>
      </c>
      <c r="B3">
        <v>0</v>
      </c>
      <c r="C3">
        <v>0</v>
      </c>
      <c r="D3">
        <v>-30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6"/>
  <sheetViews>
    <sheetView zoomScale="145" zoomScaleNormal="145" workbookViewId="0">
      <selection activeCell="J3" sqref="J3"/>
    </sheetView>
  </sheetViews>
  <sheetFormatPr baseColWidth="10" defaultRowHeight="15" x14ac:dyDescent="0.25"/>
  <sheetData>
    <row r="1" spans="1:6" x14ac:dyDescent="0.25">
      <c r="A1" t="s">
        <v>56</v>
      </c>
      <c r="B1" t="s">
        <v>14</v>
      </c>
      <c r="C1" t="s">
        <v>14</v>
      </c>
      <c r="D1" t="s">
        <v>33</v>
      </c>
      <c r="E1" t="s">
        <v>33</v>
      </c>
      <c r="F1" t="s">
        <v>64</v>
      </c>
    </row>
    <row r="2" spans="1:6" ht="18" x14ac:dyDescent="0.35">
      <c r="A2" t="s">
        <v>15</v>
      </c>
      <c r="B2" t="s">
        <v>54</v>
      </c>
      <c r="C2" t="s">
        <v>55</v>
      </c>
      <c r="D2" t="s">
        <v>52</v>
      </c>
      <c r="E2" t="s">
        <v>53</v>
      </c>
    </row>
    <row r="3" spans="1:6" x14ac:dyDescent="0.25">
      <c r="A3">
        <v>3</v>
      </c>
      <c r="B3">
        <v>0</v>
      </c>
      <c r="C3">
        <v>0</v>
      </c>
      <c r="D3">
        <v>0</v>
      </c>
      <c r="E3">
        <v>0.5</v>
      </c>
    </row>
    <row r="4" spans="1:6" x14ac:dyDescent="0.25">
      <c r="A4">
        <v>6</v>
      </c>
      <c r="B4">
        <v>0</v>
      </c>
      <c r="C4">
        <v>0</v>
      </c>
      <c r="D4">
        <v>0</v>
      </c>
      <c r="E4">
        <f>2/6</f>
        <v>0.33333333333333331</v>
      </c>
    </row>
    <row r="5" spans="1:6" x14ac:dyDescent="0.25">
      <c r="A5">
        <v>8</v>
      </c>
      <c r="B5">
        <v>0</v>
      </c>
      <c r="C5">
        <v>0</v>
      </c>
      <c r="D5">
        <v>0</v>
      </c>
      <c r="E5">
        <f>3/5</f>
        <v>0.6</v>
      </c>
    </row>
    <row r="6" spans="1:6" x14ac:dyDescent="0.2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Francisco Cisneros</cp:lastModifiedBy>
  <dcterms:created xsi:type="dcterms:W3CDTF">2020-10-21T15:09:07Z</dcterms:created>
  <dcterms:modified xsi:type="dcterms:W3CDTF">2023-05-02T22:39:17Z</dcterms:modified>
</cp:coreProperties>
</file>