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9" documentId="8_{3674C6F0-DC22-40E7-BC21-96D25D0AE10C}" xr6:coauthVersionLast="47" xr6:coauthVersionMax="47" xr10:uidLastSave="{0A5C69B6-8ABB-4598-8D11-3DB16A5FE0A4}"/>
  <bookViews>
    <workbookView xWindow="-98" yWindow="-98" windowWidth="30915" windowHeight="16876" activeTab="14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spring" sheetId="16" r:id="rId5"/>
    <sheet name="rigid" sheetId="15" r:id="rId6"/>
    <sheet name="fix nodes" sheetId="4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E5" i="7"/>
  <c r="E4" i="7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<sst xmlns="http://schemas.openxmlformats.org/spreadsheetml/2006/main" count="200" uniqueCount="114">
  <si>
    <t>Marco 3D</t>
  </si>
  <si>
    <t>mm</t>
  </si>
  <si>
    <t>Nudos</t>
  </si>
  <si>
    <t>x</t>
  </si>
  <si>
    <t>y</t>
  </si>
  <si>
    <t>z</t>
  </si>
  <si>
    <t>N</t>
  </si>
  <si>
    <t>Elemento</t>
  </si>
  <si>
    <t>vxz x</t>
  </si>
  <si>
    <t>vxz y</t>
  </si>
  <si>
    <t>vxz z</t>
  </si>
  <si>
    <t>nudoi</t>
  </si>
  <si>
    <t>nudoj</t>
  </si>
  <si>
    <t>ejes locales</t>
  </si>
  <si>
    <t>Área (mm2)</t>
  </si>
  <si>
    <t>Iy (mm4)</t>
  </si>
  <si>
    <t>Iz (mm4)</t>
  </si>
  <si>
    <t>J (mm4)</t>
  </si>
  <si>
    <t>E (MPa)</t>
  </si>
  <si>
    <t>G (Mpa)</t>
  </si>
  <si>
    <t>6GDL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</si>
  <si>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</si>
  <si>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</si>
  <si>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</si>
  <si>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</si>
  <si>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</si>
  <si>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</si>
  <si>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</si>
  <si>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</si>
  <si>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</si>
  <si>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</si>
  <si>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</si>
  <si>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</si>
  <si>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</si>
  <si>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</si>
  <si>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</si>
  <si>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</si>
  <si>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</si>
  <si>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</si>
  <si>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</si>
  <si>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</si>
  <si>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</si>
  <si>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</si>
  <si>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</si>
  <si>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</si>
  <si>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</si>
  <si>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</si>
  <si>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</si>
  <si>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</si>
  <si>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</si>
  <si>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 xml:space="preserve"> </t>
  </si>
  <si>
    <t>N*s^2/mm</t>
  </si>
  <si>
    <t>N*mm*s^2/mm</t>
  </si>
  <si>
    <t>mx</t>
  </si>
  <si>
    <t>my</t>
  </si>
  <si>
    <t>mz</t>
  </si>
  <si>
    <t>mrx</t>
  </si>
  <si>
    <t>mry</t>
  </si>
  <si>
    <t>mrz</t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</si>
  <si>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</si>
  <si>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</si>
  <si>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</si>
  <si>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</si>
  <si>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</si>
  <si>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</si>
  <si>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</si>
  <si>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</si>
  <si>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</si>
  <si>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</si>
  <si>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</si>
  <si>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</si>
  <si>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</si>
  <si>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</si>
  <si>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</si>
  <si>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</si>
  <si>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</si>
  <si>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</si>
  <si>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</si>
  <si>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</si>
  <si>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</si>
  <si>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</si>
  <si>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</si>
  <si>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</si>
  <si>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</si>
  <si>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</si>
  <si>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</si>
  <si>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</si>
  <si>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</si>
  <si>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</si>
  <si>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</si>
  <si>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</si>
  <si>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</si>
  <si>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</si>
  <si>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</si>
  <si>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</si>
  <si>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</si>
  <si>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</si>
  <si>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</si>
  <si>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</si>
  <si>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</si>
  <si>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</si>
  <si>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rigid body</t>
  </si>
  <si>
    <t>master node</t>
  </si>
  <si>
    <t>slave node</t>
  </si>
  <si>
    <t>N*mm/rad</t>
  </si>
  <si>
    <t>kx</t>
  </si>
  <si>
    <t>ky</t>
  </si>
  <si>
    <t>kz</t>
  </si>
  <si>
    <t>krx</t>
  </si>
  <si>
    <t>kry</t>
  </si>
  <si>
    <t>krz</t>
  </si>
  <si>
    <t>N*s^2/mm^4</t>
  </si>
  <si>
    <t>gamma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</si>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</sst>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7"/>
  <sheetViews>
    <sheetView zoomScale="170" zoomScaleNormal="170" workbookViewId="0">
      <selection activeCell="A10" sqref="A10"/>
    </sheetView>
  </sheetViews>
  <sheetFormatPr baseColWidth="10" defaultColWidth="11.3984375" defaultRowHeight="14.25" x14ac:dyDescent="0.45"/>
  <cols>
    <col min="7" max="7" width="19.86328125" customWidth="1"/>
  </cols>
  <sheetData>
    <row r="1" spans="1:4" x14ac:dyDescent="0.45">
      <c r="A1" t="s">
        <v>0</v>
      </c>
      <c r="B1" t="s">
        <v>1</v>
      </c>
      <c r="C1" t="s">
        <v>1</v>
      </c>
      <c r="D1" t="s">
        <v>1</v>
      </c>
    </row>
    <row r="2" spans="1:4" x14ac:dyDescent="0.45">
      <c r="A2" t="s">
        <v>2</v>
      </c>
      <c r="B2" t="s">
        <v>3</v>
      </c>
      <c r="C2" t="s">
        <v>4</v>
      </c>
      <c r="D2" t="s">
        <v>5</v>
      </c>
    </row>
    <row r="3" spans="1:4" x14ac:dyDescent="0.45">
      <c r="A3">
        <v>1</v>
      </c>
      <c r="B3">
        <v>0</v>
      </c>
      <c r="C3">
        <v>0</v>
      </c>
      <c r="D3">
        <v>0</v>
      </c>
    </row>
    <row r="4" spans="1:4" x14ac:dyDescent="0.45">
      <c r="A4">
        <v>2</v>
      </c>
      <c r="B4">
        <v>5000</v>
      </c>
      <c r="C4">
        <v>0</v>
      </c>
      <c r="D4">
        <v>0</v>
      </c>
    </row>
    <row r="5" spans="1:4" x14ac:dyDescent="0.45">
      <c r="A5">
        <v>3</v>
      </c>
      <c r="B5">
        <v>0</v>
      </c>
      <c r="C5">
        <v>5000</v>
      </c>
      <c r="D5">
        <v>0</v>
      </c>
    </row>
    <row r="6" spans="1:4" x14ac:dyDescent="0.45">
      <c r="A6">
        <v>4</v>
      </c>
      <c r="B6">
        <v>5000</v>
      </c>
      <c r="C6">
        <v>5000</v>
      </c>
      <c r="D6">
        <v>0</v>
      </c>
    </row>
    <row r="7" spans="1:4" x14ac:dyDescent="0.45">
      <c r="A7">
        <v>5</v>
      </c>
      <c r="B7">
        <v>0</v>
      </c>
      <c r="C7">
        <v>0</v>
      </c>
      <c r="D7">
        <v>4000</v>
      </c>
    </row>
    <row r="8" spans="1:4" x14ac:dyDescent="0.45">
      <c r="A8">
        <v>6</v>
      </c>
      <c r="B8">
        <v>5000</v>
      </c>
      <c r="C8">
        <v>0</v>
      </c>
      <c r="D8">
        <v>4000</v>
      </c>
    </row>
    <row r="9" spans="1:4" x14ac:dyDescent="0.45">
      <c r="A9">
        <v>7</v>
      </c>
      <c r="B9">
        <v>0</v>
      </c>
      <c r="C9">
        <v>5000</v>
      </c>
      <c r="D9">
        <v>4000</v>
      </c>
    </row>
    <row r="10" spans="1:4" x14ac:dyDescent="0.45">
      <c r="A10">
        <v>8</v>
      </c>
      <c r="B10">
        <v>5000</v>
      </c>
      <c r="C10">
        <v>5000</v>
      </c>
      <c r="D10">
        <v>4000</v>
      </c>
    </row>
    <row r="17" ht="12.4" customHeight="1" x14ac:dyDescent="0.4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6"/>
  <sheetViews>
    <sheetView zoomScale="145" zoomScaleNormal="145" workbookViewId="0">
      <selection activeCell="A5" sqref="A5"/>
    </sheetView>
  </sheetViews>
  <sheetFormatPr baseColWidth="10" defaultColWidth="11.3984375" defaultRowHeight="14.25" x14ac:dyDescent="0.45"/>
  <sheetData>
    <row r="1" spans="1:6" x14ac:dyDescent="0.45">
      <c r="A1" t="s">
        <v>43</v>
      </c>
      <c r="B1" t="s">
        <v>6</v>
      </c>
      <c r="C1" t="s">
        <v>6</v>
      </c>
      <c r="D1" t="s">
        <v>44</v>
      </c>
      <c r="E1" t="s">
        <v>44</v>
      </c>
      <c r="F1" t="s">
        <v>45</v>
      </c>
    </row>
    <row r="2" spans="1:6" ht="15.75" x14ac:dyDescent="0.55000000000000004">
      <c r="A2" t="s">
        <v>39</v>
      </c>
      <c r="B2" t="s">
        <v>46</v>
      </c>
      <c r="C2" t="s">
        <v>47</v>
      </c>
      <c r="D2" t="s">
        <v>48</v>
      </c>
      <c r="E2" t="s">
        <v>49</v>
      </c>
    </row>
    <row r="3" spans="1:6" x14ac:dyDescent="0.45">
      <c r="A3">
        <v>3</v>
      </c>
      <c r="B3">
        <v>0</v>
      </c>
      <c r="C3">
        <v>0</v>
      </c>
      <c r="D3">
        <v>0</v>
      </c>
      <c r="E3">
        <v>0.5</v>
      </c>
    </row>
    <row r="4" spans="1:6" x14ac:dyDescent="0.45">
      <c r="A4">
        <v>6</v>
      </c>
      <c r="B4">
        <v>0</v>
      </c>
      <c r="C4">
        <v>0</v>
      </c>
      <c r="D4">
        <v>0</v>
      </c>
      <c r="E4">
        <f>2/6</f>
        <v>0.33333333333333331</v>
      </c>
    </row>
    <row r="5" spans="1:6" x14ac:dyDescent="0.45">
      <c r="A5">
        <v>8</v>
      </c>
      <c r="B5">
        <v>0</v>
      </c>
      <c r="C5">
        <v>0</v>
      </c>
      <c r="D5">
        <v>0</v>
      </c>
      <c r="E5">
        <f>3/5</f>
        <v>0.6</v>
      </c>
    </row>
    <row r="6" spans="1:6" x14ac:dyDescent="0.45">
      <c r="A6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0"/>
  <sheetViews>
    <sheetView zoomScale="160" zoomScaleNormal="160" workbookViewId="0">
      <selection activeCell="B2" sqref="B2"/>
    </sheetView>
  </sheetViews>
  <sheetFormatPr baseColWidth="10" defaultColWidth="11.3984375" defaultRowHeight="14.25" x14ac:dyDescent="0.45"/>
  <sheetData>
    <row r="1" spans="1:7" x14ac:dyDescent="0.45">
      <c r="A1" t="s">
        <v>0</v>
      </c>
      <c r="B1" t="s">
        <v>51</v>
      </c>
      <c r="C1" t="s">
        <v>51</v>
      </c>
      <c r="D1" t="s">
        <v>51</v>
      </c>
      <c r="E1" t="s">
        <v>52</v>
      </c>
      <c r="F1" t="s">
        <v>52</v>
      </c>
      <c r="G1" t="s">
        <v>52</v>
      </c>
    </row>
    <row r="2" spans="1:7" x14ac:dyDescent="0.45">
      <c r="A2" t="s">
        <v>2</v>
      </c>
      <c r="B2" s="3" t="s">
        <v>53</v>
      </c>
      <c r="C2" s="3" t="s">
        <v>54</v>
      </c>
      <c r="D2" s="3" t="s">
        <v>55</v>
      </c>
      <c r="E2" s="3" t="s">
        <v>56</v>
      </c>
      <c r="F2" s="3" t="s">
        <v>57</v>
      </c>
      <c r="G2" s="3" t="s">
        <v>58</v>
      </c>
    </row>
    <row r="3" spans="1:7" x14ac:dyDescent="0.45">
      <c r="A3">
        <v>1</v>
      </c>
      <c r="B3">
        <v>3.5798883398238203E-2</v>
      </c>
      <c r="C3">
        <v>3.5798883398238203E-2</v>
      </c>
      <c r="D3">
        <v>3.5798883398238203E-2</v>
      </c>
      <c r="E3" s="2">
        <v>1E-8</v>
      </c>
      <c r="F3" s="2">
        <v>1E-8</v>
      </c>
      <c r="G3" s="2">
        <v>1E-8</v>
      </c>
    </row>
    <row r="4" spans="1:7" x14ac:dyDescent="0.45">
      <c r="A4">
        <v>2</v>
      </c>
      <c r="B4">
        <v>3.5798883398238203E-2</v>
      </c>
      <c r="C4">
        <v>3.5798883398238203E-2</v>
      </c>
      <c r="D4">
        <v>3.5798883398238203E-2</v>
      </c>
      <c r="E4" s="2">
        <v>1E-8</v>
      </c>
      <c r="F4" s="2">
        <v>1E-8</v>
      </c>
      <c r="G4" s="2">
        <v>1E-8</v>
      </c>
    </row>
    <row r="5" spans="1:7" x14ac:dyDescent="0.45">
      <c r="A5">
        <v>3</v>
      </c>
      <c r="B5">
        <v>3.5798883398238203E-2</v>
      </c>
      <c r="C5">
        <v>3.5798883398238203E-2</v>
      </c>
      <c r="D5">
        <v>3.5798883398238203E-2</v>
      </c>
      <c r="E5" s="2">
        <v>1E-8</v>
      </c>
      <c r="F5" s="2">
        <v>1E-8</v>
      </c>
      <c r="G5" s="2">
        <v>1E-8</v>
      </c>
    </row>
    <row r="6" spans="1:7" x14ac:dyDescent="0.45">
      <c r="A6">
        <v>4</v>
      </c>
      <c r="B6">
        <v>3.5798883398238203E-2</v>
      </c>
      <c r="C6">
        <v>3.5798883398238203E-2</v>
      </c>
      <c r="D6">
        <v>3.5798883398238203E-2</v>
      </c>
      <c r="E6" s="2">
        <v>1E-8</v>
      </c>
      <c r="F6" s="2">
        <v>1E-8</v>
      </c>
      <c r="G6" s="2">
        <v>1E-8</v>
      </c>
    </row>
    <row r="7" spans="1:7" x14ac:dyDescent="0.45">
      <c r="A7">
        <v>5</v>
      </c>
      <c r="B7">
        <v>3.5798883398238203E-2</v>
      </c>
      <c r="C7">
        <v>3.5798883398238203E-2</v>
      </c>
      <c r="D7">
        <v>3.5798883398238203E-2</v>
      </c>
      <c r="E7" s="2">
        <v>1E-8</v>
      </c>
      <c r="F7" s="2">
        <v>1E-8</v>
      </c>
      <c r="G7" s="2">
        <v>1E-8</v>
      </c>
    </row>
    <row r="8" spans="1:7" x14ac:dyDescent="0.45">
      <c r="A8">
        <v>6</v>
      </c>
      <c r="B8">
        <v>3.5798883398238203E-2</v>
      </c>
      <c r="C8">
        <v>3.5798883398238203E-2</v>
      </c>
      <c r="D8">
        <v>3.5798883398238203E-2</v>
      </c>
      <c r="E8" s="2">
        <v>1E-8</v>
      </c>
      <c r="F8" s="2">
        <v>1E-8</v>
      </c>
      <c r="G8" s="2">
        <v>1E-8</v>
      </c>
    </row>
    <row r="9" spans="1:7" x14ac:dyDescent="0.45">
      <c r="A9">
        <v>7</v>
      </c>
      <c r="B9">
        <v>3.5798883398238203E-2</v>
      </c>
      <c r="C9">
        <v>3.5798883398238203E-2</v>
      </c>
      <c r="D9">
        <v>3.5798883398238203E-2</v>
      </c>
      <c r="E9" s="2">
        <v>1E-8</v>
      </c>
      <c r="F9" s="2">
        <v>1E-8</v>
      </c>
      <c r="G9" s="2">
        <v>1E-8</v>
      </c>
    </row>
    <row r="10" spans="1:7" x14ac:dyDescent="0.45">
      <c r="A10">
        <v>8</v>
      </c>
      <c r="B10">
        <v>3.5798883398238203E-2</v>
      </c>
      <c r="C10">
        <v>3.5798883398238203E-2</v>
      </c>
      <c r="D10">
        <v>3.5798883398238203E-2</v>
      </c>
      <c r="E10" s="2">
        <v>1E-8</v>
      </c>
      <c r="F10" s="2">
        <v>1E-8</v>
      </c>
      <c r="G10" s="2">
        <v>1E-8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3" sqref="A3"/>
    </sheetView>
  </sheetViews>
  <sheetFormatPr baseColWidth="10" defaultColWidth="11.3984375" defaultRowHeight="14.25" x14ac:dyDescent="0.45"/>
  <sheetData>
    <row r="1" spans="1:7" x14ac:dyDescent="0.45">
      <c r="A1" t="s">
        <v>59</v>
      </c>
      <c r="B1" t="s">
        <v>60</v>
      </c>
    </row>
    <row r="2" spans="1:7" x14ac:dyDescent="0.45">
      <c r="A2" t="s">
        <v>61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J2" sqref="J2"/>
    </sheetView>
  </sheetViews>
  <sheetFormatPr baseColWidth="10" defaultColWidth="11.3984375" defaultRowHeight="14.25" x14ac:dyDescent="0.45"/>
  <cols>
    <col min="1" max="1" width="10.73046875"/>
  </cols>
  <sheetData>
    <row r="1" spans="1:10" x14ac:dyDescent="0.4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62</v>
      </c>
    </row>
    <row r="2" spans="1:10" x14ac:dyDescent="0.45">
      <c r="A2">
        <f>1/200</f>
        <v>5.0000000000000001E-3</v>
      </c>
      <c r="B2">
        <v>5</v>
      </c>
      <c r="C2">
        <v>5</v>
      </c>
      <c r="D2">
        <v>6</v>
      </c>
      <c r="E2">
        <v>6</v>
      </c>
      <c r="F2">
        <v>7</v>
      </c>
      <c r="G2">
        <v>7</v>
      </c>
      <c r="H2">
        <v>8</v>
      </c>
      <c r="I2">
        <v>8</v>
      </c>
      <c r="J2" t="s">
        <v>63</v>
      </c>
    </row>
    <row r="3" spans="1:10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64</v>
      </c>
    </row>
    <row r="4" spans="1:10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65</v>
      </c>
    </row>
    <row r="5" spans="1:10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66</v>
      </c>
    </row>
    <row r="6" spans="1:10" x14ac:dyDescent="0.4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67</v>
      </c>
    </row>
    <row r="7" spans="1:10" x14ac:dyDescent="0.4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D7" sqref="D7"/>
    </sheetView>
  </sheetViews>
  <sheetFormatPr baseColWidth="10" defaultColWidth="11.3984375" defaultRowHeight="14.25" x14ac:dyDescent="0.45"/>
  <sheetData>
    <row r="1" spans="1:3" x14ac:dyDescent="0.45">
      <c r="B1" t="s">
        <v>68</v>
      </c>
    </row>
    <row r="2" spans="1:3" x14ac:dyDescent="0.45">
      <c r="A2" t="s">
        <v>59</v>
      </c>
    </row>
    <row r="3" spans="1:3" x14ac:dyDescent="0.45">
      <c r="A3" t="s">
        <v>39</v>
      </c>
      <c r="B3" t="s">
        <v>69</v>
      </c>
      <c r="C3" t="s">
        <v>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abSelected="1" topLeftCell="C2" zoomScale="175" zoomScaleNormal="175" workbookViewId="0">
      <selection activeCell="D36" sqref="D36"/>
    </sheetView>
  </sheetViews>
  <sheetFormatPr baseColWidth="10" defaultColWidth="11.3984375" defaultRowHeight="14.25" x14ac:dyDescent="0.45"/>
  <cols>
    <col min="4" max="4" width="23.265625" customWidth="1"/>
    <col min="11" max="11" width="11.59765625" bestFit="1" customWidth="1"/>
  </cols>
  <sheetData>
    <row r="1" spans="1:19" x14ac:dyDescent="0.45">
      <c r="A1" t="s">
        <v>29</v>
      </c>
      <c r="B1">
        <v>1</v>
      </c>
      <c r="C1">
        <v>-5000</v>
      </c>
      <c r="D1">
        <v>0</v>
      </c>
    </row>
    <row r="2" spans="1:19" x14ac:dyDescent="0.45">
      <c r="A2" t="s">
        <v>29</v>
      </c>
      <c r="B2">
        <v>2</v>
      </c>
      <c r="C2">
        <v>-5000</v>
      </c>
      <c r="D2">
        <v>4000</v>
      </c>
    </row>
    <row r="3" spans="1:19" x14ac:dyDescent="0.45">
      <c r="A3" t="s">
        <v>29</v>
      </c>
      <c r="B3">
        <v>3</v>
      </c>
      <c r="C3">
        <v>-5000</v>
      </c>
      <c r="D3">
        <v>7000</v>
      </c>
    </row>
    <row r="4" spans="1:19" x14ac:dyDescent="0.45">
      <c r="A4" t="s">
        <v>29</v>
      </c>
      <c r="B4">
        <v>4</v>
      </c>
      <c r="C4">
        <v>0</v>
      </c>
      <c r="D4">
        <v>0</v>
      </c>
      <c r="H4" t="s">
        <v>71</v>
      </c>
      <c r="I4" t="s">
        <v>72</v>
      </c>
    </row>
    <row r="5" spans="1:19" x14ac:dyDescent="0.45">
      <c r="A5" t="s">
        <v>29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45">
      <c r="A6" t="s">
        <v>29</v>
      </c>
      <c r="B6">
        <v>6</v>
      </c>
      <c r="C6">
        <v>0</v>
      </c>
      <c r="D6">
        <v>7000</v>
      </c>
      <c r="N6" t="s">
        <v>73</v>
      </c>
      <c r="O6" t="s">
        <v>1</v>
      </c>
      <c r="P6" t="s">
        <v>74</v>
      </c>
    </row>
    <row r="7" spans="1:19" x14ac:dyDescent="0.45">
      <c r="A7" t="s">
        <v>29</v>
      </c>
      <c r="B7">
        <v>7</v>
      </c>
      <c r="C7">
        <v>5000</v>
      </c>
      <c r="D7">
        <v>0</v>
      </c>
      <c r="E7" t="s">
        <v>75</v>
      </c>
      <c r="F7" t="s">
        <v>76</v>
      </c>
      <c r="G7" t="s">
        <v>7</v>
      </c>
      <c r="H7" t="s">
        <v>14</v>
      </c>
      <c r="I7" t="s">
        <v>15</v>
      </c>
      <c r="J7" t="s">
        <v>16</v>
      </c>
      <c r="K7" t="s">
        <v>17</v>
      </c>
      <c r="M7" t="s">
        <v>77</v>
      </c>
      <c r="N7" t="s">
        <v>78</v>
      </c>
      <c r="O7" t="s">
        <v>79</v>
      </c>
      <c r="P7" t="s">
        <v>80</v>
      </c>
      <c r="Q7" t="s">
        <v>81</v>
      </c>
      <c r="R7" t="s">
        <v>82</v>
      </c>
    </row>
    <row r="8" spans="1:19" x14ac:dyDescent="0.45">
      <c r="A8" t="s">
        <v>29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83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geom'!B3</f>
        <v>4560.3673118774786</v>
      </c>
      <c r="O8">
        <v>4000</v>
      </c>
      <c r="P8">
        <f>N8*O8</f>
        <v>18241469.247509915</v>
      </c>
      <c r="Q8" s="2">
        <f>P8*M8</f>
        <v>4.3779526194023796E-2</v>
      </c>
      <c r="R8" s="2">
        <f>Q8/2</f>
        <v>2.1889763097011898E-2</v>
      </c>
      <c r="S8" t="s">
        <v>84</v>
      </c>
    </row>
    <row r="9" spans="1:19" x14ac:dyDescent="0.45">
      <c r="A9" t="s">
        <v>29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85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geom'!B5</f>
        <v>4560.3673118774786</v>
      </c>
      <c r="O9">
        <v>6000</v>
      </c>
      <c r="P9">
        <f>N9*O9</f>
        <v>27362203.871264871</v>
      </c>
      <c r="Q9" s="2">
        <f>P9*M9</f>
        <v>6.5669289291035687E-2</v>
      </c>
      <c r="R9" s="2">
        <f>Q9/2</f>
        <v>3.2834644645517844E-2</v>
      </c>
      <c r="S9" t="s">
        <v>86</v>
      </c>
    </row>
    <row r="10" spans="1:19" x14ac:dyDescent="0.45">
      <c r="M10" s="2">
        <v>2.4E-9</v>
      </c>
      <c r="N10">
        <f>'prop geom'!B8</f>
        <v>4560.3673118774786</v>
      </c>
      <c r="O10">
        <v>5000</v>
      </c>
      <c r="P10">
        <f>N10*O10</f>
        <v>22801836.559387393</v>
      </c>
      <c r="Q10" s="2">
        <f>P10*M10</f>
        <v>5.4724407742529742E-2</v>
      </c>
      <c r="R10" s="2">
        <f>Q10/2</f>
        <v>2.7362203871264871E-2</v>
      </c>
      <c r="S10" t="s">
        <v>87</v>
      </c>
    </row>
    <row r="11" spans="1:19" x14ac:dyDescent="0.45">
      <c r="M11" t="s">
        <v>88</v>
      </c>
    </row>
    <row r="12" spans="1:19" x14ac:dyDescent="0.45">
      <c r="M12" s="2">
        <v>1</v>
      </c>
      <c r="N12" s="2">
        <f>R8</f>
        <v>2.1889763097011898E-2</v>
      </c>
    </row>
    <row r="13" spans="1:19" x14ac:dyDescent="0.45">
      <c r="B13" t="s">
        <v>89</v>
      </c>
      <c r="M13" s="2">
        <v>2</v>
      </c>
      <c r="N13" s="2">
        <f>R8+R9+R10</f>
        <v>8.2086611613794616E-2</v>
      </c>
    </row>
    <row r="14" spans="1:19" x14ac:dyDescent="0.45">
      <c r="M14" s="2">
        <v>3</v>
      </c>
      <c r="N14" s="2">
        <f>R8</f>
        <v>2.1889763097011898E-2</v>
      </c>
    </row>
    <row r="15" spans="1:19" x14ac:dyDescent="0.45">
      <c r="M15" s="2">
        <v>4</v>
      </c>
      <c r="N15" s="2">
        <f>N13</f>
        <v>8.2086611613794616E-2</v>
      </c>
    </row>
    <row r="16" spans="1:19" x14ac:dyDescent="0.45">
      <c r="D16" t="s">
        <v>90</v>
      </c>
      <c r="E16" s="1" t="s">
        <v>91</v>
      </c>
      <c r="F16" s="1" t="s">
        <v>91</v>
      </c>
      <c r="G16" s="1" t="s">
        <v>92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2.1889763097011898E-2</v>
      </c>
    </row>
    <row r="17" spans="4:14" x14ac:dyDescent="0.45">
      <c r="D17" t="s">
        <v>90</v>
      </c>
      <c r="E17" s="1" t="s">
        <v>92</v>
      </c>
      <c r="F17" s="1" t="s">
        <v>92</v>
      </c>
      <c r="G17" s="1" t="s">
        <v>93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8.2086611613794616E-2</v>
      </c>
    </row>
    <row r="18" spans="4:14" x14ac:dyDescent="0.45">
      <c r="D18" t="s">
        <v>90</v>
      </c>
      <c r="E18" s="1" t="s">
        <v>93</v>
      </c>
      <c r="F18" s="1" t="s">
        <v>94</v>
      </c>
      <c r="G18" s="1" t="s">
        <v>95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2.1889763097011898E-2</v>
      </c>
    </row>
    <row r="19" spans="4:14" x14ac:dyDescent="0.45">
      <c r="D19" t="s">
        <v>90</v>
      </c>
      <c r="E19" s="1" t="s">
        <v>94</v>
      </c>
      <c r="F19" s="1" t="s">
        <v>95</v>
      </c>
      <c r="G19" s="1" t="s">
        <v>96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8.2086611613794616E-2</v>
      </c>
    </row>
    <row r="20" spans="4:14" x14ac:dyDescent="0.45">
      <c r="D20" t="s">
        <v>90</v>
      </c>
      <c r="E20" s="1" t="s">
        <v>95</v>
      </c>
      <c r="F20" s="1" t="s">
        <v>97</v>
      </c>
      <c r="G20" s="1" t="s">
        <v>98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45">
      <c r="D21" t="s">
        <v>90</v>
      </c>
      <c r="E21" s="1" t="s">
        <v>96</v>
      </c>
      <c r="F21" s="1" t="s">
        <v>98</v>
      </c>
      <c r="G21" s="1" t="s">
        <v>99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45">
      <c r="D22" t="s">
        <v>90</v>
      </c>
      <c r="E22" s="1" t="s">
        <v>97</v>
      </c>
      <c r="F22" s="1" t="s">
        <v>92</v>
      </c>
      <c r="G22" s="1" t="s">
        <v>95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45">
      <c r="D23" t="s">
        <v>90</v>
      </c>
      <c r="E23" s="1" t="s">
        <v>98</v>
      </c>
      <c r="F23" s="1" t="s">
        <v>93</v>
      </c>
      <c r="G23" s="1" t="s">
        <v>96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45">
      <c r="D24" t="s">
        <v>90</v>
      </c>
      <c r="E24" s="1" t="s">
        <v>99</v>
      </c>
      <c r="F24" s="1" t="s">
        <v>95</v>
      </c>
      <c r="G24" s="1" t="s">
        <v>98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45">
      <c r="D25" t="s">
        <v>90</v>
      </c>
      <c r="E25" s="1" t="s">
        <v>100</v>
      </c>
      <c r="F25" s="1" t="s">
        <v>96</v>
      </c>
      <c r="G25" s="1" t="s">
        <v>99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9"/>
  <sheetViews>
    <sheetView zoomScale="190" zoomScaleNormal="190" workbookViewId="0">
      <selection activeCell="B2" sqref="B2"/>
    </sheetView>
  </sheetViews>
  <sheetFormatPr baseColWidth="10" defaultColWidth="11.3984375" defaultRowHeight="14.25" x14ac:dyDescent="0.45"/>
  <sheetData>
    <row r="1" spans="1:4" x14ac:dyDescent="0.45">
      <c r="A1" t="s">
        <v>7</v>
      </c>
      <c r="B1" t="s">
        <v>8</v>
      </c>
      <c r="C1" t="s">
        <v>9</v>
      </c>
      <c r="D1" t="s">
        <v>10</v>
      </c>
    </row>
    <row r="2" spans="1:4" x14ac:dyDescent="0.45">
      <c r="A2">
        <v>1</v>
      </c>
      <c r="B2">
        <v>-1</v>
      </c>
      <c r="C2">
        <v>0</v>
      </c>
      <c r="D2">
        <v>0</v>
      </c>
    </row>
    <row r="3" spans="1:4" x14ac:dyDescent="0.45">
      <c r="A3">
        <v>2</v>
      </c>
      <c r="B3">
        <v>-1</v>
      </c>
      <c r="C3">
        <v>0</v>
      </c>
      <c r="D3">
        <v>0</v>
      </c>
    </row>
    <row r="4" spans="1:4" x14ac:dyDescent="0.45">
      <c r="A4">
        <v>3</v>
      </c>
      <c r="B4">
        <v>-1</v>
      </c>
      <c r="C4">
        <v>0</v>
      </c>
      <c r="D4">
        <v>0</v>
      </c>
    </row>
    <row r="5" spans="1:4" x14ac:dyDescent="0.45">
      <c r="A5">
        <v>4</v>
      </c>
      <c r="B5">
        <v>-1</v>
      </c>
      <c r="C5">
        <v>0</v>
      </c>
      <c r="D5">
        <v>0</v>
      </c>
    </row>
    <row r="6" spans="1:4" x14ac:dyDescent="0.45">
      <c r="A6">
        <v>5</v>
      </c>
      <c r="B6">
        <v>0</v>
      </c>
      <c r="C6">
        <v>0</v>
      </c>
      <c r="D6">
        <v>1</v>
      </c>
    </row>
    <row r="7" spans="1:4" x14ac:dyDescent="0.45">
      <c r="A7">
        <v>6</v>
      </c>
      <c r="B7">
        <v>0</v>
      </c>
      <c r="C7">
        <v>0</v>
      </c>
      <c r="D7">
        <v>1</v>
      </c>
    </row>
    <row r="8" spans="1:4" x14ac:dyDescent="0.45">
      <c r="A8">
        <v>7</v>
      </c>
      <c r="B8">
        <v>0</v>
      </c>
      <c r="C8">
        <v>0</v>
      </c>
      <c r="D8">
        <v>1</v>
      </c>
    </row>
    <row r="9" spans="1:4" x14ac:dyDescent="0.45">
      <c r="A9">
        <v>8</v>
      </c>
      <c r="B9">
        <v>0</v>
      </c>
      <c r="C9">
        <v>0</v>
      </c>
      <c r="D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0"/>
  <sheetViews>
    <sheetView zoomScale="175" zoomScaleNormal="175" workbookViewId="0">
      <selection activeCell="C10" sqref="C10"/>
    </sheetView>
  </sheetViews>
  <sheetFormatPr baseColWidth="10" defaultColWidth="11.3984375" defaultRowHeight="14.25" x14ac:dyDescent="0.45"/>
  <sheetData>
    <row r="1" spans="1:3" x14ac:dyDescent="0.45">
      <c r="A1" t="s">
        <v>0</v>
      </c>
    </row>
    <row r="2" spans="1:3" x14ac:dyDescent="0.45">
      <c r="A2" t="s">
        <v>7</v>
      </c>
      <c r="B2" t="s">
        <v>11</v>
      </c>
      <c r="C2" t="s">
        <v>12</v>
      </c>
    </row>
    <row r="3" spans="1:3" x14ac:dyDescent="0.45">
      <c r="A3">
        <v>1</v>
      </c>
      <c r="B3">
        <v>1</v>
      </c>
      <c r="C3">
        <v>5</v>
      </c>
    </row>
    <row r="4" spans="1:3" x14ac:dyDescent="0.45">
      <c r="A4">
        <v>2</v>
      </c>
      <c r="B4">
        <v>2</v>
      </c>
      <c r="C4">
        <v>6</v>
      </c>
    </row>
    <row r="5" spans="1:3" x14ac:dyDescent="0.45">
      <c r="A5">
        <v>3</v>
      </c>
      <c r="B5">
        <v>3</v>
      </c>
      <c r="C5">
        <v>7</v>
      </c>
    </row>
    <row r="6" spans="1:3" x14ac:dyDescent="0.45">
      <c r="A6">
        <v>4</v>
      </c>
      <c r="B6">
        <v>4</v>
      </c>
      <c r="C6">
        <v>8</v>
      </c>
    </row>
    <row r="7" spans="1:3" x14ac:dyDescent="0.45">
      <c r="A7">
        <v>5</v>
      </c>
      <c r="B7">
        <v>5</v>
      </c>
      <c r="C7">
        <v>6</v>
      </c>
    </row>
    <row r="8" spans="1:3" x14ac:dyDescent="0.45">
      <c r="A8">
        <v>6</v>
      </c>
      <c r="B8">
        <v>7</v>
      </c>
      <c r="C8">
        <v>8</v>
      </c>
    </row>
    <row r="9" spans="1:3" x14ac:dyDescent="0.45">
      <c r="A9">
        <v>7</v>
      </c>
      <c r="B9">
        <v>5</v>
      </c>
      <c r="C9">
        <v>7</v>
      </c>
    </row>
    <row r="10" spans="1:3" x14ac:dyDescent="0.45">
      <c r="A10">
        <v>8</v>
      </c>
      <c r="B10">
        <v>6</v>
      </c>
      <c r="C1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J10"/>
  <sheetViews>
    <sheetView zoomScale="175" zoomScaleNormal="175" workbookViewId="0">
      <selection activeCell="A10" sqref="A10"/>
    </sheetView>
  </sheetViews>
  <sheetFormatPr baseColWidth="10" defaultColWidth="11.3984375" defaultRowHeight="14.25" x14ac:dyDescent="0.45"/>
  <sheetData>
    <row r="1" spans="1:10" x14ac:dyDescent="0.45">
      <c r="A1" t="s">
        <v>0</v>
      </c>
      <c r="C1" t="s">
        <v>13</v>
      </c>
      <c r="H1" t="s">
        <v>111</v>
      </c>
    </row>
    <row r="2" spans="1:10" x14ac:dyDescent="0.45">
      <c r="A2" t="s">
        <v>7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112</v>
      </c>
      <c r="I2" t="s">
        <v>113</v>
      </c>
    </row>
    <row r="3" spans="1:10" x14ac:dyDescent="0.45">
      <c r="A3">
        <v>1</v>
      </c>
      <c r="B3">
        <v>4560.3673118774786</v>
      </c>
      <c r="C3">
        <v>1654968.6983986164</v>
      </c>
      <c r="D3">
        <v>1654968.6983986164</v>
      </c>
      <c r="E3" s="2">
        <v>3309937.3967972328</v>
      </c>
      <c r="F3">
        <v>200000</v>
      </c>
      <c r="G3">
        <f t="shared" ref="G3:G10" si="0">F3/(2*(1+0.3))</f>
        <v>76923.076923076922</v>
      </c>
      <c r="H3" s="2">
        <v>2.4E-9</v>
      </c>
      <c r="I3">
        <v>1</v>
      </c>
      <c r="J3" s="1"/>
    </row>
    <row r="4" spans="1:10" x14ac:dyDescent="0.45">
      <c r="A4">
        <v>2</v>
      </c>
      <c r="B4">
        <v>4560.3673118774786</v>
      </c>
      <c r="C4">
        <v>1654968.6983986164</v>
      </c>
      <c r="D4">
        <v>1654968.6983986164</v>
      </c>
      <c r="E4" s="2">
        <v>3309937.3967972328</v>
      </c>
      <c r="F4">
        <v>200000</v>
      </c>
      <c r="G4">
        <f t="shared" si="0"/>
        <v>76923.076923076922</v>
      </c>
      <c r="H4" s="2">
        <v>2.4E-9</v>
      </c>
      <c r="I4">
        <v>1</v>
      </c>
      <c r="J4" s="1"/>
    </row>
    <row r="5" spans="1:10" x14ac:dyDescent="0.45">
      <c r="A5">
        <v>3</v>
      </c>
      <c r="B5">
        <v>4560.3673118774786</v>
      </c>
      <c r="C5">
        <v>1654968.6983986164</v>
      </c>
      <c r="D5">
        <v>1654968.6983986164</v>
      </c>
      <c r="E5" s="2">
        <v>3309937.3967972328</v>
      </c>
      <c r="F5">
        <v>200000</v>
      </c>
      <c r="G5">
        <f t="shared" si="0"/>
        <v>76923.076923076922</v>
      </c>
      <c r="H5" s="2">
        <v>2.4E-9</v>
      </c>
      <c r="I5">
        <v>1</v>
      </c>
      <c r="J5" s="1"/>
    </row>
    <row r="6" spans="1:10" x14ac:dyDescent="0.45">
      <c r="A6">
        <v>4</v>
      </c>
      <c r="B6">
        <v>4560.3673118774786</v>
      </c>
      <c r="C6">
        <v>1654968.6983986164</v>
      </c>
      <c r="D6">
        <v>1654968.6983986164</v>
      </c>
      <c r="E6" s="2">
        <v>3309937.3967972328</v>
      </c>
      <c r="F6">
        <v>200000</v>
      </c>
      <c r="G6">
        <f t="shared" si="0"/>
        <v>76923.076923076922</v>
      </c>
      <c r="H6" s="2">
        <v>2.4E-9</v>
      </c>
      <c r="I6">
        <v>1</v>
      </c>
      <c r="J6" s="1"/>
    </row>
    <row r="7" spans="1:10" x14ac:dyDescent="0.45">
      <c r="A7">
        <v>5</v>
      </c>
      <c r="B7">
        <v>4560.3673118774786</v>
      </c>
      <c r="C7">
        <v>1654968.6983986164</v>
      </c>
      <c r="D7">
        <v>1654968.6983986164</v>
      </c>
      <c r="E7" s="2">
        <v>3309937.3967972328</v>
      </c>
      <c r="F7">
        <v>200000</v>
      </c>
      <c r="G7">
        <f t="shared" si="0"/>
        <v>76923.076923076922</v>
      </c>
      <c r="H7" s="2">
        <v>2.4E-9</v>
      </c>
      <c r="I7">
        <v>1</v>
      </c>
      <c r="J7" s="1"/>
    </row>
    <row r="8" spans="1:10" x14ac:dyDescent="0.45">
      <c r="A8">
        <v>6</v>
      </c>
      <c r="B8">
        <v>4560.3673118774786</v>
      </c>
      <c r="C8">
        <v>1654968.6983986164</v>
      </c>
      <c r="D8">
        <v>1654968.6983986164</v>
      </c>
      <c r="E8" s="2">
        <v>3309937.3967972328</v>
      </c>
      <c r="F8">
        <v>200000</v>
      </c>
      <c r="G8">
        <f t="shared" si="0"/>
        <v>76923.076923076922</v>
      </c>
      <c r="H8" s="2">
        <v>2.4E-9</v>
      </c>
      <c r="I8">
        <v>1</v>
      </c>
      <c r="J8" s="1"/>
    </row>
    <row r="9" spans="1:10" x14ac:dyDescent="0.45">
      <c r="A9">
        <v>7</v>
      </c>
      <c r="B9">
        <v>4560.3673118774786</v>
      </c>
      <c r="C9">
        <v>1654968.6983986164</v>
      </c>
      <c r="D9">
        <v>1654968.6983986164</v>
      </c>
      <c r="E9" s="2">
        <v>3309937.3967972328</v>
      </c>
      <c r="F9">
        <v>200000</v>
      </c>
      <c r="G9">
        <f t="shared" si="0"/>
        <v>76923.076923076922</v>
      </c>
      <c r="H9" s="2">
        <v>2.4E-9</v>
      </c>
      <c r="I9">
        <v>1</v>
      </c>
      <c r="J9" s="1"/>
    </row>
    <row r="10" spans="1:10" x14ac:dyDescent="0.45">
      <c r="A10">
        <v>8</v>
      </c>
      <c r="B10">
        <v>4560.3673118774786</v>
      </c>
      <c r="C10">
        <v>1654968.6983986164</v>
      </c>
      <c r="D10">
        <v>1654968.6983986164</v>
      </c>
      <c r="E10" s="2">
        <v>3309937.3967972328</v>
      </c>
      <c r="F10">
        <v>200000</v>
      </c>
      <c r="G10">
        <f t="shared" si="0"/>
        <v>76923.076923076922</v>
      </c>
      <c r="H10" s="2">
        <v>2.4E-9</v>
      </c>
      <c r="I10">
        <v>1</v>
      </c>
      <c r="J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56B3F-73B9-47E0-92C6-B96E50B7995F}">
  <dimension ref="A1:H2"/>
  <sheetViews>
    <sheetView zoomScale="175" zoomScaleNormal="175" workbookViewId="0">
      <selection activeCell="A3" sqref="A3"/>
    </sheetView>
  </sheetViews>
  <sheetFormatPr baseColWidth="10" defaultColWidth="11.3984375" defaultRowHeight="14.25" x14ac:dyDescent="0.45"/>
  <sheetData>
    <row r="1" spans="1:8" x14ac:dyDescent="0.45">
      <c r="A1" t="s">
        <v>0</v>
      </c>
      <c r="B1" t="s">
        <v>37</v>
      </c>
      <c r="C1" t="s">
        <v>37</v>
      </c>
      <c r="D1" t="s">
        <v>37</v>
      </c>
      <c r="E1" t="s">
        <v>104</v>
      </c>
      <c r="F1" t="s">
        <v>104</v>
      </c>
      <c r="G1" t="s">
        <v>104</v>
      </c>
      <c r="H1" t="s">
        <v>28</v>
      </c>
    </row>
    <row r="2" spans="1:8" x14ac:dyDescent="0.45">
      <c r="A2" t="s">
        <v>29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4207-ADE7-4C52-BC30-6B88402A8CF2}">
  <dimension ref="A1:B4"/>
  <sheetViews>
    <sheetView zoomScale="175" zoomScaleNormal="175" workbookViewId="0">
      <selection activeCell="A4" sqref="A4"/>
    </sheetView>
  </sheetViews>
  <sheetFormatPr baseColWidth="10" defaultColWidth="11.3984375" defaultRowHeight="14.25" x14ac:dyDescent="0.45"/>
  <sheetData>
    <row r="1" spans="1:2" x14ac:dyDescent="0.45">
      <c r="A1" t="s">
        <v>101</v>
      </c>
      <c r="B1" t="s">
        <v>20</v>
      </c>
    </row>
    <row r="2" spans="1:2" x14ac:dyDescent="0.45">
      <c r="A2" t="s">
        <v>102</v>
      </c>
      <c r="B2" t="s">
        <v>103</v>
      </c>
    </row>
    <row r="3" spans="1:2" x14ac:dyDescent="0.45">
      <c r="A3">
        <v>5</v>
      </c>
      <c r="B3">
        <v>6</v>
      </c>
    </row>
    <row r="4" spans="1:2" x14ac:dyDescent="0.45">
      <c r="A4">
        <v>7</v>
      </c>
      <c r="B4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A5" sqref="A5"/>
    </sheetView>
  </sheetViews>
  <sheetFormatPr baseColWidth="10" defaultColWidth="11.3984375" defaultRowHeight="14.25" x14ac:dyDescent="0.45"/>
  <sheetData>
    <row r="1" spans="1:7" x14ac:dyDescent="0.45">
      <c r="A1" t="s">
        <v>0</v>
      </c>
      <c r="B1" t="s">
        <v>20</v>
      </c>
    </row>
    <row r="2" spans="1:7" x14ac:dyDescent="0.45">
      <c r="A2" t="s">
        <v>7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</row>
    <row r="3" spans="1:7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45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45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3"/>
  <sheetViews>
    <sheetView zoomScale="130" zoomScaleNormal="130" workbookViewId="0">
      <selection activeCell="B3" sqref="B3"/>
    </sheetView>
  </sheetViews>
  <sheetFormatPr baseColWidth="10" defaultColWidth="11.3984375" defaultRowHeight="14.25" x14ac:dyDescent="0.45"/>
  <sheetData>
    <row r="1" spans="1:8" x14ac:dyDescent="0.45">
      <c r="A1" t="s">
        <v>0</v>
      </c>
      <c r="B1" t="s">
        <v>6</v>
      </c>
      <c r="C1" t="s">
        <v>6</v>
      </c>
      <c r="D1" t="s">
        <v>6</v>
      </c>
      <c r="E1" t="s">
        <v>27</v>
      </c>
      <c r="F1" t="s">
        <v>27</v>
      </c>
      <c r="G1" t="s">
        <v>27</v>
      </c>
      <c r="H1" t="s">
        <v>28</v>
      </c>
    </row>
    <row r="2" spans="1:8" x14ac:dyDescent="0.45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</row>
    <row r="3" spans="1:8" x14ac:dyDescent="0.45">
      <c r="A3">
        <v>5</v>
      </c>
      <c r="B3">
        <v>5000</v>
      </c>
      <c r="C3">
        <v>0</v>
      </c>
      <c r="D3">
        <v>0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3"/>
  <sheetViews>
    <sheetView zoomScale="160" zoomScaleNormal="160" workbookViewId="0">
      <selection activeCell="D3" sqref="D3"/>
    </sheetView>
  </sheetViews>
  <sheetFormatPr baseColWidth="10" defaultColWidth="11.3984375" defaultRowHeight="14.25" x14ac:dyDescent="0.45"/>
  <sheetData>
    <row r="1" spans="1:5" x14ac:dyDescent="0.45">
      <c r="A1" t="s">
        <v>36</v>
      </c>
      <c r="B1" t="s">
        <v>37</v>
      </c>
      <c r="C1" t="s">
        <v>37</v>
      </c>
      <c r="D1" t="s">
        <v>37</v>
      </c>
      <c r="E1" t="s">
        <v>38</v>
      </c>
    </row>
    <row r="2" spans="1:5" x14ac:dyDescent="0.45">
      <c r="A2" t="s">
        <v>39</v>
      </c>
      <c r="B2" t="s">
        <v>40</v>
      </c>
      <c r="C2" t="s">
        <v>41</v>
      </c>
      <c r="D2" t="s">
        <v>42</v>
      </c>
    </row>
    <row r="3" spans="1:5" x14ac:dyDescent="0.45">
      <c r="A3">
        <v>5</v>
      </c>
      <c r="B3">
        <v>0</v>
      </c>
      <c r="C3">
        <v>0</v>
      </c>
      <c r="D3">
        <v>-30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spring</vt:lpstr>
      <vt:lpstr>rigid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Rolando Salgado Estrada</cp:lastModifiedBy>
  <cp:revision/>
  <dcterms:created xsi:type="dcterms:W3CDTF">2020-10-21T15:09:07Z</dcterms:created>
  <dcterms:modified xsi:type="dcterms:W3CDTF">2022-01-05T16:43:35Z</dcterms:modified>
  <cp:category/>
  <cp:contentStatus/>
</cp:coreProperties>
</file>