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Proyecto eléctrico\Buck-Boost\"/>
    </mc:Choice>
  </mc:AlternateContent>
  <xr:revisionPtr revIDLastSave="0" documentId="13_ncr:1_{315780FC-478D-43A8-83AB-9717AE43F54E}" xr6:coauthVersionLast="46" xr6:coauthVersionMax="46" xr10:uidLastSave="{00000000-0000-0000-0000-000000000000}"/>
  <bookViews>
    <workbookView xWindow="-120" yWindow="-120" windowWidth="29040" windowHeight="16440" xr2:uid="{67368442-BCF3-4B00-96AD-A047722223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" l="1"/>
  <c r="H49" i="1"/>
  <c r="H48" i="1"/>
  <c r="C55" i="1"/>
  <c r="H23" i="1"/>
  <c r="L24" i="1" s="1"/>
  <c r="L23" i="1"/>
  <c r="L15" i="1"/>
  <c r="H15" i="1"/>
  <c r="C22" i="1"/>
  <c r="H16" i="1" s="1"/>
  <c r="H50" i="1" l="1"/>
  <c r="L49" i="1" s="1"/>
  <c r="H17" i="1"/>
  <c r="L16" i="1" s="1"/>
</calcChain>
</file>

<file path=xl/sharedStrings.xml><?xml version="1.0" encoding="utf-8"?>
<sst xmlns="http://schemas.openxmlformats.org/spreadsheetml/2006/main" count="166" uniqueCount="77">
  <si>
    <t>C</t>
  </si>
  <si>
    <t>Componentes</t>
  </si>
  <si>
    <t>Tensión V</t>
  </si>
  <si>
    <t>Corriente A</t>
  </si>
  <si>
    <t>Potencia W</t>
  </si>
  <si>
    <t xml:space="preserve">Encapsulado </t>
  </si>
  <si>
    <t xml:space="preserve">Modelo </t>
  </si>
  <si>
    <t>Precio</t>
  </si>
  <si>
    <t>Buck-Boost</t>
  </si>
  <si>
    <t>MOSFET</t>
  </si>
  <si>
    <t>Diodo</t>
  </si>
  <si>
    <t>Capacitor</t>
  </si>
  <si>
    <t>HM2135-ND</t>
  </si>
  <si>
    <t>10A </t>
  </si>
  <si>
    <t>Inductor(10mH)</t>
  </si>
  <si>
    <t>900V</t>
  </si>
  <si>
    <t>C3M0280090D</t>
  </si>
  <si>
    <t>11A</t>
  </si>
  <si>
    <t>TO-247-3</t>
  </si>
  <si>
    <t>C6D06065A</t>
  </si>
  <si>
    <t>TO-220-2</t>
  </si>
  <si>
    <t>650V</t>
  </si>
  <si>
    <t>12A</t>
  </si>
  <si>
    <t>54W</t>
  </si>
  <si>
    <t>32W</t>
  </si>
  <si>
    <t>Parámetros estaticos</t>
  </si>
  <si>
    <t>Símbolo</t>
  </si>
  <si>
    <t xml:space="preserve">Valor </t>
  </si>
  <si>
    <t>Unidad</t>
  </si>
  <si>
    <t>R_DS(on)</t>
  </si>
  <si>
    <t>V</t>
  </si>
  <si>
    <t>id</t>
  </si>
  <si>
    <t>A</t>
  </si>
  <si>
    <t>D</t>
  </si>
  <si>
    <t>%</t>
  </si>
  <si>
    <t>Parámetros de conmutación</t>
  </si>
  <si>
    <t>Eon</t>
  </si>
  <si>
    <t>Eoff</t>
  </si>
  <si>
    <t>Etot</t>
  </si>
  <si>
    <t>fsw</t>
  </si>
  <si>
    <t>Hz</t>
  </si>
  <si>
    <t>Parámetros Térmicos</t>
  </si>
  <si>
    <t>Tjmax</t>
  </si>
  <si>
    <t>Ta</t>
  </si>
  <si>
    <t>Rja</t>
  </si>
  <si>
    <t>C/W</t>
  </si>
  <si>
    <t>Rjc</t>
  </si>
  <si>
    <t>VF</t>
  </si>
  <si>
    <t>IF</t>
  </si>
  <si>
    <t>IR</t>
  </si>
  <si>
    <t>Perdidas del Transistor</t>
  </si>
  <si>
    <t xml:space="preserve">Símbolo  </t>
  </si>
  <si>
    <t>Valor</t>
  </si>
  <si>
    <t>Pcond</t>
  </si>
  <si>
    <t>W</t>
  </si>
  <si>
    <t>Psw</t>
  </si>
  <si>
    <t>Ptot</t>
  </si>
  <si>
    <t>Perdidas del Diodo</t>
  </si>
  <si>
    <t>PD</t>
  </si>
  <si>
    <t>P_sin_Hs</t>
  </si>
  <si>
    <t>Rsa</t>
  </si>
  <si>
    <t>Diseño del disipador Diodo</t>
  </si>
  <si>
    <t>Heatsink Diode</t>
  </si>
  <si>
    <t>TO-220</t>
  </si>
  <si>
    <t>Diseño del disipador MOSFET</t>
  </si>
  <si>
    <t>HSE-B20250-045H</t>
  </si>
  <si>
    <t>9.74c/w</t>
  </si>
  <si>
    <t>Heatsink MOSFET</t>
  </si>
  <si>
    <t>TO-247</t>
  </si>
  <si>
    <t>MTN-264-27</t>
  </si>
  <si>
    <t>5.5 c/w Air</t>
  </si>
  <si>
    <t>este tiene para dos, podría usar solo este para ambos</t>
  </si>
  <si>
    <t>J</t>
  </si>
  <si>
    <t>Cálculo de pérdidas del MOSFET</t>
  </si>
  <si>
    <t>Cálculo de pérdidas del Diodo</t>
  </si>
  <si>
    <t>Ingrese los parámetros de la hoja de datos acá</t>
  </si>
  <si>
    <t>Si Ptot es mayor a P_sin_Hs, entonces ocupa disipador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</si>
</sst>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theme="1"/>
      <name val="Arial"/>
      <family val="2"/>
    </font>
    <font>
      <sz val="1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2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11" fontId="0" fillId="2" borderId="4" xfId="0" applyNumberFormat="1" applyFill="1" applyBorder="1"/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4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5D57-974F-4B52-B118-17A2F64DACE1}">
  <dimension ref="B1:M61"/>
  <sheetViews>
    <sheetView tabSelected="1" topLeftCell="A34" workbookViewId="0">
      <selection activeCell="J56" sqref="J56"/>
    </sheetView>
  </sheetViews>
  <sheetFormatPr defaultRowHeight="16.5" x14ac:dyDescent="0.3"/>
  <cols>
    <col min="2" max="2" width="15.25" customWidth="1"/>
    <col min="3" max="3" width="17.5" customWidth="1"/>
    <col min="4" max="4" width="16.75" customWidth="1"/>
    <col min="5" max="5" width="14.875" customWidth="1"/>
    <col min="6" max="6" width="14.5" customWidth="1"/>
    <col min="7" max="7" width="13.625" customWidth="1"/>
    <col min="8" max="8" width="11.75" customWidth="1"/>
    <col min="13" max="13" width="9.625" customWidth="1"/>
  </cols>
  <sheetData>
    <row r="1" spans="2:13" x14ac:dyDescent="0.3">
      <c r="B1" s="21"/>
      <c r="C1" s="21"/>
      <c r="D1" s="21"/>
    </row>
    <row r="8" spans="2:13" ht="17.25" customHeight="1" x14ac:dyDescent="0.3"/>
    <row r="10" spans="2:13" x14ac:dyDescent="0.3">
      <c r="B10" s="26" t="s">
        <v>73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2" spans="2:13" x14ac:dyDescent="0.3">
      <c r="B12" t="s">
        <v>75</v>
      </c>
    </row>
    <row r="13" spans="2:13" x14ac:dyDescent="0.3">
      <c r="B13" s="15" t="s">
        <v>9</v>
      </c>
      <c r="C13" s="16"/>
      <c r="D13" s="17"/>
      <c r="G13" s="22" t="s">
        <v>50</v>
      </c>
      <c r="H13" s="22"/>
      <c r="I13" s="22"/>
      <c r="K13" s="22" t="s">
        <v>64</v>
      </c>
      <c r="L13" s="22"/>
      <c r="M13" s="22"/>
    </row>
    <row r="14" spans="2:13" x14ac:dyDescent="0.3">
      <c r="B14" s="18" t="s">
        <v>25</v>
      </c>
      <c r="C14" s="19"/>
      <c r="D14" s="20"/>
      <c r="G14" s="7" t="s">
        <v>51</v>
      </c>
      <c r="H14" s="7" t="s">
        <v>52</v>
      </c>
      <c r="I14" s="7" t="s">
        <v>28</v>
      </c>
      <c r="K14" s="7" t="s">
        <v>51</v>
      </c>
      <c r="L14" s="7" t="s">
        <v>52</v>
      </c>
      <c r="M14" s="7" t="s">
        <v>28</v>
      </c>
    </row>
    <row r="15" spans="2:13" x14ac:dyDescent="0.3">
      <c r="B15" s="3" t="s">
        <v>26</v>
      </c>
      <c r="C15" s="3" t="s">
        <v>27</v>
      </c>
      <c r="D15" s="3" t="s">
        <v>28</v>
      </c>
      <c r="G15" s="7" t="s">
        <v>53</v>
      </c>
      <c r="H15" s="8">
        <f>C16*(C17)^2*C18</f>
        <v>10.505250000000002</v>
      </c>
      <c r="I15" s="7" t="s">
        <v>54</v>
      </c>
      <c r="K15" s="7" t="s">
        <v>59</v>
      </c>
      <c r="L15" s="7">
        <f>(C25-C26)/C27</f>
        <v>3.125</v>
      </c>
      <c r="M15" s="7" t="s">
        <v>54</v>
      </c>
    </row>
    <row r="16" spans="2:13" x14ac:dyDescent="0.3">
      <c r="B16" s="3" t="s">
        <v>29</v>
      </c>
      <c r="C16" s="4">
        <v>0.28000000000000003</v>
      </c>
      <c r="D16" s="3" t="s">
        <v>30</v>
      </c>
      <c r="G16" s="7" t="s">
        <v>55</v>
      </c>
      <c r="H16" s="8">
        <f>C22*C23</f>
        <v>6.3</v>
      </c>
      <c r="I16" s="7" t="s">
        <v>54</v>
      </c>
      <c r="K16" s="7" t="s">
        <v>60</v>
      </c>
      <c r="L16" s="9">
        <f>(C25-C26)/H17 - C28</f>
        <v>5.138151768048675</v>
      </c>
      <c r="M16" s="7" t="s">
        <v>45</v>
      </c>
    </row>
    <row r="17" spans="2:13" x14ac:dyDescent="0.3">
      <c r="B17" s="3" t="s">
        <v>31</v>
      </c>
      <c r="C17" s="3">
        <v>7.5</v>
      </c>
      <c r="D17" s="3" t="s">
        <v>32</v>
      </c>
      <c r="G17" s="7" t="s">
        <v>56</v>
      </c>
      <c r="H17" s="9">
        <f>SUM(H15:H16)</f>
        <v>16.805250000000001</v>
      </c>
      <c r="I17" s="7" t="s">
        <v>54</v>
      </c>
    </row>
    <row r="18" spans="2:13" x14ac:dyDescent="0.3">
      <c r="B18" s="3" t="s">
        <v>33</v>
      </c>
      <c r="C18" s="3">
        <v>0.66700000000000004</v>
      </c>
      <c r="D18" s="3" t="s">
        <v>34</v>
      </c>
    </row>
    <row r="19" spans="2:13" x14ac:dyDescent="0.3">
      <c r="B19" s="18" t="s">
        <v>35</v>
      </c>
      <c r="C19" s="19"/>
      <c r="D19" s="20"/>
      <c r="G19" s="1"/>
    </row>
    <row r="20" spans="2:13" x14ac:dyDescent="0.3">
      <c r="B20" s="3" t="s">
        <v>36</v>
      </c>
      <c r="C20" s="4">
        <v>5.7000000000000003E-5</v>
      </c>
      <c r="D20" s="3" t="s">
        <v>72</v>
      </c>
    </row>
    <row r="21" spans="2:13" x14ac:dyDescent="0.3">
      <c r="B21" s="3" t="s">
        <v>37</v>
      </c>
      <c r="C21" s="4">
        <v>6.0000000000000002E-6</v>
      </c>
      <c r="D21" s="3" t="s">
        <v>72</v>
      </c>
      <c r="G21" s="22" t="s">
        <v>57</v>
      </c>
      <c r="H21" s="22"/>
      <c r="I21" s="22"/>
      <c r="K21" s="22" t="s">
        <v>61</v>
      </c>
      <c r="L21" s="22"/>
      <c r="M21" s="22"/>
    </row>
    <row r="22" spans="2:13" x14ac:dyDescent="0.3">
      <c r="B22" s="3" t="s">
        <v>38</v>
      </c>
      <c r="C22" s="4">
        <f>SUM(C20:C21)</f>
        <v>6.3E-5</v>
      </c>
      <c r="D22" s="3" t="s">
        <v>72</v>
      </c>
      <c r="G22" s="7" t="s">
        <v>51</v>
      </c>
      <c r="H22" s="7" t="s">
        <v>52</v>
      </c>
      <c r="I22" s="7" t="s">
        <v>28</v>
      </c>
      <c r="K22" s="7" t="s">
        <v>51</v>
      </c>
      <c r="L22" s="7" t="s">
        <v>52</v>
      </c>
      <c r="M22" s="7" t="s">
        <v>28</v>
      </c>
    </row>
    <row r="23" spans="2:13" x14ac:dyDescent="0.3">
      <c r="B23" s="3" t="s">
        <v>39</v>
      </c>
      <c r="C23" s="4">
        <v>100000</v>
      </c>
      <c r="D23" s="3" t="s">
        <v>40</v>
      </c>
      <c r="G23" s="7" t="s">
        <v>58</v>
      </c>
      <c r="H23" s="9">
        <f>(C18*400*C35)+((1-C18)*C33*C34)</f>
        <v>12.819215999999999</v>
      </c>
      <c r="I23" s="7" t="s">
        <v>54</v>
      </c>
      <c r="K23" s="7" t="s">
        <v>59</v>
      </c>
      <c r="L23" s="7">
        <f>(C37-C38 )/ C39</f>
        <v>3.75</v>
      </c>
      <c r="M23" s="7" t="s">
        <v>54</v>
      </c>
    </row>
    <row r="24" spans="2:13" x14ac:dyDescent="0.3">
      <c r="B24" s="18" t="s">
        <v>41</v>
      </c>
      <c r="C24" s="19"/>
      <c r="D24" s="20"/>
      <c r="K24" s="7" t="s">
        <v>60</v>
      </c>
      <c r="L24" s="9">
        <f>(C37-C38)/H23 -C40</f>
        <v>9.6511835981233176</v>
      </c>
      <c r="M24" s="7" t="s">
        <v>45</v>
      </c>
    </row>
    <row r="25" spans="2:13" x14ac:dyDescent="0.3">
      <c r="B25" s="3" t="s">
        <v>42</v>
      </c>
      <c r="C25" s="3">
        <v>150</v>
      </c>
      <c r="D25" s="3" t="s">
        <v>0</v>
      </c>
    </row>
    <row r="26" spans="2:13" x14ac:dyDescent="0.3">
      <c r="B26" s="3" t="s">
        <v>43</v>
      </c>
      <c r="C26" s="3">
        <v>25</v>
      </c>
      <c r="D26" s="3" t="s">
        <v>0</v>
      </c>
      <c r="L26" s="12"/>
    </row>
    <row r="27" spans="2:13" x14ac:dyDescent="0.3">
      <c r="B27" s="3" t="s">
        <v>44</v>
      </c>
      <c r="C27" s="3">
        <v>40</v>
      </c>
      <c r="D27" s="3" t="s">
        <v>45</v>
      </c>
    </row>
    <row r="28" spans="2:13" x14ac:dyDescent="0.3">
      <c r="B28" s="3" t="s">
        <v>46</v>
      </c>
      <c r="C28" s="3">
        <v>2.2999999999999998</v>
      </c>
      <c r="D28" s="3" t="s">
        <v>45</v>
      </c>
    </row>
    <row r="30" spans="2:13" x14ac:dyDescent="0.3">
      <c r="B30" s="23" t="s">
        <v>10</v>
      </c>
      <c r="C30" s="24"/>
      <c r="D30" s="25"/>
    </row>
    <row r="31" spans="2:13" x14ac:dyDescent="0.3">
      <c r="B31" s="18" t="s">
        <v>25</v>
      </c>
      <c r="C31" s="19"/>
      <c r="D31" s="20"/>
    </row>
    <row r="32" spans="2:13" x14ac:dyDescent="0.3">
      <c r="B32" s="3" t="s">
        <v>26</v>
      </c>
      <c r="C32" s="3" t="s">
        <v>27</v>
      </c>
      <c r="D32" s="3" t="s">
        <v>28</v>
      </c>
    </row>
    <row r="33" spans="2:13" x14ac:dyDescent="0.3">
      <c r="B33" s="5" t="s">
        <v>47</v>
      </c>
      <c r="C33" s="10">
        <v>1.6</v>
      </c>
      <c r="D33" s="5" t="s">
        <v>30</v>
      </c>
    </row>
    <row r="34" spans="2:13" x14ac:dyDescent="0.3">
      <c r="B34" s="5" t="s">
        <v>48</v>
      </c>
      <c r="C34" s="5">
        <v>24</v>
      </c>
      <c r="D34" s="5" t="s">
        <v>32</v>
      </c>
    </row>
    <row r="35" spans="2:13" x14ac:dyDescent="0.3">
      <c r="B35" s="5" t="s">
        <v>49</v>
      </c>
      <c r="C35" s="6">
        <v>1.2E-4</v>
      </c>
      <c r="D35" s="5" t="s">
        <v>32</v>
      </c>
    </row>
    <row r="36" spans="2:13" x14ac:dyDescent="0.3">
      <c r="B36" s="18" t="s">
        <v>41</v>
      </c>
      <c r="C36" s="19"/>
      <c r="D36" s="20"/>
    </row>
    <row r="37" spans="2:13" x14ac:dyDescent="0.3">
      <c r="B37" s="3" t="s">
        <v>42</v>
      </c>
      <c r="C37" s="3">
        <v>175</v>
      </c>
      <c r="D37" s="3" t="s">
        <v>0</v>
      </c>
    </row>
    <row r="38" spans="2:13" x14ac:dyDescent="0.3">
      <c r="B38" s="3" t="s">
        <v>43</v>
      </c>
      <c r="C38" s="3">
        <v>25</v>
      </c>
      <c r="D38" s="3" t="s">
        <v>0</v>
      </c>
    </row>
    <row r="39" spans="2:13" x14ac:dyDescent="0.3">
      <c r="B39" s="3" t="s">
        <v>44</v>
      </c>
      <c r="C39" s="3">
        <v>40</v>
      </c>
      <c r="D39" s="3" t="s">
        <v>45</v>
      </c>
    </row>
    <row r="40" spans="2:13" x14ac:dyDescent="0.3">
      <c r="B40" s="3" t="s">
        <v>46</v>
      </c>
      <c r="C40" s="3">
        <v>2.0499999999999998</v>
      </c>
      <c r="D40" s="3" t="s">
        <v>45</v>
      </c>
    </row>
    <row r="44" spans="2:13" x14ac:dyDescent="0.3">
      <c r="B44" s="26" t="s">
        <v>74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2:13" x14ac:dyDescent="0.3">
      <c r="B45" t="s">
        <v>75</v>
      </c>
    </row>
    <row r="46" spans="2:13" x14ac:dyDescent="0.3">
      <c r="B46" s="15" t="s">
        <v>9</v>
      </c>
      <c r="C46" s="16"/>
      <c r="D46" s="17"/>
      <c r="G46" s="14" t="s">
        <v>57</v>
      </c>
      <c r="H46" s="14"/>
      <c r="I46" s="14"/>
      <c r="K46" s="14" t="s">
        <v>61</v>
      </c>
      <c r="L46" s="14"/>
      <c r="M46" s="14"/>
    </row>
    <row r="47" spans="2:13" x14ac:dyDescent="0.3">
      <c r="B47" s="18" t="s">
        <v>25</v>
      </c>
      <c r="C47" s="19"/>
      <c r="D47" s="20"/>
      <c r="G47" s="7" t="s">
        <v>51</v>
      </c>
      <c r="H47" s="7" t="s">
        <v>52</v>
      </c>
      <c r="I47" s="7" t="s">
        <v>28</v>
      </c>
      <c r="K47" s="7" t="s">
        <v>51</v>
      </c>
      <c r="L47" s="7" t="s">
        <v>52</v>
      </c>
      <c r="M47" s="7" t="s">
        <v>28</v>
      </c>
    </row>
    <row r="48" spans="2:13" x14ac:dyDescent="0.3">
      <c r="B48" s="3" t="s">
        <v>26</v>
      </c>
      <c r="C48" s="3" t="s">
        <v>27</v>
      </c>
      <c r="D48" s="3" t="s">
        <v>28</v>
      </c>
      <c r="G48" s="7" t="s">
        <v>53</v>
      </c>
      <c r="H48" s="8">
        <f>C49*(C50)^2*C51</f>
        <v>6.86</v>
      </c>
      <c r="I48" s="7" t="s">
        <v>54</v>
      </c>
      <c r="K48" s="7" t="s">
        <v>59</v>
      </c>
      <c r="L48" s="7">
        <f>(C58-C59)/C60</f>
        <v>3.125</v>
      </c>
      <c r="M48" s="7" t="s">
        <v>54</v>
      </c>
    </row>
    <row r="49" spans="2:13" x14ac:dyDescent="0.3">
      <c r="B49" s="3" t="s">
        <v>29</v>
      </c>
      <c r="C49" s="4">
        <v>0.28000000000000003</v>
      </c>
      <c r="D49" s="3" t="s">
        <v>30</v>
      </c>
      <c r="G49" s="7" t="s">
        <v>55</v>
      </c>
      <c r="H49" s="8">
        <f>C55*C56</f>
        <v>0.315</v>
      </c>
      <c r="I49" s="7" t="s">
        <v>54</v>
      </c>
      <c r="K49" s="7" t="s">
        <v>60</v>
      </c>
      <c r="L49" s="9">
        <f>(C58-C59)/H50 - C61</f>
        <v>15.121602787456442</v>
      </c>
      <c r="M49" s="7" t="s">
        <v>45</v>
      </c>
    </row>
    <row r="50" spans="2:13" x14ac:dyDescent="0.3">
      <c r="B50" s="3" t="s">
        <v>31</v>
      </c>
      <c r="C50" s="3">
        <v>7</v>
      </c>
      <c r="D50" s="3" t="s">
        <v>32</v>
      </c>
      <c r="G50" s="7" t="s">
        <v>56</v>
      </c>
      <c r="H50" s="9">
        <f>SUM(H48:H49)</f>
        <v>7.1750000000000007</v>
      </c>
      <c r="I50" s="7" t="s">
        <v>54</v>
      </c>
    </row>
    <row r="51" spans="2:13" x14ac:dyDescent="0.3">
      <c r="B51" s="3" t="s">
        <v>33</v>
      </c>
      <c r="C51" s="3">
        <v>0.5</v>
      </c>
      <c r="D51" s="3" t="s">
        <v>34</v>
      </c>
    </row>
    <row r="52" spans="2:13" x14ac:dyDescent="0.3">
      <c r="B52" s="18" t="s">
        <v>35</v>
      </c>
      <c r="C52" s="19"/>
      <c r="D52" s="20"/>
    </row>
    <row r="53" spans="2:13" x14ac:dyDescent="0.3">
      <c r="B53" s="3" t="s">
        <v>36</v>
      </c>
      <c r="C53" s="4">
        <v>5.7000000000000003E-5</v>
      </c>
      <c r="D53" s="3" t="s">
        <v>72</v>
      </c>
      <c r="I53" s="13" t="s">
        <v>76</v>
      </c>
    </row>
    <row r="54" spans="2:13" x14ac:dyDescent="0.3">
      <c r="B54" s="3" t="s">
        <v>37</v>
      </c>
      <c r="C54" s="4">
        <v>6.0000000000000002E-6</v>
      </c>
      <c r="D54" s="3" t="s">
        <v>72</v>
      </c>
      <c r="G54" s="13"/>
    </row>
    <row r="55" spans="2:13" x14ac:dyDescent="0.3">
      <c r="B55" s="3" t="s">
        <v>38</v>
      </c>
      <c r="C55" s="4">
        <f>SUM(C53:C54)</f>
        <v>6.3E-5</v>
      </c>
      <c r="D55" s="3" t="s">
        <v>72</v>
      </c>
    </row>
    <row r="56" spans="2:13" x14ac:dyDescent="0.3">
      <c r="B56" s="3" t="s">
        <v>39</v>
      </c>
      <c r="C56" s="4">
        <v>5000</v>
      </c>
      <c r="D56" s="3" t="s">
        <v>40</v>
      </c>
    </row>
    <row r="57" spans="2:13" x14ac:dyDescent="0.3">
      <c r="B57" s="18" t="s">
        <v>41</v>
      </c>
      <c r="C57" s="19"/>
      <c r="D57" s="20"/>
    </row>
    <row r="58" spans="2:13" x14ac:dyDescent="0.3">
      <c r="B58" s="3" t="s">
        <v>42</v>
      </c>
      <c r="C58" s="3">
        <v>150</v>
      </c>
      <c r="D58" s="3" t="s">
        <v>0</v>
      </c>
    </row>
    <row r="59" spans="2:13" x14ac:dyDescent="0.3">
      <c r="B59" s="3" t="s">
        <v>43</v>
      </c>
      <c r="C59" s="3">
        <v>25</v>
      </c>
      <c r="D59" s="3" t="s">
        <v>0</v>
      </c>
    </row>
    <row r="60" spans="2:13" x14ac:dyDescent="0.3">
      <c r="B60" s="3" t="s">
        <v>44</v>
      </c>
      <c r="C60" s="3">
        <v>40</v>
      </c>
      <c r="D60" s="3" t="s">
        <v>45</v>
      </c>
    </row>
    <row r="61" spans="2:13" x14ac:dyDescent="0.3">
      <c r="B61" s="3" t="s">
        <v>46</v>
      </c>
      <c r="C61" s="3">
        <v>2.2999999999999998</v>
      </c>
      <c r="D61" s="3" t="s">
        <v>45</v>
      </c>
    </row>
  </sheetData>
  <mergeCells count="20">
    <mergeCell ref="B44:M44"/>
    <mergeCell ref="B10:M10"/>
    <mergeCell ref="B31:D31"/>
    <mergeCell ref="B36:D36"/>
    <mergeCell ref="G13:I13"/>
    <mergeCell ref="G21:I21"/>
    <mergeCell ref="B13:D13"/>
    <mergeCell ref="B14:D14"/>
    <mergeCell ref="B19:D19"/>
    <mergeCell ref="B1:D1"/>
    <mergeCell ref="K13:M13"/>
    <mergeCell ref="K21:M21"/>
    <mergeCell ref="B24:D24"/>
    <mergeCell ref="B30:D30"/>
    <mergeCell ref="K46:M46"/>
    <mergeCell ref="B46:D46"/>
    <mergeCell ref="B47:D47"/>
    <mergeCell ref="B52:D52"/>
    <mergeCell ref="B57:D57"/>
    <mergeCell ref="G46:I4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3EE4-6188-4636-BE22-CBAE1257D246}">
  <dimension ref="C3:J10"/>
  <sheetViews>
    <sheetView workbookViewId="0">
      <selection activeCell="F19" sqref="F19"/>
    </sheetView>
  </sheetViews>
  <sheetFormatPr defaultRowHeight="16.5" x14ac:dyDescent="0.3"/>
  <cols>
    <col min="3" max="3" width="27.875" customWidth="1"/>
    <col min="4" max="4" width="13.75" customWidth="1"/>
    <col min="5" max="6" width="13.5" customWidth="1"/>
    <col min="7" max="7" width="13.875" customWidth="1"/>
    <col min="8" max="8" width="15.875" customWidth="1"/>
    <col min="9" max="9" width="11.375" customWidth="1"/>
  </cols>
  <sheetData>
    <row r="3" spans="3:10" x14ac:dyDescent="0.3">
      <c r="C3" s="21" t="s">
        <v>8</v>
      </c>
      <c r="D3" s="21"/>
      <c r="E3" s="21"/>
      <c r="F3" s="21"/>
      <c r="G3" s="21"/>
      <c r="H3" s="21"/>
      <c r="I3" s="21"/>
    </row>
    <row r="4" spans="3:10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3:10" x14ac:dyDescent="0.3">
      <c r="C5" s="2" t="s">
        <v>14</v>
      </c>
      <c r="D5" s="2"/>
      <c r="E5" s="11" t="s">
        <v>13</v>
      </c>
      <c r="F5" s="2"/>
      <c r="G5" s="2"/>
      <c r="H5" s="11" t="s">
        <v>12</v>
      </c>
      <c r="I5" s="2">
        <v>68.56</v>
      </c>
    </row>
    <row r="6" spans="3:10" x14ac:dyDescent="0.3">
      <c r="C6" s="2" t="s">
        <v>9</v>
      </c>
      <c r="D6" s="2" t="s">
        <v>15</v>
      </c>
      <c r="E6" s="2" t="s">
        <v>17</v>
      </c>
      <c r="F6" s="2" t="s">
        <v>23</v>
      </c>
      <c r="G6" s="2" t="s">
        <v>18</v>
      </c>
      <c r="H6" s="2" t="s">
        <v>16</v>
      </c>
      <c r="I6" s="2">
        <v>3.25</v>
      </c>
    </row>
    <row r="7" spans="3:10" x14ac:dyDescent="0.3">
      <c r="C7" s="2" t="s">
        <v>10</v>
      </c>
      <c r="D7" s="2" t="s">
        <v>21</v>
      </c>
      <c r="E7" s="2" t="s">
        <v>22</v>
      </c>
      <c r="F7" s="2" t="s">
        <v>24</v>
      </c>
      <c r="G7" s="2" t="s">
        <v>20</v>
      </c>
      <c r="H7" s="2" t="s">
        <v>19</v>
      </c>
      <c r="I7" s="2">
        <v>1.18</v>
      </c>
    </row>
    <row r="8" spans="3:10" x14ac:dyDescent="0.3">
      <c r="C8" s="2" t="s">
        <v>11</v>
      </c>
      <c r="D8" s="2"/>
      <c r="E8" s="2"/>
      <c r="I8" s="2"/>
    </row>
    <row r="9" spans="3:10" x14ac:dyDescent="0.3">
      <c r="C9" s="2" t="s">
        <v>62</v>
      </c>
      <c r="F9" t="s">
        <v>66</v>
      </c>
      <c r="G9" s="2" t="s">
        <v>63</v>
      </c>
      <c r="H9" t="s">
        <v>65</v>
      </c>
      <c r="I9" s="2">
        <v>2.14</v>
      </c>
    </row>
    <row r="10" spans="3:10" x14ac:dyDescent="0.3">
      <c r="C10" s="2" t="s">
        <v>67</v>
      </c>
      <c r="F10" s="2" t="s">
        <v>70</v>
      </c>
      <c r="G10" t="s">
        <v>68</v>
      </c>
      <c r="H10" t="s">
        <v>69</v>
      </c>
      <c r="J10" t="s">
        <v>71</v>
      </c>
    </row>
  </sheetData>
  <mergeCells count="1">
    <mergeCell ref="C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2021-01-22T23:46:25Z</dcterms:created>
  <dcterms:modified xsi:type="dcterms:W3CDTF">2021-03-02T06:05:36Z</dcterms:modified>
</cp:coreProperties>
</file>