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01073411\Dropbox\WaterAutomation\WA4\Calibración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H40" i="1" l="1"/>
  <c r="M7" i="1"/>
  <c r="M6" i="1"/>
  <c r="M5" i="1"/>
  <c r="M4" i="1"/>
  <c r="M3" i="1"/>
  <c r="M2" i="1"/>
  <c r="G10" i="1"/>
  <c r="F10" i="1"/>
  <c r="E10" i="1"/>
  <c r="L5" i="1" s="1"/>
  <c r="D10" i="1"/>
  <c r="C10" i="1"/>
  <c r="L2" i="1"/>
  <c r="L3" i="1"/>
  <c r="L7" i="1"/>
  <c r="L6" i="1"/>
  <c r="L4" i="1"/>
  <c r="E6" i="1" l="1"/>
  <c r="F6" i="1"/>
  <c r="F8" i="1" s="1"/>
  <c r="G6" i="1"/>
  <c r="G8" i="1" s="1"/>
  <c r="E8" i="1"/>
  <c r="C6" i="1"/>
  <c r="C8" i="1" s="1"/>
  <c r="D6" i="1"/>
  <c r="D8" i="1" s="1"/>
  <c r="B6" i="1"/>
  <c r="B8" i="1" s="1"/>
</calcChain>
</file>

<file path=xl/sharedStrings.xml><?xml version="1.0" encoding="utf-8"?>
<sst xmlns="http://schemas.openxmlformats.org/spreadsheetml/2006/main" count="14" uniqueCount="11">
  <si>
    <t>Sample Number</t>
  </si>
  <si>
    <t>Avg. Percentage</t>
  </si>
  <si>
    <t>Tara (g)</t>
  </si>
  <si>
    <t>Mass of moist soil (g)</t>
  </si>
  <si>
    <t>Mass of dry soil</t>
  </si>
  <si>
    <t>Mass (g), volume (cm3) of water</t>
  </si>
  <si>
    <t>VWC</t>
  </si>
  <si>
    <t>Avg. Reading</t>
  </si>
  <si>
    <t>Sample volume (g)</t>
  </si>
  <si>
    <t>Reading</t>
  </si>
  <si>
    <t>Analog 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</si>
</sst>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164" fontId="0" fillId="0" borderId="1" xfId="0" applyNumberFormat="1" applyBorder="1"/>
    <xf numFmtId="0" fontId="0" fillId="0" borderId="1" xfId="1" applyNumberFormat="1" applyFont="1" applyBorder="1"/>
    <xf numFmtId="4" fontId="0" fillId="5" borderId="1" xfId="0" applyNumberFormat="1" applyFill="1" applyBorder="1"/>
    <xf numFmtId="3" fontId="0" fillId="6" borderId="2" xfId="0" applyNumberFormat="1" applyFill="1" applyBorder="1"/>
    <xf numFmtId="2" fontId="0" fillId="6" borderId="2" xfId="0" applyNumberFormat="1" applyFill="1" applyBorder="1"/>
    <xf numFmtId="3" fontId="0" fillId="6" borderId="3" xfId="0" applyNumberFormat="1" applyFill="1" applyBorder="1"/>
    <xf numFmtId="2" fontId="0" fillId="6" borderId="3" xfId="0" applyNumberFormat="1" applyFill="1" applyBorder="1"/>
    <xf numFmtId="0" fontId="3" fillId="7" borderId="1" xfId="0" applyFont="1" applyFill="1" applyBorder="1"/>
    <xf numFmtId="165" fontId="0" fillId="6" borderId="2" xfId="0" applyNumberFormat="1" applyFill="1" applyBorder="1"/>
    <xf numFmtId="165" fontId="0" fillId="6" borderId="3" xfId="0" applyNumberFormat="1" applyFill="1" applyBorder="1"/>
    <xf numFmtId="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rgbClr val="FF0000"/>
                </a:solidFill>
                <a:latin typeface="+mj-lt"/>
                <a:ea typeface="+mj-ea"/>
                <a:cs typeface="+mj-cs"/>
              </a:defRPr>
            </a:pPr>
            <a:r>
              <a:rPr lang="es-MX">
                <a:solidFill>
                  <a:srgbClr val="FF0000"/>
                </a:solidFill>
              </a:rPr>
              <a:t>10HS Sensor Calibration</a:t>
            </a:r>
          </a:p>
        </c:rich>
      </c:tx>
      <c:layout/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rgbClr val="FF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043371264932526E-2"/>
                  <c:y val="3.8591407547142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5E-40EA-9E38-6A0A42A556F2}"/>
                </c:ext>
              </c:extLst>
            </c:dLbl>
            <c:dLbl>
              <c:idx val="1"/>
              <c:layout>
                <c:manualLayout>
                  <c:x val="-3.54244842497555E-2"/>
                  <c:y val="-5.4027970565999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5E-40EA-9E38-6A0A42A556F2}"/>
                </c:ext>
              </c:extLst>
            </c:dLbl>
            <c:dLbl>
              <c:idx val="2"/>
              <c:layout>
                <c:manualLayout>
                  <c:x val="-4.4418301000739159E-2"/>
                  <c:y val="4.6309689056570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5E-40EA-9E38-6A0A42A556F2}"/>
                </c:ext>
              </c:extLst>
            </c:dLbl>
            <c:dLbl>
              <c:idx val="3"/>
              <c:layout>
                <c:manualLayout>
                  <c:x val="-4.2169846812993232E-2"/>
                  <c:y val="-2.31548445282853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5E-40EA-9E38-6A0A42A55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>
                <a:solidFill>
                  <a:schemeClr val="tx1"/>
                </a:solidFill>
                <a:prstDash val="dash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79599704337129"/>
                  <c:y val="-5.8830929524189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Hoja1!$C$9:$F$9</c:f>
              <c:numCache>
                <c:formatCode>General</c:formatCode>
                <c:ptCount val="4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  <c:pt idx="3">
                  <c:v>2863</c:v>
                </c:pt>
              </c:numCache>
            </c:numRef>
          </c:cat>
          <c:val>
            <c:numRef>
              <c:f>Hoja1!$C$8:$F$8</c:f>
              <c:numCache>
                <c:formatCode>#,##0.00</c:formatCode>
                <c:ptCount val="4"/>
                <c:pt idx="0">
                  <c:v>7.9999999999999707</c:v>
                </c:pt>
                <c:pt idx="1">
                  <c:v>18.000000000000007</c:v>
                </c:pt>
                <c:pt idx="2">
                  <c:v>30.500000000000004</c:v>
                </c:pt>
                <c:pt idx="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1-4A52-A241-68591E3A14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8147600"/>
        <c:axId val="508149896"/>
      </c:lineChart>
      <c:dateAx>
        <c:axId val="508147600"/>
        <c:scaling>
          <c:orientation val="minMax"/>
          <c:max val="2900"/>
          <c:min val="1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ADC READING</a:t>
                </a:r>
              </a:p>
            </c:rich>
          </c:tx>
          <c:layout>
            <c:manualLayout>
              <c:xMode val="edge"/>
              <c:yMode val="edge"/>
              <c:x val="0.44548162508354244"/>
              <c:y val="0.9108924399736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9896"/>
        <c:crosses val="autoZero"/>
        <c:auto val="0"/>
        <c:lblOffset val="100"/>
        <c:baseTimeUnit val="days"/>
        <c:majorUnit val="100"/>
        <c:majorTimeUnit val="days"/>
        <c:minorUnit val="100"/>
        <c:minorTimeUnit val="days"/>
      </c:dateAx>
      <c:valAx>
        <c:axId val="5081498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VWC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47600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Range:10% - 30%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2100358189352"/>
                  <c:y val="4.462167689161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Hoja1!$I$3:$I$5</c:f>
              <c:numCache>
                <c:formatCode>#,##0</c:formatCode>
                <c:ptCount val="3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</c:numCache>
            </c:numRef>
          </c:cat>
          <c:val>
            <c:numRef>
              <c:f>Hoja1!$J$3:$J$5</c:f>
              <c:numCache>
                <c:formatCode>0.00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9F5-8AAB-57172B13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6447"/>
        <c:axId val="146692687"/>
      </c:lineChart>
      <c:dateAx>
        <c:axId val="14668644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687"/>
        <c:crosses val="autoZero"/>
        <c:auto val="0"/>
        <c:lblOffset val="100"/>
        <c:baseTimeUnit val="days"/>
        <c:majorUnit val="100"/>
        <c:majorTimeUnit val="days"/>
        <c:minorUnit val="100"/>
        <c:minorTimeUnit val="days"/>
      </c:dateAx>
      <c:valAx>
        <c:axId val="146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Range:10% - 40%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cat>
            <c:numRef>
              <c:f>Hoja1!$I$3:$I$6</c:f>
              <c:numCache>
                <c:formatCode>#,##0</c:formatCode>
                <c:ptCount val="4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  <c:pt idx="3">
                  <c:v>2863</c:v>
                </c:pt>
              </c:numCache>
            </c:numRef>
          </c:cat>
          <c:val>
            <c:numRef>
              <c:f>Hoja1!$J$3:$J$5</c:f>
              <c:numCache>
                <c:formatCode>0.00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C-47B6-AA79-F9F6BBFBE599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2100358189352"/>
                  <c:y val="4.462167689161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Hoja1!$I$3:$I$6</c:f>
              <c:numCache>
                <c:formatCode>#,##0</c:formatCode>
                <c:ptCount val="4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  <c:pt idx="3">
                  <c:v>2863</c:v>
                </c:pt>
              </c:numCache>
            </c:numRef>
          </c:cat>
          <c:val>
            <c:numRef>
              <c:f>Hoja1!$J$3:$J$6</c:f>
              <c:numCache>
                <c:formatCode>0.00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30.5</c:v>
                </c:pt>
                <c:pt idx="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C-47B6-AA79-F9F6BBFB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6447"/>
        <c:axId val="146692687"/>
      </c:lineChart>
      <c:dateAx>
        <c:axId val="14668644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687"/>
        <c:crosses val="autoZero"/>
        <c:auto val="0"/>
        <c:lblOffset val="100"/>
        <c:baseTimeUnit val="days"/>
        <c:majorUnit val="100"/>
        <c:majorTimeUnit val="days"/>
        <c:minorUnit val="100"/>
        <c:minorTimeUnit val="days"/>
      </c:dateAx>
      <c:valAx>
        <c:axId val="146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6447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FF0000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Range:10% - 50%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cat>
            <c:numRef>
              <c:f>Hoja1!$I$3:$I$7</c:f>
              <c:numCache>
                <c:formatCode>#,##0</c:formatCode>
                <c:ptCount val="5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  <c:pt idx="3">
                  <c:v>2863</c:v>
                </c:pt>
                <c:pt idx="4">
                  <c:v>2900</c:v>
                </c:pt>
              </c:numCache>
            </c:numRef>
          </c:cat>
          <c:val>
            <c:numRef>
              <c:f>Hoja1!$J$3:$J$5</c:f>
              <c:numCache>
                <c:formatCode>0.00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AA-AE50-71E1203AFBB4}"/>
            </c:ext>
          </c:extLst>
        </c:ser>
        <c:ser>
          <c:idx val="1"/>
          <c:order val="1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884198559032022"/>
                  <c:y val="2.94477814779081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Hoja1!$I$3:$I$7</c:f>
              <c:numCache>
                <c:formatCode>#,##0</c:formatCode>
                <c:ptCount val="5"/>
                <c:pt idx="0">
                  <c:v>1720</c:v>
                </c:pt>
                <c:pt idx="1">
                  <c:v>2020</c:v>
                </c:pt>
                <c:pt idx="2">
                  <c:v>2840</c:v>
                </c:pt>
                <c:pt idx="3">
                  <c:v>2863</c:v>
                </c:pt>
                <c:pt idx="4">
                  <c:v>2900</c:v>
                </c:pt>
              </c:numCache>
            </c:numRef>
          </c:cat>
          <c:val>
            <c:numRef>
              <c:f>Hoja1!$J$3:$J$7</c:f>
              <c:numCache>
                <c:formatCode>0.00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30.5</c:v>
                </c:pt>
                <c:pt idx="3">
                  <c:v>37.5</c:v>
                </c:pt>
                <c:pt idx="4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AA-AE50-71E1203A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6447"/>
        <c:axId val="146692687"/>
      </c:lineChart>
      <c:dateAx>
        <c:axId val="14668644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687"/>
        <c:crosses val="autoZero"/>
        <c:auto val="0"/>
        <c:lblOffset val="100"/>
        <c:baseTimeUnit val="days"/>
        <c:majorUnit val="100"/>
        <c:majorTimeUnit val="days"/>
        <c:minorUnit val="100"/>
        <c:minorTimeUnit val="days"/>
      </c:dateAx>
      <c:valAx>
        <c:axId val="146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6447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Range:0% - 50%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Hoja1!$J$1</c:f>
              <c:strCache>
                <c:ptCount val="1"/>
                <c:pt idx="0">
                  <c:v>VWC</c:v>
                </c:pt>
              </c:strCache>
            </c:strRef>
          </c:tx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62100358189352"/>
                  <c:y val="4.4621676891615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Hoja1!$I$2:$I$7</c:f>
              <c:numCache>
                <c:formatCode>#,##0</c:formatCode>
                <c:ptCount val="6"/>
                <c:pt idx="0">
                  <c:v>1656</c:v>
                </c:pt>
                <c:pt idx="1">
                  <c:v>1720</c:v>
                </c:pt>
                <c:pt idx="2">
                  <c:v>2020</c:v>
                </c:pt>
                <c:pt idx="3">
                  <c:v>2840</c:v>
                </c:pt>
                <c:pt idx="4">
                  <c:v>2863</c:v>
                </c:pt>
                <c:pt idx="5">
                  <c:v>2900</c:v>
                </c:pt>
              </c:numCache>
            </c:numRef>
          </c:cat>
          <c:val>
            <c:numRef>
              <c:f>Hoja1!$J$2:$J$7</c:f>
              <c:numCache>
                <c:formatCode>0.00</c:formatCode>
                <c:ptCount val="6"/>
                <c:pt idx="0">
                  <c:v>-1</c:v>
                </c:pt>
                <c:pt idx="1">
                  <c:v>8</c:v>
                </c:pt>
                <c:pt idx="2">
                  <c:v>18</c:v>
                </c:pt>
                <c:pt idx="3">
                  <c:v>30.5</c:v>
                </c:pt>
                <c:pt idx="4">
                  <c:v>37.5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E-4CF7-B668-4B95DD36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6447"/>
        <c:axId val="146692687"/>
      </c:lineChart>
      <c:dateAx>
        <c:axId val="146686447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2687"/>
        <c:crosses val="autoZero"/>
        <c:auto val="0"/>
        <c:lblOffset val="100"/>
        <c:baseTimeUnit val="days"/>
        <c:majorUnit val="100"/>
        <c:majorTimeUnit val="days"/>
        <c:minorUnit val="100"/>
        <c:minorTimeUnit val="days"/>
      </c:dateAx>
      <c:valAx>
        <c:axId val="1466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6447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6447944006999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Hoja1!$L$3:$L$6</c:f>
              <c:numCache>
                <c:formatCode>0.0000</c:formatCode>
                <c:ptCount val="4"/>
                <c:pt idx="0">
                  <c:v>693.04029304029302</c:v>
                </c:pt>
                <c:pt idx="1">
                  <c:v>813.91941391941396</c:v>
                </c:pt>
                <c:pt idx="2">
                  <c:v>1144.3223443223442</c:v>
                </c:pt>
                <c:pt idx="3">
                  <c:v>1153.5897435897434</c:v>
                </c:pt>
              </c:numCache>
            </c:numRef>
          </c:cat>
          <c:val>
            <c:numRef>
              <c:f>Hoja1!$M$3:$M$6</c:f>
              <c:numCache>
                <c:formatCode>0.0000</c:formatCode>
                <c:ptCount val="4"/>
                <c:pt idx="0">
                  <c:v>7.9999999999999707</c:v>
                </c:pt>
                <c:pt idx="1">
                  <c:v>18.000000000000007</c:v>
                </c:pt>
                <c:pt idx="2">
                  <c:v>30.500000000000004</c:v>
                </c:pt>
                <c:pt idx="3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F-4347-97E5-E76ECD84C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574703"/>
        <c:axId val="1301573039"/>
      </c:lineChart>
      <c:dateAx>
        <c:axId val="1301574703"/>
        <c:scaling>
          <c:orientation val="minMax"/>
          <c:max val="1181"/>
          <c:min val="6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73039"/>
        <c:crosses val="autoZero"/>
        <c:auto val="0"/>
        <c:lblOffset val="100"/>
        <c:baseTimeUnit val="days"/>
        <c:majorUnit val="100"/>
        <c:majorTimeUnit val="days"/>
      </c:dateAx>
      <c:valAx>
        <c:axId val="13015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Hoja1!$M$1</c:f>
              <c:strCache>
                <c:ptCount val="1"/>
                <c:pt idx="0">
                  <c:v>VWC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Hoja1!$L$2:$L$7</c:f>
              <c:numCache>
                <c:formatCode>0.0000</c:formatCode>
                <c:ptCount val="6"/>
                <c:pt idx="0">
                  <c:v>667.25274725274721</c:v>
                </c:pt>
                <c:pt idx="1">
                  <c:v>693.04029304029302</c:v>
                </c:pt>
                <c:pt idx="2">
                  <c:v>813.91941391941396</c:v>
                </c:pt>
                <c:pt idx="3">
                  <c:v>1144.3223443223442</c:v>
                </c:pt>
                <c:pt idx="4">
                  <c:v>1153.5897435897434</c:v>
                </c:pt>
                <c:pt idx="5">
                  <c:v>1168.4981684981685</c:v>
                </c:pt>
              </c:numCache>
            </c:numRef>
          </c:cat>
          <c:val>
            <c:numRef>
              <c:f>Hoja1!$M$2:$M$7</c:f>
              <c:numCache>
                <c:formatCode>0.0000</c:formatCode>
                <c:ptCount val="6"/>
                <c:pt idx="0">
                  <c:v>-0.99999999999997868</c:v>
                </c:pt>
                <c:pt idx="1">
                  <c:v>7.9999999999999707</c:v>
                </c:pt>
                <c:pt idx="2">
                  <c:v>18.000000000000007</c:v>
                </c:pt>
                <c:pt idx="3">
                  <c:v>30.500000000000004</c:v>
                </c:pt>
                <c:pt idx="4">
                  <c:v>37.5</c:v>
                </c:pt>
                <c:pt idx="5">
                  <c:v>41.500000000000021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D-45BD-ABBA-4BD77C457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849760"/>
        <c:axId val="2094853920"/>
      </c:lineChart>
      <c:dateAx>
        <c:axId val="2094849760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53920"/>
        <c:crosses val="autoZero"/>
        <c:auto val="0"/>
        <c:lblOffset val="100"/>
        <c:baseTimeUnit val="days"/>
      </c:dateAx>
      <c:valAx>
        <c:axId val="20948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4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11</xdr:row>
      <xdr:rowOff>80962</xdr:rowOff>
    </xdr:from>
    <xdr:to>
      <xdr:col>6</xdr:col>
      <xdr:colOff>161924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5ED5AA-69F7-40AD-B17C-A9B15AE1E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9</xdr:row>
      <xdr:rowOff>133350</xdr:rowOff>
    </xdr:from>
    <xdr:to>
      <xdr:col>11</xdr:col>
      <xdr:colOff>571500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22</xdr:row>
      <xdr:rowOff>152400</xdr:rowOff>
    </xdr:from>
    <xdr:to>
      <xdr:col>11</xdr:col>
      <xdr:colOff>566738</xdr:colOff>
      <xdr:row>35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695325</xdr:colOff>
      <xdr:row>9</xdr:row>
      <xdr:rowOff>152400</xdr:rowOff>
    </xdr:from>
    <xdr:to>
      <xdr:col>16</xdr:col>
      <xdr:colOff>642938</xdr:colOff>
      <xdr:row>22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695325</xdr:colOff>
      <xdr:row>22</xdr:row>
      <xdr:rowOff>180975</xdr:rowOff>
    </xdr:from>
    <xdr:to>
      <xdr:col>16</xdr:col>
      <xdr:colOff>642938</xdr:colOff>
      <xdr:row>35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723900</xdr:colOff>
      <xdr:row>30</xdr:row>
      <xdr:rowOff>114300</xdr:rowOff>
    </xdr:from>
    <xdr:to>
      <xdr:col>5</xdr:col>
      <xdr:colOff>228600</xdr:colOff>
      <xdr:row>45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266700</xdr:colOff>
      <xdr:row>9</xdr:row>
      <xdr:rowOff>9525</xdr:rowOff>
    </xdr:from>
    <xdr:to>
      <xdr:col>23</xdr:col>
      <xdr:colOff>266700</xdr:colOff>
      <xdr:row>23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J1" workbookViewId="0">
      <selection activeCell="L1" sqref="L1:M7"/>
    </sheetView>
  </sheetViews>
  <sheetFormatPr defaultColWidth="11.42578125" defaultRowHeight="15" x14ac:dyDescent="0.25"/>
  <cols>
    <col min="1" max="1" width="29.7109375" bestFit="1" customWidth="1"/>
    <col min="4" max="4" width="12" bestFit="1" customWidth="1"/>
    <col min="7" max="7" width="11.42578125" customWidth="1"/>
    <col min="8" max="8" width="12" bestFit="1" customWidth="1"/>
    <col min="10" max="10" width="14.28515625" customWidth="1"/>
  </cols>
  <sheetData>
    <row r="1" spans="1:13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I1" s="13" t="s">
        <v>9</v>
      </c>
      <c r="J1" s="13" t="s">
        <v>6</v>
      </c>
      <c r="L1" s="13" t="s">
        <v>9</v>
      </c>
      <c r="M1" s="13" t="s">
        <v>6</v>
      </c>
    </row>
    <row r="2" spans="1:13" x14ac:dyDescent="0.25">
      <c r="A2" s="3" t="s">
        <v>1</v>
      </c>
      <c r="B2" s="1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I2" s="9">
        <v>1656</v>
      </c>
      <c r="J2" s="10">
        <v>-1</v>
      </c>
      <c r="L2" s="14">
        <f>B10</f>
        <v>667.25274725274721</v>
      </c>
      <c r="M2" s="14">
        <f>B8</f>
        <v>-0.99999999999997868</v>
      </c>
    </row>
    <row r="3" spans="1:13" x14ac:dyDescent="0.25">
      <c r="A3" s="3" t="s">
        <v>2</v>
      </c>
      <c r="B3" s="6">
        <v>11.2</v>
      </c>
      <c r="C3" s="6">
        <v>11</v>
      </c>
      <c r="D3" s="6">
        <v>10.9</v>
      </c>
      <c r="E3" s="6">
        <v>11.1</v>
      </c>
      <c r="F3" s="6">
        <v>11.2</v>
      </c>
      <c r="G3" s="6">
        <v>11</v>
      </c>
      <c r="I3" s="9">
        <v>1720</v>
      </c>
      <c r="J3" s="10">
        <v>8</v>
      </c>
      <c r="L3" s="14">
        <f>C10</f>
        <v>693.04029304029302</v>
      </c>
      <c r="M3" s="14">
        <f>C8</f>
        <v>7.9999999999999707</v>
      </c>
    </row>
    <row r="4" spans="1:13" x14ac:dyDescent="0.25">
      <c r="A4" s="3" t="s">
        <v>3</v>
      </c>
      <c r="B4" s="2">
        <v>41.6</v>
      </c>
      <c r="C4" s="2">
        <v>42.3</v>
      </c>
      <c r="D4" s="2">
        <v>46.6</v>
      </c>
      <c r="E4" s="7">
        <v>52.2</v>
      </c>
      <c r="F4" s="6">
        <v>48</v>
      </c>
      <c r="G4" s="2">
        <v>47.6</v>
      </c>
      <c r="I4" s="9">
        <v>2020</v>
      </c>
      <c r="J4" s="10">
        <v>18</v>
      </c>
      <c r="L4" s="14">
        <f>D10</f>
        <v>813.91941391941396</v>
      </c>
      <c r="M4" s="14">
        <f>D8</f>
        <v>18.000000000000007</v>
      </c>
    </row>
    <row r="5" spans="1:13" x14ac:dyDescent="0.25">
      <c r="A5" s="3" t="s">
        <v>4</v>
      </c>
      <c r="B5" s="5">
        <v>41.8</v>
      </c>
      <c r="C5" s="5">
        <v>40.700000000000003</v>
      </c>
      <c r="D5" s="5">
        <v>43</v>
      </c>
      <c r="E5" s="5">
        <v>46.1</v>
      </c>
      <c r="F5" s="5">
        <v>40.5</v>
      </c>
      <c r="G5" s="5">
        <v>39.299999999999997</v>
      </c>
      <c r="I5" s="9">
        <v>2840</v>
      </c>
      <c r="J5" s="10">
        <v>30.5</v>
      </c>
      <c r="L5" s="14">
        <f>E10</f>
        <v>1144.3223443223442</v>
      </c>
      <c r="M5" s="14">
        <f>E8</f>
        <v>30.500000000000004</v>
      </c>
    </row>
    <row r="6" spans="1:13" x14ac:dyDescent="0.25">
      <c r="A6" s="3" t="s">
        <v>5</v>
      </c>
      <c r="B6" s="2">
        <f t="shared" ref="B6:G6" si="0">B4-B5</f>
        <v>-0.19999999999999574</v>
      </c>
      <c r="C6" s="2">
        <f t="shared" si="0"/>
        <v>1.5999999999999943</v>
      </c>
      <c r="D6" s="2">
        <f t="shared" si="0"/>
        <v>3.6000000000000014</v>
      </c>
      <c r="E6" s="2">
        <f t="shared" si="0"/>
        <v>6.1000000000000014</v>
      </c>
      <c r="F6" s="2">
        <f t="shared" si="0"/>
        <v>7.5</v>
      </c>
      <c r="G6" s="2">
        <f t="shared" si="0"/>
        <v>8.3000000000000043</v>
      </c>
      <c r="I6" s="9">
        <v>2863</v>
      </c>
      <c r="J6" s="10">
        <v>37.5</v>
      </c>
      <c r="L6" s="14">
        <f>F10</f>
        <v>1153.5897435897434</v>
      </c>
      <c r="M6" s="14">
        <f>F8</f>
        <v>37.5</v>
      </c>
    </row>
    <row r="7" spans="1:13" x14ac:dyDescent="0.25">
      <c r="A7" s="3" t="s">
        <v>8</v>
      </c>
      <c r="B7" s="2">
        <v>20</v>
      </c>
      <c r="C7" s="2">
        <v>20</v>
      </c>
      <c r="D7" s="2">
        <v>20</v>
      </c>
      <c r="E7" s="2">
        <v>20</v>
      </c>
      <c r="F7" s="2">
        <v>20</v>
      </c>
      <c r="G7" s="2">
        <v>20</v>
      </c>
      <c r="I7" s="11">
        <v>2900</v>
      </c>
      <c r="J7" s="12">
        <v>41.5</v>
      </c>
      <c r="L7" s="15">
        <f>G10</f>
        <v>1168.4981684981685</v>
      </c>
      <c r="M7" s="15">
        <f>G8</f>
        <v>41.500000000000021</v>
      </c>
    </row>
    <row r="8" spans="1:13" x14ac:dyDescent="0.25">
      <c r="A8" s="3" t="s">
        <v>6</v>
      </c>
      <c r="B8" s="8">
        <f t="shared" ref="B8:G8" si="1">B6/B7*100</f>
        <v>-0.99999999999997868</v>
      </c>
      <c r="C8" s="8">
        <f t="shared" si="1"/>
        <v>7.9999999999999707</v>
      </c>
      <c r="D8" s="8">
        <f t="shared" si="1"/>
        <v>18.000000000000007</v>
      </c>
      <c r="E8" s="8">
        <f t="shared" si="1"/>
        <v>30.500000000000004</v>
      </c>
      <c r="F8" s="8">
        <f t="shared" si="1"/>
        <v>37.5</v>
      </c>
      <c r="G8" s="8">
        <f t="shared" si="1"/>
        <v>41.500000000000021</v>
      </c>
    </row>
    <row r="9" spans="1:13" x14ac:dyDescent="0.25">
      <c r="A9" s="3" t="s">
        <v>7</v>
      </c>
      <c r="B9" s="2">
        <v>1656</v>
      </c>
      <c r="C9" s="2">
        <v>1720</v>
      </c>
      <c r="D9" s="2">
        <v>2020</v>
      </c>
      <c r="E9" s="2">
        <v>2840</v>
      </c>
      <c r="F9" s="2">
        <v>2863</v>
      </c>
      <c r="G9" s="2">
        <v>2900</v>
      </c>
    </row>
    <row r="10" spans="1:13" x14ac:dyDescent="0.25">
      <c r="A10" s="3" t="s">
        <v>10</v>
      </c>
      <c r="B10" s="16">
        <f>1.65*B9/4095*1000</f>
        <v>667.25274725274721</v>
      </c>
      <c r="C10" s="16">
        <f t="shared" ref="B10:G10" si="2">1.65*C9/4095*1000</f>
        <v>693.04029304029302</v>
      </c>
      <c r="D10" s="16">
        <f t="shared" si="2"/>
        <v>813.91941391941396</v>
      </c>
      <c r="E10" s="16">
        <f t="shared" si="2"/>
        <v>1144.3223443223442</v>
      </c>
      <c r="F10" s="16">
        <f t="shared" si="2"/>
        <v>1153.5897435897434</v>
      </c>
      <c r="G10" s="16">
        <f t="shared" si="2"/>
        <v>1168.4981684981685</v>
      </c>
    </row>
    <row r="40" spans="8:8" x14ac:dyDescent="0.25">
      <c r="H40">
        <f>0.022*4095/1650</f>
        <v>5.4599999999999996E-2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Orozco</dc:creator>
  <cp:lastModifiedBy>Rafael Camilo Lozoya Gamez</cp:lastModifiedBy>
  <dcterms:created xsi:type="dcterms:W3CDTF">2018-10-03T23:29:44Z</dcterms:created>
  <dcterms:modified xsi:type="dcterms:W3CDTF">2019-08-15T13:31:09Z</dcterms:modified>
</cp:coreProperties>
</file>