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lde Rossier\Documents\SYND1\SSC_CH\ISS-pointer\direction_calculator\Calculations\"/>
    </mc:Choice>
  </mc:AlternateContent>
  <xr:revisionPtr revIDLastSave="0" documentId="13_ncr:1_{742FCAA3-2286-4690-936B-CB8664C6FF29}" xr6:coauthVersionLast="45" xr6:coauthVersionMax="45" xr10:uidLastSave="{00000000-0000-0000-0000-000000000000}"/>
  <bookViews>
    <workbookView xWindow="-108" yWindow="-108" windowWidth="23256" windowHeight="12576" xr2:uid="{08594BDB-5DE9-4DB2-8633-414EDF9AC4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C8" i="1"/>
  <c r="L3" i="1"/>
  <c r="M3" i="1" s="1"/>
  <c r="F3" i="1"/>
  <c r="G3" i="1" s="1"/>
  <c r="H3" i="1" l="1"/>
  <c r="I3" i="1" s="1"/>
  <c r="C9" i="1" s="1"/>
  <c r="N3" i="1"/>
  <c r="O3" i="1" s="1"/>
  <c r="F9" i="1" s="1"/>
  <c r="F7" i="1"/>
  <c r="C7" i="1"/>
  <c r="F12" i="1" l="1"/>
  <c r="F10" i="1"/>
  <c r="F11" i="1"/>
  <c r="C12" i="1"/>
  <c r="C10" i="1" s="1"/>
  <c r="I11" i="1" l="1"/>
  <c r="I12" i="1" s="1"/>
  <c r="C11" i="1"/>
  <c r="C15" i="1" s="1"/>
  <c r="C16" i="1" s="1"/>
</calcChain>
</file>

<file path=xl/sharedStrings.xml><?xml version="1.0" encoding="utf-8"?>
<sst xmlns="http://schemas.openxmlformats.org/spreadsheetml/2006/main" count="33" uniqueCount="18">
  <si>
    <t>latitude [°]</t>
  </si>
  <si>
    <t>latitude [rad]</t>
  </si>
  <si>
    <t>Radius</t>
  </si>
  <si>
    <t>Moscow</t>
  </si>
  <si>
    <t>Polar radius [km]</t>
  </si>
  <si>
    <t>equatorial radius [km]</t>
  </si>
  <si>
    <t>Sion</t>
  </si>
  <si>
    <t>Num</t>
  </si>
  <si>
    <t>Denum</t>
  </si>
  <si>
    <t>Radius [m]</t>
  </si>
  <si>
    <t>Latitude</t>
  </si>
  <si>
    <t>Longitude</t>
  </si>
  <si>
    <t>X</t>
  </si>
  <si>
    <t>Y</t>
  </si>
  <si>
    <t xml:space="preserve">Z </t>
  </si>
  <si>
    <t>in greenwich</t>
  </si>
  <si>
    <t>Check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</si>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</sst>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163285</xdr:colOff>
      <xdr:row>4</xdr:row>
      <xdr:rowOff>10885</xdr:rowOff>
    </xdr:from>
    <xdr:to>
      <xdr:col>18</xdr:col>
      <xdr:colOff>522513</xdr:colOff>
      <xdr:row>23</xdr:row>
      <xdr:rowOff>10886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2E7E6D6-BC76-4E11-9EFF-E9C24851A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7" t="10998" r="20612" b="38327"/>
        <a:stretch/>
      </xdr:blipFill>
      <xdr:spPr>
        <a:xfrm>
          <a:off x="8327571" y="936171"/>
          <a:ext cx="6716485" cy="3516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D6B9-2061-4C86-85F5-2D5C2C3E97C7}">
  <dimension ref="A1:O16"/>
  <sheetViews>
    <sheetView tabSelected="1" zoomScale="70" zoomScaleNormal="70" workbookViewId="0">
      <selection activeCell="I18" sqref="I18"/>
    </sheetView>
  </sheetViews>
  <sheetFormatPr baseColWidth="10" defaultRowHeight="14.4"/>
  <cols>
    <col min="1" max="2" width="11.5546875" style="1"/>
    <col min="3" max="3" width="14.77734375" style="1" customWidth="1"/>
    <col min="4" max="16384" width="11.5546875" style="1"/>
  </cols>
  <sheetData>
    <row r="1" spans="1:15">
      <c r="E1" s="4" t="s">
        <v>3</v>
      </c>
      <c r="F1" s="4"/>
      <c r="G1" s="4"/>
      <c r="H1" s="4"/>
      <c r="I1" s="4"/>
      <c r="K1" s="4" t="s">
        <v>6</v>
      </c>
      <c r="L1" s="4"/>
      <c r="M1" s="4"/>
      <c r="N1" s="4"/>
      <c r="O1" s="4"/>
    </row>
    <row r="2" spans="1:15" s="3" customFormat="1" ht="28.8">
      <c r="B2" s="3" t="s">
        <v>4</v>
      </c>
      <c r="C2" s="3" t="s">
        <v>5</v>
      </c>
      <c r="E2" s="3" t="s">
        <v>0</v>
      </c>
      <c r="F2" s="3" t="s">
        <v>1</v>
      </c>
      <c r="G2" s="3" t="s">
        <v>7</v>
      </c>
      <c r="H2" s="3" t="s">
        <v>8</v>
      </c>
      <c r="I2" s="3" t="s">
        <v>9</v>
      </c>
      <c r="K2" s="3" t="s">
        <v>0</v>
      </c>
      <c r="L2" s="3" t="s">
        <v>1</v>
      </c>
      <c r="M2" s="3" t="s">
        <v>7</v>
      </c>
      <c r="N2" s="3" t="s">
        <v>8</v>
      </c>
      <c r="O2" s="3" t="s">
        <v>9</v>
      </c>
    </row>
    <row r="3" spans="1:15">
      <c r="B3" s="2">
        <v>6356.7520000000004</v>
      </c>
      <c r="C3" s="2">
        <v>6378.1369999999997</v>
      </c>
      <c r="E3" s="1">
        <v>55.75</v>
      </c>
      <c r="F3" s="1">
        <f>RADIANS(E3)</f>
        <v>0.97302105798683869</v>
      </c>
      <c r="G3" s="1">
        <f>(($C$3*10^3)^2*COS(F3))^2+(($B$3*10^3)^2*SIN(F3))^2</f>
        <v>1.6398252887657572E+27</v>
      </c>
      <c r="H3" s="1">
        <f>($C$3*10^3*COS(F3))^2+($B$3*10^3*SIN(F3))^2</f>
        <v>40494558124164.344</v>
      </c>
      <c r="I3" s="1">
        <f>SQRT(G3/H3)</f>
        <v>6363564.6064720461</v>
      </c>
      <c r="K3" s="1">
        <v>46.23</v>
      </c>
      <c r="L3" s="1">
        <f>RADIANS(K3)</f>
        <v>0.80686571319697853</v>
      </c>
      <c r="M3" s="1">
        <f>(($C$3*10^3)^2*COS(L3))^2+(($B$3*10^3)^2*SIN(L3))^2</f>
        <v>1.6433981548111803E+27</v>
      </c>
      <c r="N3" s="1">
        <f>($C$3*10^3*COS(L3))^2+($B$3*10^3*SIN(L3))^2</f>
        <v>40538619208113.031</v>
      </c>
      <c r="O3" s="1">
        <f>SQRT(M3/N3)</f>
        <v>6367030.371244451</v>
      </c>
    </row>
    <row r="6" spans="1:15">
      <c r="B6" s="4" t="s">
        <v>3</v>
      </c>
      <c r="C6" s="4"/>
      <c r="E6" s="4" t="s">
        <v>6</v>
      </c>
      <c r="F6" s="4"/>
    </row>
    <row r="7" spans="1:15">
      <c r="B7" s="6" t="s">
        <v>10</v>
      </c>
      <c r="C7" s="1">
        <f>F3</f>
        <v>0.97302105798683869</v>
      </c>
      <c r="E7" s="6" t="s">
        <v>10</v>
      </c>
      <c r="F7" s="1">
        <f>L3</f>
        <v>0.80686571319697853</v>
      </c>
    </row>
    <row r="8" spans="1:15">
      <c r="B8" s="6" t="s">
        <v>11</v>
      </c>
      <c r="C8" s="1">
        <f>RADIANS(37.62)</f>
        <v>0.65659286460026678</v>
      </c>
      <c r="E8" s="6" t="s">
        <v>11</v>
      </c>
      <c r="F8" s="1">
        <f>RADIANS(7.35)</f>
        <v>0.12828170002158321</v>
      </c>
    </row>
    <row r="9" spans="1:15">
      <c r="B9" s="6" t="s">
        <v>2</v>
      </c>
      <c r="C9" s="1">
        <f>I3</f>
        <v>6363564.6064720461</v>
      </c>
      <c r="E9" s="6" t="s">
        <v>2</v>
      </c>
      <c r="F9" s="1">
        <f>O3</f>
        <v>6367030.371244451</v>
      </c>
    </row>
    <row r="10" spans="1:15">
      <c r="A10" s="5" t="s">
        <v>15</v>
      </c>
      <c r="B10" s="6" t="s">
        <v>12</v>
      </c>
      <c r="C10" s="1">
        <f>SQRT(C9^2-C12^2)*COS(C8)</f>
        <v>2836779.2401990672</v>
      </c>
      <c r="E10" s="6" t="s">
        <v>12</v>
      </c>
      <c r="F10" s="1">
        <f>SQRT(F9^2-F12^2)*COS(F8)</f>
        <v>4368298.9237109385</v>
      </c>
    </row>
    <row r="11" spans="1:15">
      <c r="A11" s="5"/>
      <c r="B11" s="6" t="s">
        <v>13</v>
      </c>
      <c r="C11" s="1">
        <f>SQRT(C9^2-C12^2)*SIN(C8)</f>
        <v>2186192.0186511232</v>
      </c>
      <c r="E11" s="6" t="s">
        <v>13</v>
      </c>
      <c r="F11" s="1">
        <f>SQRT(F9^2-F12^2)*SIN(F8)</f>
        <v>563467.04948972573</v>
      </c>
      <c r="H11" s="1" t="s">
        <v>16</v>
      </c>
      <c r="I11" s="1">
        <f>SQRT(F10^2+F11^2+F12^2)</f>
        <v>6367030.3712444501</v>
      </c>
    </row>
    <row r="12" spans="1:15">
      <c r="A12" s="5"/>
      <c r="B12" s="6" t="s">
        <v>14</v>
      </c>
      <c r="C12" s="1">
        <f>C9*SIN(C7)</f>
        <v>5260057.2716183858</v>
      </c>
      <c r="E12" s="6" t="s">
        <v>14</v>
      </c>
      <c r="F12" s="1">
        <f>F9*SIN(F7)</f>
        <v>4597776.108684985</v>
      </c>
      <c r="H12" s="1" t="s">
        <v>17</v>
      </c>
      <c r="I12" s="1">
        <f>I11-F9</f>
        <v>0</v>
      </c>
    </row>
    <row r="15" spans="1:15">
      <c r="B15" s="1" t="s">
        <v>16</v>
      </c>
      <c r="C15" s="1">
        <f>SQRT(C10^2+C11^2+C12^2)</f>
        <v>6363564.6064720461</v>
      </c>
    </row>
    <row r="16" spans="1:15">
      <c r="B16" s="1" t="s">
        <v>17</v>
      </c>
      <c r="C16" s="1">
        <f>C15-C9</f>
        <v>0</v>
      </c>
    </row>
  </sheetData>
  <mergeCells count="5">
    <mergeCell ref="E1:I1"/>
    <mergeCell ref="K1:O1"/>
    <mergeCell ref="B6:C6"/>
    <mergeCell ref="A10:A12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Rossier</dc:creator>
  <cp:lastModifiedBy>Mathilde Rossier</cp:lastModifiedBy>
  <dcterms:created xsi:type="dcterms:W3CDTF">2020-07-28T07:04:01Z</dcterms:created>
  <dcterms:modified xsi:type="dcterms:W3CDTF">2020-07-29T08:29:19Z</dcterms:modified>
</cp:coreProperties>
</file>