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PHCAGDFS0001\Shares\Engineering\10. Projects\PROJECT OFFICE DOCUMENTS\2020\03 Coffee Team\03 CAPEX 2020\Independent Evaporator CIP System and CIP Farm Upgrade\Phase 2\18BidDocs\4. AbstractofBids\ROTARY FILTER\"/>
    </mc:Choice>
  </mc:AlternateContent>
  <xr:revisionPtr revIDLastSave="0" documentId="8_{A232646F-8FE4-4C3D-A27D-B1232402D28A}" xr6:coauthVersionLast="47" xr6:coauthVersionMax="47" xr10:uidLastSave="{00000000-0000-0000-0000-000000000000}"/>
  <bookViews>
    <workbookView xWindow="-110" yWindow="-110" windowWidth="19420" windowHeight="10420" xr2:uid="{00000000-000D-0000-FFFF-FFFF00000000}"/>
  </bookViews>
  <sheets>
    <sheet name="COMPARATIVE IH VS OQ" sheetId="10" r:id="rId1"/>
    <sheet name="reconcilled bid IH VS FQ" sheetId="11" r:id="rId2"/>
    <sheet name="O&amp;J" sheetId="7" r:id="rId3"/>
  </sheets>
  <externalReferences>
    <externalReference r:id="rId4"/>
  </externalReferences>
  <definedNames>
    <definedName name="_5SHUTTLEBUS">#N/A</definedName>
    <definedName name="_BUS142">#N/A</definedName>
    <definedName name="_Fill" localSheetId="2" hidden="1">#REF!</definedName>
    <definedName name="_Fill" localSheetId="1" hidden="1">#REF!</definedName>
    <definedName name="_Fill" hidden="1">#REF!</definedName>
    <definedName name="_Key1" localSheetId="2" hidden="1">#REF!</definedName>
    <definedName name="_Key1" localSheetId="1" hidden="1">#REF!</definedName>
    <definedName name="_Key1" hidden="1">#REF!</definedName>
    <definedName name="_Order1" hidden="1">255</definedName>
    <definedName name="_Sort" localSheetId="2" hidden="1">#REF!</definedName>
    <definedName name="_Sort" localSheetId="1" hidden="1">#REF!</definedName>
    <definedName name="_Sort" hidden="1">#REF!</definedName>
    <definedName name="CANNTRAY" localSheetId="2">#REF!</definedName>
    <definedName name="CANNTRAY" localSheetId="1">#REF!</definedName>
    <definedName name="CANNTRAY">#REF!</definedName>
    <definedName name="CLARKAT">#N/A</definedName>
    <definedName name="DUMPTRUCK169">#N/A</definedName>
    <definedName name="FIRETRUCK">#N/A</definedName>
    <definedName name="MACHINETOOLS">#N/A</definedName>
    <definedName name="Months">[1]Sheet5!$A$1:$B$13</definedName>
    <definedName name="past" localSheetId="2" hidden="1">#REF!</definedName>
    <definedName name="past" localSheetId="1" hidden="1">#REF!</definedName>
    <definedName name="past" hidden="1">#REF!</definedName>
    <definedName name="_xlnm.Print_Area" localSheetId="2">'O&amp;J'!$B$1:$T$210</definedName>
    <definedName name="Print_Area_MI" localSheetId="2">#REF!</definedName>
    <definedName name="Print_Area_MI" localSheetId="1">#REF!</definedName>
    <definedName name="Print_Area_MI">#REF!</definedName>
    <definedName name="_xlnm.Print_Titles" localSheetId="2">'O&amp;J'!$10:$10</definedName>
    <definedName name="RELOCAFETERIA">#N/A</definedName>
    <definedName name="REPLIFTRUCK">#N/A</definedName>
    <definedName name="REPLROOFPREP">#N/A</definedName>
    <definedName name="YARDGOAT">#N/A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4" i="11" l="1"/>
  <c r="S45" i="11"/>
  <c r="AL39" i="11" l="1"/>
  <c r="AL45" i="11"/>
  <c r="AL44" i="11"/>
  <c r="AL28" i="11"/>
  <c r="S125" i="11" l="1"/>
  <c r="S123" i="11"/>
  <c r="S80" i="11"/>
  <c r="S186" i="11" l="1"/>
  <c r="AL186" i="11"/>
  <c r="AH187" i="11" l="1"/>
  <c r="O187" i="11"/>
  <c r="AL185" i="11"/>
  <c r="S185" i="11"/>
  <c r="AL184" i="11"/>
  <c r="S184" i="11"/>
  <c r="AL183" i="11"/>
  <c r="S183" i="11"/>
  <c r="AL182" i="11"/>
  <c r="S182" i="11"/>
  <c r="AL181" i="11"/>
  <c r="S181" i="11"/>
  <c r="AL180" i="11"/>
  <c r="S180" i="11"/>
  <c r="AL179" i="11"/>
  <c r="S179" i="11"/>
  <c r="AL178" i="11"/>
  <c r="S178" i="11"/>
  <c r="AH176" i="11"/>
  <c r="O175" i="11"/>
  <c r="S174" i="11"/>
  <c r="AL173" i="11"/>
  <c r="S173" i="11"/>
  <c r="AL172" i="11"/>
  <c r="S172" i="11"/>
  <c r="AL171" i="11"/>
  <c r="S171" i="11"/>
  <c r="AL170" i="11"/>
  <c r="S170" i="11"/>
  <c r="AL169" i="11"/>
  <c r="S169" i="11"/>
  <c r="AL168" i="11"/>
  <c r="S168" i="11"/>
  <c r="AL167" i="11"/>
  <c r="S167" i="11"/>
  <c r="AL166" i="11"/>
  <c r="S166" i="11"/>
  <c r="AL165" i="11"/>
  <c r="S165" i="11"/>
  <c r="AL158" i="11"/>
  <c r="S158" i="11"/>
  <c r="AL157" i="11"/>
  <c r="S157" i="11"/>
  <c r="AL156" i="11"/>
  <c r="S156" i="11"/>
  <c r="AL155" i="11"/>
  <c r="S155" i="11"/>
  <c r="AL154" i="11"/>
  <c r="S154" i="11"/>
  <c r="AL153" i="11"/>
  <c r="S153" i="11"/>
  <c r="AL152" i="11"/>
  <c r="S152" i="11"/>
  <c r="AL151" i="11"/>
  <c r="S151" i="11"/>
  <c r="AL150" i="11"/>
  <c r="S150" i="11"/>
  <c r="AL143" i="11"/>
  <c r="S143" i="11"/>
  <c r="AL142" i="11"/>
  <c r="S142" i="11"/>
  <c r="AL141" i="11"/>
  <c r="S141" i="11"/>
  <c r="AL140" i="11"/>
  <c r="S140" i="11"/>
  <c r="S139" i="11"/>
  <c r="AL138" i="11"/>
  <c r="S138" i="11"/>
  <c r="AL134" i="11"/>
  <c r="S134" i="11"/>
  <c r="AL133" i="11"/>
  <c r="S133" i="11"/>
  <c r="AL132" i="11"/>
  <c r="S132" i="11"/>
  <c r="AL131" i="11"/>
  <c r="S131" i="11"/>
  <c r="S130" i="11"/>
  <c r="S129" i="11"/>
  <c r="S128" i="11"/>
  <c r="S127" i="11"/>
  <c r="AL125" i="11"/>
  <c r="AL124" i="11"/>
  <c r="S124" i="11"/>
  <c r="S126" i="11" s="1"/>
  <c r="AL123" i="11"/>
  <c r="AL119" i="11"/>
  <c r="S119" i="11"/>
  <c r="AL118" i="11"/>
  <c r="S118" i="11"/>
  <c r="AL117" i="11"/>
  <c r="S117" i="11"/>
  <c r="AL116" i="11"/>
  <c r="S116" i="11"/>
  <c r="AL111" i="11"/>
  <c r="AL113" i="11" s="1"/>
  <c r="S111" i="11"/>
  <c r="S113" i="11" s="1"/>
  <c r="S106" i="11"/>
  <c r="AL105" i="11"/>
  <c r="S105" i="11"/>
  <c r="AL104" i="11"/>
  <c r="S104" i="11"/>
  <c r="AL103" i="11"/>
  <c r="S103" i="11"/>
  <c r="AL102" i="11"/>
  <c r="S101" i="11"/>
  <c r="S100" i="11"/>
  <c r="S99" i="11"/>
  <c r="S98" i="11"/>
  <c r="AL94" i="11"/>
  <c r="S94" i="11"/>
  <c r="AL93" i="11"/>
  <c r="S93" i="11"/>
  <c r="AL92" i="11"/>
  <c r="S92" i="11"/>
  <c r="AL91" i="11"/>
  <c r="S91" i="11"/>
  <c r="AL90" i="11"/>
  <c r="S90" i="11"/>
  <c r="AL89" i="11"/>
  <c r="S89" i="11"/>
  <c r="AL88" i="11"/>
  <c r="S88" i="11"/>
  <c r="S87" i="11"/>
  <c r="AL86" i="11"/>
  <c r="S86" i="11"/>
  <c r="S85" i="11"/>
  <c r="AL84" i="11"/>
  <c r="S83" i="11"/>
  <c r="AL80" i="11"/>
  <c r="AL79" i="11"/>
  <c r="S79" i="11"/>
  <c r="AL78" i="11"/>
  <c r="S78" i="11"/>
  <c r="AL77" i="11"/>
  <c r="S77" i="11"/>
  <c r="AL76" i="11"/>
  <c r="S76" i="11"/>
  <c r="AL75" i="11"/>
  <c r="S75" i="11"/>
  <c r="AL74" i="11"/>
  <c r="S74" i="11"/>
  <c r="AL73" i="11"/>
  <c r="S73" i="11"/>
  <c r="AL72" i="11"/>
  <c r="S72" i="11"/>
  <c r="S71" i="11"/>
  <c r="S70" i="11"/>
  <c r="AL69" i="11"/>
  <c r="S69" i="11"/>
  <c r="AL68" i="11"/>
  <c r="S68" i="11"/>
  <c r="S67" i="11"/>
  <c r="S66" i="11"/>
  <c r="AL65" i="11"/>
  <c r="S65" i="11"/>
  <c r="AL64" i="11"/>
  <c r="S64" i="11"/>
  <c r="AL63" i="11"/>
  <c r="S63" i="11"/>
  <c r="AL62" i="11"/>
  <c r="AL60" i="11"/>
  <c r="S60" i="11"/>
  <c r="AL59" i="11"/>
  <c r="S59" i="11"/>
  <c r="AL58" i="11"/>
  <c r="S58" i="11"/>
  <c r="AL57" i="11"/>
  <c r="S57" i="11"/>
  <c r="AL56" i="11"/>
  <c r="S56" i="11"/>
  <c r="AL55" i="11"/>
  <c r="S55" i="11"/>
  <c r="S54" i="11"/>
  <c r="AL53" i="11"/>
  <c r="S53" i="11"/>
  <c r="AL52" i="11"/>
  <c r="S52" i="11"/>
  <c r="AL51" i="11"/>
  <c r="AL43" i="11"/>
  <c r="S43" i="11"/>
  <c r="AL42" i="11"/>
  <c r="S42" i="11"/>
  <c r="AL41" i="11"/>
  <c r="S41" i="11"/>
  <c r="AL40" i="11"/>
  <c r="S40" i="11"/>
  <c r="S39" i="11"/>
  <c r="AL38" i="11"/>
  <c r="S38" i="11"/>
  <c r="AL37" i="11"/>
  <c r="S37" i="11"/>
  <c r="AL36" i="11"/>
  <c r="S36" i="11"/>
  <c r="AL35" i="11"/>
  <c r="S35" i="11"/>
  <c r="AL34" i="11"/>
  <c r="S34" i="11"/>
  <c r="AL33" i="11"/>
  <c r="S33" i="11"/>
  <c r="AL32" i="11"/>
  <c r="S32" i="11"/>
  <c r="S28" i="11"/>
  <c r="AL27" i="11"/>
  <c r="S27" i="11"/>
  <c r="AL26" i="11"/>
  <c r="S26" i="11"/>
  <c r="AL25" i="11"/>
  <c r="S25" i="11"/>
  <c r="AL24" i="11"/>
  <c r="S24" i="11"/>
  <c r="AL23" i="11"/>
  <c r="S23" i="11"/>
  <c r="AL22" i="11"/>
  <c r="S22" i="11"/>
  <c r="AL21" i="11"/>
  <c r="S21" i="11"/>
  <c r="AL20" i="11"/>
  <c r="S20" i="11"/>
  <c r="AL19" i="11"/>
  <c r="S19" i="11"/>
  <c r="AL18" i="11"/>
  <c r="S18" i="11"/>
  <c r="AL17" i="11"/>
  <c r="S17" i="11"/>
  <c r="AL16" i="11"/>
  <c r="S16" i="11"/>
  <c r="AL14" i="11"/>
  <c r="S14" i="11"/>
  <c r="AL13" i="11"/>
  <c r="S13" i="11"/>
  <c r="AK6" i="11"/>
  <c r="R6" i="11"/>
  <c r="S135" i="11" l="1"/>
  <c r="S47" i="11"/>
  <c r="S121" i="11"/>
  <c r="AL126" i="11"/>
  <c r="AL121" i="11"/>
  <c r="AL135" i="11"/>
  <c r="S175" i="11"/>
  <c r="AL159" i="11"/>
  <c r="AL107" i="11"/>
  <c r="AL46" i="11"/>
  <c r="AL194" i="11" s="1"/>
  <c r="AL144" i="11"/>
  <c r="AL175" i="11"/>
  <c r="AL61" i="11"/>
  <c r="AL95" i="11"/>
  <c r="S81" i="11"/>
  <c r="AL81" i="11"/>
  <c r="AL187" i="11"/>
  <c r="S107" i="11"/>
  <c r="S95" i="11"/>
  <c r="S61" i="11"/>
  <c r="S159" i="11"/>
  <c r="S187" i="11"/>
  <c r="AL126" i="10"/>
  <c r="AL127" i="10" s="1"/>
  <c r="AH188" i="10"/>
  <c r="AL179" i="10"/>
  <c r="AL173" i="10"/>
  <c r="AL172" i="10"/>
  <c r="AL171" i="10"/>
  <c r="AL170" i="10"/>
  <c r="AL169" i="10"/>
  <c r="AL168" i="10"/>
  <c r="AL167" i="10"/>
  <c r="AL166" i="10"/>
  <c r="AL151" i="10"/>
  <c r="AL134" i="10"/>
  <c r="AL133" i="10"/>
  <c r="AL132" i="10"/>
  <c r="AL136" i="10" s="1"/>
  <c r="AL125" i="10"/>
  <c r="AL112" i="10"/>
  <c r="AL114" i="10" s="1"/>
  <c r="AL119" i="10"/>
  <c r="AL120" i="10"/>
  <c r="AL118" i="10"/>
  <c r="AL106" i="10"/>
  <c r="AL89" i="10"/>
  <c r="AL90" i="10"/>
  <c r="AL91" i="10"/>
  <c r="AL92" i="10"/>
  <c r="S95" i="10"/>
  <c r="S56" i="10"/>
  <c r="AL187" i="10"/>
  <c r="AL186" i="10"/>
  <c r="AL185" i="10"/>
  <c r="AL184" i="10"/>
  <c r="AL183" i="10"/>
  <c r="AL182" i="10"/>
  <c r="AL181" i="10"/>
  <c r="AL180" i="10"/>
  <c r="AH177" i="10"/>
  <c r="AL174" i="10"/>
  <c r="AL159" i="10"/>
  <c r="AL158" i="10"/>
  <c r="AL157" i="10"/>
  <c r="AL156" i="10"/>
  <c r="AL155" i="10"/>
  <c r="AL154" i="10"/>
  <c r="AL153" i="10"/>
  <c r="AL152" i="10"/>
  <c r="AL144" i="10"/>
  <c r="AL143" i="10"/>
  <c r="AL142" i="10"/>
  <c r="AL141" i="10"/>
  <c r="AL139" i="10"/>
  <c r="AL135" i="10"/>
  <c r="AL124" i="10"/>
  <c r="AL117" i="10"/>
  <c r="AL105" i="10"/>
  <c r="AL104" i="10"/>
  <c r="AL103" i="10"/>
  <c r="AL95" i="10"/>
  <c r="AL94" i="10"/>
  <c r="AL93" i="10"/>
  <c r="AL88" i="10"/>
  <c r="AL86" i="10"/>
  <c r="AL84" i="10"/>
  <c r="AL80" i="10"/>
  <c r="AL79" i="10"/>
  <c r="AL78" i="10"/>
  <c r="AL77" i="10"/>
  <c r="AL76" i="10"/>
  <c r="AL75" i="10"/>
  <c r="AL74" i="10"/>
  <c r="AL73" i="10"/>
  <c r="AL72" i="10"/>
  <c r="AL71" i="10"/>
  <c r="AL70" i="10"/>
  <c r="AL69" i="10"/>
  <c r="AL66" i="10"/>
  <c r="AL65" i="10"/>
  <c r="AL62" i="10"/>
  <c r="AL61" i="10"/>
  <c r="AL60" i="10"/>
  <c r="AL59" i="10"/>
  <c r="AL57" i="10"/>
  <c r="AL56" i="10"/>
  <c r="AL55" i="10"/>
  <c r="AL54" i="10"/>
  <c r="AL53" i="10"/>
  <c r="AL52" i="10"/>
  <c r="AL50" i="10"/>
  <c r="AL49" i="10"/>
  <c r="AL48" i="10"/>
  <c r="AL42" i="10"/>
  <c r="AL41" i="10"/>
  <c r="AL40" i="10"/>
  <c r="AL39" i="10"/>
  <c r="AL38" i="10"/>
  <c r="AL37" i="10"/>
  <c r="AL36" i="10"/>
  <c r="AL35" i="10"/>
  <c r="AL34" i="10"/>
  <c r="AL33" i="10"/>
  <c r="AL32" i="10"/>
  <c r="AL31" i="10"/>
  <c r="AL28" i="10"/>
  <c r="AL27" i="10"/>
  <c r="AL26" i="10"/>
  <c r="AL25" i="10"/>
  <c r="AL24" i="10"/>
  <c r="AL23" i="10"/>
  <c r="AL22" i="10"/>
  <c r="AL21" i="10"/>
  <c r="AL20" i="10"/>
  <c r="AL19" i="10"/>
  <c r="AL18" i="10"/>
  <c r="AL17" i="10"/>
  <c r="AL16" i="10"/>
  <c r="AL14" i="10"/>
  <c r="AL13" i="10"/>
  <c r="AK6" i="10"/>
  <c r="O188" i="10"/>
  <c r="S187" i="10"/>
  <c r="S186" i="10"/>
  <c r="S185" i="10"/>
  <c r="S184" i="10"/>
  <c r="S183" i="10"/>
  <c r="S182" i="10"/>
  <c r="S181" i="10"/>
  <c r="S180" i="10"/>
  <c r="S179" i="10"/>
  <c r="O176" i="10"/>
  <c r="S175" i="10"/>
  <c r="S174" i="10"/>
  <c r="S173" i="10"/>
  <c r="S172" i="10"/>
  <c r="S171" i="10"/>
  <c r="S170" i="10"/>
  <c r="S169" i="10"/>
  <c r="S168" i="10"/>
  <c r="S167" i="10"/>
  <c r="S166" i="10"/>
  <c r="S159" i="10"/>
  <c r="S158" i="10"/>
  <c r="S157" i="10"/>
  <c r="S156" i="10"/>
  <c r="S155" i="10"/>
  <c r="S154" i="10"/>
  <c r="S153" i="10"/>
  <c r="S152" i="10"/>
  <c r="S151" i="10"/>
  <c r="S144" i="10"/>
  <c r="S143" i="10"/>
  <c r="S142" i="10"/>
  <c r="S141" i="10"/>
  <c r="S140" i="10"/>
  <c r="S139" i="10"/>
  <c r="S145" i="10" s="1"/>
  <c r="S135" i="10"/>
  <c r="S134" i="10"/>
  <c r="S133" i="10"/>
  <c r="S132" i="10"/>
  <c r="S131" i="10"/>
  <c r="S130" i="10"/>
  <c r="S129" i="10"/>
  <c r="S128" i="10"/>
  <c r="S125" i="10"/>
  <c r="S120" i="10"/>
  <c r="S119" i="10"/>
  <c r="S118" i="10"/>
  <c r="S117" i="10"/>
  <c r="S112" i="10"/>
  <c r="S114" i="10" s="1"/>
  <c r="S107" i="10"/>
  <c r="S106" i="10"/>
  <c r="S105" i="10"/>
  <c r="S104" i="10"/>
  <c r="S103" i="10"/>
  <c r="S102" i="10"/>
  <c r="S101" i="10"/>
  <c r="S100" i="10"/>
  <c r="S99" i="10"/>
  <c r="S94" i="10"/>
  <c r="S93" i="10"/>
  <c r="S92" i="10"/>
  <c r="S91" i="10"/>
  <c r="S90" i="10"/>
  <c r="S89" i="10"/>
  <c r="S88" i="10"/>
  <c r="S87" i="10"/>
  <c r="S86" i="10"/>
  <c r="S85" i="10"/>
  <c r="S83" i="10"/>
  <c r="S79" i="10"/>
  <c r="S78" i="10"/>
  <c r="S77" i="10"/>
  <c r="S76" i="10"/>
  <c r="S75" i="10"/>
  <c r="S74" i="10"/>
  <c r="S73" i="10"/>
  <c r="S72" i="10"/>
  <c r="S71" i="10"/>
  <c r="S70" i="10"/>
  <c r="S69" i="10"/>
  <c r="S68" i="10"/>
  <c r="S67" i="10"/>
  <c r="S66" i="10"/>
  <c r="S65" i="10"/>
  <c r="S64" i="10"/>
  <c r="S63" i="10"/>
  <c r="S62" i="10"/>
  <c r="S61" i="10"/>
  <c r="S60" i="10"/>
  <c r="S57" i="10"/>
  <c r="S55" i="10"/>
  <c r="S54" i="10"/>
  <c r="S53" i="10"/>
  <c r="S52" i="10"/>
  <c r="S51" i="10"/>
  <c r="S50" i="10"/>
  <c r="S49" i="10"/>
  <c r="S43" i="10"/>
  <c r="S42" i="10"/>
  <c r="S41" i="10"/>
  <c r="S40" i="10"/>
  <c r="S39" i="10"/>
  <c r="S38" i="10"/>
  <c r="S37" i="10"/>
  <c r="S36" i="10"/>
  <c r="S35" i="10"/>
  <c r="S34" i="10"/>
  <c r="S33" i="10"/>
  <c r="S32" i="10"/>
  <c r="S31" i="10"/>
  <c r="S28" i="10"/>
  <c r="S27" i="10"/>
  <c r="S26" i="10"/>
  <c r="S25" i="10"/>
  <c r="S24" i="10"/>
  <c r="S23" i="10"/>
  <c r="S22" i="10"/>
  <c r="S21" i="10"/>
  <c r="S20" i="10"/>
  <c r="S19" i="10"/>
  <c r="S18" i="10"/>
  <c r="S17" i="10"/>
  <c r="S16" i="10"/>
  <c r="S14" i="10"/>
  <c r="S13" i="10"/>
  <c r="R6" i="10"/>
  <c r="S196" i="11" l="1"/>
  <c r="AL160" i="10"/>
  <c r="AL176" i="10"/>
  <c r="AL188" i="10"/>
  <c r="AL108" i="10"/>
  <c r="AL81" i="10"/>
  <c r="AL122" i="10"/>
  <c r="S81" i="10"/>
  <c r="S194" i="11"/>
  <c r="AL196" i="11"/>
  <c r="AL195" i="11"/>
  <c r="S195" i="11"/>
  <c r="AL96" i="10"/>
  <c r="S122" i="10"/>
  <c r="S160" i="10"/>
  <c r="S176" i="10"/>
  <c r="AL29" i="10"/>
  <c r="S96" i="10"/>
  <c r="S58" i="10"/>
  <c r="S29" i="10"/>
  <c r="S108" i="10"/>
  <c r="AL43" i="10"/>
  <c r="AL58" i="10"/>
  <c r="AL197" i="10" s="1"/>
  <c r="AL145" i="10"/>
  <c r="S136" i="10"/>
  <c r="S188" i="10"/>
  <c r="S44" i="10"/>
  <c r="AL198" i="10" l="1"/>
  <c r="S197" i="10"/>
  <c r="AL196" i="10"/>
  <c r="AL199" i="10" s="1"/>
  <c r="AL200" i="10" s="1"/>
  <c r="S197" i="11"/>
  <c r="S198" i="10"/>
  <c r="S190" i="11"/>
  <c r="AL197" i="11"/>
  <c r="AL199" i="11" s="1"/>
  <c r="S191" i="11"/>
  <c r="S196" i="10"/>
  <c r="S199" i="10" l="1"/>
  <c r="S198" i="11"/>
  <c r="S199" i="11" s="1"/>
  <c r="AL200" i="11"/>
  <c r="S192" i="10"/>
  <c r="S193" i="10"/>
  <c r="AL203" i="10"/>
  <c r="AL201" i="10"/>
  <c r="S200" i="10" l="1"/>
  <c r="S201" i="11"/>
  <c r="AL202" i="11"/>
  <c r="S203" i="10"/>
  <c r="S201" i="10" l="1"/>
  <c r="T177" i="7" l="1"/>
  <c r="T176" i="7"/>
  <c r="T125" i="7"/>
  <c r="T126" i="7"/>
  <c r="T124" i="7"/>
  <c r="T94" i="7"/>
  <c r="T93" i="7"/>
  <c r="T77" i="7"/>
  <c r="T75" i="7"/>
  <c r="T73" i="7"/>
  <c r="T127" i="7" l="1"/>
  <c r="P182" i="7"/>
  <c r="T181" i="7"/>
  <c r="T180" i="7"/>
  <c r="T179" i="7"/>
  <c r="T178" i="7"/>
  <c r="T175" i="7"/>
  <c r="T174" i="7"/>
  <c r="T173" i="7"/>
  <c r="P170" i="7"/>
  <c r="T169" i="7"/>
  <c r="T168" i="7"/>
  <c r="T167" i="7"/>
  <c r="T166" i="7"/>
  <c r="T165" i="7"/>
  <c r="T164" i="7"/>
  <c r="T163" i="7"/>
  <c r="T162" i="7"/>
  <c r="T161" i="7"/>
  <c r="T160" i="7"/>
  <c r="T153" i="7"/>
  <c r="T152" i="7"/>
  <c r="T151" i="7"/>
  <c r="T150" i="7"/>
  <c r="T149" i="7"/>
  <c r="T148" i="7"/>
  <c r="T147" i="7"/>
  <c r="T146" i="7"/>
  <c r="T145" i="7"/>
  <c r="T137" i="7"/>
  <c r="T136" i="7"/>
  <c r="T135" i="7"/>
  <c r="T134" i="7"/>
  <c r="T132" i="7"/>
  <c r="T131" i="7"/>
  <c r="T130" i="7"/>
  <c r="T129" i="7"/>
  <c r="T120" i="7"/>
  <c r="T119" i="7"/>
  <c r="T118" i="7"/>
  <c r="T117" i="7"/>
  <c r="T112" i="7"/>
  <c r="T113" i="7" s="1"/>
  <c r="T108" i="7"/>
  <c r="T107" i="7"/>
  <c r="T106" i="7"/>
  <c r="T105" i="7"/>
  <c r="T104" i="7"/>
  <c r="T101" i="7"/>
  <c r="T100" i="7"/>
  <c r="T99" i="7"/>
  <c r="T96" i="7"/>
  <c r="T95" i="7"/>
  <c r="T92" i="7"/>
  <c r="T91" i="7"/>
  <c r="T87" i="7"/>
  <c r="T86" i="7"/>
  <c r="T84" i="7"/>
  <c r="T82" i="7"/>
  <c r="T80" i="7"/>
  <c r="T79" i="7"/>
  <c r="T78" i="7"/>
  <c r="T76" i="7"/>
  <c r="T74" i="7"/>
  <c r="T72" i="7"/>
  <c r="T71" i="7"/>
  <c r="T70" i="7"/>
  <c r="T69" i="7"/>
  <c r="T66" i="7"/>
  <c r="T65" i="7"/>
  <c r="T62" i="7"/>
  <c r="T61" i="7"/>
  <c r="T60" i="7"/>
  <c r="T59" i="7"/>
  <c r="T57" i="7"/>
  <c r="T56" i="7"/>
  <c r="T55" i="7"/>
  <c r="T54" i="7"/>
  <c r="T53" i="7"/>
  <c r="T52" i="7"/>
  <c r="T50" i="7"/>
  <c r="T49" i="7"/>
  <c r="T48" i="7"/>
  <c r="T42" i="7"/>
  <c r="T41" i="7"/>
  <c r="T40" i="7"/>
  <c r="T39" i="7"/>
  <c r="T38" i="7"/>
  <c r="T37" i="7"/>
  <c r="T36" i="7"/>
  <c r="T35" i="7"/>
  <c r="T34" i="7"/>
  <c r="T33" i="7"/>
  <c r="T32" i="7"/>
  <c r="T31" i="7"/>
  <c r="T28" i="7"/>
  <c r="T27" i="7"/>
  <c r="T26" i="7"/>
  <c r="T25" i="7"/>
  <c r="T24" i="7"/>
  <c r="T23" i="7"/>
  <c r="T22" i="7"/>
  <c r="T21" i="7"/>
  <c r="T20" i="7"/>
  <c r="T19" i="7"/>
  <c r="T18" i="7"/>
  <c r="T17" i="7"/>
  <c r="T16" i="7"/>
  <c r="T14" i="7"/>
  <c r="T13" i="7"/>
  <c r="S6" i="7"/>
  <c r="T154" i="7" l="1"/>
  <c r="T122" i="7"/>
  <c r="T138" i="7"/>
  <c r="T97" i="7"/>
  <c r="T109" i="7"/>
  <c r="T83" i="7"/>
  <c r="T58" i="7"/>
  <c r="T43" i="7"/>
  <c r="T29" i="7"/>
  <c r="T182" i="7"/>
  <c r="T170" i="7"/>
  <c r="T190" i="7" l="1"/>
  <c r="T189" i="7"/>
  <c r="T191" i="7"/>
  <c r="T192" i="7" l="1"/>
  <c r="T193" i="7" l="1"/>
  <c r="T196" i="7" s="1"/>
  <c r="T194" i="7" l="1"/>
</calcChain>
</file>

<file path=xl/sharedStrings.xml><?xml version="1.0" encoding="utf-8"?>
<sst xmlns="http://schemas.openxmlformats.org/spreadsheetml/2006/main" count="1815" uniqueCount="263">
  <si>
    <r>
      <t xml:space="preserve">abcdef           </t>
    </r>
    <r>
      <rPr>
        <i/>
        <sz val="10"/>
        <rFont val="Arial"/>
        <family val="2"/>
      </rPr>
      <t xml:space="preserve">Good Food, Good Life </t>
    </r>
  </si>
  <si>
    <t>F O R M S</t>
  </si>
  <si>
    <t>FORM CODE</t>
  </si>
  <si>
    <t>BID BREAKDOWN DATA SHEET</t>
  </si>
  <si>
    <t>PROJECT TITLE:</t>
  </si>
  <si>
    <t>PROPOSED INSTALLATION OF NEW ROTARY FILTER AT TANK FARM</t>
  </si>
  <si>
    <t>Date:</t>
  </si>
  <si>
    <t>COST CENTER:</t>
  </si>
  <si>
    <t xml:space="preserve"> </t>
  </si>
  <si>
    <t>Reference:</t>
  </si>
  <si>
    <t>No.</t>
  </si>
  <si>
    <t>SCOPE OF WORKS</t>
  </si>
  <si>
    <t>Man'r</t>
  </si>
  <si>
    <t>UNIT</t>
  </si>
  <si>
    <t>QTY</t>
  </si>
  <si>
    <t>U/RATE</t>
  </si>
  <si>
    <t>AMOUNT</t>
  </si>
  <si>
    <t>A.</t>
  </si>
  <si>
    <t>GENERAL REQUIREMENTS</t>
  </si>
  <si>
    <t>Mobilization(Temfacil)</t>
  </si>
  <si>
    <t>lot</t>
  </si>
  <si>
    <t>Demobilization/Housekeeping</t>
  </si>
  <si>
    <t>Safety Provisions</t>
  </si>
  <si>
    <t>a</t>
  </si>
  <si>
    <t xml:space="preserve">  Cotton Gloves</t>
  </si>
  <si>
    <t>pairs</t>
  </si>
  <si>
    <t>b</t>
  </si>
  <si>
    <t xml:space="preserve"> Welding Mask</t>
  </si>
  <si>
    <t>pcs</t>
  </si>
  <si>
    <t>c</t>
  </si>
  <si>
    <t xml:space="preserve">  Welding Gloves</t>
  </si>
  <si>
    <t>d</t>
  </si>
  <si>
    <t xml:space="preserve">  Welding Apron</t>
  </si>
  <si>
    <t>e</t>
  </si>
  <si>
    <t xml:space="preserve">  Safety Googles</t>
  </si>
  <si>
    <t>f</t>
  </si>
  <si>
    <t xml:space="preserve">   Dust Mask - N95</t>
  </si>
  <si>
    <t>PCS</t>
  </si>
  <si>
    <t>g</t>
  </si>
  <si>
    <t xml:space="preserve">  Caution Tape</t>
  </si>
  <si>
    <t>roll</t>
  </si>
  <si>
    <t>h</t>
  </si>
  <si>
    <t xml:space="preserve">   Rags</t>
  </si>
  <si>
    <t>kgs</t>
  </si>
  <si>
    <t>i</t>
  </si>
  <si>
    <t xml:space="preserve">  Safety Signages</t>
  </si>
  <si>
    <t>j</t>
  </si>
  <si>
    <t xml:space="preserve">  Welding blankets UP TO  1200-1500C RATING</t>
  </si>
  <si>
    <t>k</t>
  </si>
  <si>
    <t xml:space="preserve">    Fire Blanket</t>
  </si>
  <si>
    <t>( 500C MAXIMUM RATING)</t>
  </si>
  <si>
    <t>l</t>
  </si>
  <si>
    <t xml:space="preserve">   Fire Extinguisher</t>
  </si>
  <si>
    <t>m</t>
  </si>
  <si>
    <t>Chemical suit</t>
  </si>
  <si>
    <t>SUB-TOTAL</t>
  </si>
  <si>
    <t>Tools &amp; Equipment Rentals</t>
  </si>
  <si>
    <t>Tig welding machines</t>
  </si>
  <si>
    <t>unit</t>
  </si>
  <si>
    <t>Portable Grinders ( double insulation ) 4" dia.</t>
  </si>
  <si>
    <t>Portable Drills Double insulation )</t>
  </si>
  <si>
    <t xml:space="preserve">  A-Ladder/ extended ladder</t>
  </si>
  <si>
    <t xml:space="preserve">  Scaffolding  &amp; Portable platforms</t>
  </si>
  <si>
    <t>Lot</t>
  </si>
  <si>
    <t>Structural design for scaffolding</t>
  </si>
  <si>
    <t>Lamps</t>
  </si>
  <si>
    <t>Working Table/bench vise/pipe stand support</t>
  </si>
  <si>
    <t>set</t>
  </si>
  <si>
    <t xml:space="preserve">     As built drawings</t>
  </si>
  <si>
    <t xml:space="preserve">     Hand tools( Combination wrench 2 set, allen key,Rubber mallet,Ball hammer, Union Spanner etc. )</t>
  </si>
  <si>
    <t>Chain Block with certificate/ Lifting belt</t>
  </si>
  <si>
    <t>Construction Board 440V to 220V, 3phase</t>
  </si>
  <si>
    <t>B.</t>
  </si>
  <si>
    <t>DRAIN LINE CONNECTION</t>
  </si>
  <si>
    <t>SET</t>
  </si>
  <si>
    <t>ok</t>
  </si>
  <si>
    <t>UNION  SS304 BODY 50" DIA.</t>
  </si>
  <si>
    <t>2-WAY/ 3-PIECE BALL VALVE  ASSEMBLY 1"DIA. SS304 BODY</t>
  </si>
  <si>
    <t>LE</t>
  </si>
  <si>
    <t>C.</t>
  </si>
  <si>
    <t>WEAK CAUSTIC LINE FOR ROTARY FILTER 4</t>
  </si>
  <si>
    <t>OK</t>
  </si>
  <si>
    <t>ELBOW 6" DIA.X 90 DEG. SS 304 SEAMLESS SCH.40</t>
  </si>
  <si>
    <t>REDUCING TEE 6"DIA.X 3" DIA. SS 304 SEAMLESS SCH.40</t>
  </si>
  <si>
    <t>REDUCING TEE 3" DIA. X 1"DIA, SEAMLESS TYPE SCH.40 SS304</t>
  </si>
  <si>
    <t>D.</t>
  </si>
  <si>
    <t>STRONG CAUSTIC LINE</t>
  </si>
  <si>
    <t>DISCHARGE 4 " CHANGE TO 3" DIA.</t>
  </si>
  <si>
    <t>E</t>
  </si>
  <si>
    <t>ERA LINE</t>
  </si>
  <si>
    <t>SS 304 3 PIECE BALL VALVE DN50 WELDED TYPE</t>
  </si>
  <si>
    <t>PIPE LINE RE-ROUTING</t>
  </si>
  <si>
    <t>LOT</t>
  </si>
  <si>
    <t>BRACKETS / PIPE CLAMPS  AND PIPE SUPPORT</t>
  </si>
  <si>
    <t>CHANNEL BAR 2" X 4" x 5.0MM X LE</t>
  </si>
  <si>
    <t xml:space="preserve"> I beam W4" X 12lbs/ft X 6M</t>
  </si>
  <si>
    <t>SS ANGLE BAR  2" x  2 " x  6M , 5MM THICKNESS</t>
  </si>
  <si>
    <t>CLAMPS AND  PIPE  SUPPORT ( AS PER NPI STANDARD SEE DRAWING ATTACHED, EVERY 3M OR ELBOW TO INSTALL A SUPPORT )</t>
  </si>
  <si>
    <t>K</t>
  </si>
  <si>
    <t>UTILITIES :</t>
  </si>
  <si>
    <t>COMPRESSED AIR LINE</t>
  </si>
  <si>
    <t>SS 304 SEAMLESS SCH.40 ELBOW  3/4" DIA. X 90 DEG</t>
  </si>
  <si>
    <r>
      <t>2-WAY/ 3-PIECE BALL VALVE  ASSEMBLY 1/2"</t>
    </r>
    <r>
      <rPr>
        <sz val="11"/>
        <rFont val="Calibri"/>
        <family val="2"/>
      </rPr>
      <t>Ø</t>
    </r>
    <r>
      <rPr>
        <sz val="11"/>
        <rFont val="Verdana"/>
        <family val="2"/>
      </rPr>
      <t>. SS304 BODY( LOTO READY )</t>
    </r>
  </si>
  <si>
    <r>
      <t>UNION PATENTE 1/2"</t>
    </r>
    <r>
      <rPr>
        <sz val="11"/>
        <rFont val="Calibri"/>
        <family val="2"/>
      </rPr>
      <t>Ø</t>
    </r>
    <r>
      <rPr>
        <sz val="11"/>
        <rFont val="Verdana"/>
        <family val="2"/>
      </rPr>
      <t xml:space="preserve"> SS304 BODY</t>
    </r>
  </si>
  <si>
    <r>
      <t>REDUCER 3/4"</t>
    </r>
    <r>
      <rPr>
        <sz val="11"/>
        <rFont val="Calibri"/>
        <family val="2"/>
      </rPr>
      <t>Ø</t>
    </r>
    <r>
      <rPr>
        <sz val="11"/>
        <rFont val="Verdana"/>
        <family val="2"/>
      </rPr>
      <t xml:space="preserve"> x 1/2"</t>
    </r>
    <r>
      <rPr>
        <sz val="11"/>
        <rFont val="Calibri"/>
        <family val="2"/>
      </rPr>
      <t>Ø</t>
    </r>
    <r>
      <rPr>
        <sz val="11"/>
        <rFont val="Verdana"/>
        <family val="2"/>
      </rPr>
      <t xml:space="preserve"> SS 304 SCH.40 SEAMLESS</t>
    </r>
  </si>
  <si>
    <r>
      <t>SS 304 SEAMLESS SCH.40 NIPPLE BOTH END THREADED 1/2"</t>
    </r>
    <r>
      <rPr>
        <sz val="11"/>
        <rFont val="Calibri"/>
        <family val="2"/>
      </rPr>
      <t>Ø</t>
    </r>
    <r>
      <rPr>
        <sz val="11"/>
        <rFont val="Verdana"/>
        <family val="2"/>
      </rPr>
      <t xml:space="preserve"> x 3 " LONG</t>
    </r>
  </si>
  <si>
    <t>M</t>
  </si>
  <si>
    <t>CONSUMABLES</t>
  </si>
  <si>
    <t>Cutting Discs, 4"Ø, "Tyrolit" brand, 15,300 rated rpm</t>
  </si>
  <si>
    <t>Grinding Discs, 4"Ø, "Tyrolit" brand, 15,300 rated rpm</t>
  </si>
  <si>
    <t>Tungsten</t>
  </si>
  <si>
    <t>SS Filler Rod, 304</t>
  </si>
  <si>
    <t>Argon Gas</t>
  </si>
  <si>
    <t>cyl</t>
  </si>
  <si>
    <t>Tig Cleene</t>
  </si>
  <si>
    <t>Finishing Wheel/Grey</t>
  </si>
  <si>
    <t>Painting Works</t>
  </si>
  <si>
    <t>Miscelleneous(Tagging/Labeling and others)</t>
  </si>
  <si>
    <t>Sub-Total</t>
  </si>
  <si>
    <t>N</t>
  </si>
  <si>
    <t>LABOR COSTING</t>
  </si>
  <si>
    <t>SHUTDOWN WORKS</t>
  </si>
  <si>
    <t xml:space="preserve"> Project Engineer  </t>
  </si>
  <si>
    <t>days</t>
  </si>
  <si>
    <t>Foreman</t>
  </si>
  <si>
    <t xml:space="preserve">Safety Officer </t>
  </si>
  <si>
    <t>Pipe Fitter</t>
  </si>
  <si>
    <t xml:space="preserve"> Welders - ( required welder certificate )</t>
  </si>
  <si>
    <t xml:space="preserve"> Skilled Helpers</t>
  </si>
  <si>
    <t>Scaffolder</t>
  </si>
  <si>
    <t xml:space="preserve"> Fire Watcher</t>
  </si>
  <si>
    <t>Electrician</t>
  </si>
  <si>
    <t>OVERTIME</t>
  </si>
  <si>
    <t>NO.OF PERSON</t>
  </si>
  <si>
    <t>HRS/DAY</t>
  </si>
  <si>
    <t>DAYS</t>
  </si>
  <si>
    <t>RATE/HR</t>
  </si>
  <si>
    <t>O</t>
  </si>
  <si>
    <t>CARI</t>
  </si>
  <si>
    <t>3% of Total Project Cost</t>
  </si>
  <si>
    <t>Administrative cost</t>
  </si>
  <si>
    <t>Summary:</t>
  </si>
  <si>
    <t>General Requirements</t>
  </si>
  <si>
    <t>Material cost and Consumables</t>
  </si>
  <si>
    <t>Labor cost</t>
  </si>
  <si>
    <t>Mark-up / profit</t>
  </si>
  <si>
    <t>GRAND TOTAL COST  (VAT Exclusive)</t>
  </si>
  <si>
    <t>GRAND TOTAL COST (VAT Inclusive)</t>
  </si>
  <si>
    <t>COMPLETION</t>
  </si>
  <si>
    <t>GRAND TOTAL</t>
  </si>
  <si>
    <t>Php</t>
  </si>
  <si>
    <t>Visa</t>
  </si>
  <si>
    <t>Submitted by:</t>
  </si>
  <si>
    <t xml:space="preserve"> Noted by:</t>
  </si>
  <si>
    <t>Date</t>
  </si>
  <si>
    <t>The Grand total indicated above constitute the Fixed Lump Sum Price of our bid which includes the cost of materials, labor, equipments, overhead profits and all other construction related costs to satisfactorily complete the work in accordance with the drawings, Scope of Work, Specifications and other related bid documents.</t>
  </si>
  <si>
    <t>It is understood that the quantities and unit prices indicated above are complete and any item not shown but otherwise required to satisfactorily complete the work are considered built-in and included in our Fixed Lump Sum Price. It is also understood that this Bid Breakdown is part of our proposal and the Owner can use this as one of the basis for evaluation.</t>
  </si>
  <si>
    <t xml:space="preserve">Construction Duration : </t>
  </si>
  <si>
    <t>(Company Name)</t>
  </si>
  <si>
    <t>(Signature Over Printed Name)</t>
  </si>
  <si>
    <t>PNEUMATIC VALVE 2" DIA. SS304 BODY WITH  ACTUATOR WITH FLANGE BOLTS AND NUTS/WITH CLOSE OPEN FEEDBACK 24VDC</t>
  </si>
  <si>
    <t xml:space="preserve"> PIPE 4" DIA.X 1 LE SCH.20 WELDED TYPE SS 304</t>
  </si>
  <si>
    <t xml:space="preserve"> PIPE 2" DIA.X 1 LE SCH. 20 WELDED TYPE SS 304</t>
  </si>
  <si>
    <t xml:space="preserve"> PIPE 1" DIA.X 1 LE SCH.20 WELDED TYPE SS 304</t>
  </si>
  <si>
    <t xml:space="preserve"> ELBOW 2" DIA. X 90 DEG.  SCH. 20  WELDED TYPE  SS 304</t>
  </si>
  <si>
    <t>SLIP ON  TYPE FLANGE PN15  DN100  SS 304</t>
  </si>
  <si>
    <t>BLIND FLANGE PN15  DN100 SS304</t>
  </si>
  <si>
    <t xml:space="preserve"> ELBOW 4" DIA. X 90 DEG.  SS 304  WELDED TYPE SCH.20</t>
  </si>
  <si>
    <t>PNEUMATIC VALVE 3" DIA. SS304 BODY FLANGE TYPE WITH ACTUATOR W/ FLANGE BOLTS &amp; NUTS/ CLOSE OPEN FEEDBACK 24VDC. ( BRAND: FLOWSERVE )</t>
  </si>
  <si>
    <t xml:space="preserve"> PIPE  6"  DIA.X1  LE WELDED TYPE SCH.20 SS 304</t>
  </si>
  <si>
    <t>BUTTERFLY VALVE DN 100  W/ FLANGE AND BOLTS /NUTS</t>
  </si>
  <si>
    <t>BUTTERFLY VALVE DN 150  W/  FLANGE AND BOLTS/ NUTS</t>
  </si>
  <si>
    <t>ELBOW 6" DIA.X 90 DEG. SS 304  WELDED TYPE  SCH.20</t>
  </si>
  <si>
    <t xml:space="preserve">PIPE 3"DIA.X  1 LE WELDED TYPE SCH.20 SS 304 </t>
  </si>
  <si>
    <t>PIPE 4" DIA.X 1 LE SS 304 WELDED TYPE SCH.20</t>
  </si>
  <si>
    <t xml:space="preserve"> BLIND FLANGE  DN100  PN 15 SS 304</t>
  </si>
  <si>
    <t xml:space="preserve"> BLIND FLANGE  DN 150 PN15 SS 304</t>
  </si>
  <si>
    <t xml:space="preserve">REDUCING TEE 4"DIA. X 3"DIA. SS 304 WELDED TYPE SCH.20 </t>
  </si>
  <si>
    <t xml:space="preserve">ELBOW 4" DIA.X 90 DEG. SS 304  WELDED TYPE SCH.20 </t>
  </si>
  <si>
    <t>ELBOW 3" DIA.X 90 DEG.  WELDED TYPE SCH. 20 SS  304</t>
  </si>
  <si>
    <r>
      <t>TEE EQUAL 4"</t>
    </r>
    <r>
      <rPr>
        <sz val="11"/>
        <rFont val="Calibri"/>
        <family val="2"/>
      </rPr>
      <t>Ø</t>
    </r>
    <r>
      <rPr>
        <sz val="11"/>
        <rFont val="Verdana"/>
        <family val="2"/>
      </rPr>
      <t>. SS 304  WELDED TYPE SCH.20</t>
    </r>
  </si>
  <si>
    <t>PNEUMATIC VALVE 3"DIA.W/ BOLTS NUTS &amp; FLANGE/ OPEN CLOSE FEEDBACK /24 VDC</t>
  </si>
  <si>
    <t>BUTTERFLY VALVE DN 150  W/ FLANGE BOLTS AND NUTS</t>
  </si>
  <si>
    <t>PIPE  6"DIA.X 1 LE WELDED TYPE SCH.20 SS 304</t>
  </si>
  <si>
    <t>ELBOW 3" DIA.X 90 DEG. WELDED  TYPE SCH.20 SS 304</t>
  </si>
  <si>
    <t>TEE EQUAL 3"DIA. SS 304 WELDED TYPE SCH.20 SS 304</t>
  </si>
  <si>
    <t>PIPE 3" DIA.X 1 LE SS 304  WELDED TYPE  SCH.20 SS-304</t>
  </si>
  <si>
    <t>SLIP -ON  TYPE FLANGE PN15  DN150 W/ BOLTS AND NUTS SS-304</t>
  </si>
  <si>
    <t>PNEUMATIC VALVE 2"DIA. WITH ACTUATOR W/ BOLTS AND NUTS/ OPEN CLOSE FEEDBACK/ 24VDC</t>
  </si>
  <si>
    <t>PIPE 2" DIA.X 1 LE WELDED TYPE  SCH.20 SS-304</t>
  </si>
  <si>
    <t>TEE EQUAL 3"DIA. WELDED TYPE SCH.20 SS-304</t>
  </si>
  <si>
    <t>ELBOW 3" DIA.X 90 DEG. WELDED TYPE SCH.20 SS-304</t>
  </si>
  <si>
    <r>
      <t>CONCENTRIC REDUCER  3"</t>
    </r>
    <r>
      <rPr>
        <sz val="11"/>
        <rFont val="Calibri"/>
        <family val="2"/>
      </rPr>
      <t>Ø</t>
    </r>
    <r>
      <rPr>
        <sz val="7.7"/>
        <rFont val="Verdana"/>
        <family val="2"/>
      </rPr>
      <t xml:space="preserve">   </t>
    </r>
    <r>
      <rPr>
        <sz val="10"/>
        <rFont val="Verdana"/>
        <family val="2"/>
      </rPr>
      <t xml:space="preserve">X  </t>
    </r>
    <r>
      <rPr>
        <sz val="11"/>
        <rFont val="Verdana"/>
        <family val="2"/>
      </rPr>
      <t xml:space="preserve">2" </t>
    </r>
    <r>
      <rPr>
        <sz val="11"/>
        <rFont val="Calibri"/>
        <family val="2"/>
      </rPr>
      <t>Ø  WELDED TYPE  SCH.20  SS-304</t>
    </r>
  </si>
  <si>
    <t>30working days</t>
  </si>
  <si>
    <t>SLIP ON  TYPE FLANGE PN15  DN100  SS 304  W/  BOLTS  AND  NUTS</t>
  </si>
  <si>
    <t>SLIP ON TYPE FLANGE PN15   DN150   SS304 W/ BOLTS  AND  NUTS</t>
  </si>
  <si>
    <t>BLIND FLANGE 6" DIA. SS 304</t>
  </si>
  <si>
    <t xml:space="preserve"> BLIND FLANGE  DN50" PN15  SS304</t>
  </si>
  <si>
    <t>SLIP ON  FLANGE DN50  PN15 SS304</t>
  </si>
  <si>
    <t>BI PIPE SEAMLESS SCH.40 PIPE 3/4" DIA. X 1 LE</t>
  </si>
  <si>
    <t>NPI</t>
  </si>
  <si>
    <t>LOTS</t>
  </si>
  <si>
    <t xml:space="preserve">   Dust Mask - N95 / RESPIRATOR</t>
  </si>
  <si>
    <t xml:space="preserve"> TEE 6"DIA.X 3" DIA. SS 304 SEAMLESS SCH.40</t>
  </si>
  <si>
    <t>REDUCER 6" X 3" SS 304 SEAMLESS SCH.40</t>
  </si>
  <si>
    <t xml:space="preserve"> TEE 4"DIA. X 3"DIA. SS 304 WELDED TYPE SCH.20 </t>
  </si>
  <si>
    <t>REDUCIER4" DIA. X 3"DIA, SEAMLESS TYPE SCH.40 SS304</t>
  </si>
  <si>
    <t xml:space="preserve"> TEE 3" DIA.  SEAMLESS TYPE SCH.40 SS304</t>
  </si>
  <si>
    <t>REDUCIER3" DIA. X 1"DIA, SEAMLESS TYPE SCH.40 SS304</t>
  </si>
  <si>
    <t xml:space="preserve"> TEE 6"DIA.. SS 304 SEAMLESS SCH.40</t>
  </si>
  <si>
    <t>REDUCER 6" X 3 " SS 304 SEAMLESS SCH.40</t>
  </si>
  <si>
    <t xml:space="preserve"> TEE 3 " DIA.. SS 304 SEAMLESS SCH.40</t>
  </si>
  <si>
    <t>ELBOW 3" DIA.X 90 DEG. WELDED  TYPE SCH.40 SS 304</t>
  </si>
  <si>
    <t>ELBOW 2" DIA.X 90 DEG. WELDED TYPE SCH.20 SS-304</t>
  </si>
  <si>
    <t>EYE WASH</t>
  </si>
  <si>
    <t xml:space="preserve">ELBOW 2"DIA.X 90 DEGWELDED TYPE SCH.40 </t>
  </si>
  <si>
    <t xml:space="preserve">ELBOW 1"DIA.X 90 DEGWELDED TYPE SCH.40 </t>
  </si>
  <si>
    <t xml:space="preserve">UNION 1" SS 304 </t>
  </si>
  <si>
    <t>O &amp; J CONSTRUCTION</t>
  </si>
  <si>
    <t>SLIP ON TYPE FLANGE PN15   DN150  W/ BOLTS  AND  NUTS</t>
  </si>
  <si>
    <t>FLANGE PN15  DN100  SS 304  W/  BOLTS  AND  NUTS</t>
  </si>
  <si>
    <t>SS 304 BLIND FLANGE 6" DIA.</t>
  </si>
  <si>
    <t>SLIP ON  FLANGE DN50  PN20</t>
  </si>
  <si>
    <t>SLIP-ON  FLANGE PN20 DN60 W/ BOLTS AND NUTS</t>
  </si>
  <si>
    <t xml:space="preserve"> BLIND FLANGE 3" DIA. SS304</t>
  </si>
  <si>
    <t>SS 304 SEAMLESS SCH.40 PIPE 3/4" DIA. X 1 LE</t>
  </si>
  <si>
    <t>L</t>
  </si>
  <si>
    <t>SOFT WATER LINE</t>
  </si>
  <si>
    <t>SS 304 WELDED TYPE  SCH.40 PIPE 2" dia. X 1 LE</t>
  </si>
  <si>
    <r>
      <t>SS 304 WELDED TYPE SCH.40 ELBOW 2"</t>
    </r>
    <r>
      <rPr>
        <sz val="11"/>
        <rFont val="Calibri"/>
        <family val="2"/>
      </rPr>
      <t>Ø</t>
    </r>
    <r>
      <rPr>
        <sz val="11"/>
        <rFont val="Verdana"/>
        <family val="2"/>
      </rPr>
      <t xml:space="preserve"> X 90 DEG.</t>
    </r>
  </si>
  <si>
    <r>
      <t>2-WAY/ 3-PIECE BALL VALVE  ASSEMBLY 2"</t>
    </r>
    <r>
      <rPr>
        <sz val="11"/>
        <rFont val="Calibri"/>
        <family val="2"/>
      </rPr>
      <t>Ø</t>
    </r>
    <r>
      <rPr>
        <sz val="11"/>
        <rFont val="Verdana"/>
        <family val="2"/>
      </rPr>
      <t>. SS304 BODY( MECCA INNOX ) LOTO PROVISION</t>
    </r>
  </si>
  <si>
    <t>REDUCER 2" DIA x 1" DIA. SS 304 SCH.40 SEAMLESS</t>
  </si>
  <si>
    <t>SS 304 WELDED TYPE TEE EQUAL 2" DIA.</t>
  </si>
  <si>
    <t>EYE WASHING ACCESSORIES AND FITTINGS</t>
  </si>
  <si>
    <t>Gal</t>
  </si>
  <si>
    <t>35working days</t>
  </si>
  <si>
    <t>TEE EQUAL 2"DIA. WELDED TYPE SCH.20 SS-304</t>
  </si>
  <si>
    <t>Respirator</t>
  </si>
  <si>
    <t>CHEMICAL GLOVES</t>
  </si>
  <si>
    <t>RESPIRATOR</t>
  </si>
  <si>
    <t xml:space="preserve"> TEE  REDUCER ( TEE 6"DIA. EQUAL SS 304 SEAMLESS SCH.40 + REDUCER 3" DIA. SS 304 SEAMLESS)</t>
  </si>
  <si>
    <t xml:space="preserve"> TEE  REDUCER ( TEE 4"DIA. EQUAL SS 304 SEAMLESS SCH.40 + REDUCER  4' X 3" DIA. SS 304 SEAMLESS)</t>
  </si>
  <si>
    <t xml:space="preserve"> TEE  REDUCER ( TEE 3"DIA. EQUAL SS 304 SEAMLESS SCH.40 + REDUCER  3" X 1" DIA. SS 304 SEAMLESS)</t>
  </si>
  <si>
    <t>C</t>
  </si>
  <si>
    <t>TEE 6" DIA SS 304 + ( TEE REDUCER 6"DIA X 3" DIA. SS 304 SEAMLESS SCH.40</t>
  </si>
  <si>
    <t>TEE 6"DIA.X 3" DIA. SS 304 SEAMLESS SCH.40 + REDUCER</t>
  </si>
  <si>
    <t>Gen. Requirements</t>
  </si>
  <si>
    <t>Material cost</t>
  </si>
  <si>
    <t xml:space="preserve">Labor Cost </t>
  </si>
  <si>
    <t>Mark up profit</t>
  </si>
  <si>
    <t>Origianl Bid</t>
  </si>
  <si>
    <t>Final qout</t>
  </si>
  <si>
    <t>Item</t>
  </si>
  <si>
    <t>O &amp; J</t>
  </si>
  <si>
    <t>Work  Description</t>
  </si>
  <si>
    <t>In house</t>
  </si>
  <si>
    <t>Remarks</t>
  </si>
  <si>
    <t>17% inhouse higher than O &amp; J</t>
  </si>
  <si>
    <t>12.7% higher than inhouse</t>
  </si>
  <si>
    <t>3.7% inhouse higher than O&amp;J</t>
  </si>
  <si>
    <t>8.6% inhouse higher than O &amp;J</t>
  </si>
  <si>
    <t>30%  O&amp; J higher than inhouse</t>
  </si>
  <si>
    <t>8.9% inhouse than O&amp;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</si>
</sst>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_)"/>
    <numFmt numFmtId="165" formatCode="[$-409]mmmm\ d\,\ yyyy;@"/>
    <numFmt numFmtId="166" formatCode="[$-409]d\-mmm\-yy;@"/>
    <numFmt numFmtId="167" formatCode="0.0."/>
    <numFmt numFmtId="168" formatCode="0."/>
    <numFmt numFmtId="169" formatCode="0.0"/>
  </numFmts>
  <fonts count="49">
    <font>
      <sz val="10"/>
      <name val="Arial"/>
    </font>
    <font>
      <sz val="10"/>
      <name val="Courier"/>
      <family val="3"/>
    </font>
    <font>
      <sz val="20"/>
      <name val="Nestle Logo"/>
      <charset val="2"/>
    </font>
    <font>
      <i/>
      <sz val="10"/>
      <name val="Arial"/>
      <family val="2"/>
    </font>
    <font>
      <b/>
      <sz val="16"/>
      <name val="Arial"/>
      <family val="2"/>
    </font>
    <font>
      <sz val="16"/>
      <name val="Arial"/>
      <family val="2"/>
    </font>
    <font>
      <b/>
      <sz val="10"/>
      <name val="Arial"/>
      <family val="2"/>
    </font>
    <font>
      <sz val="10"/>
      <name val="Arial"/>
      <family val="2"/>
    </font>
    <font>
      <sz val="10"/>
      <name val="Tahoma"/>
      <family val="2"/>
    </font>
    <font>
      <b/>
      <sz val="14"/>
      <name val="Arial"/>
      <family val="2"/>
    </font>
    <font>
      <sz val="14"/>
      <name val="Arial"/>
      <family val="2"/>
    </font>
    <font>
      <sz val="10"/>
      <name val="Verdana"/>
      <family val="2"/>
    </font>
    <font>
      <b/>
      <sz val="12"/>
      <name val="Verdana"/>
      <family val="2"/>
    </font>
    <font>
      <b/>
      <sz val="11"/>
      <name val="Verdana"/>
      <family val="2"/>
    </font>
    <font>
      <sz val="11"/>
      <name val="Verdana"/>
      <family val="2"/>
    </font>
    <font>
      <b/>
      <sz val="12"/>
      <color theme="1"/>
      <name val="Verdana"/>
      <family val="2"/>
    </font>
    <font>
      <b/>
      <sz val="10"/>
      <color indexed="12"/>
      <name val="Verdana"/>
      <family val="2"/>
    </font>
    <font>
      <b/>
      <i/>
      <sz val="12"/>
      <name val="Verdana"/>
      <family val="2"/>
    </font>
    <font>
      <sz val="12"/>
      <name val="Verdana"/>
      <family val="2"/>
    </font>
    <font>
      <b/>
      <sz val="11"/>
      <color indexed="18"/>
      <name val="Verdana"/>
      <family val="2"/>
    </font>
    <font>
      <b/>
      <sz val="10"/>
      <color indexed="18"/>
      <name val="Verdana"/>
      <family val="2"/>
    </font>
    <font>
      <b/>
      <sz val="11"/>
      <color rgb="FF000099"/>
      <name val="Verdana"/>
      <family val="2"/>
    </font>
    <font>
      <b/>
      <sz val="11"/>
      <color rgb="FF21038F"/>
      <name val="Verdana"/>
      <family val="2"/>
    </font>
    <font>
      <sz val="11"/>
      <color rgb="FFFF0000"/>
      <name val="Verdana"/>
      <family val="2"/>
    </font>
    <font>
      <sz val="11"/>
      <color indexed="18"/>
      <name val="Verdana"/>
      <family val="2"/>
    </font>
    <font>
      <sz val="10"/>
      <color indexed="18"/>
      <name val="Verdana"/>
      <family val="2"/>
    </font>
    <font>
      <sz val="11"/>
      <name val="Arial"/>
      <family val="2"/>
    </font>
    <font>
      <b/>
      <sz val="11"/>
      <color rgb="FF000099"/>
      <name val="Arial"/>
      <family val="2"/>
    </font>
    <font>
      <sz val="11"/>
      <color theme="1"/>
      <name val="Verdana"/>
      <family val="2"/>
    </font>
    <font>
      <sz val="10"/>
      <color theme="1"/>
      <name val="Verdana"/>
      <family val="2"/>
    </font>
    <font>
      <sz val="11"/>
      <name val="Calibri"/>
      <family val="2"/>
    </font>
    <font>
      <b/>
      <sz val="11"/>
      <name val="Arial"/>
      <family val="2"/>
    </font>
    <font>
      <b/>
      <sz val="11"/>
      <color theme="3"/>
      <name val="Verdana"/>
      <family val="2"/>
    </font>
    <font>
      <sz val="10"/>
      <color rgb="FF000099"/>
      <name val="Verdana"/>
      <family val="2"/>
    </font>
    <font>
      <sz val="10"/>
      <color rgb="FF21038F"/>
      <name val="Verdana"/>
      <family val="2"/>
    </font>
    <font>
      <b/>
      <i/>
      <sz val="11"/>
      <color rgb="FF21038F"/>
      <name val="Arial"/>
      <family val="2"/>
    </font>
    <font>
      <sz val="11"/>
      <color rgb="FF21038F"/>
      <name val="Arial"/>
      <family val="2"/>
    </font>
    <font>
      <sz val="10"/>
      <color rgb="FFFF0000"/>
      <name val="Verdana"/>
      <family val="2"/>
    </font>
    <font>
      <b/>
      <i/>
      <sz val="11"/>
      <name val="Arial"/>
      <family val="2"/>
    </font>
    <font>
      <b/>
      <sz val="10"/>
      <color rgb="FF21038F"/>
      <name val="Verdana"/>
      <family val="2"/>
    </font>
    <font>
      <b/>
      <sz val="11"/>
      <color indexed="18"/>
      <name val="Arial"/>
      <family val="2"/>
    </font>
    <font>
      <b/>
      <sz val="12"/>
      <color indexed="18"/>
      <name val="Verdana"/>
      <family val="2"/>
    </font>
    <font>
      <b/>
      <sz val="8"/>
      <name val="Arial"/>
      <family val="2"/>
    </font>
    <font>
      <b/>
      <sz val="11"/>
      <color indexed="12"/>
      <name val="Arial"/>
      <family val="2"/>
    </font>
    <font>
      <i/>
      <sz val="11"/>
      <name val="Verdana"/>
      <family val="2"/>
    </font>
    <font>
      <i/>
      <sz val="11"/>
      <name val="Arial"/>
      <family val="2"/>
    </font>
    <font>
      <b/>
      <u/>
      <sz val="10"/>
      <name val="Arial"/>
      <family val="2"/>
    </font>
    <font>
      <sz val="7.7"/>
      <name val="Verdana"/>
      <family val="2"/>
    </font>
    <font>
      <sz val="12"/>
      <name val="Arial"/>
      <family val="2"/>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0000"/>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43" fontId="7" fillId="0" borderId="0" applyFont="0" applyFill="0" applyBorder="0" applyAlignment="0" applyProtection="0"/>
    <xf numFmtId="164" fontId="1" fillId="0" borderId="0"/>
  </cellStyleXfs>
  <cellXfs count="671">
    <xf numFmtId="0" fontId="0" fillId="0" borderId="0" xfId="0"/>
    <xf numFmtId="0" fontId="7" fillId="0" borderId="0" xfId="2" applyNumberFormat="1" applyFont="1" applyAlignment="1">
      <alignment vertical="center"/>
    </xf>
    <xf numFmtId="0" fontId="7" fillId="0" borderId="0" xfId="2" applyNumberFormat="1" applyFont="1"/>
    <xf numFmtId="164" fontId="8" fillId="0" borderId="0" xfId="2" applyFont="1" applyBorder="1" applyAlignment="1">
      <alignment horizontal="left" vertical="center"/>
    </xf>
    <xf numFmtId="164" fontId="8" fillId="0" borderId="0" xfId="2" applyFont="1" applyBorder="1" applyAlignment="1">
      <alignment horizontal="left"/>
    </xf>
    <xf numFmtId="164" fontId="8" fillId="0" borderId="0" xfId="2" applyFont="1" applyBorder="1" applyAlignment="1">
      <alignment horizontal="center"/>
    </xf>
    <xf numFmtId="164" fontId="8" fillId="0" borderId="19" xfId="2" applyFont="1" applyBorder="1" applyAlignment="1">
      <alignment horizontal="left"/>
    </xf>
    <xf numFmtId="0" fontId="11" fillId="0" borderId="1" xfId="2" applyNumberFormat="1" applyFont="1" applyBorder="1"/>
    <xf numFmtId="0" fontId="11" fillId="0" borderId="2" xfId="2" applyNumberFormat="1" applyFont="1" applyBorder="1"/>
    <xf numFmtId="0" fontId="11" fillId="0" borderId="0" xfId="2" applyNumberFormat="1" applyFont="1" applyBorder="1" applyAlignment="1">
      <alignment horizontal="right"/>
    </xf>
    <xf numFmtId="0" fontId="11" fillId="0" borderId="0" xfId="2" applyNumberFormat="1" applyFont="1"/>
    <xf numFmtId="0" fontId="11" fillId="0" borderId="6" xfId="2" applyNumberFormat="1" applyFont="1" applyBorder="1"/>
    <xf numFmtId="0" fontId="11" fillId="0" borderId="0" xfId="2" applyNumberFormat="1" applyFont="1" applyBorder="1"/>
    <xf numFmtId="0" fontId="11" fillId="0" borderId="0" xfId="2" applyNumberFormat="1" applyFont="1" applyAlignment="1">
      <alignment vertical="center"/>
    </xf>
    <xf numFmtId="0" fontId="12" fillId="4" borderId="28" xfId="2" applyNumberFormat="1" applyFont="1" applyFill="1" applyBorder="1" applyAlignment="1">
      <alignment horizontal="center" vertical="center" wrapText="1"/>
    </xf>
    <xf numFmtId="0" fontId="12" fillId="4" borderId="29" xfId="2" applyNumberFormat="1" applyFont="1" applyFill="1" applyBorder="1" applyAlignment="1">
      <alignment horizontal="center" vertical="center" wrapText="1"/>
    </xf>
    <xf numFmtId="0" fontId="18" fillId="0" borderId="0" xfId="2" applyNumberFormat="1" applyFont="1" applyAlignment="1">
      <alignment vertical="center" wrapText="1"/>
    </xf>
    <xf numFmtId="0" fontId="11" fillId="2" borderId="26" xfId="0" applyFont="1" applyFill="1" applyBorder="1" applyAlignment="1">
      <alignment horizontal="center" vertical="center"/>
    </xf>
    <xf numFmtId="0" fontId="11" fillId="0" borderId="28" xfId="0" applyFont="1" applyBorder="1" applyAlignment="1">
      <alignment horizontal="center" vertical="center"/>
    </xf>
    <xf numFmtId="2" fontId="11" fillId="0" borderId="28" xfId="0" applyNumberFormat="1" applyFont="1" applyBorder="1" applyAlignment="1">
      <alignment horizontal="center" vertical="center"/>
    </xf>
    <xf numFmtId="43" fontId="11" fillId="0" borderId="28" xfId="1" applyFont="1" applyBorder="1" applyAlignment="1">
      <alignment vertical="center"/>
    </xf>
    <xf numFmtId="43" fontId="11" fillId="0" borderId="29" xfId="1" applyFont="1" applyBorder="1" applyAlignment="1">
      <alignment vertical="center"/>
    </xf>
    <xf numFmtId="0" fontId="11" fillId="0" borderId="0" xfId="2" applyNumberFormat="1" applyFont="1" applyAlignment="1">
      <alignment vertical="center" shrinkToFit="1"/>
    </xf>
    <xf numFmtId="0" fontId="19" fillId="0" borderId="28" xfId="0" applyFont="1" applyBorder="1" applyAlignment="1">
      <alignment horizontal="center" vertical="center"/>
    </xf>
    <xf numFmtId="43" fontId="19" fillId="0" borderId="28" xfId="1" applyFont="1" applyBorder="1" applyAlignment="1">
      <alignment vertical="center"/>
    </xf>
    <xf numFmtId="43" fontId="19" fillId="0" borderId="29" xfId="1" applyFont="1" applyBorder="1" applyAlignment="1">
      <alignment vertical="center"/>
    </xf>
    <xf numFmtId="0" fontId="20" fillId="0" borderId="0" xfId="2" applyNumberFormat="1" applyFont="1" applyAlignment="1">
      <alignment vertical="center" shrinkToFit="1"/>
    </xf>
    <xf numFmtId="43" fontId="21" fillId="0" borderId="29" xfId="1" applyFont="1" applyBorder="1" applyAlignment="1">
      <alignment vertical="center"/>
    </xf>
    <xf numFmtId="0" fontId="14" fillId="0" borderId="28" xfId="2" applyNumberFormat="1" applyFont="1" applyBorder="1" applyAlignment="1">
      <alignment horizontal="center" vertical="center" shrinkToFit="1"/>
    </xf>
    <xf numFmtId="0" fontId="14" fillId="0" borderId="28" xfId="0" applyFont="1" applyBorder="1" applyAlignment="1">
      <alignment horizontal="center" vertical="center"/>
    </xf>
    <xf numFmtId="0" fontId="14" fillId="0" borderId="26" xfId="0" applyFont="1" applyBorder="1" applyAlignment="1">
      <alignment horizontal="center" vertical="center"/>
    </xf>
    <xf numFmtId="43" fontId="14" fillId="0" borderId="28" xfId="1" applyFont="1" applyBorder="1" applyAlignment="1">
      <alignment vertical="center"/>
    </xf>
    <xf numFmtId="43" fontId="14" fillId="0" borderId="29" xfId="1" applyFont="1" applyBorder="1" applyAlignment="1">
      <alignment vertical="center"/>
    </xf>
    <xf numFmtId="43" fontId="22" fillId="0" borderId="29" xfId="1" applyFont="1" applyBorder="1" applyAlignment="1">
      <alignment vertical="center"/>
    </xf>
    <xf numFmtId="0" fontId="14" fillId="2" borderId="26" xfId="0" applyFont="1" applyFill="1" applyBorder="1" applyAlignment="1">
      <alignment horizontal="center" vertical="center"/>
    </xf>
    <xf numFmtId="0" fontId="14" fillId="0" borderId="26" xfId="2" applyNumberFormat="1" applyFont="1" applyBorder="1" applyAlignment="1">
      <alignment horizontal="center" vertical="center" shrinkToFit="1"/>
    </xf>
    <xf numFmtId="0" fontId="14" fillId="2" borderId="22" xfId="0" applyFont="1" applyFill="1" applyBorder="1" applyAlignment="1">
      <alignment horizontal="center" vertical="center"/>
    </xf>
    <xf numFmtId="0" fontId="23" fillId="2" borderId="22" xfId="0" applyFont="1" applyFill="1" applyBorder="1" applyAlignment="1">
      <alignment vertical="center"/>
    </xf>
    <xf numFmtId="0" fontId="23" fillId="2" borderId="26" xfId="0" applyFont="1" applyFill="1" applyBorder="1" applyAlignment="1">
      <alignment vertical="center"/>
    </xf>
    <xf numFmtId="0" fontId="21" fillId="2" borderId="26" xfId="0" applyFont="1" applyFill="1" applyBorder="1" applyAlignment="1">
      <alignment horizontal="right" vertical="center"/>
    </xf>
    <xf numFmtId="0" fontId="13" fillId="2" borderId="27" xfId="0" applyFont="1" applyFill="1" applyBorder="1" applyAlignment="1">
      <alignment horizontal="left" vertical="center"/>
    </xf>
    <xf numFmtId="0" fontId="14" fillId="2" borderId="27" xfId="0" applyFont="1" applyFill="1" applyBorder="1" applyAlignment="1">
      <alignment vertical="center"/>
    </xf>
    <xf numFmtId="0" fontId="24" fillId="0" borderId="28" xfId="0" applyFont="1" applyBorder="1" applyAlignment="1">
      <alignment horizontal="center" vertical="center"/>
    </xf>
    <xf numFmtId="2" fontId="24" fillId="0" borderId="22" xfId="0" applyNumberFormat="1" applyFont="1" applyBorder="1" applyAlignment="1">
      <alignment horizontal="center" vertical="center"/>
    </xf>
    <xf numFmtId="43" fontId="24" fillId="0" borderId="28" xfId="1" applyFont="1" applyBorder="1" applyAlignment="1">
      <alignment vertical="center"/>
    </xf>
    <xf numFmtId="43" fontId="19" fillId="0" borderId="29" xfId="1" applyFont="1" applyFill="1" applyBorder="1" applyAlignment="1">
      <alignment vertical="center"/>
    </xf>
    <xf numFmtId="0" fontId="25" fillId="0" borderId="0" xfId="2" applyNumberFormat="1" applyFont="1" applyAlignment="1">
      <alignment vertical="center" shrinkToFit="1"/>
    </xf>
    <xf numFmtId="2" fontId="14" fillId="0" borderId="28" xfId="0" applyNumberFormat="1" applyFont="1" applyBorder="1" applyAlignment="1">
      <alignment horizontal="center" vertical="center"/>
    </xf>
    <xf numFmtId="0" fontId="26" fillId="0" borderId="30" xfId="0" applyFont="1" applyBorder="1" applyAlignment="1">
      <alignment horizontal="center" vertical="center"/>
    </xf>
    <xf numFmtId="0" fontId="14" fillId="0" borderId="31" xfId="0" applyFont="1" applyBorder="1" applyAlignment="1">
      <alignment horizontal="center" vertical="center"/>
    </xf>
    <xf numFmtId="1" fontId="14" fillId="0" borderId="13" xfId="0" applyNumberFormat="1" applyFont="1" applyBorder="1" applyAlignment="1">
      <alignment horizontal="center" vertical="center"/>
    </xf>
    <xf numFmtId="43" fontId="14" fillId="0" borderId="31" xfId="1" applyFont="1" applyBorder="1" applyAlignment="1">
      <alignment vertical="center"/>
    </xf>
    <xf numFmtId="43" fontId="14" fillId="5" borderId="31" xfId="1" applyFont="1" applyFill="1" applyBorder="1" applyAlignment="1">
      <alignment vertical="center"/>
    </xf>
    <xf numFmtId="0" fontId="14" fillId="5" borderId="31" xfId="0" applyFont="1" applyFill="1" applyBorder="1" applyAlignment="1">
      <alignment horizontal="center" vertical="center"/>
    </xf>
    <xf numFmtId="37" fontId="14" fillId="5" borderId="31" xfId="1" applyNumberFormat="1" applyFont="1" applyFill="1" applyBorder="1" applyAlignment="1">
      <alignment horizontal="center" vertical="center"/>
    </xf>
    <xf numFmtId="43" fontId="14" fillId="5" borderId="29" xfId="1" applyFont="1" applyFill="1" applyBorder="1" applyAlignment="1">
      <alignment vertical="center"/>
    </xf>
    <xf numFmtId="0" fontId="25" fillId="5" borderId="0" xfId="2" applyNumberFormat="1" applyFont="1" applyFill="1" applyAlignment="1">
      <alignment vertical="center" shrinkToFit="1"/>
    </xf>
    <xf numFmtId="0" fontId="26" fillId="5" borderId="30" xfId="0" applyFont="1" applyFill="1" applyBorder="1" applyAlignment="1">
      <alignment horizontal="center" vertical="center"/>
    </xf>
    <xf numFmtId="43" fontId="28" fillId="0" borderId="28" xfId="1" applyFont="1" applyBorder="1" applyAlignment="1">
      <alignment horizontal="center" vertical="center"/>
    </xf>
    <xf numFmtId="0" fontId="19" fillId="5" borderId="30" xfId="0" applyFont="1" applyFill="1" applyBorder="1" applyAlignment="1">
      <alignment horizontal="center" vertical="center"/>
    </xf>
    <xf numFmtId="43" fontId="14" fillId="5" borderId="31" xfId="1" applyFont="1" applyFill="1" applyBorder="1" applyAlignment="1">
      <alignment horizontal="center" vertical="center"/>
    </xf>
    <xf numFmtId="43" fontId="21" fillId="5" borderId="29" xfId="1" applyFont="1" applyFill="1" applyBorder="1" applyAlignment="1">
      <alignment vertical="center"/>
    </xf>
    <xf numFmtId="1" fontId="14" fillId="5" borderId="13" xfId="0" applyNumberFormat="1" applyFont="1" applyFill="1" applyBorder="1" applyAlignment="1">
      <alignment horizontal="center" vertical="center"/>
    </xf>
    <xf numFmtId="43" fontId="14" fillId="5" borderId="12" xfId="1" applyFont="1" applyFill="1" applyBorder="1" applyAlignment="1">
      <alignment horizontal="center" vertical="center"/>
    </xf>
    <xf numFmtId="43" fontId="14" fillId="5" borderId="12" xfId="1" applyFont="1" applyFill="1" applyBorder="1" applyAlignment="1">
      <alignment vertical="center"/>
    </xf>
    <xf numFmtId="37" fontId="14" fillId="5" borderId="13" xfId="1" applyNumberFormat="1" applyFont="1" applyFill="1" applyBorder="1" applyAlignment="1">
      <alignment horizontal="center" vertical="center"/>
    </xf>
    <xf numFmtId="1" fontId="14" fillId="5" borderId="26" xfId="2" applyNumberFormat="1" applyFont="1" applyFill="1" applyBorder="1" applyAlignment="1">
      <alignment horizontal="center" vertical="center"/>
    </xf>
    <xf numFmtId="0" fontId="14" fillId="5" borderId="28" xfId="0" applyFont="1" applyFill="1" applyBorder="1" applyAlignment="1">
      <alignment vertical="center"/>
    </xf>
    <xf numFmtId="43" fontId="14" fillId="5" borderId="13" xfId="1" applyFont="1" applyFill="1" applyBorder="1" applyAlignment="1">
      <alignment vertical="center"/>
    </xf>
    <xf numFmtId="167" fontId="21" fillId="5" borderId="26" xfId="2" applyNumberFormat="1" applyFont="1" applyFill="1" applyBorder="1" applyAlignment="1">
      <alignment vertical="center"/>
    </xf>
    <xf numFmtId="0" fontId="28" fillId="5" borderId="30" xfId="0" applyFont="1" applyFill="1" applyBorder="1" applyAlignment="1">
      <alignment horizontal="center" vertical="center"/>
    </xf>
    <xf numFmtId="43" fontId="21" fillId="5" borderId="28" xfId="1" applyFont="1" applyFill="1" applyBorder="1" applyAlignment="1">
      <alignment vertical="center"/>
    </xf>
    <xf numFmtId="0" fontId="25" fillId="5" borderId="0" xfId="2" applyNumberFormat="1" applyFont="1" applyFill="1" applyBorder="1" applyAlignment="1">
      <alignment vertical="center" shrinkToFit="1"/>
    </xf>
    <xf numFmtId="43" fontId="14" fillId="5" borderId="28" xfId="1" applyFont="1" applyFill="1" applyBorder="1" applyAlignment="1">
      <alignment vertical="center"/>
    </xf>
    <xf numFmtId="0" fontId="24" fillId="5" borderId="31" xfId="0" applyFont="1" applyFill="1" applyBorder="1" applyAlignment="1">
      <alignment horizontal="center" vertical="center"/>
    </xf>
    <xf numFmtId="2" fontId="24" fillId="5" borderId="13" xfId="0" applyNumberFormat="1" applyFont="1" applyFill="1" applyBorder="1" applyAlignment="1">
      <alignment horizontal="center" vertical="center"/>
    </xf>
    <xf numFmtId="43" fontId="24" fillId="5" borderId="31" xfId="1" applyFont="1" applyFill="1" applyBorder="1" applyAlignment="1">
      <alignment vertical="center"/>
    </xf>
    <xf numFmtId="0" fontId="24" fillId="0" borderId="31" xfId="0" applyFont="1" applyBorder="1" applyAlignment="1">
      <alignment horizontal="center" vertical="center"/>
    </xf>
    <xf numFmtId="2" fontId="24" fillId="0" borderId="13" xfId="0" applyNumberFormat="1" applyFont="1" applyBorder="1" applyAlignment="1">
      <alignment horizontal="center" vertical="center"/>
    </xf>
    <xf numFmtId="43" fontId="24" fillId="0" borderId="31" xfId="1" applyFont="1" applyBorder="1" applyAlignment="1">
      <alignment vertical="center"/>
    </xf>
    <xf numFmtId="0" fontId="28" fillId="0" borderId="31" xfId="0" applyFont="1" applyBorder="1" applyAlignment="1">
      <alignment horizontal="center" vertical="center"/>
    </xf>
    <xf numFmtId="0" fontId="14" fillId="0" borderId="13" xfId="0" applyNumberFormat="1" applyFont="1" applyBorder="1" applyAlignment="1">
      <alignment horizontal="center" vertical="center"/>
    </xf>
    <xf numFmtId="0" fontId="26" fillId="0" borderId="28" xfId="0" applyFont="1" applyBorder="1" applyAlignment="1">
      <alignment horizontal="center" vertical="center"/>
    </xf>
    <xf numFmtId="0" fontId="28" fillId="0" borderId="28" xfId="0" applyFont="1" applyBorder="1" applyAlignment="1">
      <alignment horizontal="center" vertical="center"/>
    </xf>
    <xf numFmtId="0" fontId="14" fillId="0" borderId="22" xfId="0" applyNumberFormat="1" applyFont="1" applyBorder="1" applyAlignment="1">
      <alignment horizontal="center" vertical="center"/>
    </xf>
    <xf numFmtId="0" fontId="19" fillId="0" borderId="30" xfId="0" applyFont="1" applyBorder="1" applyAlignment="1">
      <alignment horizontal="center" vertical="center"/>
    </xf>
    <xf numFmtId="43" fontId="32" fillId="0" borderId="29" xfId="1" applyFont="1" applyBorder="1" applyAlignment="1">
      <alignment vertical="center"/>
    </xf>
    <xf numFmtId="0" fontId="26" fillId="0" borderId="30" xfId="0" applyFont="1" applyBorder="1" applyAlignment="1">
      <alignment horizontal="center" vertical="center" wrapText="1"/>
    </xf>
    <xf numFmtId="2" fontId="14" fillId="0" borderId="13" xfId="0" applyNumberFormat="1" applyFont="1" applyBorder="1" applyAlignment="1">
      <alignment horizontal="center" vertical="center" wrapText="1"/>
    </xf>
    <xf numFmtId="43" fontId="14" fillId="0" borderId="31" xfId="1" applyFont="1" applyBorder="1" applyAlignment="1">
      <alignment horizontal="center" vertical="center" wrapText="1"/>
    </xf>
    <xf numFmtId="43" fontId="14" fillId="0" borderId="29" xfId="1" applyFont="1" applyBorder="1" applyAlignment="1">
      <alignment horizontal="center" vertical="center"/>
    </xf>
    <xf numFmtId="0" fontId="25" fillId="0" borderId="0" xfId="2" applyNumberFormat="1" applyFont="1" applyBorder="1" applyAlignment="1">
      <alignment vertical="center" shrinkToFit="1"/>
    </xf>
    <xf numFmtId="0" fontId="26" fillId="0" borderId="31" xfId="0" applyFont="1" applyBorder="1" applyAlignment="1">
      <alignment horizontal="center" vertical="center"/>
    </xf>
    <xf numFmtId="43" fontId="14" fillId="0" borderId="0" xfId="1" applyFont="1" applyBorder="1" applyAlignment="1">
      <alignment vertical="center"/>
    </xf>
    <xf numFmtId="43" fontId="22" fillId="0" borderId="28" xfId="1" applyFont="1" applyBorder="1" applyAlignment="1">
      <alignment vertical="center"/>
    </xf>
    <xf numFmtId="2" fontId="28" fillId="0" borderId="13" xfId="0" applyNumberFormat="1" applyFont="1" applyBorder="1" applyAlignment="1">
      <alignment horizontal="center" vertical="center"/>
    </xf>
    <xf numFmtId="43" fontId="28" fillId="0" borderId="31" xfId="1" applyFont="1" applyBorder="1" applyAlignment="1">
      <alignment vertical="center"/>
    </xf>
    <xf numFmtId="43" fontId="32" fillId="0" borderId="28" xfId="1" applyFont="1" applyBorder="1" applyAlignment="1">
      <alignment vertical="center"/>
    </xf>
    <xf numFmtId="0" fontId="25" fillId="0" borderId="0" xfId="2" applyNumberFormat="1" applyFont="1" applyBorder="1" applyAlignment="1">
      <alignment horizontal="center" vertical="center" shrinkToFit="1"/>
    </xf>
    <xf numFmtId="43" fontId="33" fillId="0" borderId="0" xfId="1" applyFont="1" applyBorder="1" applyAlignment="1">
      <alignment vertical="center"/>
    </xf>
    <xf numFmtId="10" fontId="33" fillId="0" borderId="0" xfId="2" applyNumberFormat="1" applyFont="1" applyBorder="1" applyAlignment="1">
      <alignment horizontal="center" vertical="center" shrinkToFit="1"/>
    </xf>
    <xf numFmtId="9" fontId="25" fillId="0" borderId="0" xfId="2" applyNumberFormat="1" applyFont="1" applyBorder="1" applyAlignment="1">
      <alignment horizontal="center" vertical="center" shrinkToFit="1"/>
    </xf>
    <xf numFmtId="4" fontId="25" fillId="0" borderId="0" xfId="2" applyNumberFormat="1" applyFont="1" applyBorder="1" applyAlignment="1">
      <alignment vertical="center" shrinkToFit="1"/>
    </xf>
    <xf numFmtId="10" fontId="25" fillId="0" borderId="0" xfId="2" applyNumberFormat="1" applyFont="1" applyBorder="1" applyAlignment="1">
      <alignment horizontal="center" vertical="center" shrinkToFit="1"/>
    </xf>
    <xf numFmtId="43" fontId="34" fillId="0" borderId="0" xfId="1" applyFont="1" applyBorder="1" applyAlignment="1">
      <alignment vertical="center"/>
    </xf>
    <xf numFmtId="43" fontId="21" fillId="0" borderId="28" xfId="1" applyFont="1" applyBorder="1" applyAlignment="1">
      <alignment vertical="center"/>
    </xf>
    <xf numFmtId="9" fontId="37" fillId="0" borderId="0" xfId="2" applyNumberFormat="1" applyFont="1" applyBorder="1" applyAlignment="1">
      <alignment horizontal="center" vertical="center" shrinkToFit="1"/>
    </xf>
    <xf numFmtId="10" fontId="37" fillId="0" borderId="0" xfId="2" applyNumberFormat="1" applyFont="1" applyBorder="1" applyAlignment="1">
      <alignment horizontal="center" vertical="center" shrinkToFit="1"/>
    </xf>
    <xf numFmtId="10" fontId="25" fillId="0" borderId="0" xfId="2" applyNumberFormat="1" applyFont="1" applyBorder="1" applyAlignment="1">
      <alignment vertical="center" shrinkToFit="1"/>
    </xf>
    <xf numFmtId="4" fontId="25" fillId="6" borderId="0" xfId="2" applyNumberFormat="1" applyFont="1" applyFill="1" applyBorder="1" applyAlignment="1">
      <alignment vertical="center" shrinkToFit="1"/>
    </xf>
    <xf numFmtId="43" fontId="39" fillId="0" borderId="28" xfId="1" applyFont="1" applyBorder="1" applyAlignment="1">
      <alignment vertical="center"/>
    </xf>
    <xf numFmtId="43" fontId="14" fillId="0" borderId="35" xfId="1" applyFont="1" applyBorder="1" applyAlignment="1">
      <alignment vertical="center"/>
    </xf>
    <xf numFmtId="0" fontId="40" fillId="0" borderId="37" xfId="0" applyFont="1" applyBorder="1" applyAlignment="1">
      <alignment horizontal="center" vertical="center" wrapText="1"/>
    </xf>
    <xf numFmtId="0" fontId="19" fillId="0" borderId="39" xfId="0" applyFont="1" applyBorder="1" applyAlignment="1">
      <alignment horizontal="left" vertical="center" wrapText="1"/>
    </xf>
    <xf numFmtId="0" fontId="19" fillId="0" borderId="19" xfId="0" applyFont="1" applyBorder="1" applyAlignment="1">
      <alignment horizontal="left" vertical="center" wrapText="1"/>
    </xf>
    <xf numFmtId="43" fontId="19" fillId="0" borderId="39" xfId="1" applyFont="1" applyBorder="1" applyAlignment="1">
      <alignment horizontal="right" vertical="center" wrapText="1"/>
    </xf>
    <xf numFmtId="43" fontId="41" fillId="3" borderId="40" xfId="1" applyNumberFormat="1" applyFont="1" applyFill="1" applyBorder="1" applyAlignment="1">
      <alignment vertical="center" wrapText="1"/>
    </xf>
    <xf numFmtId="0" fontId="41" fillId="0" borderId="0" xfId="2" applyNumberFormat="1" applyFont="1" applyAlignment="1">
      <alignment vertical="center" shrinkToFit="1"/>
    </xf>
    <xf numFmtId="0" fontId="26" fillId="0" borderId="6" xfId="2" applyNumberFormat="1" applyFont="1" applyBorder="1" applyAlignment="1"/>
    <xf numFmtId="0" fontId="26" fillId="0" borderId="0" xfId="2" applyNumberFormat="1" applyFont="1" applyBorder="1" applyAlignment="1"/>
    <xf numFmtId="0" fontId="26" fillId="0" borderId="0" xfId="2" applyNumberFormat="1" applyFont="1" applyBorder="1"/>
    <xf numFmtId="0" fontId="26" fillId="0" borderId="0" xfId="2" applyNumberFormat="1" applyFont="1" applyBorder="1" applyAlignment="1">
      <alignment horizontal="center"/>
    </xf>
    <xf numFmtId="0" fontId="26" fillId="0" borderId="11" xfId="2" applyNumberFormat="1" applyFont="1" applyBorder="1"/>
    <xf numFmtId="0" fontId="26" fillId="0" borderId="2" xfId="2" applyNumberFormat="1" applyFont="1" applyBorder="1" applyAlignment="1">
      <alignment horizontal="center" vertical="center" wrapText="1"/>
    </xf>
    <xf numFmtId="0" fontId="6" fillId="0" borderId="0" xfId="2" applyNumberFormat="1" applyFont="1" applyAlignment="1">
      <alignment vertical="center"/>
    </xf>
    <xf numFmtId="0" fontId="26" fillId="0" borderId="9" xfId="2" applyNumberFormat="1" applyFont="1" applyBorder="1" applyAlignment="1">
      <alignment horizontal="center" vertical="center" wrapText="1"/>
    </xf>
    <xf numFmtId="0" fontId="42" fillId="0" borderId="0" xfId="2" applyNumberFormat="1" applyFont="1" applyBorder="1" applyAlignment="1">
      <alignment vertical="center"/>
    </xf>
    <xf numFmtId="0" fontId="6" fillId="0" borderId="0" xfId="2" applyNumberFormat="1" applyFont="1"/>
    <xf numFmtId="0" fontId="7" fillId="0" borderId="0" xfId="2" applyNumberFormat="1" applyFont="1" applyAlignment="1">
      <alignment horizontal="center"/>
    </xf>
    <xf numFmtId="2" fontId="28" fillId="0" borderId="29" xfId="1" applyNumberFormat="1" applyFont="1" applyBorder="1" applyAlignment="1">
      <alignment vertical="center"/>
    </xf>
    <xf numFmtId="2" fontId="28" fillId="0" borderId="28" xfId="1" applyNumberFormat="1" applyFont="1" applyBorder="1" applyAlignment="1">
      <alignment vertical="center"/>
    </xf>
    <xf numFmtId="0" fontId="12" fillId="4" borderId="26" xfId="2" applyNumberFormat="1" applyFont="1" applyFill="1" applyBorder="1" applyAlignment="1">
      <alignment horizontal="center" vertical="center" wrapText="1"/>
    </xf>
    <xf numFmtId="0" fontId="14" fillId="2" borderId="27" xfId="0" applyFont="1" applyFill="1" applyBorder="1" applyAlignment="1">
      <alignment horizontal="left"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0" fontId="14" fillId="2" borderId="22" xfId="0" applyFont="1" applyFill="1" applyBorder="1" applyAlignment="1">
      <alignment horizontal="left" vertical="center"/>
    </xf>
    <xf numFmtId="0" fontId="14" fillId="2" borderId="26" xfId="0" applyFont="1" applyFill="1" applyBorder="1" applyAlignment="1">
      <alignment horizontal="left"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0" fontId="21" fillId="5" borderId="27" xfId="0" applyFont="1" applyFill="1" applyBorder="1" applyAlignment="1">
      <alignment horizontal="right" vertical="center" wrapText="1"/>
    </xf>
    <xf numFmtId="0" fontId="21" fillId="5" borderId="22" xfId="0" applyFont="1" applyFill="1" applyBorder="1" applyAlignment="1">
      <alignment horizontal="right" vertical="center" wrapText="1"/>
    </xf>
    <xf numFmtId="0" fontId="21" fillId="5" borderId="26" xfId="0" applyFont="1" applyFill="1" applyBorder="1" applyAlignment="1">
      <alignment horizontal="right" vertical="center" wrapText="1"/>
    </xf>
    <xf numFmtId="0" fontId="14" fillId="5" borderId="27" xfId="0" applyFont="1" applyFill="1" applyBorder="1" applyAlignment="1">
      <alignment horizontal="left" vertical="center"/>
    </xf>
    <xf numFmtId="0" fontId="14" fillId="5" borderId="22" xfId="0" applyFont="1" applyFill="1" applyBorder="1" applyAlignment="1">
      <alignment horizontal="left" vertical="center"/>
    </xf>
    <xf numFmtId="0" fontId="14" fillId="5" borderId="26" xfId="0" applyFont="1" applyFill="1" applyBorder="1" applyAlignment="1">
      <alignment horizontal="left" vertical="center"/>
    </xf>
    <xf numFmtId="167" fontId="14" fillId="5" borderId="25" xfId="2" applyNumberFormat="1" applyFont="1" applyFill="1" applyBorder="1" applyAlignment="1">
      <alignment vertical="center"/>
    </xf>
    <xf numFmtId="167" fontId="14" fillId="5" borderId="26" xfId="0" applyNumberFormat="1" applyFont="1" applyFill="1" applyBorder="1" applyAlignment="1">
      <alignment vertical="center"/>
    </xf>
    <xf numFmtId="0" fontId="21" fillId="5" borderId="27" xfId="0" applyFont="1" applyFill="1" applyBorder="1" applyAlignment="1">
      <alignment horizontal="right" vertical="center"/>
    </xf>
    <xf numFmtId="0" fontId="21" fillId="5" borderId="22" xfId="0" applyFont="1" applyFill="1" applyBorder="1" applyAlignment="1">
      <alignment horizontal="right" vertical="center"/>
    </xf>
    <xf numFmtId="0" fontId="21" fillId="5" borderId="26" xfId="0" applyFont="1" applyFill="1" applyBorder="1" applyAlignment="1">
      <alignment horizontal="right" vertical="center"/>
    </xf>
    <xf numFmtId="167" fontId="14" fillId="5" borderId="26" xfId="2" applyNumberFormat="1" applyFont="1" applyFill="1" applyBorder="1" applyAlignment="1">
      <alignment vertical="center"/>
    </xf>
    <xf numFmtId="0" fontId="19" fillId="0" borderId="26" xfId="0" applyFont="1" applyBorder="1" applyAlignment="1">
      <alignment horizontal="right" vertical="center"/>
    </xf>
    <xf numFmtId="0" fontId="19" fillId="0" borderId="26" xfId="0" applyFont="1" applyBorder="1" applyAlignment="1">
      <alignment horizontal="center" vertical="center"/>
    </xf>
    <xf numFmtId="167" fontId="14" fillId="0" borderId="25" xfId="2" applyNumberFormat="1" applyFont="1" applyBorder="1" applyAlignment="1">
      <alignment vertical="center"/>
    </xf>
    <xf numFmtId="167" fontId="14" fillId="0" borderId="26" xfId="0" applyNumberFormat="1" applyFont="1" applyBorder="1" applyAlignment="1">
      <alignment vertical="center"/>
    </xf>
    <xf numFmtId="0" fontId="28" fillId="0" borderId="27" xfId="0" applyFont="1" applyBorder="1" applyAlignment="1">
      <alignment horizontal="center" vertical="center"/>
    </xf>
    <xf numFmtId="0" fontId="28" fillId="0" borderId="22" xfId="0" applyFont="1" applyBorder="1" applyAlignment="1">
      <alignment horizontal="center" vertical="center"/>
    </xf>
    <xf numFmtId="0" fontId="43" fillId="0" borderId="22" xfId="2" applyNumberFormat="1" applyFont="1" applyBorder="1" applyAlignment="1">
      <alignment horizontal="center"/>
    </xf>
    <xf numFmtId="165" fontId="44" fillId="0" borderId="33" xfId="2" applyNumberFormat="1" applyFont="1" applyBorder="1" applyAlignment="1">
      <alignment horizontal="center" vertical="top"/>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167" fontId="14" fillId="5" borderId="25" xfId="2" applyNumberFormat="1" applyFont="1" applyFill="1" applyBorder="1" applyAlignment="1">
      <alignment vertical="center"/>
    </xf>
    <xf numFmtId="167" fontId="14" fillId="5" borderId="26" xfId="0" applyNumberFormat="1" applyFont="1" applyFill="1" applyBorder="1" applyAlignment="1">
      <alignment vertical="center"/>
    </xf>
    <xf numFmtId="169" fontId="14" fillId="5" borderId="25" xfId="2" applyNumberFormat="1" applyFont="1" applyFill="1" applyBorder="1" applyAlignment="1">
      <alignment horizontal="center" vertical="center"/>
    </xf>
    <xf numFmtId="169" fontId="14" fillId="5" borderId="26" xfId="2" applyNumberFormat="1" applyFont="1" applyFill="1" applyBorder="1" applyAlignment="1">
      <alignment horizontal="center" vertical="center"/>
    </xf>
    <xf numFmtId="0" fontId="43" fillId="0" borderId="22" xfId="2" applyNumberFormat="1" applyFont="1" applyBorder="1" applyAlignment="1">
      <alignment horizontal="center"/>
    </xf>
    <xf numFmtId="165" fontId="44" fillId="0" borderId="33" xfId="2" applyNumberFormat="1" applyFont="1" applyBorder="1" applyAlignment="1">
      <alignment horizontal="center" vertical="top"/>
    </xf>
    <xf numFmtId="167" fontId="14" fillId="0" borderId="25" xfId="2" applyNumberFormat="1" applyFont="1" applyBorder="1" applyAlignment="1">
      <alignment vertical="center"/>
    </xf>
    <xf numFmtId="0" fontId="26" fillId="0" borderId="22" xfId="0" applyFont="1" applyBorder="1" applyAlignment="1">
      <alignment vertical="center"/>
    </xf>
    <xf numFmtId="0" fontId="26" fillId="0" borderId="26" xfId="0" applyFont="1" applyBorder="1" applyAlignment="1">
      <alignment vertical="center"/>
    </xf>
    <xf numFmtId="0" fontId="26" fillId="0" borderId="22" xfId="0" applyFont="1" applyBorder="1" applyAlignment="1">
      <alignment horizontal="left" vertical="center"/>
    </xf>
    <xf numFmtId="0" fontId="26" fillId="0" borderId="26" xfId="0" applyFont="1" applyBorder="1" applyAlignment="1">
      <alignment horizontal="left" vertical="center"/>
    </xf>
    <xf numFmtId="0" fontId="28" fillId="0" borderId="27" xfId="0" applyFont="1" applyBorder="1" applyAlignment="1">
      <alignment vertical="top"/>
    </xf>
    <xf numFmtId="0" fontId="28" fillId="0" borderId="22" xfId="0" applyFont="1" applyBorder="1" applyAlignment="1">
      <alignment vertical="top"/>
    </xf>
    <xf numFmtId="0" fontId="28" fillId="0" borderId="26" xfId="0" applyFont="1" applyBorder="1" applyAlignment="1">
      <alignment vertical="top"/>
    </xf>
    <xf numFmtId="0" fontId="26" fillId="0" borderId="22" xfId="0" applyFont="1" applyBorder="1" applyAlignment="1">
      <alignment vertical="top"/>
    </xf>
    <xf numFmtId="0" fontId="26" fillId="0" borderId="26" xfId="0" applyFont="1" applyBorder="1" applyAlignment="1">
      <alignment vertical="top"/>
    </xf>
    <xf numFmtId="167" fontId="14" fillId="0" borderId="26" xfId="0" applyNumberFormat="1" applyFont="1" applyBorder="1" applyAlignment="1">
      <alignment vertical="center"/>
    </xf>
    <xf numFmtId="0" fontId="28" fillId="0" borderId="27" xfId="0" applyFont="1" applyBorder="1" applyAlignment="1">
      <alignment horizontal="center" vertical="center"/>
    </xf>
    <xf numFmtId="0" fontId="28" fillId="0" borderId="22" xfId="0" applyFont="1" applyBorder="1" applyAlignment="1">
      <alignment horizontal="center" vertical="center"/>
    </xf>
    <xf numFmtId="0" fontId="28" fillId="0" borderId="27" xfId="0" applyFont="1" applyBorder="1" applyAlignment="1">
      <alignment horizontal="left" vertical="top"/>
    </xf>
    <xf numFmtId="0" fontId="26" fillId="0" borderId="22" xfId="0" applyFont="1" applyBorder="1" applyAlignment="1">
      <alignment horizontal="left" vertical="top"/>
    </xf>
    <xf numFmtId="0" fontId="26" fillId="0" borderId="26" xfId="0" applyFont="1" applyBorder="1" applyAlignment="1">
      <alignment horizontal="left" vertical="top"/>
    </xf>
    <xf numFmtId="0" fontId="19" fillId="0" borderId="26" xfId="0" applyFont="1" applyBorder="1" applyAlignment="1">
      <alignment horizontal="center" vertical="center"/>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0" fontId="26" fillId="0" borderId="27" xfId="0" applyFont="1" applyBorder="1" applyAlignment="1">
      <alignment horizontal="left" vertical="center"/>
    </xf>
    <xf numFmtId="0" fontId="19" fillId="0" borderId="26" xfId="0" applyFont="1" applyBorder="1" applyAlignment="1">
      <alignment horizontal="right" vertical="center"/>
    </xf>
    <xf numFmtId="167" fontId="14" fillId="5" borderId="25" xfId="2" applyNumberFormat="1" applyFont="1" applyFill="1" applyBorder="1" applyAlignment="1">
      <alignment vertical="center"/>
    </xf>
    <xf numFmtId="167" fontId="14" fillId="5" borderId="26" xfId="2" applyNumberFormat="1" applyFont="1" applyFill="1" applyBorder="1" applyAlignment="1">
      <alignment vertical="center"/>
    </xf>
    <xf numFmtId="167" fontId="14" fillId="5" borderId="26" xfId="0" applyNumberFormat="1" applyFont="1" applyFill="1" applyBorder="1" applyAlignment="1">
      <alignment vertical="center"/>
    </xf>
    <xf numFmtId="0" fontId="14" fillId="5" borderId="27" xfId="0" applyFont="1" applyFill="1" applyBorder="1" applyAlignment="1">
      <alignment horizontal="left" vertical="center" wrapText="1"/>
    </xf>
    <xf numFmtId="0" fontId="14" fillId="5" borderId="22" xfId="0" applyFont="1" applyFill="1" applyBorder="1" applyAlignment="1">
      <alignment horizontal="left" vertical="center" wrapText="1"/>
    </xf>
    <xf numFmtId="0" fontId="14" fillId="5" borderId="26" xfId="0" applyFont="1" applyFill="1" applyBorder="1" applyAlignment="1">
      <alignment horizontal="left" vertical="center" wrapText="1"/>
    </xf>
    <xf numFmtId="0" fontId="14" fillId="5" borderId="27" xfId="0" applyFont="1" applyFill="1" applyBorder="1" applyAlignment="1">
      <alignment horizontal="left" vertical="center"/>
    </xf>
    <xf numFmtId="0" fontId="14" fillId="5" borderId="22" xfId="0" applyFont="1" applyFill="1" applyBorder="1" applyAlignment="1">
      <alignment horizontal="left" vertical="center"/>
    </xf>
    <xf numFmtId="0" fontId="14" fillId="5" borderId="26" xfId="0" applyFont="1" applyFill="1" applyBorder="1" applyAlignment="1">
      <alignment horizontal="left" vertical="center"/>
    </xf>
    <xf numFmtId="0" fontId="21" fillId="5" borderId="27" xfId="0" applyFont="1" applyFill="1" applyBorder="1" applyAlignment="1">
      <alignment horizontal="right" vertical="center"/>
    </xf>
    <xf numFmtId="0" fontId="21" fillId="5" borderId="22" xfId="0" applyFont="1" applyFill="1" applyBorder="1" applyAlignment="1">
      <alignment horizontal="right" vertical="center"/>
    </xf>
    <xf numFmtId="0" fontId="21" fillId="5" borderId="26" xfId="0" applyFont="1" applyFill="1" applyBorder="1" applyAlignment="1">
      <alignment horizontal="right" vertical="center"/>
    </xf>
    <xf numFmtId="0" fontId="14" fillId="5" borderId="27" xfId="0" applyFont="1" applyFill="1" applyBorder="1" applyAlignment="1">
      <alignment vertical="center"/>
    </xf>
    <xf numFmtId="0" fontId="26" fillId="5" borderId="22" xfId="0" applyFont="1" applyFill="1" applyBorder="1" applyAlignment="1">
      <alignment vertical="center"/>
    </xf>
    <xf numFmtId="0" fontId="26" fillId="5" borderId="26" xfId="0" applyFont="1" applyFill="1" applyBorder="1" applyAlignment="1">
      <alignment vertical="center"/>
    </xf>
    <xf numFmtId="167" fontId="21" fillId="5" borderId="25" xfId="2" applyNumberFormat="1" applyFont="1" applyFill="1" applyBorder="1" applyAlignment="1">
      <alignment vertical="center"/>
    </xf>
    <xf numFmtId="167" fontId="21" fillId="5" borderId="26" xfId="0" applyNumberFormat="1" applyFont="1" applyFill="1" applyBorder="1" applyAlignment="1">
      <alignment vertical="center"/>
    </xf>
    <xf numFmtId="0" fontId="21" fillId="5" borderId="27" xfId="0" applyFont="1" applyFill="1" applyBorder="1" applyAlignment="1">
      <alignment horizontal="left" vertical="center" wrapText="1"/>
    </xf>
    <xf numFmtId="0" fontId="21" fillId="5" borderId="22" xfId="0" applyFont="1" applyFill="1" applyBorder="1" applyAlignment="1">
      <alignment horizontal="left" vertical="center" wrapText="1"/>
    </xf>
    <xf numFmtId="0" fontId="21" fillId="5" borderId="26" xfId="0" applyFont="1" applyFill="1" applyBorder="1" applyAlignment="1">
      <alignment horizontal="left" vertical="center" wrapText="1"/>
    </xf>
    <xf numFmtId="169" fontId="14" fillId="5" borderId="25" xfId="2" applyNumberFormat="1" applyFont="1" applyFill="1" applyBorder="1" applyAlignment="1">
      <alignment horizontal="center" vertical="center"/>
    </xf>
    <xf numFmtId="169" fontId="14" fillId="5" borderId="26" xfId="2" applyNumberFormat="1" applyFont="1" applyFill="1" applyBorder="1" applyAlignment="1">
      <alignment horizontal="center" vertical="center"/>
    </xf>
    <xf numFmtId="0" fontId="21" fillId="5" borderId="22" xfId="0" applyFont="1" applyFill="1" applyBorder="1" applyAlignment="1">
      <alignment horizontal="right" vertical="center" wrapText="1"/>
    </xf>
    <xf numFmtId="0" fontId="21" fillId="5" borderId="26" xfId="0" applyFont="1" applyFill="1" applyBorder="1" applyAlignment="1">
      <alignment horizontal="right" vertical="center" wrapText="1"/>
    </xf>
    <xf numFmtId="0" fontId="14" fillId="2" borderId="27" xfId="0" applyFont="1" applyFill="1" applyBorder="1" applyAlignment="1">
      <alignment horizontal="left"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0" fontId="14" fillId="2" borderId="22" xfId="0" applyFont="1" applyFill="1" applyBorder="1" applyAlignment="1">
      <alignment horizontal="left" vertical="center"/>
    </xf>
    <xf numFmtId="0" fontId="14" fillId="2" borderId="26" xfId="0" applyFont="1" applyFill="1" applyBorder="1" applyAlignment="1">
      <alignment horizontal="left"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0" fontId="12" fillId="4" borderId="26" xfId="2" applyNumberFormat="1" applyFont="1" applyFill="1" applyBorder="1" applyAlignment="1">
      <alignment horizontal="center" vertical="center" wrapText="1"/>
    </xf>
    <xf numFmtId="43" fontId="28" fillId="0" borderId="31" xfId="1" applyFont="1" applyBorder="1" applyAlignment="1">
      <alignment horizontal="center" vertical="center"/>
    </xf>
    <xf numFmtId="37" fontId="14" fillId="5" borderId="29" xfId="1" applyNumberFormat="1" applyFont="1" applyFill="1" applyBorder="1" applyAlignment="1">
      <alignment vertical="center"/>
    </xf>
    <xf numFmtId="0" fontId="14" fillId="6" borderId="31" xfId="0" applyFont="1" applyFill="1" applyBorder="1" applyAlignment="1">
      <alignment horizontal="center" vertical="center"/>
    </xf>
    <xf numFmtId="1" fontId="14" fillId="6" borderId="13" xfId="0" applyNumberFormat="1" applyFont="1" applyFill="1" applyBorder="1" applyAlignment="1">
      <alignment horizontal="center" vertical="center"/>
    </xf>
    <xf numFmtId="43" fontId="14" fillId="5" borderId="30" xfId="1" applyFont="1" applyFill="1" applyBorder="1" applyAlignment="1">
      <alignment vertical="center"/>
    </xf>
    <xf numFmtId="39" fontId="21" fillId="5" borderId="29" xfId="1" applyNumberFormat="1" applyFont="1" applyFill="1" applyBorder="1" applyAlignment="1">
      <alignment vertical="center"/>
    </xf>
    <xf numFmtId="2" fontId="14" fillId="5" borderId="28" xfId="0" applyNumberFormat="1" applyFont="1" applyFill="1" applyBorder="1" applyAlignment="1">
      <alignment vertical="center"/>
    </xf>
    <xf numFmtId="0" fontId="21" fillId="5" borderId="27" xfId="0" applyFont="1" applyFill="1" applyBorder="1" applyAlignment="1">
      <alignment horizontal="right" vertical="center"/>
    </xf>
    <xf numFmtId="0" fontId="21" fillId="5" borderId="22" xfId="0" applyFont="1" applyFill="1" applyBorder="1" applyAlignment="1">
      <alignment horizontal="right" vertical="center"/>
    </xf>
    <xf numFmtId="0" fontId="21" fillId="5" borderId="26" xfId="0" applyFont="1" applyFill="1" applyBorder="1" applyAlignment="1">
      <alignment horizontal="right" vertical="center"/>
    </xf>
    <xf numFmtId="0" fontId="14" fillId="5" borderId="27" xfId="0" applyFont="1" applyFill="1" applyBorder="1" applyAlignment="1">
      <alignment horizontal="left" vertical="center" wrapText="1"/>
    </xf>
    <xf numFmtId="0" fontId="14" fillId="5" borderId="22" xfId="0" applyFont="1" applyFill="1" applyBorder="1" applyAlignment="1">
      <alignment horizontal="left" vertical="center" wrapText="1"/>
    </xf>
    <xf numFmtId="0" fontId="14" fillId="5" borderId="26" xfId="0" applyFont="1" applyFill="1" applyBorder="1" applyAlignment="1">
      <alignment horizontal="left" vertical="center" wrapText="1"/>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0" fontId="21" fillId="5" borderId="22" xfId="0" applyFont="1" applyFill="1" applyBorder="1" applyAlignment="1">
      <alignment horizontal="right" vertical="center" wrapText="1"/>
    </xf>
    <xf numFmtId="0" fontId="21" fillId="5" borderId="26" xfId="0" applyFont="1" applyFill="1" applyBorder="1" applyAlignment="1">
      <alignment horizontal="right" vertical="center" wrapText="1"/>
    </xf>
    <xf numFmtId="0" fontId="14" fillId="2" borderId="27" xfId="0" applyFont="1" applyFill="1" applyBorder="1" applyAlignment="1">
      <alignment horizontal="left" vertical="center"/>
    </xf>
    <xf numFmtId="0" fontId="14" fillId="2" borderId="22" xfId="0" applyFont="1" applyFill="1" applyBorder="1" applyAlignment="1">
      <alignment horizontal="left" vertical="center"/>
    </xf>
    <xf numFmtId="0" fontId="14" fillId="2" borderId="22" xfId="0" applyFont="1" applyFill="1" applyBorder="1" applyAlignment="1">
      <alignment horizontal="center" vertical="center"/>
    </xf>
    <xf numFmtId="165" fontId="44" fillId="0" borderId="33" xfId="2" applyNumberFormat="1" applyFont="1" applyBorder="1" applyAlignment="1">
      <alignment horizontal="center" vertical="top"/>
    </xf>
    <xf numFmtId="167" fontId="14" fillId="0" borderId="25" xfId="2" applyNumberFormat="1" applyFont="1" applyBorder="1" applyAlignment="1">
      <alignment vertical="center"/>
    </xf>
    <xf numFmtId="0" fontId="26" fillId="0" borderId="22" xfId="0" applyFont="1" applyBorder="1" applyAlignment="1">
      <alignment vertical="center"/>
    </xf>
    <xf numFmtId="0" fontId="43" fillId="0" borderId="22" xfId="2" applyNumberFormat="1" applyFont="1" applyBorder="1" applyAlignment="1">
      <alignment horizontal="center"/>
    </xf>
    <xf numFmtId="0" fontId="26" fillId="0" borderId="26" xfId="0" applyFont="1" applyBorder="1" applyAlignment="1">
      <alignment vertical="center"/>
    </xf>
    <xf numFmtId="0" fontId="26" fillId="0" borderId="22" xfId="0" applyFont="1" applyBorder="1" applyAlignment="1">
      <alignment horizontal="left" vertical="center"/>
    </xf>
    <xf numFmtId="0" fontId="26" fillId="0" borderId="26" xfId="0" applyFont="1" applyBorder="1" applyAlignment="1">
      <alignment horizontal="left" vertical="center"/>
    </xf>
    <xf numFmtId="0" fontId="28" fillId="0" borderId="27" xfId="0" applyFont="1" applyBorder="1" applyAlignment="1">
      <alignment horizontal="center" vertical="center"/>
    </xf>
    <xf numFmtId="0" fontId="28" fillId="0" borderId="22" xfId="0" applyFont="1" applyBorder="1" applyAlignment="1">
      <alignment horizontal="center" vertical="center"/>
    </xf>
    <xf numFmtId="167" fontId="14" fillId="0" borderId="26" xfId="0" applyNumberFormat="1" applyFont="1" applyBorder="1" applyAlignment="1">
      <alignment vertical="center"/>
    </xf>
    <xf numFmtId="0" fontId="19" fillId="0" borderId="26" xfId="0" applyFont="1" applyBorder="1" applyAlignment="1">
      <alignment horizontal="right" vertical="center"/>
    </xf>
    <xf numFmtId="0" fontId="19" fillId="0" borderId="26" xfId="0" applyFont="1" applyBorder="1" applyAlignment="1">
      <alignment horizontal="center" vertical="center"/>
    </xf>
    <xf numFmtId="167" fontId="14" fillId="5" borderId="25" xfId="2" applyNumberFormat="1" applyFont="1" applyFill="1" applyBorder="1" applyAlignment="1">
      <alignment vertical="center"/>
    </xf>
    <xf numFmtId="167" fontId="14" fillId="5" borderId="26" xfId="2" applyNumberFormat="1" applyFont="1" applyFill="1" applyBorder="1" applyAlignment="1">
      <alignment vertical="center"/>
    </xf>
    <xf numFmtId="0" fontId="26" fillId="0" borderId="27" xfId="0" applyFont="1" applyBorder="1" applyAlignment="1">
      <alignment horizontal="left" vertical="center"/>
    </xf>
    <xf numFmtId="167" fontId="14" fillId="5" borderId="26" xfId="0" applyNumberFormat="1" applyFont="1" applyFill="1" applyBorder="1" applyAlignment="1">
      <alignment vertical="center"/>
    </xf>
    <xf numFmtId="0" fontId="14" fillId="5" borderId="27" xfId="0" applyFont="1" applyFill="1" applyBorder="1" applyAlignment="1">
      <alignment horizontal="left" vertical="center"/>
    </xf>
    <xf numFmtId="0" fontId="14" fillId="5" borderId="22" xfId="0" applyFont="1" applyFill="1" applyBorder="1" applyAlignment="1">
      <alignment horizontal="left" vertical="center"/>
    </xf>
    <xf numFmtId="0" fontId="14" fillId="5" borderId="26" xfId="0" applyFont="1" applyFill="1" applyBorder="1" applyAlignment="1">
      <alignment horizontal="left" vertical="center"/>
    </xf>
    <xf numFmtId="167" fontId="21" fillId="5" borderId="25" xfId="2" applyNumberFormat="1" applyFont="1" applyFill="1" applyBorder="1" applyAlignment="1">
      <alignment vertical="center"/>
    </xf>
    <xf numFmtId="167" fontId="21" fillId="5" borderId="26" xfId="0" applyNumberFormat="1" applyFont="1" applyFill="1" applyBorder="1" applyAlignment="1">
      <alignment vertical="center"/>
    </xf>
    <xf numFmtId="0" fontId="21" fillId="5" borderId="27" xfId="0" applyFont="1" applyFill="1" applyBorder="1" applyAlignment="1">
      <alignment horizontal="left" vertical="center" wrapText="1"/>
    </xf>
    <xf numFmtId="0" fontId="21" fillId="5" borderId="22" xfId="0" applyFont="1" applyFill="1" applyBorder="1" applyAlignment="1">
      <alignment horizontal="left" vertical="center" wrapText="1"/>
    </xf>
    <xf numFmtId="0" fontId="21" fillId="5" borderId="26" xfId="0" applyFont="1" applyFill="1" applyBorder="1" applyAlignment="1">
      <alignment horizontal="left" vertical="center" wrapText="1"/>
    </xf>
    <xf numFmtId="169" fontId="14" fillId="5" borderId="25" xfId="2" applyNumberFormat="1" applyFont="1" applyFill="1" applyBorder="1" applyAlignment="1">
      <alignment horizontal="center" vertical="center"/>
    </xf>
    <xf numFmtId="169" fontId="14" fillId="5" borderId="26" xfId="2" applyNumberFormat="1" applyFont="1" applyFill="1" applyBorder="1" applyAlignment="1">
      <alignment horizontal="center"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0" fontId="14" fillId="2" borderId="26" xfId="0" applyFont="1" applyFill="1" applyBorder="1" applyAlignment="1">
      <alignment horizontal="left"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0" fontId="12" fillId="4" borderId="26" xfId="2" applyNumberFormat="1" applyFont="1" applyFill="1" applyBorder="1" applyAlignment="1">
      <alignment horizontal="center" vertical="center" wrapText="1"/>
    </xf>
    <xf numFmtId="0" fontId="28" fillId="0" borderId="27" xfId="0" applyFont="1" applyBorder="1" applyAlignment="1">
      <alignment vertical="top"/>
    </xf>
    <xf numFmtId="0" fontId="28" fillId="0" borderId="22" xfId="0" applyFont="1" applyBorder="1" applyAlignment="1">
      <alignment vertical="top"/>
    </xf>
    <xf numFmtId="0" fontId="28" fillId="0" borderId="26" xfId="0" applyFont="1" applyBorder="1" applyAlignment="1">
      <alignment vertical="top"/>
    </xf>
    <xf numFmtId="0" fontId="28" fillId="0" borderId="27" xfId="0" applyFont="1" applyBorder="1" applyAlignment="1">
      <alignment horizontal="left" vertical="top"/>
    </xf>
    <xf numFmtId="0" fontId="26" fillId="0" borderId="22" xfId="0" applyFont="1" applyBorder="1" applyAlignment="1">
      <alignment horizontal="left" vertical="top"/>
    </xf>
    <xf numFmtId="0" fontId="26" fillId="0" borderId="26" xfId="0" applyFont="1" applyBorder="1" applyAlignment="1">
      <alignment horizontal="left" vertical="top"/>
    </xf>
    <xf numFmtId="0" fontId="26" fillId="0" borderId="22" xfId="0" applyFont="1" applyBorder="1" applyAlignment="1">
      <alignment vertical="top"/>
    </xf>
    <xf numFmtId="0" fontId="26" fillId="0" borderId="26" xfId="0" applyFont="1" applyBorder="1" applyAlignment="1">
      <alignment vertical="top"/>
    </xf>
    <xf numFmtId="0" fontId="14" fillId="2" borderId="22" xfId="0" applyFont="1" applyFill="1" applyBorder="1" applyAlignment="1">
      <alignment horizontal="center" vertical="center"/>
    </xf>
    <xf numFmtId="0" fontId="26" fillId="0" borderId="22" xfId="0" applyFont="1" applyBorder="1" applyAlignment="1">
      <alignment horizontal="left" vertical="center"/>
    </xf>
    <xf numFmtId="0" fontId="26" fillId="0" borderId="26" xfId="0" applyFont="1" applyBorder="1" applyAlignment="1">
      <alignment horizontal="left" vertical="center"/>
    </xf>
    <xf numFmtId="0" fontId="14" fillId="0" borderId="27" xfId="0" applyFont="1" applyBorder="1" applyAlignment="1">
      <alignment horizontal="left" vertical="center"/>
    </xf>
    <xf numFmtId="0" fontId="28" fillId="0" borderId="27" xfId="0" applyFont="1" applyBorder="1" applyAlignment="1">
      <alignment vertical="top"/>
    </xf>
    <xf numFmtId="0" fontId="28" fillId="0" borderId="22" xfId="0" applyFont="1" applyBorder="1" applyAlignment="1">
      <alignment vertical="top"/>
    </xf>
    <xf numFmtId="0" fontId="26" fillId="0" borderId="22" xfId="0" applyFont="1" applyBorder="1" applyAlignment="1">
      <alignment vertical="top"/>
    </xf>
    <xf numFmtId="0" fontId="14" fillId="0" borderId="27" xfId="0" applyFont="1" applyBorder="1" applyAlignment="1">
      <alignment vertical="top"/>
    </xf>
    <xf numFmtId="0" fontId="14" fillId="0" borderId="22" xfId="0" applyFont="1" applyBorder="1" applyAlignment="1">
      <alignment vertical="top"/>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0" fontId="26" fillId="0" borderId="28" xfId="0" applyFont="1" applyBorder="1" applyAlignment="1">
      <alignment vertical="top"/>
    </xf>
    <xf numFmtId="0" fontId="28" fillId="0" borderId="28" xfId="0" applyFont="1" applyBorder="1" applyAlignment="1">
      <alignment vertical="top"/>
    </xf>
    <xf numFmtId="0" fontId="14" fillId="0" borderId="28" xfId="0" applyFont="1" applyBorder="1" applyAlignment="1">
      <alignment vertical="top"/>
    </xf>
    <xf numFmtId="43" fontId="22" fillId="0" borderId="28" xfId="1" applyNumberFormat="1" applyFont="1" applyBorder="1" applyAlignment="1">
      <alignment vertical="center"/>
    </xf>
    <xf numFmtId="0" fontId="48" fillId="0" borderId="0" xfId="0" applyFont="1"/>
    <xf numFmtId="0" fontId="48" fillId="0" borderId="28" xfId="0" applyFont="1" applyBorder="1" applyAlignment="1">
      <alignment horizontal="center"/>
    </xf>
    <xf numFmtId="0" fontId="48" fillId="0" borderId="28" xfId="0" applyFont="1" applyBorder="1"/>
    <xf numFmtId="2" fontId="48" fillId="0" borderId="28" xfId="0" applyNumberFormat="1" applyFont="1" applyBorder="1"/>
    <xf numFmtId="4" fontId="48" fillId="0" borderId="28" xfId="0" applyNumberFormat="1" applyFont="1" applyBorder="1"/>
    <xf numFmtId="4" fontId="48" fillId="9" borderId="28" xfId="0" applyNumberFormat="1" applyFont="1" applyFill="1" applyBorder="1"/>
    <xf numFmtId="0" fontId="48" fillId="10" borderId="0" xfId="0" applyFont="1" applyFill="1"/>
    <xf numFmtId="0" fontId="48" fillId="9" borderId="0" xfId="0" applyFont="1" applyFill="1"/>
    <xf numFmtId="0" fontId="14" fillId="0" borderId="27" xfId="0" applyFont="1" applyBorder="1" applyAlignment="1">
      <alignment horizontal="left" vertical="center"/>
    </xf>
    <xf numFmtId="0" fontId="26" fillId="0" borderId="22" xfId="0" applyFont="1" applyBorder="1" applyAlignment="1">
      <alignment horizontal="left" vertical="center"/>
    </xf>
    <xf numFmtId="0" fontId="26" fillId="0" borderId="26" xfId="0" applyFont="1" applyBorder="1" applyAlignment="1">
      <alignment horizontal="left" vertical="center"/>
    </xf>
    <xf numFmtId="0" fontId="26" fillId="0" borderId="22" xfId="0" applyFont="1" applyBorder="1" applyAlignment="1">
      <alignment vertical="center"/>
    </xf>
    <xf numFmtId="0" fontId="26" fillId="0" borderId="26" xfId="0" applyFont="1" applyBorder="1" applyAlignment="1">
      <alignment vertical="center"/>
    </xf>
    <xf numFmtId="167" fontId="14" fillId="0" borderId="25" xfId="2" applyNumberFormat="1" applyFont="1" applyBorder="1" applyAlignment="1">
      <alignment vertical="center"/>
    </xf>
    <xf numFmtId="167" fontId="14" fillId="0" borderId="25" xfId="2" applyNumberFormat="1" applyFont="1" applyBorder="1" applyAlignment="1">
      <alignment horizontal="center" vertical="center"/>
    </xf>
    <xf numFmtId="167" fontId="14" fillId="0" borderId="26" xfId="2" applyNumberFormat="1" applyFont="1" applyBorder="1" applyAlignment="1">
      <alignment horizontal="center" vertical="center"/>
    </xf>
    <xf numFmtId="0" fontId="14" fillId="0" borderId="22" xfId="0" applyFont="1" applyBorder="1" applyAlignment="1">
      <alignment horizontal="left" vertical="center"/>
    </xf>
    <xf numFmtId="0" fontId="14" fillId="0" borderId="26" xfId="0" applyFont="1" applyBorder="1" applyAlignment="1">
      <alignment horizontal="left" vertical="center"/>
    </xf>
    <xf numFmtId="0" fontId="35" fillId="0" borderId="27" xfId="0" applyFont="1" applyBorder="1" applyAlignment="1">
      <alignment horizontal="left" vertical="center"/>
    </xf>
    <xf numFmtId="0" fontId="36" fillId="0" borderId="22" xfId="0" applyFont="1" applyBorder="1" applyAlignment="1">
      <alignment vertical="center"/>
    </xf>
    <xf numFmtId="0" fontId="36" fillId="0" borderId="26" xfId="0" applyFont="1" applyBorder="1" applyAlignment="1">
      <alignment vertical="center"/>
    </xf>
    <xf numFmtId="0" fontId="24" fillId="0" borderId="27" xfId="0" applyFont="1" applyBorder="1" applyAlignment="1">
      <alignment horizontal="left" vertical="center"/>
    </xf>
    <xf numFmtId="0" fontId="38" fillId="0" borderId="27" xfId="0" applyFont="1" applyBorder="1" applyAlignment="1">
      <alignment horizontal="center" vertical="center"/>
    </xf>
    <xf numFmtId="0" fontId="31" fillId="0" borderId="32" xfId="0" applyFont="1" applyBorder="1" applyAlignment="1">
      <alignment horizontal="center" vertical="center"/>
    </xf>
    <xf numFmtId="0" fontId="31" fillId="0" borderId="33" xfId="0" applyFont="1" applyBorder="1" applyAlignment="1">
      <alignment horizontal="center" vertical="center"/>
    </xf>
    <xf numFmtId="0" fontId="26" fillId="0" borderId="33" xfId="0" applyFont="1" applyBorder="1" applyAlignment="1">
      <alignment vertical="center"/>
    </xf>
    <xf numFmtId="0" fontId="26" fillId="0" borderId="34" xfId="0" applyFont="1" applyBorder="1" applyAlignment="1">
      <alignment vertical="center"/>
    </xf>
    <xf numFmtId="0" fontId="31" fillId="0" borderId="34" xfId="0" applyFont="1" applyBorder="1" applyAlignment="1">
      <alignment horizontal="center" vertical="center"/>
    </xf>
    <xf numFmtId="168" fontId="19" fillId="0" borderId="36" xfId="2" applyNumberFormat="1" applyFont="1" applyBorder="1" applyAlignment="1">
      <alignment horizontal="center" vertical="center" wrapText="1"/>
    </xf>
    <xf numFmtId="168" fontId="40" fillId="0" borderId="37" xfId="0" applyNumberFormat="1" applyFont="1" applyBorder="1" applyAlignment="1">
      <alignment vertical="center" wrapText="1"/>
    </xf>
    <xf numFmtId="0" fontId="19" fillId="0" borderId="38" xfId="0" applyFont="1" applyBorder="1" applyAlignment="1">
      <alignment horizontal="right" vertical="center" wrapText="1"/>
    </xf>
    <xf numFmtId="0" fontId="40" fillId="0" borderId="19" xfId="0" applyFont="1" applyBorder="1" applyAlignment="1">
      <alignment horizontal="right" vertical="center" wrapText="1"/>
    </xf>
    <xf numFmtId="0" fontId="40" fillId="0" borderId="37" xfId="0" applyFont="1" applyBorder="1" applyAlignment="1">
      <alignment horizontal="right" vertical="center" wrapText="1"/>
    </xf>
    <xf numFmtId="0" fontId="43" fillId="0" borderId="27" xfId="0" applyFont="1" applyBorder="1" applyAlignment="1">
      <alignment horizontal="center"/>
    </xf>
    <xf numFmtId="0" fontId="43" fillId="0" borderId="22" xfId="0" applyFont="1" applyBorder="1" applyAlignment="1">
      <alignment horizontal="center"/>
    </xf>
    <xf numFmtId="0" fontId="43" fillId="0" borderId="23" xfId="0" applyFont="1" applyBorder="1" applyAlignment="1">
      <alignment horizontal="center"/>
    </xf>
    <xf numFmtId="0" fontId="31" fillId="0" borderId="1" xfId="2" applyNumberFormat="1" applyFont="1" applyBorder="1" applyAlignment="1">
      <alignment horizontal="center" vertical="center"/>
    </xf>
    <xf numFmtId="0" fontId="31" fillId="0" borderId="3" xfId="2" applyNumberFormat="1" applyFont="1" applyBorder="1" applyAlignment="1">
      <alignment horizontal="center" vertical="center"/>
    </xf>
    <xf numFmtId="0" fontId="31" fillId="0" borderId="6" xfId="2" applyNumberFormat="1" applyFont="1" applyBorder="1" applyAlignment="1">
      <alignment horizontal="center" vertical="center"/>
    </xf>
    <xf numFmtId="0" fontId="31" fillId="0" borderId="7" xfId="2" applyNumberFormat="1" applyFont="1" applyBorder="1" applyAlignment="1">
      <alignment horizontal="center" vertical="center"/>
    </xf>
    <xf numFmtId="0" fontId="31" fillId="0" borderId="24" xfId="2" applyNumberFormat="1" applyFont="1" applyBorder="1" applyAlignment="1">
      <alignment horizontal="center" vertical="center"/>
    </xf>
    <xf numFmtId="0" fontId="31" fillId="0" borderId="41" xfId="2" applyNumberFormat="1" applyFont="1" applyBorder="1" applyAlignment="1">
      <alignment horizontal="center" vertical="center"/>
    </xf>
    <xf numFmtId="0" fontId="26" fillId="0" borderId="4" xfId="2" applyNumberFormat="1" applyFont="1" applyBorder="1" applyAlignment="1">
      <alignment horizontal="left" vertical="center" wrapText="1" indent="1"/>
    </xf>
    <xf numFmtId="0" fontId="26" fillId="0" borderId="2" xfId="2" applyNumberFormat="1" applyFont="1" applyBorder="1" applyAlignment="1">
      <alignment horizontal="left" vertical="center" wrapText="1" indent="1"/>
    </xf>
    <xf numFmtId="0" fontId="26" fillId="0" borderId="3" xfId="2" applyNumberFormat="1" applyFont="1" applyBorder="1" applyAlignment="1">
      <alignment horizontal="left" vertical="center" wrapText="1" indent="1"/>
    </xf>
    <xf numFmtId="0" fontId="26" fillId="0" borderId="8" xfId="2" applyNumberFormat="1" applyFont="1" applyBorder="1" applyAlignment="1">
      <alignment horizontal="left" vertical="center" wrapText="1" indent="1"/>
    </xf>
    <xf numFmtId="0" fontId="26" fillId="0" borderId="9" xfId="2" applyNumberFormat="1" applyFont="1" applyBorder="1" applyAlignment="1">
      <alignment horizontal="left" vertical="center" wrapText="1" indent="1"/>
    </xf>
    <xf numFmtId="0" fontId="26" fillId="0" borderId="41" xfId="2" applyNumberFormat="1" applyFont="1" applyBorder="1" applyAlignment="1">
      <alignment horizontal="left" vertical="center" wrapText="1" indent="1"/>
    </xf>
    <xf numFmtId="0" fontId="26" fillId="0" borderId="4" xfId="0" applyFont="1" applyBorder="1" applyAlignment="1">
      <alignment horizontal="left" vertical="center" indent="1"/>
    </xf>
    <xf numFmtId="0" fontId="26" fillId="0" borderId="2" xfId="0" applyFont="1" applyBorder="1" applyAlignment="1">
      <alignment horizontal="left" vertical="center" indent="1"/>
    </xf>
    <xf numFmtId="0" fontId="26" fillId="0" borderId="5" xfId="0" applyFont="1" applyBorder="1" applyAlignment="1">
      <alignment horizontal="left" vertical="center" indent="1"/>
    </xf>
    <xf numFmtId="0" fontId="26" fillId="0" borderId="8" xfId="0" applyFont="1" applyBorder="1" applyAlignment="1">
      <alignment horizontal="left" vertical="center" indent="1"/>
    </xf>
    <xf numFmtId="0" fontId="26" fillId="0" borderId="9" xfId="0" applyFont="1" applyBorder="1" applyAlignment="1">
      <alignment horizontal="left" vertical="center" indent="1"/>
    </xf>
    <xf numFmtId="0" fontId="26" fillId="0" borderId="42" xfId="0" applyFont="1" applyBorder="1" applyAlignment="1">
      <alignment horizontal="left" vertical="center" indent="1"/>
    </xf>
    <xf numFmtId="0" fontId="43" fillId="0" borderId="27" xfId="2" applyNumberFormat="1" applyFont="1" applyBorder="1" applyAlignment="1">
      <alignment horizontal="center"/>
    </xf>
    <xf numFmtId="0" fontId="43" fillId="0" borderId="22" xfId="2" applyNumberFormat="1" applyFont="1" applyBorder="1" applyAlignment="1">
      <alignment horizontal="center"/>
    </xf>
    <xf numFmtId="0" fontId="43" fillId="0" borderId="26" xfId="2" applyNumberFormat="1" applyFont="1" applyBorder="1" applyAlignment="1">
      <alignment horizontal="center"/>
    </xf>
    <xf numFmtId="0" fontId="6" fillId="0" borderId="9" xfId="2" applyNumberFormat="1" applyFont="1" applyBorder="1" applyAlignment="1">
      <alignment horizontal="center"/>
    </xf>
    <xf numFmtId="0" fontId="6" fillId="0" borderId="9" xfId="0" applyFont="1" applyBorder="1" applyAlignment="1">
      <alignment horizontal="center"/>
    </xf>
    <xf numFmtId="0" fontId="7" fillId="0" borderId="13" xfId="2" applyNumberFormat="1" applyFont="1" applyBorder="1" applyAlignment="1">
      <alignment horizontal="center"/>
    </xf>
    <xf numFmtId="0" fontId="46" fillId="0" borderId="0" xfId="2" applyNumberFormat="1" applyFont="1" applyAlignment="1"/>
    <xf numFmtId="0" fontId="6" fillId="0" borderId="0" xfId="0" applyFont="1" applyAlignment="1"/>
    <xf numFmtId="0" fontId="31" fillId="0" borderId="43" xfId="2" applyNumberFormat="1" applyFont="1" applyBorder="1" applyAlignment="1">
      <alignment horizontal="center" vertical="center"/>
    </xf>
    <xf numFmtId="0" fontId="31" fillId="0" borderId="34" xfId="2" applyNumberFormat="1" applyFont="1" applyBorder="1" applyAlignment="1">
      <alignment horizontal="center" vertical="center"/>
    </xf>
    <xf numFmtId="165" fontId="44" fillId="0" borderId="32" xfId="2" applyNumberFormat="1" applyFont="1" applyBorder="1" applyAlignment="1">
      <alignment horizontal="center" vertical="top"/>
    </xf>
    <xf numFmtId="165" fontId="44" fillId="0" borderId="33" xfId="2" applyNumberFormat="1" applyFont="1" applyBorder="1" applyAlignment="1">
      <alignment horizontal="center" vertical="top"/>
    </xf>
    <xf numFmtId="165" fontId="44" fillId="0" borderId="34" xfId="2" applyNumberFormat="1" applyFont="1" applyBorder="1" applyAlignment="1">
      <alignment horizontal="center" vertical="top"/>
    </xf>
    <xf numFmtId="0" fontId="45" fillId="0" borderId="32" xfId="0" applyFont="1" applyBorder="1" applyAlignment="1">
      <alignment horizontal="center" vertical="top"/>
    </xf>
    <xf numFmtId="0" fontId="45" fillId="0" borderId="33" xfId="0" applyFont="1" applyBorder="1" applyAlignment="1">
      <alignment horizontal="center" vertical="top"/>
    </xf>
    <xf numFmtId="0" fontId="45" fillId="0" borderId="44" xfId="0" applyFont="1" applyBorder="1" applyAlignment="1">
      <alignment horizontal="center" vertical="top"/>
    </xf>
    <xf numFmtId="0" fontId="6" fillId="0" borderId="9" xfId="2" applyNumberFormat="1" applyFont="1" applyBorder="1" applyAlignment="1">
      <alignment horizontal="center"/>
    </xf>
    <xf numFmtId="0" fontId="6" fillId="0" borderId="9" xfId="0" applyFont="1" applyBorder="1" applyAlignment="1">
      <alignment horizontal="center"/>
    </xf>
    <xf numFmtId="0" fontId="7" fillId="0" borderId="13" xfId="2" applyNumberFormat="1" applyFont="1" applyBorder="1" applyAlignment="1">
      <alignment horizontal="center"/>
    </xf>
    <xf numFmtId="0" fontId="14" fillId="2" borderId="27" xfId="0" applyFont="1" applyFill="1" applyBorder="1" applyAlignment="1">
      <alignment horizontal="left" vertical="center"/>
    </xf>
    <xf numFmtId="0" fontId="14" fillId="2" borderId="22" xfId="0" applyFont="1" applyFill="1" applyBorder="1" applyAlignment="1">
      <alignment horizontal="left" vertical="center"/>
    </xf>
    <xf numFmtId="0" fontId="14" fillId="5" borderId="27" xfId="0" applyFont="1" applyFill="1" applyBorder="1" applyAlignment="1">
      <alignment horizontal="left" vertical="center" wrapText="1"/>
    </xf>
    <xf numFmtId="0" fontId="14" fillId="5" borderId="22" xfId="0" applyFont="1" applyFill="1" applyBorder="1" applyAlignment="1">
      <alignment horizontal="left" vertical="center" wrapText="1"/>
    </xf>
    <xf numFmtId="0" fontId="14" fillId="5" borderId="26" xfId="0" applyFont="1" applyFill="1" applyBorder="1" applyAlignment="1">
      <alignment horizontal="left" vertical="center" wrapText="1"/>
    </xf>
    <xf numFmtId="0" fontId="46" fillId="0" borderId="0" xfId="2" applyNumberFormat="1" applyFont="1" applyAlignment="1"/>
    <xf numFmtId="0" fontId="6" fillId="0" borderId="0" xfId="0" applyFont="1" applyAlignment="1"/>
    <xf numFmtId="0" fontId="7" fillId="0" borderId="2" xfId="2" applyNumberFormat="1" applyFont="1" applyBorder="1" applyAlignment="1">
      <alignment horizontal="left" vertical="justify" wrapText="1" indent="1"/>
    </xf>
    <xf numFmtId="0" fontId="7" fillId="0" borderId="0" xfId="2" applyNumberFormat="1" applyFont="1" applyAlignment="1">
      <alignment horizontal="left" vertical="justify" wrapText="1" indent="1"/>
    </xf>
    <xf numFmtId="0" fontId="31" fillId="0" borderId="43" xfId="2" applyNumberFormat="1" applyFont="1" applyBorder="1" applyAlignment="1">
      <alignment horizontal="center" vertical="center"/>
    </xf>
    <xf numFmtId="0" fontId="31" fillId="0" borderId="34" xfId="2" applyNumberFormat="1" applyFont="1" applyBorder="1" applyAlignment="1">
      <alignment horizontal="center" vertical="center"/>
    </xf>
    <xf numFmtId="165" fontId="44" fillId="0" borderId="32" xfId="2" applyNumberFormat="1" applyFont="1" applyBorder="1" applyAlignment="1">
      <alignment horizontal="center" vertical="top"/>
    </xf>
    <xf numFmtId="165" fontId="44" fillId="0" borderId="33" xfId="2" applyNumberFormat="1" applyFont="1" applyBorder="1" applyAlignment="1">
      <alignment horizontal="center" vertical="top"/>
    </xf>
    <xf numFmtId="165" fontId="44" fillId="0" borderId="34" xfId="2" applyNumberFormat="1" applyFont="1" applyBorder="1" applyAlignment="1">
      <alignment horizontal="center" vertical="top"/>
    </xf>
    <xf numFmtId="0" fontId="45" fillId="0" borderId="32" xfId="0" applyFont="1" applyBorder="1" applyAlignment="1">
      <alignment horizontal="center" vertical="top"/>
    </xf>
    <xf numFmtId="0" fontId="45" fillId="0" borderId="33" xfId="0" applyFont="1" applyBorder="1" applyAlignment="1">
      <alignment horizontal="center" vertical="top"/>
    </xf>
    <xf numFmtId="0" fontId="45" fillId="0" borderId="44" xfId="0" applyFont="1" applyBorder="1" applyAlignment="1">
      <alignment horizontal="center" vertical="top"/>
    </xf>
    <xf numFmtId="0" fontId="7" fillId="0" borderId="0" xfId="2" applyNumberFormat="1" applyFont="1" applyBorder="1" applyAlignment="1">
      <alignment horizontal="left" vertical="justify" wrapText="1" indent="1"/>
    </xf>
    <xf numFmtId="0" fontId="43" fillId="0" borderId="27" xfId="0" applyFont="1" applyBorder="1" applyAlignment="1">
      <alignment horizontal="center"/>
    </xf>
    <xf numFmtId="0" fontId="43" fillId="0" borderId="22" xfId="0" applyFont="1" applyBorder="1" applyAlignment="1">
      <alignment horizontal="center"/>
    </xf>
    <xf numFmtId="0" fontId="43" fillId="0" borderId="23" xfId="0" applyFont="1" applyBorder="1" applyAlignment="1">
      <alignment horizontal="center"/>
    </xf>
    <xf numFmtId="0" fontId="43" fillId="0" borderId="27" xfId="2" applyNumberFormat="1" applyFont="1" applyBorder="1" applyAlignment="1">
      <alignment horizontal="center"/>
    </xf>
    <xf numFmtId="0" fontId="43" fillId="0" borderId="22" xfId="2" applyNumberFormat="1" applyFont="1" applyBorder="1" applyAlignment="1">
      <alignment horizontal="center"/>
    </xf>
    <xf numFmtId="0" fontId="43" fillId="0" borderId="26" xfId="2" applyNumberFormat="1" applyFont="1" applyBorder="1" applyAlignment="1">
      <alignment horizontal="center"/>
    </xf>
    <xf numFmtId="0" fontId="31" fillId="0" borderId="32" xfId="0" applyFont="1" applyBorder="1" applyAlignment="1">
      <alignment horizontal="center" vertical="center"/>
    </xf>
    <xf numFmtId="0" fontId="31" fillId="0" borderId="33" xfId="0" applyFont="1" applyBorder="1" applyAlignment="1">
      <alignment horizontal="center" vertical="center"/>
    </xf>
    <xf numFmtId="0" fontId="31" fillId="0" borderId="34" xfId="0" applyFont="1" applyBorder="1" applyAlignment="1">
      <alignment horizontal="center" vertical="center"/>
    </xf>
    <xf numFmtId="168" fontId="19" fillId="0" borderId="36" xfId="2" applyNumberFormat="1" applyFont="1" applyBorder="1" applyAlignment="1">
      <alignment horizontal="center" vertical="center" wrapText="1"/>
    </xf>
    <xf numFmtId="168" fontId="40" fillId="0" borderId="37" xfId="0" applyNumberFormat="1" applyFont="1" applyBorder="1" applyAlignment="1">
      <alignment vertical="center" wrapText="1"/>
    </xf>
    <xf numFmtId="0" fontId="19" fillId="0" borderId="38" xfId="0" applyFont="1" applyBorder="1" applyAlignment="1">
      <alignment horizontal="right" vertical="center" wrapText="1"/>
    </xf>
    <xf numFmtId="0" fontId="40" fillId="0" borderId="19" xfId="0" applyFont="1" applyBorder="1" applyAlignment="1">
      <alignment horizontal="right" vertical="center" wrapText="1"/>
    </xf>
    <xf numFmtId="0" fontId="40" fillId="0" borderId="37" xfId="0" applyFont="1" applyBorder="1" applyAlignment="1">
      <alignment horizontal="right" vertical="center" wrapText="1"/>
    </xf>
    <xf numFmtId="0" fontId="31" fillId="0" borderId="1" xfId="2" applyNumberFormat="1" applyFont="1" applyBorder="1" applyAlignment="1">
      <alignment horizontal="center" vertical="center"/>
    </xf>
    <xf numFmtId="0" fontId="31" fillId="0" borderId="3" xfId="2" applyNumberFormat="1" applyFont="1" applyBorder="1" applyAlignment="1">
      <alignment horizontal="center" vertical="center"/>
    </xf>
    <xf numFmtId="0" fontId="31" fillId="0" borderId="6" xfId="2" applyNumberFormat="1" applyFont="1" applyBorder="1" applyAlignment="1">
      <alignment horizontal="center" vertical="center"/>
    </xf>
    <xf numFmtId="0" fontId="31" fillId="0" borderId="7" xfId="2" applyNumberFormat="1" applyFont="1" applyBorder="1" applyAlignment="1">
      <alignment horizontal="center" vertical="center"/>
    </xf>
    <xf numFmtId="0" fontId="31" fillId="0" borderId="24" xfId="2" applyNumberFormat="1" applyFont="1" applyBorder="1" applyAlignment="1">
      <alignment horizontal="center" vertical="center"/>
    </xf>
    <xf numFmtId="0" fontId="31" fillId="0" borderId="41" xfId="2" applyNumberFormat="1" applyFont="1" applyBorder="1" applyAlignment="1">
      <alignment horizontal="center" vertical="center"/>
    </xf>
    <xf numFmtId="0" fontId="26" fillId="0" borderId="4" xfId="2" applyNumberFormat="1" applyFont="1" applyBorder="1" applyAlignment="1">
      <alignment horizontal="left" vertical="center" wrapText="1" indent="1"/>
    </xf>
    <xf numFmtId="0" fontId="26" fillId="0" borderId="2" xfId="2" applyNumberFormat="1" applyFont="1" applyBorder="1" applyAlignment="1">
      <alignment horizontal="left" vertical="center" wrapText="1" indent="1"/>
    </xf>
    <xf numFmtId="0" fontId="26" fillId="0" borderId="3" xfId="2" applyNumberFormat="1" applyFont="1" applyBorder="1" applyAlignment="1">
      <alignment horizontal="left" vertical="center" wrapText="1" indent="1"/>
    </xf>
    <xf numFmtId="0" fontId="26" fillId="0" borderId="8" xfId="2" applyNumberFormat="1" applyFont="1" applyBorder="1" applyAlignment="1">
      <alignment horizontal="left" vertical="center" wrapText="1" indent="1"/>
    </xf>
    <xf numFmtId="0" fontId="26" fillId="0" borderId="9" xfId="2" applyNumberFormat="1" applyFont="1" applyBorder="1" applyAlignment="1">
      <alignment horizontal="left" vertical="center" wrapText="1" indent="1"/>
    </xf>
    <xf numFmtId="0" fontId="26" fillId="0" borderId="41" xfId="2" applyNumberFormat="1" applyFont="1" applyBorder="1" applyAlignment="1">
      <alignment horizontal="left" vertical="center" wrapText="1" indent="1"/>
    </xf>
    <xf numFmtId="0" fontId="26" fillId="0" borderId="4" xfId="0" applyFont="1" applyBorder="1" applyAlignment="1">
      <alignment horizontal="left" vertical="center" indent="1"/>
    </xf>
    <xf numFmtId="0" fontId="26" fillId="0" borderId="2" xfId="0" applyFont="1" applyBorder="1" applyAlignment="1">
      <alignment horizontal="left" vertical="center" indent="1"/>
    </xf>
    <xf numFmtId="0" fontId="26" fillId="0" borderId="5" xfId="0" applyFont="1" applyBorder="1" applyAlignment="1">
      <alignment horizontal="left" vertical="center" indent="1"/>
    </xf>
    <xf numFmtId="0" fontId="26" fillId="0" borderId="8" xfId="0" applyFont="1" applyBorder="1" applyAlignment="1">
      <alignment horizontal="left" vertical="center" indent="1"/>
    </xf>
    <xf numFmtId="0" fontId="26" fillId="0" borderId="9" xfId="0" applyFont="1" applyBorder="1" applyAlignment="1">
      <alignment horizontal="left" vertical="center" indent="1"/>
    </xf>
    <xf numFmtId="0" fontId="26" fillId="0" borderId="42" xfId="0" applyFont="1" applyBorder="1" applyAlignment="1">
      <alignment horizontal="left" vertical="center" indent="1"/>
    </xf>
    <xf numFmtId="167" fontId="14" fillId="0" borderId="25" xfId="2" applyNumberFormat="1" applyFont="1" applyBorder="1" applyAlignment="1">
      <alignment vertical="center"/>
    </xf>
    <xf numFmtId="0" fontId="26" fillId="0" borderId="22" xfId="0" applyFont="1" applyBorder="1" applyAlignment="1">
      <alignment vertical="center"/>
    </xf>
    <xf numFmtId="0" fontId="26" fillId="0" borderId="33" xfId="0" applyFont="1" applyBorder="1" applyAlignment="1">
      <alignment vertical="center"/>
    </xf>
    <xf numFmtId="0" fontId="26" fillId="0" borderId="34" xfId="0" applyFont="1" applyBorder="1" applyAlignment="1">
      <alignment vertical="center"/>
    </xf>
    <xf numFmtId="0" fontId="38" fillId="0" borderId="27" xfId="0" applyFont="1" applyBorder="1" applyAlignment="1">
      <alignment horizontal="center" vertical="center"/>
    </xf>
    <xf numFmtId="0" fontId="26" fillId="0" borderId="26" xfId="0" applyFont="1" applyBorder="1" applyAlignment="1">
      <alignment vertical="center"/>
    </xf>
    <xf numFmtId="0" fontId="35" fillId="0" borderId="27" xfId="0" applyFont="1" applyBorder="1" applyAlignment="1">
      <alignment horizontal="left" vertical="center"/>
    </xf>
    <xf numFmtId="0" fontId="36" fillId="0" borderId="22" xfId="0" applyFont="1" applyBorder="1" applyAlignment="1">
      <alignment vertical="center"/>
    </xf>
    <xf numFmtId="0" fontId="36" fillId="0" borderId="26" xfId="0" applyFont="1" applyBorder="1" applyAlignment="1">
      <alignment vertical="center"/>
    </xf>
    <xf numFmtId="167" fontId="14" fillId="0" borderId="25" xfId="2" applyNumberFormat="1" applyFont="1" applyBorder="1" applyAlignment="1">
      <alignment horizontal="center" vertical="center"/>
    </xf>
    <xf numFmtId="167" fontId="14" fillId="0" borderId="26" xfId="2" applyNumberFormat="1" applyFont="1" applyBorder="1" applyAlignment="1">
      <alignment horizontal="center" vertical="center"/>
    </xf>
    <xf numFmtId="0" fontId="24" fillId="0" borderId="27" xfId="0" applyFont="1" applyBorder="1" applyAlignment="1">
      <alignment horizontal="left" vertical="center"/>
    </xf>
    <xf numFmtId="0" fontId="26" fillId="0" borderId="22" xfId="0" applyFont="1" applyBorder="1" applyAlignment="1">
      <alignment horizontal="left" vertical="center"/>
    </xf>
    <xf numFmtId="0" fontId="26" fillId="0" borderId="26" xfId="0" applyFont="1" applyBorder="1" applyAlignment="1">
      <alignment horizontal="left" vertical="center"/>
    </xf>
    <xf numFmtId="0" fontId="14" fillId="0" borderId="27" xfId="0" applyFont="1" applyBorder="1" applyAlignment="1">
      <alignment horizontal="left" vertical="center"/>
    </xf>
    <xf numFmtId="0" fontId="14" fillId="0" borderId="22" xfId="0" applyFont="1" applyBorder="1" applyAlignment="1">
      <alignment horizontal="left" vertical="center"/>
    </xf>
    <xf numFmtId="0" fontId="14" fillId="0" borderId="26" xfId="0" applyFont="1" applyBorder="1" applyAlignment="1">
      <alignment horizontal="left" vertical="center"/>
    </xf>
    <xf numFmtId="168" fontId="19" fillId="0" borderId="25" xfId="2" applyNumberFormat="1" applyFont="1" applyBorder="1" applyAlignment="1">
      <alignment horizontal="center" vertical="center"/>
    </xf>
    <xf numFmtId="168" fontId="19" fillId="0" borderId="26" xfId="0" applyNumberFormat="1" applyFont="1" applyBorder="1" applyAlignment="1">
      <alignment vertical="center"/>
    </xf>
    <xf numFmtId="0" fontId="19" fillId="0" borderId="27" xfId="0" applyFont="1" applyBorder="1" applyAlignment="1">
      <alignment horizontal="right" vertical="center"/>
    </xf>
    <xf numFmtId="0" fontId="21" fillId="0" borderId="27" xfId="0" applyFont="1" applyBorder="1" applyAlignment="1">
      <alignment horizontal="right" vertical="center"/>
    </xf>
    <xf numFmtId="0" fontId="21" fillId="0" borderId="22" xfId="0" applyFont="1" applyBorder="1" applyAlignment="1">
      <alignment horizontal="right" vertical="center"/>
    </xf>
    <xf numFmtId="0" fontId="21" fillId="0" borderId="26" xfId="0" applyFont="1" applyBorder="1" applyAlignment="1">
      <alignment horizontal="right" vertical="center"/>
    </xf>
    <xf numFmtId="0" fontId="19" fillId="0" borderId="27" xfId="0" applyFont="1" applyBorder="1" applyAlignment="1">
      <alignment horizontal="left" vertical="center"/>
    </xf>
    <xf numFmtId="0" fontId="14" fillId="0" borderId="27" xfId="0" applyFont="1" applyBorder="1" applyAlignment="1">
      <alignment horizontal="left" vertical="top"/>
    </xf>
    <xf numFmtId="0" fontId="14" fillId="0" borderId="22" xfId="0" applyFont="1" applyBorder="1" applyAlignment="1">
      <alignment horizontal="left" vertical="top"/>
    </xf>
    <xf numFmtId="0" fontId="14" fillId="0" borderId="26" xfId="0" applyFont="1" applyBorder="1" applyAlignment="1">
      <alignment horizontal="left" vertical="top"/>
    </xf>
    <xf numFmtId="0" fontId="19" fillId="0" borderId="22" xfId="0" applyFont="1" applyBorder="1" applyAlignment="1">
      <alignment horizontal="right" vertical="center"/>
    </xf>
    <xf numFmtId="167" fontId="14" fillId="0" borderId="26" xfId="0" applyNumberFormat="1" applyFont="1" applyBorder="1" applyAlignment="1">
      <alignment vertical="center"/>
    </xf>
    <xf numFmtId="0" fontId="19" fillId="0" borderId="26" xfId="0" applyFont="1" applyBorder="1" applyAlignment="1">
      <alignment horizontal="right" vertical="center"/>
    </xf>
    <xf numFmtId="0" fontId="28" fillId="0" borderId="27" xfId="0" applyFont="1" applyBorder="1" applyAlignment="1">
      <alignment horizontal="center" vertical="center"/>
    </xf>
    <xf numFmtId="0" fontId="28" fillId="0" borderId="22" xfId="0" applyFont="1" applyBorder="1" applyAlignment="1">
      <alignment horizontal="center" vertical="center"/>
    </xf>
    <xf numFmtId="0" fontId="21" fillId="0" borderId="27" xfId="0" applyFont="1" applyBorder="1" applyAlignment="1">
      <alignment horizontal="center" vertical="center"/>
    </xf>
    <xf numFmtId="0" fontId="21" fillId="0" borderId="22" xfId="0" applyFont="1" applyBorder="1" applyAlignment="1">
      <alignment horizontal="center" vertical="center"/>
    </xf>
    <xf numFmtId="0" fontId="21" fillId="0" borderId="26" xfId="0" applyFont="1" applyBorder="1" applyAlignment="1">
      <alignment horizontal="center" vertical="center"/>
    </xf>
    <xf numFmtId="0" fontId="28" fillId="0" borderId="27" xfId="0" applyFont="1" applyBorder="1" applyAlignment="1">
      <alignment vertical="top"/>
    </xf>
    <xf numFmtId="0" fontId="28" fillId="0" borderId="22" xfId="0" applyFont="1" applyBorder="1" applyAlignment="1">
      <alignment vertical="top"/>
    </xf>
    <xf numFmtId="0" fontId="28" fillId="0" borderId="26" xfId="0" applyFont="1" applyBorder="1" applyAlignment="1">
      <alignment vertical="top"/>
    </xf>
    <xf numFmtId="0" fontId="14" fillId="0" borderId="27" xfId="0" applyFont="1" applyBorder="1" applyAlignment="1">
      <alignment vertical="top"/>
    </xf>
    <xf numFmtId="0" fontId="14" fillId="0" borderId="22" xfId="0" applyFont="1" applyBorder="1" applyAlignment="1">
      <alignment vertical="top"/>
    </xf>
    <xf numFmtId="0" fontId="14" fillId="0" borderId="26" xfId="0" applyFont="1" applyBorder="1" applyAlignment="1">
      <alignment vertical="top"/>
    </xf>
    <xf numFmtId="0" fontId="26" fillId="0" borderId="22" xfId="0" applyFont="1" applyBorder="1" applyAlignment="1">
      <alignment vertical="top"/>
    </xf>
    <xf numFmtId="0" fontId="26" fillId="0" borderId="26" xfId="0" applyFont="1" applyBorder="1" applyAlignment="1">
      <alignment vertical="top"/>
    </xf>
    <xf numFmtId="0" fontId="28" fillId="0" borderId="27" xfId="0" applyFont="1" applyBorder="1" applyAlignment="1">
      <alignment horizontal="left" vertical="top"/>
    </xf>
    <xf numFmtId="0" fontId="26" fillId="0" borderId="22" xfId="0" applyFont="1" applyBorder="1" applyAlignment="1">
      <alignment horizontal="left" vertical="top"/>
    </xf>
    <xf numFmtId="0" fontId="26" fillId="0" borderId="26" xfId="0" applyFont="1" applyBorder="1" applyAlignment="1">
      <alignment horizontal="left" vertical="top"/>
    </xf>
    <xf numFmtId="168" fontId="19" fillId="0" borderId="26" xfId="2" applyNumberFormat="1" applyFont="1" applyBorder="1" applyAlignment="1">
      <alignment horizontal="center" vertical="center"/>
    </xf>
    <xf numFmtId="0" fontId="19" fillId="0" borderId="27" xfId="0" applyFont="1" applyBorder="1" applyAlignment="1">
      <alignment horizontal="center" vertical="center"/>
    </xf>
    <xf numFmtId="0" fontId="19" fillId="0" borderId="22" xfId="0" applyFont="1" applyBorder="1" applyAlignment="1">
      <alignment horizontal="center" vertical="center"/>
    </xf>
    <xf numFmtId="0" fontId="19" fillId="0" borderId="26" xfId="0" applyFont="1" applyBorder="1" applyAlignment="1">
      <alignment horizontal="center" vertical="center"/>
    </xf>
    <xf numFmtId="0" fontId="31" fillId="0" borderId="26" xfId="0" applyFont="1" applyBorder="1" applyAlignment="1">
      <alignment horizontal="center" vertical="center"/>
    </xf>
    <xf numFmtId="0" fontId="28" fillId="0" borderId="27" xfId="0" applyFont="1" applyBorder="1" applyAlignment="1">
      <alignment horizontal="left" vertical="center"/>
    </xf>
    <xf numFmtId="168" fontId="24" fillId="0" borderId="25" xfId="2" applyNumberFormat="1" applyFont="1" applyBorder="1" applyAlignment="1">
      <alignment horizontal="right" vertical="center"/>
    </xf>
    <xf numFmtId="168" fontId="24" fillId="0" borderId="26" xfId="0" applyNumberFormat="1" applyFont="1" applyBorder="1" applyAlignment="1">
      <alignment horizontal="right" vertical="center"/>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0" fontId="26" fillId="0" borderId="26" xfId="0" applyFont="1" applyBorder="1" applyAlignment="1">
      <alignment horizontal="right" vertical="center"/>
    </xf>
    <xf numFmtId="0" fontId="26" fillId="0" borderId="22" xfId="0" applyFont="1" applyBorder="1" applyAlignment="1">
      <alignment horizontal="right" vertical="center"/>
    </xf>
    <xf numFmtId="0" fontId="26" fillId="0" borderId="27" xfId="0" applyFont="1" applyBorder="1" applyAlignment="1">
      <alignment horizontal="left" vertical="center"/>
    </xf>
    <xf numFmtId="0" fontId="19" fillId="0" borderId="22" xfId="0" applyFont="1" applyBorder="1" applyAlignment="1">
      <alignment horizontal="left" vertical="center"/>
    </xf>
    <xf numFmtId="0" fontId="19" fillId="0" borderId="26" xfId="0" applyFont="1" applyBorder="1" applyAlignment="1">
      <alignment horizontal="left" vertical="center"/>
    </xf>
    <xf numFmtId="167" fontId="14" fillId="5" borderId="25" xfId="2" applyNumberFormat="1" applyFont="1" applyFill="1" applyBorder="1" applyAlignment="1">
      <alignment vertical="center"/>
    </xf>
    <xf numFmtId="0" fontId="0" fillId="5" borderId="26" xfId="0" applyFill="1" applyBorder="1" applyAlignment="1">
      <alignment vertical="center"/>
    </xf>
    <xf numFmtId="167" fontId="14" fillId="5" borderId="26" xfId="2" applyNumberFormat="1" applyFont="1" applyFill="1" applyBorder="1" applyAlignment="1">
      <alignment vertical="center"/>
    </xf>
    <xf numFmtId="0" fontId="14" fillId="5" borderId="27" xfId="0" applyFont="1" applyFill="1" applyBorder="1" applyAlignment="1">
      <alignment horizontal="center" vertical="center"/>
    </xf>
    <xf numFmtId="0" fontId="14" fillId="5" borderId="22" xfId="0" applyFont="1" applyFill="1" applyBorder="1" applyAlignment="1">
      <alignment horizontal="center" vertical="center"/>
    </xf>
    <xf numFmtId="0" fontId="14" fillId="5" borderId="26" xfId="0" applyFont="1" applyFill="1" applyBorder="1" applyAlignment="1">
      <alignment horizontal="center" vertical="center"/>
    </xf>
    <xf numFmtId="0" fontId="19" fillId="5" borderId="27" xfId="0" applyFont="1" applyFill="1" applyBorder="1" applyAlignment="1">
      <alignment horizontal="right" vertical="center"/>
    </xf>
    <xf numFmtId="0" fontId="19" fillId="5" borderId="22" xfId="0" applyFont="1" applyFill="1" applyBorder="1" applyAlignment="1">
      <alignment horizontal="right" vertical="center"/>
    </xf>
    <xf numFmtId="0" fontId="19" fillId="5" borderId="26" xfId="0" applyFont="1" applyFill="1" applyBorder="1" applyAlignment="1">
      <alignment horizontal="right" vertical="center"/>
    </xf>
    <xf numFmtId="0" fontId="27" fillId="0" borderId="27" xfId="0" applyFont="1" applyBorder="1" applyAlignment="1">
      <alignment horizontal="right" vertical="center"/>
    </xf>
    <xf numFmtId="0" fontId="27" fillId="0" borderId="22" xfId="0" applyFont="1" applyBorder="1" applyAlignment="1">
      <alignment horizontal="right" vertical="center"/>
    </xf>
    <xf numFmtId="0" fontId="27" fillId="0" borderId="26" xfId="0" applyFont="1" applyBorder="1" applyAlignment="1">
      <alignment horizontal="right" vertical="center"/>
    </xf>
    <xf numFmtId="167" fontId="14" fillId="5" borderId="26" xfId="0" applyNumberFormat="1" applyFont="1" applyFill="1" applyBorder="1" applyAlignment="1">
      <alignment vertical="center"/>
    </xf>
    <xf numFmtId="0" fontId="21" fillId="5" borderId="27" xfId="0" applyFont="1" applyFill="1" applyBorder="1" applyAlignment="1">
      <alignment horizontal="right" vertical="center"/>
    </xf>
    <xf numFmtId="0" fontId="21" fillId="5" borderId="22" xfId="0" applyFont="1" applyFill="1" applyBorder="1" applyAlignment="1">
      <alignment horizontal="right" vertical="center"/>
    </xf>
    <xf numFmtId="0" fontId="21" fillId="5" borderId="26" xfId="0" applyFont="1" applyFill="1" applyBorder="1" applyAlignment="1">
      <alignment horizontal="right" vertical="center"/>
    </xf>
    <xf numFmtId="167" fontId="21" fillId="5" borderId="25" xfId="2" applyNumberFormat="1" applyFont="1" applyFill="1" applyBorder="1" applyAlignment="1">
      <alignment vertical="center"/>
    </xf>
    <xf numFmtId="167" fontId="21" fillId="5" borderId="26" xfId="0" applyNumberFormat="1" applyFont="1" applyFill="1" applyBorder="1" applyAlignment="1">
      <alignment vertical="center"/>
    </xf>
    <xf numFmtId="0" fontId="21" fillId="5" borderId="27" xfId="0" applyFont="1" applyFill="1" applyBorder="1" applyAlignment="1">
      <alignment horizontal="left" vertical="center"/>
    </xf>
    <xf numFmtId="0" fontId="21" fillId="5" borderId="22" xfId="0" applyFont="1" applyFill="1" applyBorder="1" applyAlignment="1">
      <alignment horizontal="left" vertical="center"/>
    </xf>
    <xf numFmtId="0" fontId="21" fillId="5" borderId="26" xfId="0" applyFont="1" applyFill="1" applyBorder="1" applyAlignment="1">
      <alignment horizontal="left" vertical="center"/>
    </xf>
    <xf numFmtId="0" fontId="14" fillId="5" borderId="27" xfId="0" applyFont="1" applyFill="1" applyBorder="1" applyAlignment="1">
      <alignment horizontal="left" vertical="center"/>
    </xf>
    <xf numFmtId="0" fontId="14" fillId="5" borderId="22" xfId="0" applyFont="1" applyFill="1" applyBorder="1" applyAlignment="1">
      <alignment horizontal="left" vertical="center"/>
    </xf>
    <xf numFmtId="0" fontId="14" fillId="5" borderId="26" xfId="0" applyFont="1" applyFill="1" applyBorder="1" applyAlignment="1">
      <alignment horizontal="left" vertical="center"/>
    </xf>
    <xf numFmtId="0" fontId="28" fillId="5" borderId="27" xfId="2" applyNumberFormat="1" applyFont="1" applyFill="1" applyBorder="1" applyAlignment="1">
      <alignment horizontal="left" vertical="center" shrinkToFit="1"/>
    </xf>
    <xf numFmtId="0" fontId="28" fillId="5" borderId="22" xfId="2" applyNumberFormat="1" applyFont="1" applyFill="1" applyBorder="1" applyAlignment="1">
      <alignment horizontal="left" vertical="center" shrinkToFit="1"/>
    </xf>
    <xf numFmtId="0" fontId="28" fillId="5" borderId="26" xfId="2" applyNumberFormat="1" applyFont="1" applyFill="1" applyBorder="1" applyAlignment="1">
      <alignment horizontal="left" vertical="center" shrinkToFit="1"/>
    </xf>
    <xf numFmtId="0" fontId="14" fillId="7" borderId="27" xfId="0" applyFont="1" applyFill="1" applyBorder="1" applyAlignment="1">
      <alignment horizontal="left" vertical="center" wrapText="1"/>
    </xf>
    <xf numFmtId="0" fontId="14" fillId="7" borderId="22" xfId="0" applyFont="1" applyFill="1" applyBorder="1" applyAlignment="1">
      <alignment horizontal="left" vertical="center" wrapText="1"/>
    </xf>
    <xf numFmtId="0" fontId="14" fillId="7" borderId="26" xfId="0" applyFont="1" applyFill="1" applyBorder="1" applyAlignment="1">
      <alignment horizontal="left" vertical="center" wrapText="1"/>
    </xf>
    <xf numFmtId="0" fontId="26" fillId="0" borderId="27" xfId="0" applyFont="1" applyBorder="1" applyAlignment="1">
      <alignment horizontal="left"/>
    </xf>
    <xf numFmtId="0" fontId="26" fillId="0" borderId="22" xfId="0" applyFont="1" applyBorder="1" applyAlignment="1">
      <alignment horizontal="left"/>
    </xf>
    <xf numFmtId="0" fontId="26" fillId="0" borderId="26" xfId="0" applyFont="1" applyBorder="1" applyAlignment="1">
      <alignment horizontal="left"/>
    </xf>
    <xf numFmtId="0" fontId="21" fillId="5" borderId="27" xfId="0" applyFont="1" applyFill="1" applyBorder="1" applyAlignment="1">
      <alignment horizontal="left" vertical="center" wrapText="1"/>
    </xf>
    <xf numFmtId="0" fontId="21" fillId="5" borderId="22" xfId="0" applyFont="1" applyFill="1" applyBorder="1" applyAlignment="1">
      <alignment horizontal="left" vertical="center" wrapText="1"/>
    </xf>
    <xf numFmtId="0" fontId="21" fillId="5" borderId="26" xfId="0" applyFont="1" applyFill="1" applyBorder="1" applyAlignment="1">
      <alignment horizontal="left" vertical="center" wrapText="1"/>
    </xf>
    <xf numFmtId="167" fontId="14" fillId="5" borderId="25" xfId="0" applyNumberFormat="1" applyFont="1" applyFill="1" applyBorder="1" applyAlignment="1">
      <alignment horizontal="center" vertical="center"/>
    </xf>
    <xf numFmtId="167" fontId="14" fillId="5" borderId="26" xfId="0" applyNumberFormat="1" applyFont="1" applyFill="1" applyBorder="1" applyAlignment="1">
      <alignment horizontal="center" vertical="center"/>
    </xf>
    <xf numFmtId="0" fontId="21" fillId="5" borderId="27" xfId="0" applyFont="1" applyFill="1" applyBorder="1" applyAlignment="1">
      <alignment horizontal="center" vertical="center"/>
    </xf>
    <xf numFmtId="0" fontId="21" fillId="5" borderId="22" xfId="0" applyFont="1" applyFill="1" applyBorder="1" applyAlignment="1">
      <alignment horizontal="center" vertical="center"/>
    </xf>
    <xf numFmtId="0" fontId="21" fillId="5" borderId="26" xfId="0" applyFont="1" applyFill="1" applyBorder="1" applyAlignment="1">
      <alignment horizontal="center" vertical="center"/>
    </xf>
    <xf numFmtId="0" fontId="28" fillId="5" borderId="27" xfId="0" applyFont="1" applyFill="1" applyBorder="1" applyAlignment="1">
      <alignment horizontal="left" vertical="center"/>
    </xf>
    <xf numFmtId="0" fontId="28" fillId="5" borderId="22" xfId="0" applyFont="1" applyFill="1" applyBorder="1" applyAlignment="1">
      <alignment horizontal="left" vertical="center"/>
    </xf>
    <xf numFmtId="0" fontId="28" fillId="5" borderId="26" xfId="0" applyFont="1" applyFill="1" applyBorder="1" applyAlignment="1">
      <alignment horizontal="left" vertical="center"/>
    </xf>
    <xf numFmtId="167" fontId="21" fillId="5" borderId="25" xfId="2" applyNumberFormat="1" applyFont="1" applyFill="1" applyBorder="1" applyAlignment="1">
      <alignment horizontal="center" vertical="center"/>
    </xf>
    <xf numFmtId="167" fontId="21" fillId="5" borderId="26" xfId="2" applyNumberFormat="1" applyFont="1" applyFill="1" applyBorder="1" applyAlignment="1">
      <alignment horizontal="center" vertical="center"/>
    </xf>
    <xf numFmtId="0" fontId="29" fillId="5" borderId="27" xfId="2" applyNumberFormat="1" applyFont="1" applyFill="1" applyBorder="1" applyAlignment="1">
      <alignment horizontal="left" vertical="center" shrinkToFit="1"/>
    </xf>
    <xf numFmtId="0" fontId="29" fillId="5" borderId="22" xfId="2" applyNumberFormat="1" applyFont="1" applyFill="1" applyBorder="1" applyAlignment="1">
      <alignment horizontal="left" vertical="center" shrinkToFit="1"/>
    </xf>
    <xf numFmtId="0" fontId="29" fillId="5" borderId="26" xfId="2" applyNumberFormat="1" applyFont="1" applyFill="1" applyBorder="1" applyAlignment="1">
      <alignment horizontal="left" vertical="center" shrinkToFit="1"/>
    </xf>
    <xf numFmtId="0" fontId="14" fillId="8" borderId="27" xfId="0" applyFont="1" applyFill="1" applyBorder="1" applyAlignment="1">
      <alignment horizontal="left" vertical="center" wrapText="1"/>
    </xf>
    <xf numFmtId="0" fontId="14" fillId="8" borderId="22" xfId="0" applyFont="1" applyFill="1" applyBorder="1" applyAlignment="1">
      <alignment horizontal="left" vertical="center" wrapText="1"/>
    </xf>
    <xf numFmtId="0" fontId="14" fillId="8" borderId="26" xfId="0" applyFont="1" applyFill="1" applyBorder="1" applyAlignment="1">
      <alignment horizontal="left" vertical="center" wrapText="1"/>
    </xf>
    <xf numFmtId="0" fontId="14" fillId="8" borderId="27" xfId="0" applyFont="1" applyFill="1" applyBorder="1" applyAlignment="1">
      <alignment horizontal="left" vertical="center"/>
    </xf>
    <xf numFmtId="0" fontId="14" fillId="8" borderId="22" xfId="0" applyFont="1" applyFill="1" applyBorder="1" applyAlignment="1">
      <alignment horizontal="left" vertical="center"/>
    </xf>
    <xf numFmtId="0" fontId="14" fillId="8" borderId="26" xfId="0" applyFont="1" applyFill="1" applyBorder="1" applyAlignment="1">
      <alignment horizontal="left" vertical="center"/>
    </xf>
    <xf numFmtId="0" fontId="26" fillId="7" borderId="27" xfId="0" applyFont="1" applyFill="1" applyBorder="1" applyAlignment="1">
      <alignment horizontal="left" vertical="center"/>
    </xf>
    <xf numFmtId="0" fontId="26" fillId="7" borderId="22" xfId="0" applyFont="1" applyFill="1" applyBorder="1" applyAlignment="1">
      <alignment horizontal="left" vertical="center"/>
    </xf>
    <xf numFmtId="0" fontId="26" fillId="7" borderId="26" xfId="0" applyFont="1" applyFill="1" applyBorder="1" applyAlignment="1">
      <alignment horizontal="left" vertical="center"/>
    </xf>
    <xf numFmtId="168" fontId="19" fillId="0" borderId="25" xfId="0" applyNumberFormat="1" applyFont="1" applyBorder="1" applyAlignment="1">
      <alignment horizontal="center" vertical="center"/>
    </xf>
    <xf numFmtId="168" fontId="19" fillId="0" borderId="26" xfId="0" applyNumberFormat="1" applyFont="1" applyBorder="1" applyAlignment="1">
      <alignment horizontal="center" vertical="center"/>
    </xf>
    <xf numFmtId="0" fontId="14" fillId="7" borderId="27" xfId="0" applyFont="1" applyFill="1" applyBorder="1" applyAlignment="1">
      <alignment horizontal="left" vertical="center"/>
    </xf>
    <xf numFmtId="0" fontId="14" fillId="7" borderId="22" xfId="0" applyFont="1" applyFill="1" applyBorder="1" applyAlignment="1">
      <alignment horizontal="left" vertical="center"/>
    </xf>
    <xf numFmtId="0" fontId="14" fillId="7" borderId="26" xfId="0" applyFont="1" applyFill="1" applyBorder="1" applyAlignment="1">
      <alignment horizontal="left" vertical="center"/>
    </xf>
    <xf numFmtId="0" fontId="21" fillId="5" borderId="27"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21" fillId="5" borderId="27" xfId="0" applyFont="1" applyFill="1" applyBorder="1" applyAlignment="1">
      <alignment horizontal="right" vertical="center" wrapText="1"/>
    </xf>
    <xf numFmtId="0" fontId="21" fillId="5" borderId="22" xfId="0" applyFont="1" applyFill="1" applyBorder="1" applyAlignment="1">
      <alignment horizontal="right" vertical="center" wrapText="1"/>
    </xf>
    <xf numFmtId="0" fontId="21" fillId="5" borderId="26" xfId="0" applyFont="1" applyFill="1" applyBorder="1" applyAlignment="1">
      <alignment horizontal="right" vertical="center" wrapText="1"/>
    </xf>
    <xf numFmtId="0" fontId="27" fillId="5" borderId="27" xfId="0" applyFont="1" applyFill="1" applyBorder="1" applyAlignment="1">
      <alignment horizontal="center" vertical="center"/>
    </xf>
    <xf numFmtId="0" fontId="31" fillId="5" borderId="22" xfId="0" applyFont="1" applyFill="1" applyBorder="1" applyAlignment="1">
      <alignment horizontal="center" vertical="center"/>
    </xf>
    <xf numFmtId="0" fontId="31" fillId="5" borderId="26" xfId="0" applyFont="1" applyFill="1" applyBorder="1" applyAlignment="1">
      <alignment horizontal="center" vertical="center"/>
    </xf>
    <xf numFmtId="0" fontId="19" fillId="5" borderId="27" xfId="0" applyFont="1" applyFill="1" applyBorder="1" applyAlignment="1">
      <alignment horizontal="center" vertical="center"/>
    </xf>
    <xf numFmtId="0" fontId="19" fillId="5" borderId="22" xfId="0" applyFont="1" applyFill="1" applyBorder="1" applyAlignment="1">
      <alignment horizontal="center" vertical="center"/>
    </xf>
    <xf numFmtId="0" fontId="19" fillId="5" borderId="26" xfId="0" applyFont="1" applyFill="1" applyBorder="1" applyAlignment="1">
      <alignment horizontal="center" vertical="center"/>
    </xf>
    <xf numFmtId="169" fontId="14" fillId="5" borderId="25" xfId="2" applyNumberFormat="1" applyFont="1" applyFill="1" applyBorder="1" applyAlignment="1">
      <alignment horizontal="center" vertical="center"/>
    </xf>
    <xf numFmtId="169" fontId="14" fillId="5" borderId="26" xfId="2" applyNumberFormat="1" applyFont="1" applyFill="1" applyBorder="1" applyAlignment="1">
      <alignment horizontal="center" vertical="center"/>
    </xf>
    <xf numFmtId="0" fontId="26" fillId="5" borderId="27" xfId="0" applyFont="1" applyFill="1" applyBorder="1" applyAlignment="1">
      <alignment horizontal="left" vertical="center"/>
    </xf>
    <xf numFmtId="0" fontId="26" fillId="5" borderId="22" xfId="0" applyFont="1" applyFill="1" applyBorder="1" applyAlignment="1">
      <alignment horizontal="left" vertical="center"/>
    </xf>
    <xf numFmtId="0" fontId="26" fillId="5" borderId="26" xfId="0" applyFont="1" applyFill="1" applyBorder="1" applyAlignment="1">
      <alignment horizontal="left" vertical="center"/>
    </xf>
    <xf numFmtId="0" fontId="21" fillId="5" borderId="26" xfId="0" applyFont="1" applyFill="1" applyBorder="1" applyAlignment="1">
      <alignment horizontal="center" vertical="center" wrapText="1"/>
    </xf>
    <xf numFmtId="167" fontId="14" fillId="2" borderId="25" xfId="2" applyNumberFormat="1" applyFont="1" applyFill="1" applyBorder="1" applyAlignment="1">
      <alignment horizontal="right" vertical="center"/>
    </xf>
    <xf numFmtId="167" fontId="14" fillId="2" borderId="26" xfId="0" applyNumberFormat="1" applyFont="1" applyFill="1" applyBorder="1" applyAlignment="1">
      <alignment horizontal="right"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0" fontId="19" fillId="0" borderId="27" xfId="0" applyFont="1" applyBorder="1" applyAlignment="1">
      <alignment horizontal="left" vertical="center" wrapText="1"/>
    </xf>
    <xf numFmtId="0" fontId="26" fillId="0" borderId="22" xfId="0" applyFont="1" applyBorder="1" applyAlignment="1">
      <alignment vertical="center" wrapText="1"/>
    </xf>
    <xf numFmtId="0" fontId="26" fillId="0" borderId="26" xfId="0" applyFont="1" applyBorder="1" applyAlignment="1">
      <alignment vertical="center" wrapText="1"/>
    </xf>
    <xf numFmtId="0" fontId="27" fillId="0" borderId="27" xfId="0" applyFont="1" applyBorder="1" applyAlignment="1">
      <alignment horizontal="center" vertical="center"/>
    </xf>
    <xf numFmtId="0" fontId="27" fillId="0" borderId="22" xfId="0" applyFont="1" applyBorder="1" applyAlignment="1">
      <alignment horizontal="center" vertical="center"/>
    </xf>
    <xf numFmtId="0" fontId="27" fillId="0" borderId="26" xfId="0" applyFont="1" applyBorder="1" applyAlignment="1">
      <alignment horizontal="center" vertical="center"/>
    </xf>
    <xf numFmtId="167" fontId="24" fillId="0" borderId="25" xfId="2" applyNumberFormat="1" applyFont="1" applyBorder="1" applyAlignment="1">
      <alignment horizontal="right" vertical="center"/>
    </xf>
    <xf numFmtId="167" fontId="24" fillId="0" borderId="26" xfId="0" applyNumberFormat="1" applyFont="1" applyBorder="1" applyAlignment="1">
      <alignment horizontal="right" vertical="center"/>
    </xf>
    <xf numFmtId="0" fontId="22" fillId="0" borderId="27" xfId="0" applyFont="1" applyBorder="1" applyAlignment="1">
      <alignment horizontal="right" vertical="center"/>
    </xf>
    <xf numFmtId="0" fontId="22" fillId="0" borderId="22" xfId="0" applyFont="1" applyBorder="1" applyAlignment="1">
      <alignment horizontal="right" vertical="center"/>
    </xf>
    <xf numFmtId="0" fontId="22" fillId="0" borderId="26" xfId="0" applyFont="1" applyBorder="1" applyAlignment="1">
      <alignment horizontal="right" vertical="center"/>
    </xf>
    <xf numFmtId="167" fontId="24" fillId="0" borderId="25" xfId="2" applyNumberFormat="1" applyFont="1" applyBorder="1" applyAlignment="1">
      <alignment horizontal="center" vertical="center"/>
    </xf>
    <xf numFmtId="167" fontId="24" fillId="0" borderId="26" xfId="2" applyNumberFormat="1" applyFont="1" applyBorder="1" applyAlignment="1">
      <alignment horizontal="center" vertical="center"/>
    </xf>
    <xf numFmtId="0" fontId="22" fillId="0" borderId="27" xfId="0" applyFont="1" applyBorder="1" applyAlignment="1">
      <alignment horizontal="center" vertical="center"/>
    </xf>
    <xf numFmtId="0" fontId="22" fillId="0" borderId="22" xfId="0" applyFont="1" applyBorder="1" applyAlignment="1">
      <alignment horizontal="center" vertical="center"/>
    </xf>
    <xf numFmtId="0" fontId="22" fillId="0" borderId="26" xfId="0" applyFont="1" applyBorder="1" applyAlignment="1">
      <alignment horizontal="center"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0" fontId="14" fillId="2" borderId="27"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26" xfId="0" applyFont="1" applyFill="1" applyBorder="1" applyAlignment="1">
      <alignment horizontal="center" vertical="center"/>
    </xf>
    <xf numFmtId="0" fontId="14" fillId="2" borderId="26" xfId="0" applyFont="1" applyFill="1" applyBorder="1" applyAlignment="1">
      <alignment horizontal="left" vertical="center"/>
    </xf>
    <xf numFmtId="0" fontId="14" fillId="2" borderId="27" xfId="0" applyFont="1" applyFill="1" applyBorder="1" applyAlignment="1">
      <alignment horizontal="left" vertical="center" wrapText="1"/>
    </xf>
    <xf numFmtId="0" fontId="14" fillId="2" borderId="22" xfId="0" applyFont="1" applyFill="1" applyBorder="1" applyAlignment="1">
      <alignment horizontal="left" vertical="center" wrapText="1"/>
    </xf>
    <xf numFmtId="0" fontId="14" fillId="2" borderId="26" xfId="0" applyFont="1" applyFill="1" applyBorder="1" applyAlignment="1">
      <alignment horizontal="left" vertical="center" wrapText="1"/>
    </xf>
    <xf numFmtId="0" fontId="14" fillId="2" borderId="27" xfId="0" applyFont="1" applyFill="1" applyBorder="1" applyAlignment="1">
      <alignment horizontal="left" vertical="center" indent="1"/>
    </xf>
    <xf numFmtId="0" fontId="14" fillId="2" borderId="22" xfId="0" applyFont="1" applyFill="1" applyBorder="1" applyAlignment="1">
      <alignment horizontal="left" vertical="center" indent="1"/>
    </xf>
    <xf numFmtId="0" fontId="14" fillId="2" borderId="26" xfId="0" applyFont="1" applyFill="1" applyBorder="1" applyAlignment="1">
      <alignment horizontal="left" vertical="center" indent="1"/>
    </xf>
    <xf numFmtId="167" fontId="14" fillId="2" borderId="25" xfId="0" applyNumberFormat="1" applyFont="1" applyFill="1" applyBorder="1" applyAlignment="1">
      <alignment horizontal="center" vertical="center"/>
    </xf>
    <xf numFmtId="167" fontId="14" fillId="2" borderId="26" xfId="0" applyNumberFormat="1" applyFont="1" applyFill="1" applyBorder="1" applyAlignment="1">
      <alignment horizontal="center"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0" fontId="23" fillId="2" borderId="26" xfId="0" applyFont="1" applyFill="1" applyBorder="1" applyAlignment="1">
      <alignment horizontal="left" vertical="center"/>
    </xf>
    <xf numFmtId="167" fontId="14" fillId="0" borderId="25" xfId="2" applyNumberFormat="1" applyFont="1" applyBorder="1" applyAlignment="1">
      <alignment horizontal="right" vertical="center"/>
    </xf>
    <xf numFmtId="167" fontId="14" fillId="0" borderId="26" xfId="0" applyNumberFormat="1" applyFont="1" applyBorder="1" applyAlignment="1">
      <alignment horizontal="right" vertical="center"/>
    </xf>
    <xf numFmtId="0" fontId="14" fillId="0" borderId="22" xfId="0" applyFont="1" applyBorder="1" applyAlignment="1">
      <alignment vertical="center"/>
    </xf>
    <xf numFmtId="0" fontId="14" fillId="0" borderId="26" xfId="0" applyFont="1" applyBorder="1" applyAlignment="1">
      <alignment vertical="center"/>
    </xf>
    <xf numFmtId="0" fontId="19" fillId="0" borderId="22" xfId="0" applyFont="1" applyBorder="1" applyAlignment="1">
      <alignment vertical="center"/>
    </xf>
    <xf numFmtId="0" fontId="19" fillId="0" borderId="26" xfId="0" applyFont="1" applyBorder="1" applyAlignment="1">
      <alignment vertical="center"/>
    </xf>
    <xf numFmtId="0" fontId="12" fillId="4" borderId="25" xfId="2" applyNumberFormat="1" applyFont="1" applyFill="1" applyBorder="1" applyAlignment="1">
      <alignment horizontal="center" vertical="center" wrapText="1"/>
    </xf>
    <xf numFmtId="0" fontId="18" fillId="4" borderId="26" xfId="0" applyFont="1" applyFill="1" applyBorder="1" applyAlignment="1">
      <alignment vertical="center" wrapText="1"/>
    </xf>
    <xf numFmtId="0" fontId="12" fillId="4" borderId="27" xfId="2" applyNumberFormat="1" applyFont="1" applyFill="1" applyBorder="1" applyAlignment="1">
      <alignment horizontal="center" vertical="center" wrapText="1"/>
    </xf>
    <xf numFmtId="0" fontId="12" fillId="4" borderId="22" xfId="2" applyNumberFormat="1" applyFont="1" applyFill="1" applyBorder="1" applyAlignment="1">
      <alignment horizontal="center" vertical="center" wrapText="1"/>
    </xf>
    <xf numFmtId="0" fontId="12" fillId="4" borderId="26" xfId="2" applyNumberFormat="1" applyFont="1" applyFill="1" applyBorder="1" applyAlignment="1">
      <alignment horizontal="center" vertical="center" wrapText="1"/>
    </xf>
    <xf numFmtId="167" fontId="11" fillId="2" borderId="25" xfId="2" applyNumberFormat="1" applyFont="1" applyFill="1" applyBorder="1" applyAlignment="1">
      <alignment horizontal="right" vertical="center"/>
    </xf>
    <xf numFmtId="167" fontId="11" fillId="2" borderId="26" xfId="0" applyNumberFormat="1" applyFont="1" applyFill="1" applyBorder="1" applyAlignment="1">
      <alignment horizontal="right" vertical="center"/>
    </xf>
    <xf numFmtId="0" fontId="11" fillId="2" borderId="27" xfId="0" applyFont="1" applyFill="1" applyBorder="1" applyAlignment="1">
      <alignment horizontal="left" vertical="center"/>
    </xf>
    <xf numFmtId="0" fontId="11" fillId="2" borderId="22" xfId="0" applyFont="1" applyFill="1" applyBorder="1" applyAlignment="1">
      <alignment vertical="center"/>
    </xf>
    <xf numFmtId="0" fontId="11" fillId="2" borderId="26" xfId="0" applyFont="1" applyFill="1" applyBorder="1" applyAlignment="1">
      <alignment vertical="center"/>
    </xf>
    <xf numFmtId="0" fontId="12" fillId="0" borderId="22" xfId="2" applyNumberFormat="1" applyFont="1" applyBorder="1" applyAlignment="1">
      <alignment horizontal="left"/>
    </xf>
    <xf numFmtId="0" fontId="12" fillId="0" borderId="22" xfId="2" quotePrefix="1" applyNumberFormat="1" applyFont="1" applyBorder="1" applyAlignment="1">
      <alignment horizontal="left"/>
    </xf>
    <xf numFmtId="0" fontId="17" fillId="0" borderId="22" xfId="2" applyNumberFormat="1" applyFont="1" applyBorder="1" applyAlignment="1">
      <alignment horizontal="center" vertical="center"/>
    </xf>
    <xf numFmtId="0" fontId="17" fillId="0" borderId="23" xfId="2" applyNumberFormat="1" applyFont="1" applyBorder="1" applyAlignment="1">
      <alignment horizontal="center" vertical="center"/>
    </xf>
    <xf numFmtId="0" fontId="7" fillId="0" borderId="24" xfId="2" applyNumberFormat="1" applyFont="1" applyBorder="1" applyAlignment="1">
      <alignment horizontal="center" vertical="center"/>
    </xf>
    <xf numFmtId="0" fontId="7" fillId="0" borderId="9" xfId="2" applyNumberFormat="1" applyFont="1" applyBorder="1" applyAlignment="1">
      <alignment horizontal="center" vertical="center"/>
    </xf>
    <xf numFmtId="0" fontId="7" fillId="0" borderId="22" xfId="2" applyNumberFormat="1" applyFont="1" applyBorder="1" applyAlignment="1">
      <alignment vertical="center"/>
    </xf>
    <xf numFmtId="0" fontId="6" fillId="0" borderId="9" xfId="2" applyNumberFormat="1" applyFont="1" applyFill="1" applyBorder="1" applyAlignment="1">
      <alignment horizontal="center" vertical="center"/>
    </xf>
    <xf numFmtId="0" fontId="6" fillId="0" borderId="22" xfId="2" applyNumberFormat="1" applyFont="1" applyFill="1" applyBorder="1" applyAlignment="1">
      <alignment horizontal="center" vertical="center"/>
    </xf>
    <xf numFmtId="0" fontId="6" fillId="0" borderId="23" xfId="2" applyNumberFormat="1" applyFont="1" applyFill="1" applyBorder="1" applyAlignment="1">
      <alignment horizontal="center" vertical="center"/>
    </xf>
    <xf numFmtId="0" fontId="12" fillId="0" borderId="20" xfId="2" applyNumberFormat="1" applyFont="1" applyBorder="1" applyAlignment="1">
      <alignment horizontal="left"/>
    </xf>
    <xf numFmtId="165" fontId="13" fillId="0" borderId="20" xfId="2" applyNumberFormat="1" applyFont="1" applyBorder="1" applyAlignment="1">
      <alignment horizontal="center" vertical="center"/>
    </xf>
    <xf numFmtId="165" fontId="14" fillId="0" borderId="21" xfId="0" applyNumberFormat="1" applyFont="1" applyBorder="1" applyAlignment="1">
      <alignment vertical="center"/>
    </xf>
    <xf numFmtId="0" fontId="15" fillId="0" borderId="22" xfId="2" applyNumberFormat="1" applyFont="1" applyBorder="1" applyAlignment="1">
      <alignment horizontal="left"/>
    </xf>
    <xf numFmtId="166" fontId="16" fillId="0" borderId="22" xfId="2" applyNumberFormat="1" applyFont="1" applyBorder="1" applyAlignment="1">
      <alignment horizontal="center"/>
    </xf>
    <xf numFmtId="0" fontId="0" fillId="0" borderId="23" xfId="0" applyBorder="1" applyAlignment="1"/>
    <xf numFmtId="164" fontId="2" fillId="2" borderId="1" xfId="2" applyFont="1" applyFill="1" applyBorder="1" applyAlignment="1">
      <alignment horizontal="center" vertical="center" wrapText="1"/>
    </xf>
    <xf numFmtId="0" fontId="0" fillId="0" borderId="2" xfId="0" applyBorder="1"/>
    <xf numFmtId="0" fontId="0" fillId="0" borderId="3" xfId="0" applyBorder="1"/>
    <xf numFmtId="0" fontId="0" fillId="0" borderId="6" xfId="0" applyBorder="1"/>
    <xf numFmtId="0" fontId="0" fillId="0" borderId="0" xfId="0" applyBorder="1"/>
    <xf numFmtId="0" fontId="0" fillId="0" borderId="7" xfId="0" applyBorder="1"/>
    <xf numFmtId="0" fontId="0" fillId="0" borderId="14" xfId="0" applyBorder="1"/>
    <xf numFmtId="0" fontId="0" fillId="0" borderId="15" xfId="0" applyBorder="1"/>
    <xf numFmtId="0" fontId="0" fillId="0" borderId="16" xfId="0" applyBorder="1"/>
    <xf numFmtId="164" fontId="4" fillId="0" borderId="4" xfId="2" applyFont="1" applyFill="1" applyBorder="1" applyAlignment="1">
      <alignment horizontal="center" vertical="center" wrapText="1"/>
    </xf>
    <xf numFmtId="0" fontId="5" fillId="0" borderId="2" xfId="0" applyFont="1" applyFill="1" applyBorder="1"/>
    <xf numFmtId="0" fontId="5" fillId="0" borderId="8" xfId="0" applyFont="1" applyFill="1" applyBorder="1"/>
    <xf numFmtId="0" fontId="5" fillId="0" borderId="9" xfId="0" applyFont="1" applyFill="1" applyBorder="1"/>
    <xf numFmtId="164" fontId="6" fillId="0" borderId="4" xfId="2" applyFont="1" applyBorder="1" applyAlignment="1">
      <alignment horizontal="center" vertical="center" wrapText="1"/>
    </xf>
    <xf numFmtId="164" fontId="6" fillId="0" borderId="2" xfId="2" applyFont="1" applyBorder="1" applyAlignment="1">
      <alignment horizontal="center" vertical="center" wrapText="1"/>
    </xf>
    <xf numFmtId="164" fontId="6" fillId="0" borderId="5" xfId="2" applyFont="1" applyBorder="1" applyAlignment="1">
      <alignment horizontal="center" vertical="center" wrapText="1"/>
    </xf>
    <xf numFmtId="164" fontId="6" fillId="0" borderId="10" xfId="2" applyFont="1" applyBorder="1" applyAlignment="1">
      <alignment horizontal="center" vertical="center" wrapText="1"/>
    </xf>
    <xf numFmtId="164" fontId="6" fillId="0" borderId="0" xfId="2" applyFont="1" applyBorder="1" applyAlignment="1">
      <alignment horizontal="center" vertical="center" wrapText="1"/>
    </xf>
    <xf numFmtId="164" fontId="6" fillId="0" borderId="11" xfId="2" applyFont="1" applyBorder="1" applyAlignment="1">
      <alignment horizontal="center" vertical="center" wrapText="1"/>
    </xf>
    <xf numFmtId="164" fontId="6" fillId="0" borderId="17" xfId="2" applyFont="1" applyBorder="1" applyAlignment="1">
      <alignment horizontal="center" vertical="center" wrapText="1"/>
    </xf>
    <xf numFmtId="164" fontId="6" fillId="0" borderId="15" xfId="2" applyFont="1" applyBorder="1" applyAlignment="1">
      <alignment horizontal="center" vertical="center" wrapText="1"/>
    </xf>
    <xf numFmtId="164" fontId="6" fillId="0" borderId="18" xfId="2" applyFont="1" applyBorder="1" applyAlignment="1">
      <alignment horizontal="center" vertical="center" wrapText="1"/>
    </xf>
    <xf numFmtId="164" fontId="9" fillId="3" borderId="12" xfId="2" applyFont="1" applyFill="1" applyBorder="1" applyAlignment="1">
      <alignment horizontal="center" vertical="center" wrapText="1"/>
    </xf>
    <xf numFmtId="0" fontId="10" fillId="3" borderId="13" xfId="0" applyFont="1" applyFill="1" applyBorder="1"/>
    <xf numFmtId="0" fontId="10" fillId="3" borderId="17" xfId="0" applyFont="1" applyFill="1" applyBorder="1"/>
    <xf numFmtId="0" fontId="10" fillId="3" borderId="15" xfId="0" applyFont="1" applyFill="1" applyBorder="1"/>
    <xf numFmtId="0" fontId="14" fillId="5" borderId="27" xfId="0" applyFont="1" applyFill="1" applyBorder="1" applyAlignment="1">
      <alignment vertical="center"/>
    </xf>
    <xf numFmtId="0" fontId="26" fillId="5" borderId="22" xfId="0" applyFont="1" applyFill="1" applyBorder="1" applyAlignment="1">
      <alignment vertical="center"/>
    </xf>
    <xf numFmtId="0" fontId="26" fillId="5" borderId="26" xfId="0" applyFont="1" applyFill="1" applyBorder="1" applyAlignment="1">
      <alignment vertical="center"/>
    </xf>
    <xf numFmtId="0" fontId="14" fillId="5" borderId="27" xfId="0" applyFont="1" applyFill="1" applyBorder="1" applyAlignment="1">
      <alignment horizontal="center" vertical="center" wrapText="1"/>
    </xf>
    <xf numFmtId="0" fontId="14" fillId="5" borderId="22" xfId="0" applyFont="1" applyFill="1" applyBorder="1" applyAlignment="1">
      <alignment horizontal="center" vertical="center" wrapText="1"/>
    </xf>
    <xf numFmtId="0" fontId="14" fillId="5" borderId="26" xfId="0" applyFont="1" applyFill="1" applyBorder="1" applyAlignment="1">
      <alignment horizontal="center" vertical="center" wrapText="1"/>
    </xf>
    <xf numFmtId="0" fontId="14" fillId="6" borderId="27" xfId="0" applyFont="1" applyFill="1" applyBorder="1" applyAlignment="1">
      <alignment horizontal="left" vertical="center"/>
    </xf>
    <xf numFmtId="0" fontId="14" fillId="6" borderId="22" xfId="0" applyFont="1" applyFill="1" applyBorder="1" applyAlignment="1">
      <alignment horizontal="left" vertical="center"/>
    </xf>
    <xf numFmtId="0" fontId="14" fillId="6" borderId="26" xfId="0" applyFont="1" applyFill="1" applyBorder="1" applyAlignment="1">
      <alignment horizontal="left" vertical="center"/>
    </xf>
  </cellXfs>
  <cellStyles count="3">
    <cellStyle name="Comma" xfId="1" builtinId="3"/>
    <cellStyle name="Normal" xfId="0" builtinId="0"/>
    <cellStyle name="Normal_CDOF-EN-F-07-001 Technical Purchase Requisition Form_ENGG-00520-WAREHOUSE FLOORING REPAIR"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76200</xdr:colOff>
      <xdr:row>10</xdr:row>
      <xdr:rowOff>3</xdr:rowOff>
    </xdr:from>
    <xdr:to>
      <xdr:col>16</xdr:col>
      <xdr:colOff>0</xdr:colOff>
      <xdr:row>10</xdr:row>
      <xdr:rowOff>3</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76200</xdr:colOff>
      <xdr:row>10</xdr:row>
      <xdr:rowOff>3</xdr:rowOff>
    </xdr:from>
    <xdr:to>
      <xdr:col>16</xdr:col>
      <xdr:colOff>0</xdr:colOff>
      <xdr:row>10</xdr:row>
      <xdr:rowOff>3</xdr:rowOff>
    </xdr:to>
    <xdr:sp macro="" textlink="">
      <xdr:nvSpPr>
        <xdr:cNvPr id="4" name="Text Box 1">
          <a:extLst>
            <a:ext uri="{FF2B5EF4-FFF2-40B4-BE49-F238E27FC236}">
              <a16:creationId xmlns:a16="http://schemas.microsoft.com/office/drawing/2014/main" id="{00000000-0008-0000-0100-000004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76200</xdr:colOff>
      <xdr:row>10</xdr:row>
      <xdr:rowOff>3</xdr:rowOff>
    </xdr:from>
    <xdr:to>
      <xdr:col>16</xdr:col>
      <xdr:colOff>0</xdr:colOff>
      <xdr:row>10</xdr:row>
      <xdr:rowOff>3</xdr:rowOff>
    </xdr:to>
    <xdr:sp macro="" textlink="">
      <xdr:nvSpPr>
        <xdr:cNvPr id="5" name="Text Box 1">
          <a:extLst>
            <a:ext uri="{FF2B5EF4-FFF2-40B4-BE49-F238E27FC236}">
              <a16:creationId xmlns:a16="http://schemas.microsoft.com/office/drawing/2014/main" id="{00000000-0008-0000-0100-000005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76200</xdr:colOff>
      <xdr:row>10</xdr:row>
      <xdr:rowOff>3</xdr:rowOff>
    </xdr:from>
    <xdr:to>
      <xdr:col>16</xdr:col>
      <xdr:colOff>0</xdr:colOff>
      <xdr:row>10</xdr:row>
      <xdr:rowOff>3</xdr:rowOff>
    </xdr:to>
    <xdr:sp macro="" textlink="">
      <xdr:nvSpPr>
        <xdr:cNvPr id="6" name="Text Box 1">
          <a:extLst>
            <a:ext uri="{FF2B5EF4-FFF2-40B4-BE49-F238E27FC236}">
              <a16:creationId xmlns:a16="http://schemas.microsoft.com/office/drawing/2014/main" id="{00000000-0008-0000-0100-000006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20</xdr:col>
      <xdr:colOff>76200</xdr:colOff>
      <xdr:row>10</xdr:row>
      <xdr:rowOff>3</xdr:rowOff>
    </xdr:from>
    <xdr:to>
      <xdr:col>35</xdr:col>
      <xdr:colOff>0</xdr:colOff>
      <xdr:row>10</xdr:row>
      <xdr:rowOff>3</xdr:rowOff>
    </xdr:to>
    <xdr:sp macro="" textlink="">
      <xdr:nvSpPr>
        <xdr:cNvPr id="8" name="Text Box 1">
          <a:extLst>
            <a:ext uri="{FF2B5EF4-FFF2-40B4-BE49-F238E27FC236}">
              <a16:creationId xmlns:a16="http://schemas.microsoft.com/office/drawing/2014/main" id="{00000000-0008-0000-0100-000008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20</xdr:col>
      <xdr:colOff>76200</xdr:colOff>
      <xdr:row>10</xdr:row>
      <xdr:rowOff>3</xdr:rowOff>
    </xdr:from>
    <xdr:to>
      <xdr:col>35</xdr:col>
      <xdr:colOff>0</xdr:colOff>
      <xdr:row>10</xdr:row>
      <xdr:rowOff>3</xdr:rowOff>
    </xdr:to>
    <xdr:sp macro="" textlink="">
      <xdr:nvSpPr>
        <xdr:cNvPr id="9" name="Text Box 1">
          <a:extLst>
            <a:ext uri="{FF2B5EF4-FFF2-40B4-BE49-F238E27FC236}">
              <a16:creationId xmlns:a16="http://schemas.microsoft.com/office/drawing/2014/main" id="{00000000-0008-0000-0100-000009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20</xdr:col>
      <xdr:colOff>76200</xdr:colOff>
      <xdr:row>10</xdr:row>
      <xdr:rowOff>3</xdr:rowOff>
    </xdr:from>
    <xdr:to>
      <xdr:col>35</xdr:col>
      <xdr:colOff>0</xdr:colOff>
      <xdr:row>10</xdr:row>
      <xdr:rowOff>3</xdr:rowOff>
    </xdr:to>
    <xdr:sp macro="" textlink="">
      <xdr:nvSpPr>
        <xdr:cNvPr id="10" name="Text Box 1">
          <a:extLst>
            <a:ext uri="{FF2B5EF4-FFF2-40B4-BE49-F238E27FC236}">
              <a16:creationId xmlns:a16="http://schemas.microsoft.com/office/drawing/2014/main" id="{00000000-0008-0000-0100-00000A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20</xdr:col>
      <xdr:colOff>76200</xdr:colOff>
      <xdr:row>10</xdr:row>
      <xdr:rowOff>3</xdr:rowOff>
    </xdr:from>
    <xdr:to>
      <xdr:col>35</xdr:col>
      <xdr:colOff>0</xdr:colOff>
      <xdr:row>10</xdr:row>
      <xdr:rowOff>3</xdr:rowOff>
    </xdr:to>
    <xdr:sp macro="" textlink="">
      <xdr:nvSpPr>
        <xdr:cNvPr id="11" name="Text Box 1">
          <a:extLst>
            <a:ext uri="{FF2B5EF4-FFF2-40B4-BE49-F238E27FC236}">
              <a16:creationId xmlns:a16="http://schemas.microsoft.com/office/drawing/2014/main" id="{00000000-0008-0000-0100-00000B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10</xdr:row>
      <xdr:rowOff>3</xdr:rowOff>
    </xdr:from>
    <xdr:to>
      <xdr:col>16</xdr:col>
      <xdr:colOff>0</xdr:colOff>
      <xdr:row>10</xdr:row>
      <xdr:rowOff>3</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590550" y="2514603"/>
          <a:ext cx="5353050"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16</xdr:col>
      <xdr:colOff>38100</xdr:colOff>
      <xdr:row>0</xdr:row>
      <xdr:rowOff>28575</xdr:rowOff>
    </xdr:from>
    <xdr:to>
      <xdr:col>18</xdr:col>
      <xdr:colOff>1190625</xdr:colOff>
      <xdr:row>3</xdr:row>
      <xdr:rowOff>171450</xdr:rowOff>
    </xdr:to>
    <xdr:pic>
      <xdr:nvPicPr>
        <xdr:cNvPr id="3" name="Picture 1" descr="tbmc-logo0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lum bright="-6000" contrast="60000"/>
          <a:extLst>
            <a:ext uri="{28A0092B-C50C-407E-A947-70E740481C1C}">
              <a14:useLocalDpi xmlns:a14="http://schemas.microsoft.com/office/drawing/2010/main" val="0"/>
            </a:ext>
          </a:extLst>
        </a:blip>
        <a:srcRect/>
        <a:stretch>
          <a:fillRect/>
        </a:stretch>
      </xdr:blipFill>
      <xdr:spPr bwMode="auto">
        <a:xfrm>
          <a:off x="5981700" y="28575"/>
          <a:ext cx="28003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76200</xdr:colOff>
      <xdr:row>10</xdr:row>
      <xdr:rowOff>3</xdr:rowOff>
    </xdr:from>
    <xdr:to>
      <xdr:col>16</xdr:col>
      <xdr:colOff>0</xdr:colOff>
      <xdr:row>10</xdr:row>
      <xdr:rowOff>3</xdr:rowOff>
    </xdr:to>
    <xdr:sp macro="" textlink="">
      <xdr:nvSpPr>
        <xdr:cNvPr id="4" name="Text Box 1">
          <a:extLst>
            <a:ext uri="{FF2B5EF4-FFF2-40B4-BE49-F238E27FC236}">
              <a16:creationId xmlns:a16="http://schemas.microsoft.com/office/drawing/2014/main" id="{00000000-0008-0000-0000-000004000000}"/>
            </a:ext>
          </a:extLst>
        </xdr:cNvPr>
        <xdr:cNvSpPr txBox="1">
          <a:spLocks noChangeArrowheads="1"/>
        </xdr:cNvSpPr>
      </xdr:nvSpPr>
      <xdr:spPr bwMode="auto">
        <a:xfrm>
          <a:off x="590550" y="2514603"/>
          <a:ext cx="5353050"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76200</xdr:colOff>
      <xdr:row>10</xdr:row>
      <xdr:rowOff>3</xdr:rowOff>
    </xdr:from>
    <xdr:to>
      <xdr:col>16</xdr:col>
      <xdr:colOff>0</xdr:colOff>
      <xdr:row>10</xdr:row>
      <xdr:rowOff>3</xdr:rowOff>
    </xdr:to>
    <xdr:sp macro="" textlink="">
      <xdr:nvSpPr>
        <xdr:cNvPr id="5" name="Text Box 1">
          <a:extLst>
            <a:ext uri="{FF2B5EF4-FFF2-40B4-BE49-F238E27FC236}">
              <a16:creationId xmlns:a16="http://schemas.microsoft.com/office/drawing/2014/main" id="{00000000-0008-0000-0000-000005000000}"/>
            </a:ext>
          </a:extLst>
        </xdr:cNvPr>
        <xdr:cNvSpPr txBox="1">
          <a:spLocks noChangeArrowheads="1"/>
        </xdr:cNvSpPr>
      </xdr:nvSpPr>
      <xdr:spPr bwMode="auto">
        <a:xfrm>
          <a:off x="590550" y="2514603"/>
          <a:ext cx="5353050"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76200</xdr:colOff>
      <xdr:row>10</xdr:row>
      <xdr:rowOff>3</xdr:rowOff>
    </xdr:from>
    <xdr:to>
      <xdr:col>16</xdr:col>
      <xdr:colOff>0</xdr:colOff>
      <xdr:row>10</xdr:row>
      <xdr:rowOff>3</xdr:rowOff>
    </xdr:to>
    <xdr:sp macro="" textlink="">
      <xdr:nvSpPr>
        <xdr:cNvPr id="6" name="Text Box 1">
          <a:extLst>
            <a:ext uri="{FF2B5EF4-FFF2-40B4-BE49-F238E27FC236}">
              <a16:creationId xmlns:a16="http://schemas.microsoft.com/office/drawing/2014/main" id="{00000000-0008-0000-0000-000006000000}"/>
            </a:ext>
          </a:extLst>
        </xdr:cNvPr>
        <xdr:cNvSpPr txBox="1">
          <a:spLocks noChangeArrowheads="1"/>
        </xdr:cNvSpPr>
      </xdr:nvSpPr>
      <xdr:spPr bwMode="auto">
        <a:xfrm>
          <a:off x="590550" y="2514603"/>
          <a:ext cx="5353050"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54429</xdr:colOff>
      <xdr:row>0</xdr:row>
      <xdr:rowOff>133350</xdr:rowOff>
    </xdr:from>
    <xdr:to>
      <xdr:col>8</xdr:col>
      <xdr:colOff>38100</xdr:colOff>
      <xdr:row>4</xdr:row>
      <xdr:rowOff>66675</xdr:rowOff>
    </xdr:to>
    <xdr:pic>
      <xdr:nvPicPr>
        <xdr:cNvPr id="7" name="Picture 114" descr="CorpID_Horz_B&amp;W">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979" y="133350"/>
          <a:ext cx="3641271" cy="59055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76200</xdr:colOff>
      <xdr:row>10</xdr:row>
      <xdr:rowOff>3</xdr:rowOff>
    </xdr:from>
    <xdr:to>
      <xdr:col>35</xdr:col>
      <xdr:colOff>0</xdr:colOff>
      <xdr:row>10</xdr:row>
      <xdr:rowOff>3</xdr:rowOff>
    </xdr:to>
    <xdr:sp macro="" textlink="">
      <xdr:nvSpPr>
        <xdr:cNvPr id="8" name="Text Box 1">
          <a:extLst>
            <a:ext uri="{FF2B5EF4-FFF2-40B4-BE49-F238E27FC236}">
              <a16:creationId xmlns:a16="http://schemas.microsoft.com/office/drawing/2014/main" id="{00000000-0008-0000-0000-000008000000}"/>
            </a:ext>
          </a:extLst>
        </xdr:cNvPr>
        <xdr:cNvSpPr txBox="1">
          <a:spLocks noChangeArrowheads="1"/>
        </xdr:cNvSpPr>
      </xdr:nvSpPr>
      <xdr:spPr bwMode="auto">
        <a:xfrm>
          <a:off x="9677400" y="2514603"/>
          <a:ext cx="795337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20</xdr:col>
      <xdr:colOff>76200</xdr:colOff>
      <xdr:row>10</xdr:row>
      <xdr:rowOff>3</xdr:rowOff>
    </xdr:from>
    <xdr:to>
      <xdr:col>35</xdr:col>
      <xdr:colOff>0</xdr:colOff>
      <xdr:row>10</xdr:row>
      <xdr:rowOff>3</xdr:rowOff>
    </xdr:to>
    <xdr:sp macro="" textlink="">
      <xdr:nvSpPr>
        <xdr:cNvPr id="9" name="Text Box 1">
          <a:extLst>
            <a:ext uri="{FF2B5EF4-FFF2-40B4-BE49-F238E27FC236}">
              <a16:creationId xmlns:a16="http://schemas.microsoft.com/office/drawing/2014/main" id="{00000000-0008-0000-0000-000009000000}"/>
            </a:ext>
          </a:extLst>
        </xdr:cNvPr>
        <xdr:cNvSpPr txBox="1">
          <a:spLocks noChangeArrowheads="1"/>
        </xdr:cNvSpPr>
      </xdr:nvSpPr>
      <xdr:spPr bwMode="auto">
        <a:xfrm>
          <a:off x="9677400" y="2514603"/>
          <a:ext cx="795337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20</xdr:col>
      <xdr:colOff>76200</xdr:colOff>
      <xdr:row>10</xdr:row>
      <xdr:rowOff>3</xdr:rowOff>
    </xdr:from>
    <xdr:to>
      <xdr:col>35</xdr:col>
      <xdr:colOff>0</xdr:colOff>
      <xdr:row>10</xdr:row>
      <xdr:rowOff>3</xdr:rowOff>
    </xdr:to>
    <xdr:sp macro="" textlink="">
      <xdr:nvSpPr>
        <xdr:cNvPr id="10" name="Text Box 1">
          <a:extLst>
            <a:ext uri="{FF2B5EF4-FFF2-40B4-BE49-F238E27FC236}">
              <a16:creationId xmlns:a16="http://schemas.microsoft.com/office/drawing/2014/main" id="{00000000-0008-0000-0000-00000A000000}"/>
            </a:ext>
          </a:extLst>
        </xdr:cNvPr>
        <xdr:cNvSpPr txBox="1">
          <a:spLocks noChangeArrowheads="1"/>
        </xdr:cNvSpPr>
      </xdr:nvSpPr>
      <xdr:spPr bwMode="auto">
        <a:xfrm>
          <a:off x="9677400" y="2514603"/>
          <a:ext cx="795337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20</xdr:col>
      <xdr:colOff>76200</xdr:colOff>
      <xdr:row>10</xdr:row>
      <xdr:rowOff>3</xdr:rowOff>
    </xdr:from>
    <xdr:to>
      <xdr:col>35</xdr:col>
      <xdr:colOff>0</xdr:colOff>
      <xdr:row>10</xdr:row>
      <xdr:rowOff>3</xdr:rowOff>
    </xdr:to>
    <xdr:sp macro="" textlink="">
      <xdr:nvSpPr>
        <xdr:cNvPr id="11" name="Text Box 1">
          <a:extLst>
            <a:ext uri="{FF2B5EF4-FFF2-40B4-BE49-F238E27FC236}">
              <a16:creationId xmlns:a16="http://schemas.microsoft.com/office/drawing/2014/main" id="{00000000-0008-0000-0000-00000B000000}"/>
            </a:ext>
          </a:extLst>
        </xdr:cNvPr>
        <xdr:cNvSpPr txBox="1">
          <a:spLocks noChangeArrowheads="1"/>
        </xdr:cNvSpPr>
      </xdr:nvSpPr>
      <xdr:spPr bwMode="auto">
        <a:xfrm>
          <a:off x="9677400" y="2514603"/>
          <a:ext cx="795337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10</xdr:row>
      <xdr:rowOff>3</xdr:rowOff>
    </xdr:from>
    <xdr:to>
      <xdr:col>17</xdr:col>
      <xdr:colOff>0</xdr:colOff>
      <xdr:row>10</xdr:row>
      <xdr:rowOff>3</xdr:rowOff>
    </xdr:to>
    <xdr:sp macro="" textlink="">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10</xdr:row>
      <xdr:rowOff>3</xdr:rowOff>
    </xdr:from>
    <xdr:to>
      <xdr:col>17</xdr:col>
      <xdr:colOff>0</xdr:colOff>
      <xdr:row>10</xdr:row>
      <xdr:rowOff>3</xdr:rowOff>
    </xdr:to>
    <xdr:sp macro="" textlink="">
      <xdr:nvSpPr>
        <xdr:cNvPr id="4" name="Text Box 1">
          <a:extLst>
            <a:ext uri="{FF2B5EF4-FFF2-40B4-BE49-F238E27FC236}">
              <a16:creationId xmlns:a16="http://schemas.microsoft.com/office/drawing/2014/main" id="{00000000-0008-0000-0200-000004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10</xdr:row>
      <xdr:rowOff>3</xdr:rowOff>
    </xdr:from>
    <xdr:to>
      <xdr:col>17</xdr:col>
      <xdr:colOff>0</xdr:colOff>
      <xdr:row>10</xdr:row>
      <xdr:rowOff>3</xdr:rowOff>
    </xdr:to>
    <xdr:sp macro="" textlink="">
      <xdr:nvSpPr>
        <xdr:cNvPr id="5" name="Text Box 1">
          <a:extLst>
            <a:ext uri="{FF2B5EF4-FFF2-40B4-BE49-F238E27FC236}">
              <a16:creationId xmlns:a16="http://schemas.microsoft.com/office/drawing/2014/main" id="{00000000-0008-0000-0200-000005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10</xdr:row>
      <xdr:rowOff>3</xdr:rowOff>
    </xdr:from>
    <xdr:to>
      <xdr:col>17</xdr:col>
      <xdr:colOff>0</xdr:colOff>
      <xdr:row>10</xdr:row>
      <xdr:rowOff>3</xdr:rowOff>
    </xdr:to>
    <xdr:sp macro="" textlink="">
      <xdr:nvSpPr>
        <xdr:cNvPr id="6" name="Text Box 1">
          <a:extLst>
            <a:ext uri="{FF2B5EF4-FFF2-40B4-BE49-F238E27FC236}">
              <a16:creationId xmlns:a16="http://schemas.microsoft.com/office/drawing/2014/main" id="{00000000-0008-0000-0200-000006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gmtnws01\CMMS--E--SHARED%20FOLDER\Documents%20and%20Settings\LagascaEO\Local%20Settings\Temporary%20Internet%20Files\OLK1\CAPEX%20-%20DCF-ROR%20(BOTTLE%20RINSER%20@12%25)%2050%25%20attain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ror compressed form"/>
      <sheetName val="Sheet5"/>
      <sheetName val="financials"/>
      <sheetName val="OPTION2-FROM RICO"/>
      <sheetName val="Sheet7"/>
      <sheetName val="Sheet8"/>
      <sheetName val="Sheet9"/>
      <sheetName val="Sheet10"/>
      <sheetName val="Sheet11"/>
      <sheetName val="Sheet12"/>
      <sheetName val="Sheet13"/>
      <sheetName val="Sheet14"/>
      <sheetName val="Sheet15"/>
      <sheetName val="Sheet16"/>
    </sheetNames>
    <sheetDataSet>
      <sheetData sheetId="0"/>
      <sheetData sheetId="1">
        <row r="1">
          <cell r="B1" t="str">
            <v>No</v>
          </cell>
        </row>
        <row r="2">
          <cell r="A2">
            <v>37257</v>
          </cell>
          <cell r="B2">
            <v>1</v>
          </cell>
        </row>
        <row r="3">
          <cell r="A3">
            <v>37288</v>
          </cell>
          <cell r="B3">
            <v>2</v>
          </cell>
        </row>
        <row r="4">
          <cell r="A4">
            <v>37316</v>
          </cell>
          <cell r="B4">
            <v>3</v>
          </cell>
        </row>
        <row r="5">
          <cell r="A5">
            <v>37347</v>
          </cell>
          <cell r="B5">
            <v>4</v>
          </cell>
        </row>
        <row r="6">
          <cell r="A6">
            <v>37377</v>
          </cell>
          <cell r="B6">
            <v>5</v>
          </cell>
        </row>
        <row r="7">
          <cell r="A7">
            <v>37408</v>
          </cell>
          <cell r="B7">
            <v>6</v>
          </cell>
        </row>
        <row r="8">
          <cell r="A8">
            <v>37438</v>
          </cell>
          <cell r="B8">
            <v>7</v>
          </cell>
        </row>
        <row r="9">
          <cell r="A9">
            <v>37469</v>
          </cell>
          <cell r="B9">
            <v>8</v>
          </cell>
        </row>
        <row r="10">
          <cell r="A10">
            <v>37500</v>
          </cell>
          <cell r="B10">
            <v>9</v>
          </cell>
        </row>
        <row r="11">
          <cell r="A11">
            <v>37530</v>
          </cell>
          <cell r="B11">
            <v>10</v>
          </cell>
        </row>
        <row r="12">
          <cell r="A12">
            <v>37561</v>
          </cell>
          <cell r="B12">
            <v>11</v>
          </cell>
        </row>
        <row r="13">
          <cell r="A13">
            <v>37591</v>
          </cell>
          <cell r="B13">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220"/>
  <sheetViews>
    <sheetView tabSelected="1" zoomScale="40" zoomScaleNormal="40" workbookViewId="0">
      <selection activeCell="AP42" sqref="AP42"/>
    </sheetView>
  </sheetViews>
  <sheetFormatPr defaultRowHeight="12.5"/>
  <cols>
    <col min="1" max="1" width="8.81640625" customWidth="1"/>
    <col min="2" max="2" width="4.54296875" hidden="1" customWidth="1"/>
    <col min="10" max="10" width="3.81640625" customWidth="1"/>
    <col min="11" max="11" width="31.81640625" customWidth="1"/>
    <col min="12" max="14" width="9.1796875" hidden="1" customWidth="1"/>
    <col min="15" max="15" width="0.1796875" customWidth="1"/>
    <col min="18" max="18" width="15.54296875" customWidth="1"/>
    <col min="19" max="19" width="21" customWidth="1"/>
    <col min="21" max="21" width="3" customWidth="1"/>
    <col min="32" max="32" width="8.7265625" customWidth="1"/>
    <col min="33" max="33" width="9.1796875" hidden="1" customWidth="1"/>
    <col min="34" max="34" width="8.1796875" customWidth="1"/>
    <col min="37" max="37" width="15.1796875" customWidth="1"/>
    <col min="38" max="38" width="29.26953125" customWidth="1"/>
  </cols>
  <sheetData>
    <row r="1" spans="1:38">
      <c r="A1" s="636"/>
      <c r="B1" s="637"/>
      <c r="C1" s="637"/>
      <c r="D1" s="637"/>
      <c r="E1" s="637"/>
      <c r="F1" s="638"/>
      <c r="G1" s="645" t="s">
        <v>1</v>
      </c>
      <c r="H1" s="646"/>
      <c r="I1" s="646"/>
      <c r="J1" s="646"/>
      <c r="K1" s="646"/>
      <c r="L1" s="646"/>
      <c r="M1" s="646"/>
      <c r="N1" s="646"/>
      <c r="O1" s="646"/>
      <c r="P1" s="646"/>
      <c r="Q1" s="649" t="s">
        <v>2</v>
      </c>
      <c r="R1" s="650"/>
      <c r="S1" s="651"/>
      <c r="T1" s="636"/>
      <c r="U1" s="637"/>
      <c r="V1" s="637"/>
      <c r="W1" s="637"/>
      <c r="X1" s="637"/>
      <c r="Y1" s="638"/>
      <c r="Z1" s="645" t="s">
        <v>218</v>
      </c>
      <c r="AA1" s="646"/>
      <c r="AB1" s="646"/>
      <c r="AC1" s="646"/>
      <c r="AD1" s="646"/>
      <c r="AE1" s="646"/>
      <c r="AF1" s="646"/>
      <c r="AG1" s="646"/>
      <c r="AH1" s="646"/>
      <c r="AI1" s="646"/>
      <c r="AJ1" s="649" t="s">
        <v>2</v>
      </c>
      <c r="AK1" s="650"/>
      <c r="AL1" s="651"/>
    </row>
    <row r="2" spans="1:38">
      <c r="A2" s="639"/>
      <c r="B2" s="640"/>
      <c r="C2" s="640"/>
      <c r="D2" s="640"/>
      <c r="E2" s="640"/>
      <c r="F2" s="641"/>
      <c r="G2" s="647"/>
      <c r="H2" s="648"/>
      <c r="I2" s="648"/>
      <c r="J2" s="648"/>
      <c r="K2" s="648"/>
      <c r="L2" s="648"/>
      <c r="M2" s="648"/>
      <c r="N2" s="648"/>
      <c r="O2" s="648"/>
      <c r="P2" s="648"/>
      <c r="Q2" s="652"/>
      <c r="R2" s="653"/>
      <c r="S2" s="654"/>
      <c r="T2" s="639"/>
      <c r="U2" s="640"/>
      <c r="V2" s="640"/>
      <c r="W2" s="640"/>
      <c r="X2" s="640"/>
      <c r="Y2" s="641"/>
      <c r="Z2" s="647"/>
      <c r="AA2" s="648"/>
      <c r="AB2" s="648"/>
      <c r="AC2" s="648"/>
      <c r="AD2" s="648"/>
      <c r="AE2" s="648"/>
      <c r="AF2" s="648"/>
      <c r="AG2" s="648"/>
      <c r="AH2" s="648"/>
      <c r="AI2" s="648"/>
      <c r="AJ2" s="652"/>
      <c r="AK2" s="653"/>
      <c r="AL2" s="654"/>
    </row>
    <row r="3" spans="1:38">
      <c r="A3" s="639"/>
      <c r="B3" s="640"/>
      <c r="C3" s="640"/>
      <c r="D3" s="640"/>
      <c r="E3" s="640"/>
      <c r="F3" s="641"/>
      <c r="G3" s="658" t="s">
        <v>3</v>
      </c>
      <c r="H3" s="659"/>
      <c r="I3" s="659"/>
      <c r="J3" s="659"/>
      <c r="K3" s="659"/>
      <c r="L3" s="659"/>
      <c r="M3" s="659"/>
      <c r="N3" s="659"/>
      <c r="O3" s="659"/>
      <c r="P3" s="659"/>
      <c r="Q3" s="652"/>
      <c r="R3" s="653"/>
      <c r="S3" s="654"/>
      <c r="T3" s="639"/>
      <c r="U3" s="640"/>
      <c r="V3" s="640"/>
      <c r="W3" s="640"/>
      <c r="X3" s="640"/>
      <c r="Y3" s="641"/>
      <c r="Z3" s="658" t="s">
        <v>3</v>
      </c>
      <c r="AA3" s="659"/>
      <c r="AB3" s="659"/>
      <c r="AC3" s="659"/>
      <c r="AD3" s="659"/>
      <c r="AE3" s="659"/>
      <c r="AF3" s="659"/>
      <c r="AG3" s="659"/>
      <c r="AH3" s="659"/>
      <c r="AI3" s="659"/>
      <c r="AJ3" s="652"/>
      <c r="AK3" s="653"/>
      <c r="AL3" s="654"/>
    </row>
    <row r="4" spans="1:38" ht="13" thickBot="1">
      <c r="A4" s="642"/>
      <c r="B4" s="643"/>
      <c r="C4" s="643"/>
      <c r="D4" s="643"/>
      <c r="E4" s="643"/>
      <c r="F4" s="644"/>
      <c r="G4" s="660"/>
      <c r="H4" s="661"/>
      <c r="I4" s="661"/>
      <c r="J4" s="661"/>
      <c r="K4" s="661"/>
      <c r="L4" s="661"/>
      <c r="M4" s="661"/>
      <c r="N4" s="661"/>
      <c r="O4" s="661"/>
      <c r="P4" s="661"/>
      <c r="Q4" s="655"/>
      <c r="R4" s="656"/>
      <c r="S4" s="657"/>
      <c r="T4" s="642"/>
      <c r="U4" s="643"/>
      <c r="V4" s="643"/>
      <c r="W4" s="643"/>
      <c r="X4" s="643"/>
      <c r="Y4" s="644"/>
      <c r="Z4" s="660"/>
      <c r="AA4" s="661"/>
      <c r="AB4" s="661"/>
      <c r="AC4" s="661"/>
      <c r="AD4" s="661"/>
      <c r="AE4" s="661"/>
      <c r="AF4" s="661"/>
      <c r="AG4" s="661"/>
      <c r="AH4" s="661"/>
      <c r="AI4" s="661"/>
      <c r="AJ4" s="655"/>
      <c r="AK4" s="656"/>
      <c r="AL4" s="657"/>
    </row>
    <row r="5" spans="1:38" ht="13" thickBot="1">
      <c r="A5" s="4"/>
      <c r="B5" s="4"/>
      <c r="C5" s="4"/>
      <c r="D5" s="4"/>
      <c r="E5" s="4"/>
      <c r="F5" s="4"/>
      <c r="G5" s="4"/>
      <c r="H5" s="4"/>
      <c r="I5" s="4"/>
      <c r="J5" s="4"/>
      <c r="K5" s="4"/>
      <c r="L5" s="4"/>
      <c r="M5" s="4"/>
      <c r="N5" s="4"/>
      <c r="O5" s="5"/>
      <c r="P5" s="4"/>
      <c r="Q5" s="6"/>
      <c r="R5" s="6"/>
      <c r="S5" s="6"/>
      <c r="T5" s="4"/>
      <c r="U5" s="4"/>
      <c r="V5" s="4"/>
      <c r="W5" s="4"/>
      <c r="X5" s="4"/>
      <c r="Y5" s="4"/>
      <c r="Z5" s="4"/>
      <c r="AA5" s="4"/>
      <c r="AB5" s="4"/>
      <c r="AC5" s="4"/>
      <c r="AD5" s="4"/>
      <c r="AE5" s="4"/>
      <c r="AF5" s="4"/>
      <c r="AG5" s="4"/>
      <c r="AH5" s="5"/>
      <c r="AI5" s="4"/>
      <c r="AJ5" s="6"/>
      <c r="AK5" s="6"/>
      <c r="AL5" s="6"/>
    </row>
    <row r="6" spans="1:38" ht="15">
      <c r="A6" s="7" t="s">
        <v>4</v>
      </c>
      <c r="B6" s="8"/>
      <c r="C6" s="8"/>
      <c r="D6" s="8"/>
      <c r="E6" s="630" t="s">
        <v>5</v>
      </c>
      <c r="F6" s="630"/>
      <c r="G6" s="630"/>
      <c r="H6" s="630"/>
      <c r="I6" s="630"/>
      <c r="J6" s="630"/>
      <c r="K6" s="630"/>
      <c r="L6" s="630"/>
      <c r="M6" s="630"/>
      <c r="N6" s="630"/>
      <c r="O6" s="630"/>
      <c r="P6" s="630"/>
      <c r="Q6" s="9" t="s">
        <v>6</v>
      </c>
      <c r="R6" s="631">
        <f ca="1">NOW()</f>
        <v>44727.47135821759</v>
      </c>
      <c r="S6" s="632"/>
      <c r="T6" s="7" t="s">
        <v>4</v>
      </c>
      <c r="U6" s="8"/>
      <c r="V6" s="8"/>
      <c r="W6" s="8"/>
      <c r="X6" s="630" t="s">
        <v>5</v>
      </c>
      <c r="Y6" s="630"/>
      <c r="Z6" s="630"/>
      <c r="AA6" s="630"/>
      <c r="AB6" s="630"/>
      <c r="AC6" s="630"/>
      <c r="AD6" s="630"/>
      <c r="AE6" s="630"/>
      <c r="AF6" s="630"/>
      <c r="AG6" s="630"/>
      <c r="AH6" s="630"/>
      <c r="AI6" s="630"/>
      <c r="AJ6" s="9" t="s">
        <v>6</v>
      </c>
      <c r="AK6" s="631">
        <f ca="1">NOW()</f>
        <v>44727.47135821759</v>
      </c>
      <c r="AL6" s="632"/>
    </row>
    <row r="7" spans="1:38" ht="15">
      <c r="A7" s="11"/>
      <c r="B7" s="12"/>
      <c r="C7" s="12"/>
      <c r="D7" s="12"/>
      <c r="E7" s="633"/>
      <c r="F7" s="633"/>
      <c r="G7" s="633"/>
      <c r="H7" s="633"/>
      <c r="I7" s="633"/>
      <c r="J7" s="633"/>
      <c r="K7" s="633"/>
      <c r="L7" s="633"/>
      <c r="M7" s="633"/>
      <c r="N7" s="633"/>
      <c r="O7" s="633"/>
      <c r="P7" s="633"/>
      <c r="Q7" s="9"/>
      <c r="R7" s="634"/>
      <c r="S7" s="635"/>
      <c r="T7" s="11"/>
      <c r="U7" s="12"/>
      <c r="V7" s="12"/>
      <c r="W7" s="12"/>
      <c r="X7" s="633"/>
      <c r="Y7" s="633"/>
      <c r="Z7" s="633"/>
      <c r="AA7" s="633"/>
      <c r="AB7" s="633"/>
      <c r="AC7" s="633"/>
      <c r="AD7" s="633"/>
      <c r="AE7" s="633"/>
      <c r="AF7" s="633"/>
      <c r="AG7" s="633"/>
      <c r="AH7" s="633"/>
      <c r="AI7" s="633"/>
      <c r="AJ7" s="9"/>
      <c r="AK7" s="634"/>
      <c r="AL7" s="635"/>
    </row>
    <row r="8" spans="1:38" ht="15">
      <c r="A8" s="11" t="s">
        <v>7</v>
      </c>
      <c r="B8" s="12"/>
      <c r="C8" s="12"/>
      <c r="D8" s="12"/>
      <c r="E8" s="620" t="s">
        <v>8</v>
      </c>
      <c r="F8" s="621"/>
      <c r="G8" s="621"/>
      <c r="H8" s="621"/>
      <c r="I8" s="621"/>
      <c r="J8" s="621"/>
      <c r="K8" s="621"/>
      <c r="L8" s="621"/>
      <c r="M8" s="621"/>
      <c r="N8" s="621"/>
      <c r="O8" s="621"/>
      <c r="P8" s="621"/>
      <c r="Q8" s="9" t="s">
        <v>9</v>
      </c>
      <c r="R8" s="622"/>
      <c r="S8" s="623"/>
      <c r="T8" s="11" t="s">
        <v>7</v>
      </c>
      <c r="U8" s="12"/>
      <c r="V8" s="12"/>
      <c r="W8" s="12"/>
      <c r="X8" s="620" t="s">
        <v>8</v>
      </c>
      <c r="Y8" s="621"/>
      <c r="Z8" s="621"/>
      <c r="AA8" s="621"/>
      <c r="AB8" s="621"/>
      <c r="AC8" s="621"/>
      <c r="AD8" s="621"/>
      <c r="AE8" s="621"/>
      <c r="AF8" s="621"/>
      <c r="AG8" s="621"/>
      <c r="AH8" s="621"/>
      <c r="AI8" s="621"/>
      <c r="AJ8" s="9" t="s">
        <v>9</v>
      </c>
      <c r="AK8" s="622"/>
      <c r="AL8" s="623"/>
    </row>
    <row r="9" spans="1:38" ht="13">
      <c r="A9" s="624"/>
      <c r="B9" s="625"/>
      <c r="C9" s="625"/>
      <c r="D9" s="625"/>
      <c r="E9" s="626"/>
      <c r="F9" s="626"/>
      <c r="G9" s="626"/>
      <c r="H9" s="626"/>
      <c r="I9" s="626"/>
      <c r="J9" s="626"/>
      <c r="K9" s="626"/>
      <c r="L9" s="626"/>
      <c r="M9" s="626"/>
      <c r="N9" s="626"/>
      <c r="O9" s="626"/>
      <c r="P9" s="626"/>
      <c r="Q9" s="627"/>
      <c r="R9" s="628"/>
      <c r="S9" s="629"/>
      <c r="T9" s="624"/>
      <c r="U9" s="625"/>
      <c r="V9" s="625"/>
      <c r="W9" s="625"/>
      <c r="X9" s="626"/>
      <c r="Y9" s="626"/>
      <c r="Z9" s="626"/>
      <c r="AA9" s="626"/>
      <c r="AB9" s="626"/>
      <c r="AC9" s="626"/>
      <c r="AD9" s="626"/>
      <c r="AE9" s="626"/>
      <c r="AF9" s="626"/>
      <c r="AG9" s="626"/>
      <c r="AH9" s="626"/>
      <c r="AI9" s="626"/>
      <c r="AJ9" s="627"/>
      <c r="AK9" s="628"/>
      <c r="AL9" s="629"/>
    </row>
    <row r="10" spans="1:38" ht="75">
      <c r="A10" s="610" t="s">
        <v>10</v>
      </c>
      <c r="B10" s="611"/>
      <c r="C10" s="612" t="s">
        <v>11</v>
      </c>
      <c r="D10" s="613"/>
      <c r="E10" s="613"/>
      <c r="F10" s="613"/>
      <c r="G10" s="613"/>
      <c r="H10" s="613"/>
      <c r="I10" s="613"/>
      <c r="J10" s="613"/>
      <c r="K10" s="613"/>
      <c r="L10" s="613"/>
      <c r="M10" s="613"/>
      <c r="N10" s="614"/>
      <c r="O10" s="225" t="s">
        <v>12</v>
      </c>
      <c r="P10" s="14" t="s">
        <v>13</v>
      </c>
      <c r="Q10" s="14" t="s">
        <v>14</v>
      </c>
      <c r="R10" s="14" t="s">
        <v>15</v>
      </c>
      <c r="S10" s="15" t="s">
        <v>16</v>
      </c>
      <c r="T10" s="610" t="s">
        <v>10</v>
      </c>
      <c r="U10" s="611"/>
      <c r="V10" s="612" t="s">
        <v>11</v>
      </c>
      <c r="W10" s="613"/>
      <c r="X10" s="613"/>
      <c r="Y10" s="613"/>
      <c r="Z10" s="613"/>
      <c r="AA10" s="613"/>
      <c r="AB10" s="613"/>
      <c r="AC10" s="613"/>
      <c r="AD10" s="613"/>
      <c r="AE10" s="613"/>
      <c r="AF10" s="613"/>
      <c r="AG10" s="614"/>
      <c r="AH10" s="225" t="s">
        <v>12</v>
      </c>
      <c r="AI10" s="14" t="s">
        <v>13</v>
      </c>
      <c r="AJ10" s="14" t="s">
        <v>14</v>
      </c>
      <c r="AK10" s="14" t="s">
        <v>15</v>
      </c>
      <c r="AL10" s="15" t="s">
        <v>16</v>
      </c>
    </row>
    <row r="11" spans="1:38" ht="13.5">
      <c r="A11" s="615"/>
      <c r="B11" s="616"/>
      <c r="C11" s="617"/>
      <c r="D11" s="618"/>
      <c r="E11" s="618"/>
      <c r="F11" s="618"/>
      <c r="G11" s="618"/>
      <c r="H11" s="618"/>
      <c r="I11" s="618"/>
      <c r="J11" s="618"/>
      <c r="K11" s="618"/>
      <c r="L11" s="618"/>
      <c r="M11" s="618"/>
      <c r="N11" s="619"/>
      <c r="O11" s="17"/>
      <c r="P11" s="18"/>
      <c r="Q11" s="19"/>
      <c r="R11" s="20"/>
      <c r="S11" s="21"/>
      <c r="T11" s="615"/>
      <c r="U11" s="616"/>
      <c r="V11" s="617"/>
      <c r="W11" s="618"/>
      <c r="X11" s="618"/>
      <c r="Y11" s="618"/>
      <c r="Z11" s="618"/>
      <c r="AA11" s="618"/>
      <c r="AB11" s="618"/>
      <c r="AC11" s="618"/>
      <c r="AD11" s="618"/>
      <c r="AE11" s="618"/>
      <c r="AF11" s="618"/>
      <c r="AG11" s="619"/>
      <c r="AH11" s="17"/>
      <c r="AI11" s="18"/>
      <c r="AJ11" s="19"/>
      <c r="AK11" s="20"/>
      <c r="AL11" s="21"/>
    </row>
    <row r="12" spans="1:38" ht="13.5">
      <c r="A12" s="443" t="s">
        <v>17</v>
      </c>
      <c r="B12" s="444"/>
      <c r="C12" s="449" t="s">
        <v>18</v>
      </c>
      <c r="D12" s="608"/>
      <c r="E12" s="608"/>
      <c r="F12" s="608"/>
      <c r="G12" s="608"/>
      <c r="H12" s="608"/>
      <c r="I12" s="608"/>
      <c r="J12" s="608"/>
      <c r="K12" s="608"/>
      <c r="L12" s="608"/>
      <c r="M12" s="608"/>
      <c r="N12" s="609"/>
      <c r="O12" s="187"/>
      <c r="P12" s="23"/>
      <c r="Q12" s="23"/>
      <c r="R12" s="24"/>
      <c r="S12" s="25"/>
      <c r="T12" s="443" t="s">
        <v>17</v>
      </c>
      <c r="U12" s="444"/>
      <c r="V12" s="449" t="s">
        <v>18</v>
      </c>
      <c r="W12" s="608"/>
      <c r="X12" s="608"/>
      <c r="Y12" s="608"/>
      <c r="Z12" s="608"/>
      <c r="AA12" s="608"/>
      <c r="AB12" s="608"/>
      <c r="AC12" s="608"/>
      <c r="AD12" s="608"/>
      <c r="AE12" s="608"/>
      <c r="AF12" s="608"/>
      <c r="AG12" s="609"/>
      <c r="AH12" s="187"/>
      <c r="AI12" s="23"/>
      <c r="AJ12" s="23"/>
      <c r="AK12" s="24"/>
      <c r="AL12" s="25"/>
    </row>
    <row r="13" spans="1:38" ht="13.5">
      <c r="A13" s="604">
        <v>1</v>
      </c>
      <c r="B13" s="605"/>
      <c r="C13" s="440" t="s">
        <v>19</v>
      </c>
      <c r="D13" s="606"/>
      <c r="E13" s="606"/>
      <c r="F13" s="606"/>
      <c r="G13" s="606"/>
      <c r="H13" s="606"/>
      <c r="I13" s="606"/>
      <c r="J13" s="606"/>
      <c r="K13" s="606"/>
      <c r="L13" s="606"/>
      <c r="M13" s="606"/>
      <c r="N13" s="607"/>
      <c r="O13" s="28"/>
      <c r="P13" s="29" t="s">
        <v>20</v>
      </c>
      <c r="Q13" s="30">
        <v>1</v>
      </c>
      <c r="R13" s="31">
        <v>40000</v>
      </c>
      <c r="S13" s="32">
        <f>R13*Q13</f>
        <v>40000</v>
      </c>
      <c r="T13" s="604">
        <v>1</v>
      </c>
      <c r="U13" s="605"/>
      <c r="V13" s="440" t="s">
        <v>19</v>
      </c>
      <c r="W13" s="606"/>
      <c r="X13" s="606"/>
      <c r="Y13" s="606"/>
      <c r="Z13" s="606"/>
      <c r="AA13" s="606"/>
      <c r="AB13" s="606"/>
      <c r="AC13" s="606"/>
      <c r="AD13" s="606"/>
      <c r="AE13" s="606"/>
      <c r="AF13" s="606"/>
      <c r="AG13" s="607"/>
      <c r="AH13" s="28"/>
      <c r="AI13" s="29" t="s">
        <v>20</v>
      </c>
      <c r="AJ13" s="30">
        <v>1</v>
      </c>
      <c r="AK13" s="30">
        <v>75000</v>
      </c>
      <c r="AL13" s="32">
        <f>AK13*AJ13</f>
        <v>75000</v>
      </c>
    </row>
    <row r="14" spans="1:38" ht="13.5">
      <c r="A14" s="604">
        <v>2</v>
      </c>
      <c r="B14" s="605"/>
      <c r="C14" s="440" t="s">
        <v>21</v>
      </c>
      <c r="D14" s="606"/>
      <c r="E14" s="606"/>
      <c r="F14" s="606"/>
      <c r="G14" s="606"/>
      <c r="H14" s="606"/>
      <c r="I14" s="606"/>
      <c r="J14" s="606"/>
      <c r="K14" s="606"/>
      <c r="L14" s="606"/>
      <c r="M14" s="606"/>
      <c r="N14" s="607"/>
      <c r="O14" s="28"/>
      <c r="P14" s="29" t="s">
        <v>20</v>
      </c>
      <c r="Q14" s="30">
        <v>1</v>
      </c>
      <c r="R14" s="31">
        <v>20000</v>
      </c>
      <c r="S14" s="32">
        <f>R14*Q14</f>
        <v>20000</v>
      </c>
      <c r="T14" s="604">
        <v>2</v>
      </c>
      <c r="U14" s="605"/>
      <c r="V14" s="440" t="s">
        <v>21</v>
      </c>
      <c r="W14" s="606"/>
      <c r="X14" s="606"/>
      <c r="Y14" s="606"/>
      <c r="Z14" s="606"/>
      <c r="AA14" s="606"/>
      <c r="AB14" s="606"/>
      <c r="AC14" s="606"/>
      <c r="AD14" s="606"/>
      <c r="AE14" s="606"/>
      <c r="AF14" s="606"/>
      <c r="AG14" s="607"/>
      <c r="AH14" s="28"/>
      <c r="AI14" s="29" t="s">
        <v>20</v>
      </c>
      <c r="AJ14" s="30">
        <v>1</v>
      </c>
      <c r="AK14" s="30">
        <v>35000</v>
      </c>
      <c r="AL14" s="32">
        <f>AK14*AJ14</f>
        <v>35000</v>
      </c>
    </row>
    <row r="15" spans="1:38" ht="13.5">
      <c r="A15" s="567">
        <v>3</v>
      </c>
      <c r="B15" s="568"/>
      <c r="C15" s="376" t="s">
        <v>22</v>
      </c>
      <c r="D15" s="569"/>
      <c r="E15" s="569"/>
      <c r="F15" s="569"/>
      <c r="G15" s="569"/>
      <c r="H15" s="569"/>
      <c r="I15" s="569"/>
      <c r="J15" s="569"/>
      <c r="K15" s="569"/>
      <c r="L15" s="569"/>
      <c r="M15" s="569"/>
      <c r="N15" s="570"/>
      <c r="O15" s="28"/>
      <c r="P15" s="29"/>
      <c r="Q15" s="34"/>
      <c r="R15" s="31"/>
      <c r="S15" s="32"/>
      <c r="T15" s="567">
        <v>3</v>
      </c>
      <c r="U15" s="568"/>
      <c r="V15" s="376" t="s">
        <v>22</v>
      </c>
      <c r="W15" s="569"/>
      <c r="X15" s="569"/>
      <c r="Y15" s="569"/>
      <c r="Z15" s="569"/>
      <c r="AA15" s="569"/>
      <c r="AB15" s="569"/>
      <c r="AC15" s="569"/>
      <c r="AD15" s="569"/>
      <c r="AE15" s="569"/>
      <c r="AF15" s="569"/>
      <c r="AG15" s="570"/>
      <c r="AH15" s="28"/>
      <c r="AI15" s="29"/>
      <c r="AJ15" s="34"/>
      <c r="AK15" s="31"/>
      <c r="AL15" s="32"/>
    </row>
    <row r="16" spans="1:38" ht="13.5">
      <c r="A16" s="599" t="s">
        <v>23</v>
      </c>
      <c r="B16" s="600"/>
      <c r="C16" s="376" t="s">
        <v>24</v>
      </c>
      <c r="D16" s="569"/>
      <c r="E16" s="569"/>
      <c r="F16" s="569"/>
      <c r="G16" s="569"/>
      <c r="H16" s="569"/>
      <c r="I16" s="569"/>
      <c r="J16" s="569"/>
      <c r="K16" s="569"/>
      <c r="L16" s="569"/>
      <c r="M16" s="569"/>
      <c r="N16" s="570"/>
      <c r="O16" s="28"/>
      <c r="P16" s="29" t="s">
        <v>25</v>
      </c>
      <c r="Q16" s="34">
        <v>630</v>
      </c>
      <c r="R16" s="31">
        <v>31</v>
      </c>
      <c r="S16" s="32">
        <f t="shared" ref="S16:S43" si="0">R16*Q16</f>
        <v>19530</v>
      </c>
      <c r="T16" s="599" t="s">
        <v>23</v>
      </c>
      <c r="U16" s="600"/>
      <c r="V16" s="376" t="s">
        <v>24</v>
      </c>
      <c r="W16" s="569"/>
      <c r="X16" s="569"/>
      <c r="Y16" s="569"/>
      <c r="Z16" s="569"/>
      <c r="AA16" s="569"/>
      <c r="AB16" s="569"/>
      <c r="AC16" s="569"/>
      <c r="AD16" s="569"/>
      <c r="AE16" s="569"/>
      <c r="AF16" s="569"/>
      <c r="AG16" s="570"/>
      <c r="AH16" s="28"/>
      <c r="AI16" s="29" t="s">
        <v>201</v>
      </c>
      <c r="AJ16" s="34">
        <v>1</v>
      </c>
      <c r="AK16" s="31">
        <v>24000</v>
      </c>
      <c r="AL16" s="32">
        <f t="shared" ref="AL16:AL42" si="1">AK16*AJ16</f>
        <v>24000</v>
      </c>
    </row>
    <row r="17" spans="1:38" ht="13.5">
      <c r="A17" s="587" t="s">
        <v>26</v>
      </c>
      <c r="B17" s="588"/>
      <c r="C17" s="216" t="s">
        <v>27</v>
      </c>
      <c r="D17" s="217"/>
      <c r="E17" s="217"/>
      <c r="F17" s="217"/>
      <c r="G17" s="217"/>
      <c r="H17" s="217"/>
      <c r="I17" s="217"/>
      <c r="J17" s="217"/>
      <c r="K17" s="217"/>
      <c r="L17" s="217"/>
      <c r="M17" s="217"/>
      <c r="N17" s="218"/>
      <c r="O17" s="28"/>
      <c r="P17" s="29" t="s">
        <v>28</v>
      </c>
      <c r="Q17" s="34">
        <v>4</v>
      </c>
      <c r="R17" s="31">
        <v>437.5</v>
      </c>
      <c r="S17" s="32">
        <f t="shared" si="0"/>
        <v>1750</v>
      </c>
      <c r="T17" s="587" t="s">
        <v>26</v>
      </c>
      <c r="U17" s="588"/>
      <c r="V17" s="216" t="s">
        <v>27</v>
      </c>
      <c r="W17" s="217"/>
      <c r="X17" s="217"/>
      <c r="Y17" s="217"/>
      <c r="Z17" s="217"/>
      <c r="AA17" s="217"/>
      <c r="AB17" s="217"/>
      <c r="AC17" s="217"/>
      <c r="AD17" s="217"/>
      <c r="AE17" s="217"/>
      <c r="AF17" s="217"/>
      <c r="AG17" s="218"/>
      <c r="AH17" s="28"/>
      <c r="AI17" s="29" t="s">
        <v>28</v>
      </c>
      <c r="AJ17" s="34">
        <v>2</v>
      </c>
      <c r="AK17" s="31">
        <v>850</v>
      </c>
      <c r="AL17" s="32">
        <f t="shared" si="1"/>
        <v>1700</v>
      </c>
    </row>
    <row r="18" spans="1:38" ht="13.5">
      <c r="A18" s="587" t="s">
        <v>29</v>
      </c>
      <c r="B18" s="588"/>
      <c r="C18" s="216" t="s">
        <v>30</v>
      </c>
      <c r="D18" s="217"/>
      <c r="E18" s="217"/>
      <c r="F18" s="217"/>
      <c r="G18" s="217"/>
      <c r="H18" s="217"/>
      <c r="I18" s="217"/>
      <c r="J18" s="217"/>
      <c r="K18" s="217"/>
      <c r="L18" s="217"/>
      <c r="M18" s="217"/>
      <c r="N18" s="218"/>
      <c r="O18" s="28"/>
      <c r="P18" s="29" t="s">
        <v>28</v>
      </c>
      <c r="Q18" s="34">
        <v>4</v>
      </c>
      <c r="R18" s="31">
        <v>562.5</v>
      </c>
      <c r="S18" s="32">
        <f t="shared" si="0"/>
        <v>2250</v>
      </c>
      <c r="T18" s="587" t="s">
        <v>29</v>
      </c>
      <c r="U18" s="588"/>
      <c r="V18" s="216" t="s">
        <v>30</v>
      </c>
      <c r="W18" s="217"/>
      <c r="X18" s="217"/>
      <c r="Y18" s="217"/>
      <c r="Z18" s="217"/>
      <c r="AA18" s="217"/>
      <c r="AB18" s="217"/>
      <c r="AC18" s="217"/>
      <c r="AD18" s="217"/>
      <c r="AE18" s="217"/>
      <c r="AF18" s="217"/>
      <c r="AG18" s="218"/>
      <c r="AH18" s="28"/>
      <c r="AI18" s="29" t="s">
        <v>28</v>
      </c>
      <c r="AJ18" s="34">
        <v>2</v>
      </c>
      <c r="AK18" s="31">
        <v>650</v>
      </c>
      <c r="AL18" s="32">
        <f t="shared" si="1"/>
        <v>1300</v>
      </c>
    </row>
    <row r="19" spans="1:38" ht="13.5">
      <c r="A19" s="587" t="s">
        <v>31</v>
      </c>
      <c r="B19" s="588"/>
      <c r="C19" s="216" t="s">
        <v>32</v>
      </c>
      <c r="D19" s="217"/>
      <c r="E19" s="217"/>
      <c r="F19" s="217"/>
      <c r="G19" s="217"/>
      <c r="H19" s="217"/>
      <c r="I19" s="217"/>
      <c r="J19" s="217"/>
      <c r="K19" s="217"/>
      <c r="L19" s="217"/>
      <c r="M19" s="217"/>
      <c r="N19" s="218"/>
      <c r="O19" s="28"/>
      <c r="P19" s="29" t="s">
        <v>28</v>
      </c>
      <c r="Q19" s="34">
        <v>4</v>
      </c>
      <c r="R19" s="31">
        <v>937.5</v>
      </c>
      <c r="S19" s="32">
        <f t="shared" si="0"/>
        <v>3750</v>
      </c>
      <c r="T19" s="587" t="s">
        <v>31</v>
      </c>
      <c r="U19" s="588"/>
      <c r="V19" s="216" t="s">
        <v>32</v>
      </c>
      <c r="W19" s="217"/>
      <c r="X19" s="217"/>
      <c r="Y19" s="217"/>
      <c r="Z19" s="217"/>
      <c r="AA19" s="217"/>
      <c r="AB19" s="217"/>
      <c r="AC19" s="217"/>
      <c r="AD19" s="217"/>
      <c r="AE19" s="217"/>
      <c r="AF19" s="217"/>
      <c r="AG19" s="218"/>
      <c r="AH19" s="28"/>
      <c r="AI19" s="29" t="s">
        <v>28</v>
      </c>
      <c r="AJ19" s="34">
        <v>2</v>
      </c>
      <c r="AK19" s="31">
        <v>1200</v>
      </c>
      <c r="AL19" s="32">
        <f t="shared" si="1"/>
        <v>2400</v>
      </c>
    </row>
    <row r="20" spans="1:38" ht="13.5">
      <c r="A20" s="587" t="s">
        <v>33</v>
      </c>
      <c r="B20" s="588"/>
      <c r="C20" s="216" t="s">
        <v>34</v>
      </c>
      <c r="D20" s="217"/>
      <c r="E20" s="217"/>
      <c r="F20" s="217"/>
      <c r="G20" s="217"/>
      <c r="H20" s="217"/>
      <c r="I20" s="217"/>
      <c r="J20" s="217"/>
      <c r="K20" s="217"/>
      <c r="L20" s="217"/>
      <c r="M20" s="217"/>
      <c r="N20" s="218"/>
      <c r="O20" s="28"/>
      <c r="P20" s="29" t="s">
        <v>28</v>
      </c>
      <c r="Q20" s="34">
        <v>15</v>
      </c>
      <c r="R20" s="31">
        <v>250</v>
      </c>
      <c r="S20" s="32">
        <f t="shared" si="0"/>
        <v>3750</v>
      </c>
      <c r="T20" s="587" t="s">
        <v>33</v>
      </c>
      <c r="U20" s="588"/>
      <c r="V20" s="216" t="s">
        <v>34</v>
      </c>
      <c r="W20" s="217"/>
      <c r="X20" s="217"/>
      <c r="Y20" s="217"/>
      <c r="Z20" s="217"/>
      <c r="AA20" s="217"/>
      <c r="AB20" s="217"/>
      <c r="AC20" s="217"/>
      <c r="AD20" s="217"/>
      <c r="AE20" s="217"/>
      <c r="AF20" s="217"/>
      <c r="AG20" s="218"/>
      <c r="AH20" s="28"/>
      <c r="AI20" s="29" t="s">
        <v>28</v>
      </c>
      <c r="AJ20" s="34">
        <v>5</v>
      </c>
      <c r="AK20" s="31">
        <v>450</v>
      </c>
      <c r="AL20" s="32">
        <f t="shared" si="1"/>
        <v>2250</v>
      </c>
    </row>
    <row r="21" spans="1:38" ht="13.5">
      <c r="A21" s="587" t="s">
        <v>35</v>
      </c>
      <c r="B21" s="588"/>
      <c r="C21" s="216" t="s">
        <v>36</v>
      </c>
      <c r="D21" s="217"/>
      <c r="E21" s="217"/>
      <c r="F21" s="217"/>
      <c r="G21" s="217"/>
      <c r="H21" s="217"/>
      <c r="I21" s="217"/>
      <c r="J21" s="217"/>
      <c r="K21" s="217"/>
      <c r="L21" s="217"/>
      <c r="M21" s="217"/>
      <c r="N21" s="218"/>
      <c r="O21" s="28"/>
      <c r="P21" s="29" t="s">
        <v>37</v>
      </c>
      <c r="Q21" s="34">
        <v>1260</v>
      </c>
      <c r="R21" s="31">
        <v>18.75</v>
      </c>
      <c r="S21" s="32">
        <f t="shared" si="0"/>
        <v>23625</v>
      </c>
      <c r="T21" s="587" t="s">
        <v>35</v>
      </c>
      <c r="U21" s="588"/>
      <c r="V21" s="376" t="s">
        <v>202</v>
      </c>
      <c r="W21" s="377"/>
      <c r="X21" s="377"/>
      <c r="Y21" s="377"/>
      <c r="Z21" s="377"/>
      <c r="AA21" s="377"/>
      <c r="AB21" s="377"/>
      <c r="AC21" s="377"/>
      <c r="AD21" s="377"/>
      <c r="AE21" s="377"/>
      <c r="AF21" s="377"/>
      <c r="AG21" s="592"/>
      <c r="AH21" s="28"/>
      <c r="AI21" s="29" t="s">
        <v>37</v>
      </c>
      <c r="AJ21" s="34">
        <v>1</v>
      </c>
      <c r="AK21" s="31">
        <v>65000</v>
      </c>
      <c r="AL21" s="32">
        <f t="shared" si="1"/>
        <v>65000</v>
      </c>
    </row>
    <row r="22" spans="1:38" ht="13.5">
      <c r="A22" s="587" t="s">
        <v>38</v>
      </c>
      <c r="B22" s="588"/>
      <c r="C22" s="216" t="s">
        <v>39</v>
      </c>
      <c r="D22" s="217"/>
      <c r="E22" s="217"/>
      <c r="F22" s="217"/>
      <c r="G22" s="217"/>
      <c r="H22" s="217"/>
      <c r="I22" s="217"/>
      <c r="J22" s="217"/>
      <c r="K22" s="217"/>
      <c r="L22" s="217"/>
      <c r="M22" s="217"/>
      <c r="N22" s="218"/>
      <c r="O22" s="28"/>
      <c r="P22" s="29" t="s">
        <v>40</v>
      </c>
      <c r="Q22" s="34">
        <v>2</v>
      </c>
      <c r="R22" s="31">
        <v>1384</v>
      </c>
      <c r="S22" s="32">
        <f t="shared" si="0"/>
        <v>2768</v>
      </c>
      <c r="T22" s="587" t="s">
        <v>38</v>
      </c>
      <c r="U22" s="588"/>
      <c r="V22" s="216" t="s">
        <v>39</v>
      </c>
      <c r="W22" s="217"/>
      <c r="X22" s="217"/>
      <c r="Y22" s="217"/>
      <c r="Z22" s="217"/>
      <c r="AA22" s="217"/>
      <c r="AB22" s="217"/>
      <c r="AC22" s="217"/>
      <c r="AD22" s="217"/>
      <c r="AE22" s="217"/>
      <c r="AF22" s="217"/>
      <c r="AG22" s="218"/>
      <c r="AH22" s="28"/>
      <c r="AI22" s="29" t="s">
        <v>40</v>
      </c>
      <c r="AJ22" s="34">
        <v>1</v>
      </c>
      <c r="AK22" s="31">
        <v>700</v>
      </c>
      <c r="AL22" s="32">
        <f t="shared" si="1"/>
        <v>700</v>
      </c>
    </row>
    <row r="23" spans="1:38" ht="13.5">
      <c r="A23" s="587" t="s">
        <v>41</v>
      </c>
      <c r="B23" s="588"/>
      <c r="C23" s="216" t="s">
        <v>42</v>
      </c>
      <c r="D23" s="217"/>
      <c r="E23" s="217"/>
      <c r="F23" s="217"/>
      <c r="G23" s="217"/>
      <c r="H23" s="217"/>
      <c r="I23" s="217"/>
      <c r="J23" s="217"/>
      <c r="K23" s="217"/>
      <c r="L23" s="217"/>
      <c r="M23" s="217"/>
      <c r="N23" s="218"/>
      <c r="O23" s="28"/>
      <c r="P23" s="29" t="s">
        <v>43</v>
      </c>
      <c r="Q23" s="34">
        <v>6</v>
      </c>
      <c r="R23" s="31">
        <v>100</v>
      </c>
      <c r="S23" s="32">
        <f t="shared" si="0"/>
        <v>600</v>
      </c>
      <c r="T23" s="587" t="s">
        <v>41</v>
      </c>
      <c r="U23" s="588"/>
      <c r="V23" s="216" t="s">
        <v>42</v>
      </c>
      <c r="W23" s="217"/>
      <c r="X23" s="217"/>
      <c r="Y23" s="217"/>
      <c r="Z23" s="217"/>
      <c r="AA23" s="217"/>
      <c r="AB23" s="217"/>
      <c r="AC23" s="217"/>
      <c r="AD23" s="217"/>
      <c r="AE23" s="217"/>
      <c r="AF23" s="217"/>
      <c r="AG23" s="218"/>
      <c r="AH23" s="28"/>
      <c r="AI23" s="29" t="s">
        <v>43</v>
      </c>
      <c r="AJ23" s="34">
        <v>10</v>
      </c>
      <c r="AK23" s="31">
        <v>600</v>
      </c>
      <c r="AL23" s="32">
        <f t="shared" si="1"/>
        <v>6000</v>
      </c>
    </row>
    <row r="24" spans="1:38" ht="13.5">
      <c r="A24" s="587" t="s">
        <v>44</v>
      </c>
      <c r="B24" s="588"/>
      <c r="C24" s="216" t="s">
        <v>45</v>
      </c>
      <c r="D24" s="217"/>
      <c r="E24" s="217"/>
      <c r="F24" s="217"/>
      <c r="G24" s="217"/>
      <c r="H24" s="217"/>
      <c r="I24" s="217"/>
      <c r="J24" s="217"/>
      <c r="K24" s="217"/>
      <c r="L24" s="217"/>
      <c r="M24" s="217"/>
      <c r="N24" s="218"/>
      <c r="O24" s="28"/>
      <c r="P24" s="29" t="s">
        <v>20</v>
      </c>
      <c r="Q24" s="34">
        <v>1</v>
      </c>
      <c r="R24" s="31">
        <v>11875</v>
      </c>
      <c r="S24" s="32">
        <f t="shared" si="0"/>
        <v>11875</v>
      </c>
      <c r="T24" s="587" t="s">
        <v>44</v>
      </c>
      <c r="U24" s="588"/>
      <c r="V24" s="216" t="s">
        <v>45</v>
      </c>
      <c r="W24" s="217"/>
      <c r="X24" s="217"/>
      <c r="Y24" s="217"/>
      <c r="Z24" s="217"/>
      <c r="AA24" s="217"/>
      <c r="AB24" s="217"/>
      <c r="AC24" s="217"/>
      <c r="AD24" s="217"/>
      <c r="AE24" s="217"/>
      <c r="AF24" s="217"/>
      <c r="AG24" s="218"/>
      <c r="AH24" s="28"/>
      <c r="AI24" s="29" t="s">
        <v>20</v>
      </c>
      <c r="AJ24" s="34">
        <v>1</v>
      </c>
      <c r="AK24" s="31">
        <v>5000</v>
      </c>
      <c r="AL24" s="32">
        <f t="shared" si="1"/>
        <v>5000</v>
      </c>
    </row>
    <row r="25" spans="1:38" ht="13.5">
      <c r="A25" s="587" t="s">
        <v>46</v>
      </c>
      <c r="B25" s="588"/>
      <c r="C25" s="601" t="s">
        <v>47</v>
      </c>
      <c r="D25" s="602"/>
      <c r="E25" s="602"/>
      <c r="F25" s="602"/>
      <c r="G25" s="602"/>
      <c r="H25" s="602"/>
      <c r="I25" s="602"/>
      <c r="J25" s="602"/>
      <c r="K25" s="602"/>
      <c r="L25" s="602"/>
      <c r="M25" s="602"/>
      <c r="N25" s="603"/>
      <c r="O25" s="35"/>
      <c r="P25" s="29" t="s">
        <v>28</v>
      </c>
      <c r="Q25" s="36">
        <v>4</v>
      </c>
      <c r="R25" s="31">
        <v>1250</v>
      </c>
      <c r="S25" s="32">
        <f t="shared" si="0"/>
        <v>5000</v>
      </c>
      <c r="T25" s="587" t="s">
        <v>46</v>
      </c>
      <c r="U25" s="588"/>
      <c r="V25" s="601" t="s">
        <v>47</v>
      </c>
      <c r="W25" s="602"/>
      <c r="X25" s="602"/>
      <c r="Y25" s="602"/>
      <c r="Z25" s="602"/>
      <c r="AA25" s="602"/>
      <c r="AB25" s="602"/>
      <c r="AC25" s="602"/>
      <c r="AD25" s="602"/>
      <c r="AE25" s="602"/>
      <c r="AF25" s="602"/>
      <c r="AG25" s="603"/>
      <c r="AH25" s="35"/>
      <c r="AI25" s="29" t="s">
        <v>28</v>
      </c>
      <c r="AJ25" s="36">
        <v>2</v>
      </c>
      <c r="AK25" s="31">
        <v>4500</v>
      </c>
      <c r="AL25" s="32">
        <f t="shared" si="1"/>
        <v>9000</v>
      </c>
    </row>
    <row r="26" spans="1:38" ht="13.5">
      <c r="A26" s="587" t="s">
        <v>48</v>
      </c>
      <c r="B26" s="588"/>
      <c r="C26" s="223" t="s">
        <v>49</v>
      </c>
      <c r="D26" s="224"/>
      <c r="E26" s="224"/>
      <c r="F26" s="224"/>
      <c r="G26" s="37" t="s">
        <v>50</v>
      </c>
      <c r="H26" s="37"/>
      <c r="I26" s="37"/>
      <c r="J26" s="37"/>
      <c r="K26" s="37"/>
      <c r="L26" s="37"/>
      <c r="M26" s="37"/>
      <c r="N26" s="38"/>
      <c r="O26" s="35"/>
      <c r="P26" s="29" t="s">
        <v>28</v>
      </c>
      <c r="Q26" s="36">
        <v>4</v>
      </c>
      <c r="R26" s="31">
        <v>1250</v>
      </c>
      <c r="S26" s="32">
        <f t="shared" si="0"/>
        <v>5000</v>
      </c>
      <c r="T26" s="587" t="s">
        <v>48</v>
      </c>
      <c r="U26" s="588"/>
      <c r="V26" s="223" t="s">
        <v>49</v>
      </c>
      <c r="W26" s="224"/>
      <c r="X26" s="224"/>
      <c r="Y26" s="224"/>
      <c r="Z26" s="37" t="s">
        <v>50</v>
      </c>
      <c r="AA26" s="37"/>
      <c r="AB26" s="37"/>
      <c r="AC26" s="37"/>
      <c r="AD26" s="37"/>
      <c r="AE26" s="37"/>
      <c r="AF26" s="37"/>
      <c r="AG26" s="38"/>
      <c r="AH26" s="35"/>
      <c r="AI26" s="29" t="s">
        <v>28</v>
      </c>
      <c r="AJ26" s="36">
        <v>2</v>
      </c>
      <c r="AK26" s="31">
        <v>4500</v>
      </c>
      <c r="AL26" s="32">
        <f t="shared" si="1"/>
        <v>9000</v>
      </c>
    </row>
    <row r="27" spans="1:38" ht="13.5">
      <c r="A27" s="587" t="s">
        <v>51</v>
      </c>
      <c r="B27" s="588"/>
      <c r="C27" s="216" t="s">
        <v>52</v>
      </c>
      <c r="D27" s="221"/>
      <c r="E27" s="221"/>
      <c r="F27" s="221"/>
      <c r="G27" s="221"/>
      <c r="H27" s="221"/>
      <c r="I27" s="221"/>
      <c r="J27" s="221"/>
      <c r="K27" s="221"/>
      <c r="L27" s="221"/>
      <c r="M27" s="221"/>
      <c r="N27" s="222"/>
      <c r="O27" s="35"/>
      <c r="P27" s="29" t="s">
        <v>20</v>
      </c>
      <c r="Q27" s="36">
        <v>1</v>
      </c>
      <c r="R27" s="31">
        <v>10000</v>
      </c>
      <c r="S27" s="32">
        <f t="shared" si="0"/>
        <v>10000</v>
      </c>
      <c r="T27" s="587" t="s">
        <v>51</v>
      </c>
      <c r="U27" s="588"/>
      <c r="V27" s="216" t="s">
        <v>52</v>
      </c>
      <c r="W27" s="221"/>
      <c r="X27" s="221"/>
      <c r="Y27" s="221"/>
      <c r="Z27" s="221"/>
      <c r="AA27" s="221"/>
      <c r="AB27" s="221"/>
      <c r="AC27" s="221"/>
      <c r="AD27" s="221"/>
      <c r="AE27" s="221"/>
      <c r="AF27" s="221"/>
      <c r="AG27" s="222"/>
      <c r="AH27" s="35"/>
      <c r="AI27" s="29" t="s">
        <v>20</v>
      </c>
      <c r="AJ27" s="36">
        <v>1</v>
      </c>
      <c r="AK27" s="31">
        <v>3500</v>
      </c>
      <c r="AL27" s="32">
        <f t="shared" si="1"/>
        <v>3500</v>
      </c>
    </row>
    <row r="28" spans="1:38" ht="13.5">
      <c r="A28" s="587" t="s">
        <v>53</v>
      </c>
      <c r="B28" s="588"/>
      <c r="C28" s="376" t="s">
        <v>54</v>
      </c>
      <c r="D28" s="377"/>
      <c r="E28" s="377"/>
      <c r="F28" s="377"/>
      <c r="G28" s="377"/>
      <c r="H28" s="377"/>
      <c r="I28" s="377"/>
      <c r="J28" s="377"/>
      <c r="K28" s="377"/>
      <c r="L28" s="377"/>
      <c r="M28" s="377"/>
      <c r="N28" s="592"/>
      <c r="O28" s="35"/>
      <c r="P28" s="29" t="s">
        <v>92</v>
      </c>
      <c r="Q28" s="36">
        <v>1</v>
      </c>
      <c r="R28" s="31">
        <v>12000</v>
      </c>
      <c r="S28" s="32">
        <f>R28*Q28</f>
        <v>12000</v>
      </c>
      <c r="T28" s="587" t="s">
        <v>53</v>
      </c>
      <c r="U28" s="588"/>
      <c r="V28" s="376" t="s">
        <v>54</v>
      </c>
      <c r="W28" s="377"/>
      <c r="X28" s="377"/>
      <c r="Y28" s="377"/>
      <c r="Z28" s="377"/>
      <c r="AA28" s="377"/>
      <c r="AB28" s="377"/>
      <c r="AC28" s="377"/>
      <c r="AD28" s="377"/>
      <c r="AE28" s="377"/>
      <c r="AF28" s="377"/>
      <c r="AG28" s="592"/>
      <c r="AH28" s="35"/>
      <c r="AI28" s="29" t="s">
        <v>92</v>
      </c>
      <c r="AJ28" s="36">
        <v>1</v>
      </c>
      <c r="AK28" s="31">
        <v>300000</v>
      </c>
      <c r="AL28" s="32">
        <f>AK28*AJ28</f>
        <v>300000</v>
      </c>
    </row>
    <row r="29" spans="1:38" ht="13.5">
      <c r="A29" s="219"/>
      <c r="B29" s="220"/>
      <c r="C29" s="216"/>
      <c r="D29" s="221"/>
      <c r="E29" s="221"/>
      <c r="F29" s="221"/>
      <c r="G29" s="221"/>
      <c r="H29" s="221"/>
      <c r="I29" s="221"/>
      <c r="J29" s="221"/>
      <c r="K29" s="221"/>
      <c r="L29" s="221"/>
      <c r="M29" s="221"/>
      <c r="N29" s="39" t="s">
        <v>55</v>
      </c>
      <c r="O29" s="35"/>
      <c r="P29" s="29"/>
      <c r="Q29" s="36"/>
      <c r="R29" s="31"/>
      <c r="S29" s="27">
        <f>SUM(S13:S28)</f>
        <v>161898</v>
      </c>
      <c r="T29" s="219"/>
      <c r="U29" s="220"/>
      <c r="V29" s="216"/>
      <c r="W29" s="221"/>
      <c r="X29" s="221"/>
      <c r="Y29" s="221"/>
      <c r="Z29" s="221"/>
      <c r="AA29" s="221"/>
      <c r="AB29" s="221"/>
      <c r="AC29" s="221"/>
      <c r="AD29" s="221"/>
      <c r="AE29" s="221"/>
      <c r="AF29" s="221"/>
      <c r="AG29" s="39" t="s">
        <v>55</v>
      </c>
      <c r="AH29" s="35"/>
      <c r="AI29" s="29"/>
      <c r="AJ29" s="36"/>
      <c r="AK29" s="31"/>
      <c r="AL29" s="27">
        <f>SUM(AL13:AL28)</f>
        <v>539850</v>
      </c>
    </row>
    <row r="30" spans="1:38" ht="13.5">
      <c r="A30" s="599">
        <v>4</v>
      </c>
      <c r="B30" s="600"/>
      <c r="C30" s="40" t="s">
        <v>56</v>
      </c>
      <c r="D30" s="221"/>
      <c r="E30" s="221"/>
      <c r="F30" s="221"/>
      <c r="G30" s="221"/>
      <c r="H30" s="221"/>
      <c r="I30" s="221"/>
      <c r="J30" s="221"/>
      <c r="K30" s="221"/>
      <c r="L30" s="221"/>
      <c r="M30" s="221"/>
      <c r="N30" s="222"/>
      <c r="O30" s="35"/>
      <c r="P30" s="29"/>
      <c r="Q30" s="36"/>
      <c r="R30" s="31"/>
      <c r="S30" s="32"/>
      <c r="T30" s="599">
        <v>4</v>
      </c>
      <c r="U30" s="600"/>
      <c r="V30" s="40" t="s">
        <v>56</v>
      </c>
      <c r="W30" s="221"/>
      <c r="X30" s="221"/>
      <c r="Y30" s="221"/>
      <c r="Z30" s="221"/>
      <c r="AA30" s="221"/>
      <c r="AB30" s="221"/>
      <c r="AC30" s="221"/>
      <c r="AD30" s="221"/>
      <c r="AE30" s="221"/>
      <c r="AF30" s="221"/>
      <c r="AG30" s="222"/>
      <c r="AH30" s="35"/>
      <c r="AI30" s="29"/>
      <c r="AJ30" s="36"/>
      <c r="AK30" s="31"/>
      <c r="AL30" s="32"/>
    </row>
    <row r="31" spans="1:38" ht="13.5">
      <c r="A31" s="587">
        <v>1</v>
      </c>
      <c r="B31" s="588"/>
      <c r="C31" s="596" t="s">
        <v>57</v>
      </c>
      <c r="D31" s="597"/>
      <c r="E31" s="597"/>
      <c r="F31" s="597"/>
      <c r="G31" s="597"/>
      <c r="H31" s="597"/>
      <c r="I31" s="597"/>
      <c r="J31" s="597"/>
      <c r="K31" s="217"/>
      <c r="L31" s="217"/>
      <c r="M31" s="217"/>
      <c r="N31" s="218"/>
      <c r="O31" s="35"/>
      <c r="P31" s="29" t="s">
        <v>58</v>
      </c>
      <c r="Q31" s="36">
        <v>4</v>
      </c>
      <c r="R31" s="31">
        <v>3000</v>
      </c>
      <c r="S31" s="32">
        <f t="shared" si="0"/>
        <v>12000</v>
      </c>
      <c r="T31" s="587" t="s">
        <v>23</v>
      </c>
      <c r="U31" s="588"/>
      <c r="V31" s="596" t="s">
        <v>57</v>
      </c>
      <c r="W31" s="597"/>
      <c r="X31" s="597"/>
      <c r="Y31" s="597"/>
      <c r="Z31" s="597"/>
      <c r="AA31" s="597"/>
      <c r="AB31" s="597"/>
      <c r="AC31" s="597"/>
      <c r="AD31" s="217"/>
      <c r="AE31" s="217"/>
      <c r="AF31" s="217"/>
      <c r="AG31" s="218"/>
      <c r="AH31" s="35"/>
      <c r="AI31" s="29" t="s">
        <v>58</v>
      </c>
      <c r="AJ31" s="36">
        <v>2</v>
      </c>
      <c r="AK31" s="31">
        <v>10000</v>
      </c>
      <c r="AL31" s="32">
        <f t="shared" si="1"/>
        <v>20000</v>
      </c>
    </row>
    <row r="32" spans="1:38" ht="13.5">
      <c r="A32" s="587">
        <v>2</v>
      </c>
      <c r="B32" s="588"/>
      <c r="C32" s="596" t="s">
        <v>59</v>
      </c>
      <c r="D32" s="597"/>
      <c r="E32" s="597"/>
      <c r="F32" s="597"/>
      <c r="G32" s="597"/>
      <c r="H32" s="597"/>
      <c r="I32" s="597"/>
      <c r="J32" s="597"/>
      <c r="K32" s="597"/>
      <c r="L32" s="597"/>
      <c r="M32" s="597"/>
      <c r="N32" s="598"/>
      <c r="O32" s="35"/>
      <c r="P32" s="29" t="s">
        <v>58</v>
      </c>
      <c r="Q32" s="36">
        <v>4</v>
      </c>
      <c r="R32" s="31">
        <v>2000</v>
      </c>
      <c r="S32" s="32">
        <f t="shared" si="0"/>
        <v>8000</v>
      </c>
      <c r="T32" s="587" t="s">
        <v>26</v>
      </c>
      <c r="U32" s="588"/>
      <c r="V32" s="596" t="s">
        <v>59</v>
      </c>
      <c r="W32" s="597"/>
      <c r="X32" s="597"/>
      <c r="Y32" s="597"/>
      <c r="Z32" s="597"/>
      <c r="AA32" s="597"/>
      <c r="AB32" s="597"/>
      <c r="AC32" s="597"/>
      <c r="AD32" s="597"/>
      <c r="AE32" s="597"/>
      <c r="AF32" s="597"/>
      <c r="AG32" s="598"/>
      <c r="AH32" s="35"/>
      <c r="AI32" s="29" t="s">
        <v>58</v>
      </c>
      <c r="AJ32" s="36">
        <v>2</v>
      </c>
      <c r="AK32" s="31">
        <v>4000</v>
      </c>
      <c r="AL32" s="32">
        <f t="shared" si="1"/>
        <v>8000</v>
      </c>
    </row>
    <row r="33" spans="1:38" ht="13.5">
      <c r="A33" s="587">
        <v>3</v>
      </c>
      <c r="B33" s="588"/>
      <c r="C33" s="596" t="s">
        <v>60</v>
      </c>
      <c r="D33" s="597"/>
      <c r="E33" s="597"/>
      <c r="F33" s="597"/>
      <c r="G33" s="597"/>
      <c r="H33" s="597"/>
      <c r="I33" s="597"/>
      <c r="J33" s="597"/>
      <c r="K33" s="597"/>
      <c r="L33" s="597"/>
      <c r="M33" s="597"/>
      <c r="N33" s="598"/>
      <c r="O33" s="35"/>
      <c r="P33" s="29" t="s">
        <v>58</v>
      </c>
      <c r="Q33" s="36">
        <v>2</v>
      </c>
      <c r="R33" s="31">
        <v>2000</v>
      </c>
      <c r="S33" s="32">
        <f t="shared" si="0"/>
        <v>4000</v>
      </c>
      <c r="T33" s="587" t="s">
        <v>31</v>
      </c>
      <c r="U33" s="588"/>
      <c r="V33" s="596" t="s">
        <v>60</v>
      </c>
      <c r="W33" s="597"/>
      <c r="X33" s="597"/>
      <c r="Y33" s="597"/>
      <c r="Z33" s="597"/>
      <c r="AA33" s="597"/>
      <c r="AB33" s="597"/>
      <c r="AC33" s="597"/>
      <c r="AD33" s="597"/>
      <c r="AE33" s="597"/>
      <c r="AF33" s="597"/>
      <c r="AG33" s="598"/>
      <c r="AH33" s="35"/>
      <c r="AI33" s="29" t="s">
        <v>58</v>
      </c>
      <c r="AJ33" s="36">
        <v>2</v>
      </c>
      <c r="AK33" s="31">
        <v>2000</v>
      </c>
      <c r="AL33" s="32">
        <f t="shared" si="1"/>
        <v>4000</v>
      </c>
    </row>
    <row r="34" spans="1:38" ht="13.5">
      <c r="A34" s="587">
        <v>4</v>
      </c>
      <c r="B34" s="588"/>
      <c r="C34" s="376" t="s">
        <v>61</v>
      </c>
      <c r="D34" s="377"/>
      <c r="E34" s="377"/>
      <c r="F34" s="377"/>
      <c r="G34" s="377"/>
      <c r="H34" s="377"/>
      <c r="I34" s="377"/>
      <c r="J34" s="377"/>
      <c r="K34" s="377"/>
      <c r="L34" s="377"/>
      <c r="M34" s="377"/>
      <c r="N34" s="592"/>
      <c r="O34" s="35"/>
      <c r="P34" s="29" t="s">
        <v>58</v>
      </c>
      <c r="Q34" s="36">
        <v>1</v>
      </c>
      <c r="R34" s="31">
        <v>1875</v>
      </c>
      <c r="S34" s="32">
        <f t="shared" si="0"/>
        <v>1875</v>
      </c>
      <c r="T34" s="587" t="s">
        <v>33</v>
      </c>
      <c r="U34" s="588"/>
      <c r="V34" s="376" t="s">
        <v>61</v>
      </c>
      <c r="W34" s="377"/>
      <c r="X34" s="377"/>
      <c r="Y34" s="377"/>
      <c r="Z34" s="377"/>
      <c r="AA34" s="377"/>
      <c r="AB34" s="377"/>
      <c r="AC34" s="377"/>
      <c r="AD34" s="377"/>
      <c r="AE34" s="377"/>
      <c r="AF34" s="377"/>
      <c r="AG34" s="592"/>
      <c r="AH34" s="35"/>
      <c r="AI34" s="29" t="s">
        <v>20</v>
      </c>
      <c r="AJ34" s="36">
        <v>1</v>
      </c>
      <c r="AK34" s="31">
        <v>3000</v>
      </c>
      <c r="AL34" s="32">
        <f t="shared" si="1"/>
        <v>3000</v>
      </c>
    </row>
    <row r="35" spans="1:38" ht="13.5">
      <c r="A35" s="587">
        <v>5</v>
      </c>
      <c r="B35" s="588"/>
      <c r="C35" s="376" t="s">
        <v>62</v>
      </c>
      <c r="D35" s="377"/>
      <c r="E35" s="377"/>
      <c r="F35" s="377"/>
      <c r="G35" s="377"/>
      <c r="H35" s="377"/>
      <c r="I35" s="377"/>
      <c r="J35" s="377"/>
      <c r="K35" s="377"/>
      <c r="L35" s="377"/>
      <c r="M35" s="377"/>
      <c r="N35" s="592"/>
      <c r="O35" s="35"/>
      <c r="P35" s="29" t="s">
        <v>20</v>
      </c>
      <c r="Q35" s="36">
        <v>1</v>
      </c>
      <c r="R35" s="31">
        <v>62500</v>
      </c>
      <c r="S35" s="32">
        <f t="shared" si="0"/>
        <v>62500</v>
      </c>
      <c r="T35" s="587" t="s">
        <v>35</v>
      </c>
      <c r="U35" s="588"/>
      <c r="V35" s="376" t="s">
        <v>62</v>
      </c>
      <c r="W35" s="377"/>
      <c r="X35" s="377"/>
      <c r="Y35" s="377"/>
      <c r="Z35" s="377"/>
      <c r="AA35" s="377"/>
      <c r="AB35" s="377"/>
      <c r="AC35" s="377"/>
      <c r="AD35" s="377"/>
      <c r="AE35" s="377"/>
      <c r="AF35" s="377"/>
      <c r="AG35" s="592"/>
      <c r="AH35" s="35"/>
      <c r="AI35" s="29" t="s">
        <v>63</v>
      </c>
      <c r="AJ35" s="36">
        <v>1</v>
      </c>
      <c r="AK35" s="31">
        <v>30000</v>
      </c>
      <c r="AL35" s="32">
        <f t="shared" si="1"/>
        <v>30000</v>
      </c>
    </row>
    <row r="36" spans="1:38" ht="13.5">
      <c r="A36" s="587">
        <v>6</v>
      </c>
      <c r="B36" s="588"/>
      <c r="C36" s="376" t="s">
        <v>64</v>
      </c>
      <c r="D36" s="377"/>
      <c r="E36" s="377"/>
      <c r="F36" s="377"/>
      <c r="G36" s="377"/>
      <c r="H36" s="377"/>
      <c r="I36" s="377"/>
      <c r="J36" s="377"/>
      <c r="K36" s="377"/>
      <c r="L36" s="377"/>
      <c r="M36" s="377"/>
      <c r="N36" s="592"/>
      <c r="O36" s="35"/>
      <c r="P36" s="29" t="s">
        <v>63</v>
      </c>
      <c r="Q36" s="36">
        <v>1</v>
      </c>
      <c r="R36" s="31">
        <v>31250</v>
      </c>
      <c r="S36" s="32">
        <f t="shared" si="0"/>
        <v>31250</v>
      </c>
      <c r="T36" s="219"/>
      <c r="U36" s="220"/>
      <c r="V36" s="376" t="s">
        <v>64</v>
      </c>
      <c r="W36" s="377"/>
      <c r="X36" s="377"/>
      <c r="Y36" s="377"/>
      <c r="Z36" s="377"/>
      <c r="AA36" s="377"/>
      <c r="AB36" s="377"/>
      <c r="AC36" s="377"/>
      <c r="AD36" s="377"/>
      <c r="AE36" s="377"/>
      <c r="AF36" s="377"/>
      <c r="AG36" s="592"/>
      <c r="AH36" s="35"/>
      <c r="AI36" s="29" t="s">
        <v>63</v>
      </c>
      <c r="AJ36" s="36">
        <v>1</v>
      </c>
      <c r="AK36" s="31">
        <v>7500</v>
      </c>
      <c r="AL36" s="32">
        <f t="shared" si="1"/>
        <v>7500</v>
      </c>
    </row>
    <row r="37" spans="1:38" ht="13.5">
      <c r="A37" s="219">
        <v>7</v>
      </c>
      <c r="B37" s="220"/>
      <c r="C37" s="596" t="s">
        <v>65</v>
      </c>
      <c r="D37" s="597"/>
      <c r="E37" s="597"/>
      <c r="F37" s="597"/>
      <c r="G37" s="597"/>
      <c r="H37" s="597"/>
      <c r="I37" s="597"/>
      <c r="J37" s="597"/>
      <c r="K37" s="597"/>
      <c r="L37" s="597"/>
      <c r="M37" s="597"/>
      <c r="N37" s="598"/>
      <c r="O37" s="35"/>
      <c r="P37" s="29" t="s">
        <v>63</v>
      </c>
      <c r="Q37" s="36">
        <v>1</v>
      </c>
      <c r="R37" s="31">
        <v>12500</v>
      </c>
      <c r="S37" s="32">
        <f t="shared" si="0"/>
        <v>12500</v>
      </c>
      <c r="T37" s="587" t="s">
        <v>38</v>
      </c>
      <c r="U37" s="588"/>
      <c r="V37" s="596" t="s">
        <v>65</v>
      </c>
      <c r="W37" s="597"/>
      <c r="X37" s="597"/>
      <c r="Y37" s="597"/>
      <c r="Z37" s="597"/>
      <c r="AA37" s="597"/>
      <c r="AB37" s="597"/>
      <c r="AC37" s="597"/>
      <c r="AD37" s="597"/>
      <c r="AE37" s="597"/>
      <c r="AF37" s="597"/>
      <c r="AG37" s="598"/>
      <c r="AH37" s="35"/>
      <c r="AI37" s="29" t="s">
        <v>63</v>
      </c>
      <c r="AJ37" s="36">
        <v>2</v>
      </c>
      <c r="AK37" s="31">
        <v>3000</v>
      </c>
      <c r="AL37" s="32">
        <f t="shared" si="1"/>
        <v>6000</v>
      </c>
    </row>
    <row r="38" spans="1:38" ht="13.5">
      <c r="A38" s="587">
        <v>8</v>
      </c>
      <c r="B38" s="588"/>
      <c r="C38" s="596" t="s">
        <v>66</v>
      </c>
      <c r="D38" s="597"/>
      <c r="E38" s="597"/>
      <c r="F38" s="597"/>
      <c r="G38" s="597"/>
      <c r="H38" s="597"/>
      <c r="I38" s="597"/>
      <c r="J38" s="597"/>
      <c r="K38" s="597"/>
      <c r="L38" s="597"/>
      <c r="M38" s="597"/>
      <c r="N38" s="598"/>
      <c r="O38" s="35"/>
      <c r="P38" s="29" t="s">
        <v>74</v>
      </c>
      <c r="Q38" s="36">
        <v>1</v>
      </c>
      <c r="R38" s="31">
        <v>3125</v>
      </c>
      <c r="S38" s="32">
        <f t="shared" si="0"/>
        <v>3125</v>
      </c>
      <c r="T38" s="587" t="s">
        <v>41</v>
      </c>
      <c r="U38" s="588"/>
      <c r="V38" s="596" t="s">
        <v>66</v>
      </c>
      <c r="W38" s="597"/>
      <c r="X38" s="597"/>
      <c r="Y38" s="597"/>
      <c r="Z38" s="597"/>
      <c r="AA38" s="597"/>
      <c r="AB38" s="597"/>
      <c r="AC38" s="597"/>
      <c r="AD38" s="597"/>
      <c r="AE38" s="597"/>
      <c r="AF38" s="597"/>
      <c r="AG38" s="218"/>
      <c r="AH38" s="35"/>
      <c r="AI38" s="29" t="s">
        <v>67</v>
      </c>
      <c r="AJ38" s="36">
        <v>1</v>
      </c>
      <c r="AK38" s="31">
        <v>1000</v>
      </c>
      <c r="AL38" s="32">
        <f t="shared" si="1"/>
        <v>1000</v>
      </c>
    </row>
    <row r="39" spans="1:38" ht="13.5">
      <c r="A39" s="587">
        <v>9</v>
      </c>
      <c r="B39" s="588"/>
      <c r="C39" s="596" t="s">
        <v>68</v>
      </c>
      <c r="D39" s="597"/>
      <c r="E39" s="597"/>
      <c r="F39" s="597"/>
      <c r="G39" s="597"/>
      <c r="H39" s="597"/>
      <c r="I39" s="597"/>
      <c r="J39" s="597"/>
      <c r="K39" s="597"/>
      <c r="L39" s="597"/>
      <c r="M39" s="597"/>
      <c r="N39" s="218"/>
      <c r="O39" s="35"/>
      <c r="P39" s="29" t="s">
        <v>20</v>
      </c>
      <c r="Q39" s="36">
        <v>1</v>
      </c>
      <c r="R39" s="31">
        <v>18750</v>
      </c>
      <c r="S39" s="32">
        <f t="shared" si="0"/>
        <v>18750</v>
      </c>
      <c r="T39" s="587" t="s">
        <v>44</v>
      </c>
      <c r="U39" s="588"/>
      <c r="V39" s="376" t="s">
        <v>68</v>
      </c>
      <c r="W39" s="377"/>
      <c r="X39" s="377"/>
      <c r="Y39" s="377"/>
      <c r="Z39" s="377"/>
      <c r="AA39" s="377"/>
      <c r="AB39" s="377"/>
      <c r="AC39" s="377"/>
      <c r="AD39" s="377"/>
      <c r="AE39" s="377"/>
      <c r="AF39" s="377"/>
      <c r="AG39" s="592"/>
      <c r="AH39" s="35"/>
      <c r="AI39" s="29" t="s">
        <v>20</v>
      </c>
      <c r="AJ39" s="36">
        <v>1</v>
      </c>
      <c r="AK39" s="31">
        <v>7500</v>
      </c>
      <c r="AL39" s="32">
        <f t="shared" si="1"/>
        <v>7500</v>
      </c>
    </row>
    <row r="40" spans="1:38" ht="13.5">
      <c r="A40" s="587">
        <v>10</v>
      </c>
      <c r="B40" s="588"/>
      <c r="C40" s="593" t="s">
        <v>69</v>
      </c>
      <c r="D40" s="594"/>
      <c r="E40" s="594"/>
      <c r="F40" s="594"/>
      <c r="G40" s="594"/>
      <c r="H40" s="594"/>
      <c r="I40" s="594"/>
      <c r="J40" s="594"/>
      <c r="K40" s="594"/>
      <c r="L40" s="594"/>
      <c r="M40" s="594"/>
      <c r="N40" s="595"/>
      <c r="O40" s="35"/>
      <c r="P40" s="29" t="s">
        <v>20</v>
      </c>
      <c r="Q40" s="36">
        <v>1</v>
      </c>
      <c r="R40" s="31">
        <v>2500</v>
      </c>
      <c r="S40" s="32">
        <f t="shared" si="0"/>
        <v>2500</v>
      </c>
      <c r="T40" s="587" t="s">
        <v>46</v>
      </c>
      <c r="U40" s="588"/>
      <c r="V40" s="593" t="s">
        <v>69</v>
      </c>
      <c r="W40" s="594"/>
      <c r="X40" s="594"/>
      <c r="Y40" s="594"/>
      <c r="Z40" s="594"/>
      <c r="AA40" s="594"/>
      <c r="AB40" s="594"/>
      <c r="AC40" s="594"/>
      <c r="AD40" s="594"/>
      <c r="AE40" s="594"/>
      <c r="AF40" s="594"/>
      <c r="AG40" s="595"/>
      <c r="AH40" s="35"/>
      <c r="AI40" s="29" t="s">
        <v>20</v>
      </c>
      <c r="AJ40" s="36">
        <v>1</v>
      </c>
      <c r="AK40" s="31">
        <v>3000</v>
      </c>
      <c r="AL40" s="32">
        <f t="shared" si="1"/>
        <v>3000</v>
      </c>
    </row>
    <row r="41" spans="1:38" ht="13.5">
      <c r="A41" s="587">
        <v>11</v>
      </c>
      <c r="B41" s="588"/>
      <c r="C41" s="593" t="s">
        <v>70</v>
      </c>
      <c r="D41" s="594"/>
      <c r="E41" s="594"/>
      <c r="F41" s="594"/>
      <c r="G41" s="594"/>
      <c r="H41" s="594"/>
      <c r="I41" s="594"/>
      <c r="J41" s="594"/>
      <c r="K41" s="594"/>
      <c r="L41" s="594"/>
      <c r="M41" s="594"/>
      <c r="N41" s="595"/>
      <c r="O41" s="35"/>
      <c r="P41" s="29" t="s">
        <v>20</v>
      </c>
      <c r="Q41" s="36">
        <v>1</v>
      </c>
      <c r="R41" s="31">
        <v>10000</v>
      </c>
      <c r="S41" s="32">
        <f t="shared" si="0"/>
        <v>10000</v>
      </c>
      <c r="T41" s="587" t="s">
        <v>48</v>
      </c>
      <c r="U41" s="588"/>
      <c r="V41" s="41"/>
      <c r="W41" s="217" t="s">
        <v>70</v>
      </c>
      <c r="X41" s="217"/>
      <c r="Y41" s="217"/>
      <c r="Z41" s="217"/>
      <c r="AA41" s="217"/>
      <c r="AB41" s="217"/>
      <c r="AC41" s="217"/>
      <c r="AD41" s="217"/>
      <c r="AE41" s="217"/>
      <c r="AF41" s="217"/>
      <c r="AG41" s="218"/>
      <c r="AH41" s="35"/>
      <c r="AI41" s="29" t="s">
        <v>20</v>
      </c>
      <c r="AJ41" s="36">
        <v>2</v>
      </c>
      <c r="AK41" s="31">
        <v>2000</v>
      </c>
      <c r="AL41" s="32">
        <f t="shared" si="1"/>
        <v>4000</v>
      </c>
    </row>
    <row r="42" spans="1:38" ht="13.5">
      <c r="A42" s="587">
        <v>12</v>
      </c>
      <c r="B42" s="588"/>
      <c r="C42" s="376" t="s">
        <v>71</v>
      </c>
      <c r="D42" s="377"/>
      <c r="E42" s="377"/>
      <c r="F42" s="377"/>
      <c r="G42" s="377"/>
      <c r="H42" s="377"/>
      <c r="I42" s="377"/>
      <c r="J42" s="377"/>
      <c r="K42" s="377"/>
      <c r="L42" s="217"/>
      <c r="M42" s="217"/>
      <c r="N42" s="218"/>
      <c r="O42" s="35"/>
      <c r="P42" s="29" t="s">
        <v>67</v>
      </c>
      <c r="Q42" s="36">
        <v>1</v>
      </c>
      <c r="R42" s="31">
        <v>6250</v>
      </c>
      <c r="S42" s="32">
        <f t="shared" si="0"/>
        <v>6250</v>
      </c>
      <c r="T42" s="587" t="s">
        <v>51</v>
      </c>
      <c r="U42" s="588"/>
      <c r="V42" s="216"/>
      <c r="W42" s="221" t="s">
        <v>71</v>
      </c>
      <c r="X42" s="221"/>
      <c r="Y42" s="221"/>
      <c r="Z42" s="221"/>
      <c r="AA42" s="221"/>
      <c r="AB42" s="221"/>
      <c r="AC42" s="221"/>
      <c r="AD42" s="221"/>
      <c r="AE42" s="221"/>
      <c r="AF42" s="221"/>
      <c r="AG42" s="222"/>
      <c r="AH42" s="35"/>
      <c r="AI42" s="29" t="s">
        <v>67</v>
      </c>
      <c r="AJ42" s="36">
        <v>1</v>
      </c>
      <c r="AK42" s="31">
        <v>10000</v>
      </c>
      <c r="AL42" s="32">
        <f t="shared" si="1"/>
        <v>10000</v>
      </c>
    </row>
    <row r="43" spans="1:38" ht="13.5">
      <c r="A43" s="587"/>
      <c r="B43" s="588"/>
      <c r="C43" s="589"/>
      <c r="D43" s="590"/>
      <c r="E43" s="590"/>
      <c r="F43" s="590"/>
      <c r="G43" s="590"/>
      <c r="H43" s="590"/>
      <c r="I43" s="590"/>
      <c r="J43" s="590"/>
      <c r="K43" s="590"/>
      <c r="L43" s="221"/>
      <c r="M43" s="221"/>
      <c r="N43" s="222"/>
      <c r="O43" s="35"/>
      <c r="P43" s="29"/>
      <c r="Q43" s="36"/>
      <c r="R43" s="31"/>
      <c r="S43" s="32">
        <f t="shared" si="0"/>
        <v>0</v>
      </c>
      <c r="T43" s="577" t="s">
        <v>8</v>
      </c>
      <c r="U43" s="578"/>
      <c r="V43" s="579" t="s">
        <v>55</v>
      </c>
      <c r="W43" s="580"/>
      <c r="X43" s="580"/>
      <c r="Y43" s="580"/>
      <c r="Z43" s="580"/>
      <c r="AA43" s="580"/>
      <c r="AB43" s="580"/>
      <c r="AC43" s="580"/>
      <c r="AD43" s="580"/>
      <c r="AE43" s="580"/>
      <c r="AF43" s="580"/>
      <c r="AG43" s="581"/>
      <c r="AH43" s="187"/>
      <c r="AI43" s="42"/>
      <c r="AJ43" s="43"/>
      <c r="AK43" s="44"/>
      <c r="AL43" s="45">
        <f>SUM(AL31:AL42)</f>
        <v>104000</v>
      </c>
    </row>
    <row r="44" spans="1:38" ht="13.5">
      <c r="A44" s="577" t="s">
        <v>8</v>
      </c>
      <c r="B44" s="578"/>
      <c r="C44" s="579" t="s">
        <v>55</v>
      </c>
      <c r="D44" s="580"/>
      <c r="E44" s="580"/>
      <c r="F44" s="580"/>
      <c r="G44" s="580"/>
      <c r="H44" s="580"/>
      <c r="I44" s="580"/>
      <c r="J44" s="580"/>
      <c r="K44" s="580"/>
      <c r="L44" s="580"/>
      <c r="M44" s="580"/>
      <c r="N44" s="581"/>
      <c r="O44" s="187"/>
      <c r="P44" s="42"/>
      <c r="Q44" s="43"/>
      <c r="R44" s="44"/>
      <c r="S44" s="45">
        <f>SUM(S31:S43)</f>
        <v>172750</v>
      </c>
      <c r="T44" s="582"/>
      <c r="U44" s="583"/>
      <c r="V44" s="584"/>
      <c r="W44" s="585"/>
      <c r="X44" s="585"/>
      <c r="Y44" s="585"/>
      <c r="Z44" s="585"/>
      <c r="AA44" s="585"/>
      <c r="AB44" s="585"/>
      <c r="AC44" s="585"/>
      <c r="AD44" s="585"/>
      <c r="AE44" s="585"/>
      <c r="AF44" s="585"/>
      <c r="AG44" s="586"/>
      <c r="AH44" s="187"/>
      <c r="AI44" s="42"/>
      <c r="AJ44" s="43"/>
      <c r="AK44" s="44"/>
      <c r="AL44" s="45"/>
    </row>
    <row r="45" spans="1:38" ht="13.5">
      <c r="A45" s="582"/>
      <c r="B45" s="583"/>
      <c r="C45" s="584"/>
      <c r="D45" s="585"/>
      <c r="E45" s="585"/>
      <c r="F45" s="585"/>
      <c r="G45" s="585"/>
      <c r="H45" s="585"/>
      <c r="I45" s="585"/>
      <c r="J45" s="585"/>
      <c r="K45" s="585"/>
      <c r="L45" s="585"/>
      <c r="M45" s="585"/>
      <c r="N45" s="586"/>
      <c r="O45" s="187"/>
      <c r="P45" s="42"/>
      <c r="Q45" s="43"/>
      <c r="R45" s="44"/>
      <c r="S45" s="45"/>
      <c r="T45" s="567"/>
      <c r="U45" s="568"/>
      <c r="V45" s="376"/>
      <c r="W45" s="569"/>
      <c r="X45" s="569"/>
      <c r="Y45" s="569"/>
      <c r="Z45" s="569"/>
      <c r="AA45" s="569"/>
      <c r="AB45" s="569"/>
      <c r="AC45" s="569"/>
      <c r="AD45" s="569"/>
      <c r="AE45" s="569"/>
      <c r="AF45" s="569"/>
      <c r="AG45" s="570"/>
      <c r="AH45" s="34"/>
      <c r="AI45" s="29"/>
      <c r="AJ45" s="47"/>
      <c r="AK45" s="31"/>
      <c r="AL45" s="32"/>
    </row>
    <row r="46" spans="1:38" ht="14">
      <c r="A46" s="567"/>
      <c r="B46" s="568"/>
      <c r="C46" s="376"/>
      <c r="D46" s="569"/>
      <c r="E46" s="569"/>
      <c r="F46" s="569"/>
      <c r="G46" s="569"/>
      <c r="H46" s="569"/>
      <c r="I46" s="569"/>
      <c r="J46" s="569"/>
      <c r="K46" s="569"/>
      <c r="L46" s="569"/>
      <c r="M46" s="569"/>
      <c r="N46" s="570"/>
      <c r="O46" s="34"/>
      <c r="P46" s="29"/>
      <c r="Q46" s="47"/>
      <c r="R46" s="31"/>
      <c r="S46" s="32"/>
      <c r="T46" s="443" t="s">
        <v>72</v>
      </c>
      <c r="U46" s="444"/>
      <c r="V46" s="571"/>
      <c r="W46" s="572"/>
      <c r="X46" s="572"/>
      <c r="Y46" s="572"/>
      <c r="Z46" s="572"/>
      <c r="AA46" s="572"/>
      <c r="AB46" s="572"/>
      <c r="AC46" s="572"/>
      <c r="AD46" s="572"/>
      <c r="AE46" s="572"/>
      <c r="AF46" s="572"/>
      <c r="AG46" s="573"/>
      <c r="AH46" s="48"/>
      <c r="AI46" s="49"/>
      <c r="AJ46" s="50"/>
      <c r="AK46" s="51"/>
      <c r="AL46" s="27"/>
    </row>
    <row r="47" spans="1:38" ht="14">
      <c r="A47" s="443" t="s">
        <v>72</v>
      </c>
      <c r="B47" s="444"/>
      <c r="C47" s="574" t="s">
        <v>73</v>
      </c>
      <c r="D47" s="575"/>
      <c r="E47" s="575"/>
      <c r="F47" s="575"/>
      <c r="G47" s="575"/>
      <c r="H47" s="575"/>
      <c r="I47" s="575"/>
      <c r="J47" s="575"/>
      <c r="K47" s="575"/>
      <c r="L47" s="575"/>
      <c r="M47" s="575"/>
      <c r="N47" s="576"/>
      <c r="O47" s="48"/>
      <c r="P47" s="49"/>
      <c r="Q47" s="50"/>
      <c r="R47" s="51"/>
      <c r="S47" s="27"/>
      <c r="T47" s="443"/>
      <c r="U47" s="444"/>
      <c r="V47" s="574" t="s">
        <v>73</v>
      </c>
      <c r="W47" s="575"/>
      <c r="X47" s="575"/>
      <c r="Y47" s="575"/>
      <c r="Z47" s="575"/>
      <c r="AA47" s="575"/>
      <c r="AB47" s="575"/>
      <c r="AC47" s="575"/>
      <c r="AD47" s="575"/>
      <c r="AE47" s="575"/>
      <c r="AF47" s="575"/>
      <c r="AG47" s="576"/>
      <c r="AH47" s="48"/>
      <c r="AI47" s="49"/>
      <c r="AJ47" s="50"/>
      <c r="AK47" s="51"/>
      <c r="AL47" s="27"/>
    </row>
    <row r="48" spans="1:38" ht="13.5">
      <c r="A48" s="443"/>
      <c r="B48" s="444"/>
      <c r="C48" s="536" t="s">
        <v>160</v>
      </c>
      <c r="D48" s="537"/>
      <c r="E48" s="537"/>
      <c r="F48" s="537"/>
      <c r="G48" s="537"/>
      <c r="H48" s="537"/>
      <c r="I48" s="537"/>
      <c r="J48" s="537"/>
      <c r="K48" s="537"/>
      <c r="L48" s="537"/>
      <c r="M48" s="537"/>
      <c r="N48" s="538"/>
      <c r="O48" s="52"/>
      <c r="P48" s="53" t="s">
        <v>74</v>
      </c>
      <c r="Q48" s="54"/>
      <c r="R48" s="52">
        <v>50000</v>
      </c>
      <c r="S48" s="27"/>
      <c r="T48" s="480">
        <v>1</v>
      </c>
      <c r="U48" s="481"/>
      <c r="V48" s="514" t="s">
        <v>160</v>
      </c>
      <c r="W48" s="515"/>
      <c r="X48" s="515"/>
      <c r="Y48" s="515"/>
      <c r="Z48" s="515"/>
      <c r="AA48" s="515"/>
      <c r="AB48" s="515"/>
      <c r="AC48" s="515"/>
      <c r="AD48" s="515"/>
      <c r="AE48" s="515"/>
      <c r="AF48" s="515"/>
      <c r="AG48" s="516"/>
      <c r="AH48" s="59" t="s">
        <v>200</v>
      </c>
      <c r="AI48" s="53" t="s">
        <v>74</v>
      </c>
      <c r="AJ48" s="54">
        <v>1</v>
      </c>
      <c r="AK48" s="52"/>
      <c r="AL48" s="55">
        <f t="shared" ref="AL48:AL56" si="2">AK48*AJ48</f>
        <v>0</v>
      </c>
    </row>
    <row r="49" spans="1:38" ht="14.25" customHeight="1">
      <c r="A49" s="480">
        <v>1</v>
      </c>
      <c r="B49" s="481"/>
      <c r="C49" s="536" t="s">
        <v>161</v>
      </c>
      <c r="D49" s="537"/>
      <c r="E49" s="537"/>
      <c r="F49" s="537"/>
      <c r="G49" s="537"/>
      <c r="H49" s="537"/>
      <c r="I49" s="537"/>
      <c r="J49" s="537"/>
      <c r="K49" s="537"/>
      <c r="L49" s="537"/>
      <c r="M49" s="537"/>
      <c r="N49" s="538"/>
      <c r="O49" s="57"/>
      <c r="P49" s="53" t="s">
        <v>78</v>
      </c>
      <c r="Q49" s="54"/>
      <c r="R49" s="58">
        <v>28187.5</v>
      </c>
      <c r="S49" s="55">
        <f t="shared" ref="S49:S57" si="3">R49*Q49</f>
        <v>0</v>
      </c>
      <c r="T49" s="480">
        <v>2</v>
      </c>
      <c r="U49" s="481"/>
      <c r="V49" s="514" t="s">
        <v>161</v>
      </c>
      <c r="W49" s="515"/>
      <c r="X49" s="515"/>
      <c r="Y49" s="515"/>
      <c r="Z49" s="515"/>
      <c r="AA49" s="515"/>
      <c r="AB49" s="515"/>
      <c r="AC49" s="515"/>
      <c r="AD49" s="515"/>
      <c r="AE49" s="515"/>
      <c r="AF49" s="515"/>
      <c r="AG49" s="516"/>
      <c r="AH49" s="59" t="s">
        <v>200</v>
      </c>
      <c r="AI49" s="53" t="s">
        <v>78</v>
      </c>
      <c r="AJ49" s="54">
        <v>2</v>
      </c>
      <c r="AK49" s="52"/>
      <c r="AL49" s="55">
        <f>AK49*AJ49</f>
        <v>0</v>
      </c>
    </row>
    <row r="50" spans="1:38" ht="14.25" customHeight="1">
      <c r="A50" s="480">
        <v>2</v>
      </c>
      <c r="B50" s="481"/>
      <c r="C50" s="536" t="s">
        <v>162</v>
      </c>
      <c r="D50" s="537"/>
      <c r="E50" s="537"/>
      <c r="F50" s="537"/>
      <c r="G50" s="537"/>
      <c r="H50" s="537"/>
      <c r="I50" s="537"/>
      <c r="J50" s="537"/>
      <c r="K50" s="537"/>
      <c r="L50" s="537"/>
      <c r="M50" s="537"/>
      <c r="N50" s="538"/>
      <c r="O50" s="59"/>
      <c r="P50" s="53" t="s">
        <v>78</v>
      </c>
      <c r="Q50" s="54"/>
      <c r="R50" s="60">
        <v>8868.75</v>
      </c>
      <c r="S50" s="55">
        <f>R50*Q50</f>
        <v>0</v>
      </c>
      <c r="T50" s="480">
        <v>3</v>
      </c>
      <c r="U50" s="481"/>
      <c r="V50" s="514" t="s">
        <v>162</v>
      </c>
      <c r="W50" s="515"/>
      <c r="X50" s="515"/>
      <c r="Y50" s="515"/>
      <c r="Z50" s="515"/>
      <c r="AA50" s="515"/>
      <c r="AB50" s="515"/>
      <c r="AC50" s="515"/>
      <c r="AD50" s="515"/>
      <c r="AE50" s="515"/>
      <c r="AF50" s="515"/>
      <c r="AG50" s="516"/>
      <c r="AH50" s="59" t="s">
        <v>200</v>
      </c>
      <c r="AI50" s="53" t="s">
        <v>78</v>
      </c>
      <c r="AJ50" s="54">
        <v>1</v>
      </c>
      <c r="AK50" s="52"/>
      <c r="AL50" s="55">
        <f t="shared" si="2"/>
        <v>0</v>
      </c>
    </row>
    <row r="51" spans="1:38" ht="14.25" customHeight="1">
      <c r="A51" s="480">
        <v>3</v>
      </c>
      <c r="B51" s="481"/>
      <c r="C51" s="536" t="s">
        <v>163</v>
      </c>
      <c r="D51" s="537"/>
      <c r="E51" s="537"/>
      <c r="F51" s="537"/>
      <c r="G51" s="537"/>
      <c r="H51" s="537"/>
      <c r="I51" s="537"/>
      <c r="J51" s="537"/>
      <c r="K51" s="537"/>
      <c r="L51" s="537"/>
      <c r="M51" s="537"/>
      <c r="N51" s="538"/>
      <c r="O51" s="59"/>
      <c r="P51" s="53" t="s">
        <v>78</v>
      </c>
      <c r="Q51" s="54"/>
      <c r="R51" s="60">
        <v>5125</v>
      </c>
      <c r="S51" s="55">
        <f t="shared" si="3"/>
        <v>0</v>
      </c>
      <c r="T51" s="188"/>
      <c r="U51" s="189"/>
      <c r="V51" s="514" t="s">
        <v>163</v>
      </c>
      <c r="W51" s="515"/>
      <c r="X51" s="515"/>
      <c r="Y51" s="515"/>
      <c r="Z51" s="515"/>
      <c r="AA51" s="515"/>
      <c r="AB51" s="515"/>
      <c r="AC51" s="515"/>
      <c r="AD51" s="515"/>
      <c r="AE51" s="515"/>
      <c r="AF51" s="515"/>
      <c r="AG51" s="516"/>
      <c r="AH51" s="59" t="s">
        <v>200</v>
      </c>
      <c r="AI51" s="53" t="s">
        <v>78</v>
      </c>
      <c r="AJ51" s="54">
        <v>1</v>
      </c>
      <c r="AK51" s="52"/>
      <c r="AL51" s="55"/>
    </row>
    <row r="52" spans="1:38" ht="14.25" customHeight="1">
      <c r="A52" s="480">
        <v>4</v>
      </c>
      <c r="B52" s="481"/>
      <c r="C52" s="536" t="s">
        <v>77</v>
      </c>
      <c r="D52" s="537"/>
      <c r="E52" s="537"/>
      <c r="F52" s="537"/>
      <c r="G52" s="537"/>
      <c r="H52" s="537"/>
      <c r="I52" s="537"/>
      <c r="J52" s="537"/>
      <c r="K52" s="537"/>
      <c r="L52" s="537"/>
      <c r="M52" s="537"/>
      <c r="N52" s="538"/>
      <c r="O52" s="52"/>
      <c r="P52" s="53" t="s">
        <v>74</v>
      </c>
      <c r="Q52" s="54"/>
      <c r="R52" s="52">
        <v>3000</v>
      </c>
      <c r="S52" s="55">
        <f t="shared" si="3"/>
        <v>0</v>
      </c>
      <c r="T52" s="480">
        <v>4</v>
      </c>
      <c r="U52" s="481"/>
      <c r="V52" s="514" t="s">
        <v>77</v>
      </c>
      <c r="W52" s="515"/>
      <c r="X52" s="515"/>
      <c r="Y52" s="515"/>
      <c r="Z52" s="515"/>
      <c r="AA52" s="515"/>
      <c r="AB52" s="515"/>
      <c r="AC52" s="515"/>
      <c r="AD52" s="515"/>
      <c r="AE52" s="515"/>
      <c r="AF52" s="515"/>
      <c r="AG52" s="516"/>
      <c r="AH52" s="59" t="s">
        <v>200</v>
      </c>
      <c r="AI52" s="53" t="s">
        <v>74</v>
      </c>
      <c r="AJ52" s="54">
        <v>1</v>
      </c>
      <c r="AK52" s="58"/>
      <c r="AL52" s="55">
        <f t="shared" si="2"/>
        <v>0</v>
      </c>
    </row>
    <row r="53" spans="1:38" ht="14.25" customHeight="1">
      <c r="A53" s="480">
        <v>5</v>
      </c>
      <c r="B53" s="481"/>
      <c r="C53" s="536" t="s">
        <v>165</v>
      </c>
      <c r="D53" s="537"/>
      <c r="E53" s="537"/>
      <c r="F53" s="537"/>
      <c r="G53" s="537"/>
      <c r="H53" s="537"/>
      <c r="I53" s="537"/>
      <c r="J53" s="537"/>
      <c r="K53" s="537"/>
      <c r="L53" s="537"/>
      <c r="M53" s="537"/>
      <c r="N53" s="538"/>
      <c r="O53" s="57"/>
      <c r="P53" s="53" t="s">
        <v>37</v>
      </c>
      <c r="Q53" s="54"/>
      <c r="R53" s="58">
        <v>11875</v>
      </c>
      <c r="S53" s="55">
        <f t="shared" si="3"/>
        <v>0</v>
      </c>
      <c r="T53" s="480">
        <v>5</v>
      </c>
      <c r="U53" s="481"/>
      <c r="V53" s="514" t="s">
        <v>165</v>
      </c>
      <c r="W53" s="515"/>
      <c r="X53" s="515"/>
      <c r="Y53" s="515"/>
      <c r="Z53" s="515"/>
      <c r="AA53" s="515"/>
      <c r="AB53" s="515"/>
      <c r="AC53" s="515"/>
      <c r="AD53" s="515"/>
      <c r="AE53" s="515"/>
      <c r="AF53" s="515"/>
      <c r="AG53" s="516"/>
      <c r="AH53" s="59" t="s">
        <v>200</v>
      </c>
      <c r="AI53" s="53" t="s">
        <v>37</v>
      </c>
      <c r="AJ53" s="54">
        <v>3</v>
      </c>
      <c r="AK53" s="60"/>
      <c r="AL53" s="55">
        <f t="shared" si="2"/>
        <v>0</v>
      </c>
    </row>
    <row r="54" spans="1:38" ht="14.25" customHeight="1">
      <c r="A54" s="480">
        <v>6</v>
      </c>
      <c r="B54" s="481"/>
      <c r="C54" s="536" t="s">
        <v>166</v>
      </c>
      <c r="D54" s="537"/>
      <c r="E54" s="537"/>
      <c r="F54" s="537"/>
      <c r="G54" s="537"/>
      <c r="H54" s="537"/>
      <c r="I54" s="537"/>
      <c r="J54" s="537"/>
      <c r="K54" s="537"/>
      <c r="L54" s="537"/>
      <c r="M54" s="537"/>
      <c r="N54" s="538"/>
      <c r="O54" s="57"/>
      <c r="P54" s="53" t="s">
        <v>37</v>
      </c>
      <c r="Q54" s="54"/>
      <c r="R54" s="60">
        <v>8500</v>
      </c>
      <c r="S54" s="55">
        <f t="shared" si="3"/>
        <v>0</v>
      </c>
      <c r="T54" s="480">
        <v>6</v>
      </c>
      <c r="U54" s="481"/>
      <c r="V54" s="514" t="s">
        <v>166</v>
      </c>
      <c r="W54" s="515"/>
      <c r="X54" s="515"/>
      <c r="Y54" s="515"/>
      <c r="Z54" s="515"/>
      <c r="AA54" s="515"/>
      <c r="AB54" s="515"/>
      <c r="AC54" s="515"/>
      <c r="AD54" s="515"/>
      <c r="AE54" s="515"/>
      <c r="AF54" s="515"/>
      <c r="AG54" s="516"/>
      <c r="AH54" s="59" t="s">
        <v>200</v>
      </c>
      <c r="AI54" s="53" t="s">
        <v>37</v>
      </c>
      <c r="AJ54" s="54">
        <v>1</v>
      </c>
      <c r="AK54" s="60"/>
      <c r="AL54" s="55">
        <f t="shared" si="2"/>
        <v>0</v>
      </c>
    </row>
    <row r="55" spans="1:38" ht="14.25" customHeight="1">
      <c r="A55" s="480">
        <v>7</v>
      </c>
      <c r="B55" s="481"/>
      <c r="C55" s="378" t="s">
        <v>164</v>
      </c>
      <c r="D55" s="379"/>
      <c r="E55" s="379"/>
      <c r="F55" s="379"/>
      <c r="G55" s="379"/>
      <c r="H55" s="379"/>
      <c r="I55" s="379"/>
      <c r="J55" s="379"/>
      <c r="K55" s="379"/>
      <c r="L55" s="379"/>
      <c r="M55" s="379"/>
      <c r="N55" s="380"/>
      <c r="O55" s="59"/>
      <c r="P55" s="53" t="s">
        <v>37</v>
      </c>
      <c r="Q55" s="54">
        <v>2</v>
      </c>
      <c r="R55" s="60">
        <v>676</v>
      </c>
      <c r="S55" s="55">
        <f t="shared" si="3"/>
        <v>1352</v>
      </c>
      <c r="T55" s="480">
        <v>8</v>
      </c>
      <c r="U55" s="481"/>
      <c r="V55" s="378" t="s">
        <v>164</v>
      </c>
      <c r="W55" s="379"/>
      <c r="X55" s="379"/>
      <c r="Y55" s="379"/>
      <c r="Z55" s="379"/>
      <c r="AA55" s="379"/>
      <c r="AB55" s="379"/>
      <c r="AC55" s="379"/>
      <c r="AD55" s="379"/>
      <c r="AE55" s="379"/>
      <c r="AF55" s="379"/>
      <c r="AG55" s="380"/>
      <c r="AH55" s="57"/>
      <c r="AI55" s="53" t="s">
        <v>37</v>
      </c>
      <c r="AJ55" s="54">
        <v>2</v>
      </c>
      <c r="AK55" s="58">
        <v>450</v>
      </c>
      <c r="AL55" s="55">
        <f t="shared" si="2"/>
        <v>900</v>
      </c>
    </row>
    <row r="56" spans="1:38" ht="14.25" customHeight="1">
      <c r="A56" s="480">
        <v>8</v>
      </c>
      <c r="B56" s="481"/>
      <c r="C56" s="378" t="s">
        <v>76</v>
      </c>
      <c r="D56" s="379"/>
      <c r="E56" s="379"/>
      <c r="F56" s="379"/>
      <c r="G56" s="379"/>
      <c r="H56" s="379"/>
      <c r="I56" s="379"/>
      <c r="J56" s="379"/>
      <c r="K56" s="379"/>
      <c r="L56" s="379"/>
      <c r="M56" s="379"/>
      <c r="N56" s="380"/>
      <c r="O56" s="52"/>
      <c r="P56" s="53" t="s">
        <v>74</v>
      </c>
      <c r="Q56" s="54">
        <v>1</v>
      </c>
      <c r="R56" s="52">
        <v>1500</v>
      </c>
      <c r="S56" s="55">
        <f t="shared" ref="S56" si="4">R56*Q56</f>
        <v>1500</v>
      </c>
      <c r="T56" s="480">
        <v>9</v>
      </c>
      <c r="U56" s="481"/>
      <c r="V56" s="378" t="s">
        <v>76</v>
      </c>
      <c r="W56" s="379"/>
      <c r="X56" s="379"/>
      <c r="Y56" s="379"/>
      <c r="Z56" s="379"/>
      <c r="AA56" s="379"/>
      <c r="AB56" s="379"/>
      <c r="AC56" s="379"/>
      <c r="AD56" s="379"/>
      <c r="AE56" s="379"/>
      <c r="AF56" s="379"/>
      <c r="AG56" s="380"/>
      <c r="AH56" s="57"/>
      <c r="AI56" s="53" t="s">
        <v>37</v>
      </c>
      <c r="AJ56" s="54">
        <v>2</v>
      </c>
      <c r="AK56" s="60">
        <v>2900</v>
      </c>
      <c r="AL56" s="55">
        <f t="shared" si="2"/>
        <v>5800</v>
      </c>
    </row>
    <row r="57" spans="1:38" ht="14.25" customHeight="1">
      <c r="A57" s="480">
        <v>9</v>
      </c>
      <c r="B57" s="481"/>
      <c r="C57" s="378" t="s">
        <v>167</v>
      </c>
      <c r="D57" s="379"/>
      <c r="E57" s="379"/>
      <c r="F57" s="379"/>
      <c r="G57" s="379"/>
      <c r="H57" s="379"/>
      <c r="I57" s="379"/>
      <c r="J57" s="379"/>
      <c r="K57" s="379"/>
      <c r="L57" s="379"/>
      <c r="M57" s="379"/>
      <c r="N57" s="380"/>
      <c r="O57" s="57"/>
      <c r="P57" s="53" t="s">
        <v>37</v>
      </c>
      <c r="Q57" s="54">
        <v>4</v>
      </c>
      <c r="R57" s="60">
        <v>750</v>
      </c>
      <c r="S57" s="55">
        <f t="shared" si="3"/>
        <v>3000</v>
      </c>
      <c r="T57" s="480">
        <v>10</v>
      </c>
      <c r="U57" s="481"/>
      <c r="V57" s="378" t="s">
        <v>167</v>
      </c>
      <c r="W57" s="379"/>
      <c r="X57" s="379"/>
      <c r="Y57" s="379"/>
      <c r="Z57" s="379"/>
      <c r="AA57" s="379"/>
      <c r="AB57" s="379"/>
      <c r="AC57" s="379"/>
      <c r="AD57" s="379"/>
      <c r="AE57" s="379"/>
      <c r="AF57" s="379"/>
      <c r="AG57" s="380"/>
      <c r="AH57" s="57"/>
      <c r="AI57" s="53" t="s">
        <v>37</v>
      </c>
      <c r="AJ57" s="54">
        <v>3</v>
      </c>
      <c r="AK57" s="60">
        <v>2200</v>
      </c>
      <c r="AL57" s="55">
        <f>AK57*AJ57</f>
        <v>6600</v>
      </c>
    </row>
    <row r="58" spans="1:38" ht="14">
      <c r="A58" s="480"/>
      <c r="B58" s="481"/>
      <c r="C58" s="552" t="s">
        <v>55</v>
      </c>
      <c r="D58" s="553"/>
      <c r="E58" s="553"/>
      <c r="F58" s="553"/>
      <c r="G58" s="553"/>
      <c r="H58" s="553"/>
      <c r="I58" s="553"/>
      <c r="J58" s="553"/>
      <c r="K58" s="553"/>
      <c r="L58" s="553"/>
      <c r="M58" s="553"/>
      <c r="N58" s="554"/>
      <c r="O58" s="57"/>
      <c r="P58" s="53"/>
      <c r="Q58" s="54"/>
      <c r="R58" s="60"/>
      <c r="S58" s="61">
        <f>SUM(S48:S57)</f>
        <v>5852</v>
      </c>
      <c r="T58" s="188"/>
      <c r="U58" s="189"/>
      <c r="V58" s="552" t="s">
        <v>55</v>
      </c>
      <c r="W58" s="553"/>
      <c r="X58" s="553"/>
      <c r="Y58" s="553"/>
      <c r="Z58" s="553"/>
      <c r="AA58" s="553"/>
      <c r="AB58" s="553"/>
      <c r="AC58" s="553"/>
      <c r="AD58" s="553"/>
      <c r="AE58" s="553"/>
      <c r="AF58" s="553"/>
      <c r="AG58" s="554"/>
      <c r="AH58" s="57"/>
      <c r="AI58" s="53"/>
      <c r="AJ58" s="54"/>
      <c r="AK58" s="60"/>
      <c r="AL58" s="61">
        <f>SUM(AL48:AL57)</f>
        <v>13300</v>
      </c>
    </row>
    <row r="59" spans="1:38" ht="14">
      <c r="A59" s="188"/>
      <c r="B59" s="189"/>
      <c r="C59" s="552"/>
      <c r="D59" s="553"/>
      <c r="E59" s="553"/>
      <c r="F59" s="553"/>
      <c r="G59" s="553"/>
      <c r="H59" s="553"/>
      <c r="I59" s="553"/>
      <c r="J59" s="553"/>
      <c r="K59" s="553"/>
      <c r="L59" s="553"/>
      <c r="M59" s="553"/>
      <c r="N59" s="554"/>
      <c r="O59" s="57"/>
      <c r="P59" s="53"/>
      <c r="Q59" s="54"/>
      <c r="R59" s="60"/>
      <c r="S59" s="61"/>
      <c r="T59" s="480"/>
      <c r="U59" s="481"/>
      <c r="V59" s="378"/>
      <c r="W59" s="379"/>
      <c r="X59" s="379"/>
      <c r="Y59" s="379"/>
      <c r="Z59" s="379"/>
      <c r="AA59" s="379"/>
      <c r="AB59" s="379"/>
      <c r="AC59" s="379"/>
      <c r="AD59" s="379"/>
      <c r="AE59" s="379"/>
      <c r="AF59" s="379"/>
      <c r="AG59" s="380"/>
      <c r="AH59" s="59"/>
      <c r="AI59" s="53"/>
      <c r="AJ59" s="60"/>
      <c r="AK59" s="60"/>
      <c r="AL59" s="55">
        <f t="shared" ref="AL59:AL84" si="5">AK59*AJ59</f>
        <v>0</v>
      </c>
    </row>
    <row r="60" spans="1:38" ht="13.5">
      <c r="A60" s="480"/>
      <c r="B60" s="481"/>
      <c r="C60" s="550" t="s">
        <v>80</v>
      </c>
      <c r="D60" s="551"/>
      <c r="E60" s="551"/>
      <c r="F60" s="551"/>
      <c r="G60" s="551"/>
      <c r="H60" s="551"/>
      <c r="I60" s="551"/>
      <c r="J60" s="551"/>
      <c r="K60" s="551"/>
      <c r="L60" s="551"/>
      <c r="M60" s="551"/>
      <c r="N60" s="566"/>
      <c r="O60" s="59"/>
      <c r="P60" s="53"/>
      <c r="Q60" s="60"/>
      <c r="R60" s="60"/>
      <c r="S60" s="55">
        <f t="shared" ref="S60:S79" si="6">R60*Q60</f>
        <v>0</v>
      </c>
      <c r="T60" s="531" t="s">
        <v>79</v>
      </c>
      <c r="U60" s="532"/>
      <c r="V60" s="550" t="s">
        <v>80</v>
      </c>
      <c r="W60" s="551"/>
      <c r="X60" s="551"/>
      <c r="Y60" s="551"/>
      <c r="Z60" s="551"/>
      <c r="AA60" s="551"/>
      <c r="AB60" s="551"/>
      <c r="AC60" s="551"/>
      <c r="AD60" s="551"/>
      <c r="AE60" s="551"/>
      <c r="AF60" s="551"/>
      <c r="AG60" s="566"/>
      <c r="AH60" s="59"/>
      <c r="AI60" s="53"/>
      <c r="AJ60" s="62"/>
      <c r="AK60" s="60"/>
      <c r="AL60" s="55">
        <f t="shared" si="5"/>
        <v>0</v>
      </c>
    </row>
    <row r="61" spans="1:38" ht="13.5">
      <c r="A61" s="531" t="s">
        <v>79</v>
      </c>
      <c r="B61" s="532"/>
      <c r="C61" s="536" t="s">
        <v>168</v>
      </c>
      <c r="D61" s="537"/>
      <c r="E61" s="537"/>
      <c r="F61" s="537"/>
      <c r="G61" s="537"/>
      <c r="H61" s="537"/>
      <c r="I61" s="537"/>
      <c r="J61" s="537"/>
      <c r="K61" s="537"/>
      <c r="L61" s="537"/>
      <c r="M61" s="537"/>
      <c r="N61" s="538"/>
      <c r="O61" s="59"/>
      <c r="P61" s="53" t="s">
        <v>74</v>
      </c>
      <c r="Q61" s="62"/>
      <c r="R61" s="63">
        <v>68750</v>
      </c>
      <c r="S61" s="55">
        <f t="shared" si="6"/>
        <v>0</v>
      </c>
      <c r="T61" s="561">
        <v>1</v>
      </c>
      <c r="U61" s="562"/>
      <c r="V61" s="514" t="s">
        <v>168</v>
      </c>
      <c r="W61" s="515"/>
      <c r="X61" s="515"/>
      <c r="Y61" s="515"/>
      <c r="Z61" s="515"/>
      <c r="AA61" s="515"/>
      <c r="AB61" s="515"/>
      <c r="AC61" s="515"/>
      <c r="AD61" s="515"/>
      <c r="AE61" s="515"/>
      <c r="AF61" s="515"/>
      <c r="AG61" s="516"/>
      <c r="AH61" s="59" t="s">
        <v>200</v>
      </c>
      <c r="AI61" s="53" t="s">
        <v>74</v>
      </c>
      <c r="AJ61" s="62">
        <v>2</v>
      </c>
      <c r="AK61" s="63"/>
      <c r="AL61" s="55">
        <f t="shared" si="5"/>
        <v>0</v>
      </c>
    </row>
    <row r="62" spans="1:38" ht="13.5">
      <c r="A62" s="561">
        <v>1</v>
      </c>
      <c r="B62" s="562"/>
      <c r="C62" s="536" t="s">
        <v>169</v>
      </c>
      <c r="D62" s="537"/>
      <c r="E62" s="537"/>
      <c r="F62" s="537"/>
      <c r="G62" s="537"/>
      <c r="H62" s="537"/>
      <c r="I62" s="537"/>
      <c r="J62" s="537"/>
      <c r="K62" s="537"/>
      <c r="L62" s="537"/>
      <c r="M62" s="537"/>
      <c r="N62" s="538"/>
      <c r="O62" s="59"/>
      <c r="P62" s="53" t="s">
        <v>78</v>
      </c>
      <c r="Q62" s="62"/>
      <c r="R62" s="55">
        <v>52500</v>
      </c>
      <c r="S62" s="55">
        <f t="shared" si="6"/>
        <v>0</v>
      </c>
      <c r="T62" s="561">
        <v>2</v>
      </c>
      <c r="U62" s="562"/>
      <c r="V62" s="514" t="s">
        <v>169</v>
      </c>
      <c r="W62" s="515"/>
      <c r="X62" s="515"/>
      <c r="Y62" s="515"/>
      <c r="Z62" s="515"/>
      <c r="AA62" s="515"/>
      <c r="AB62" s="515"/>
      <c r="AC62" s="515"/>
      <c r="AD62" s="515"/>
      <c r="AE62" s="515"/>
      <c r="AF62" s="515"/>
      <c r="AG62" s="516"/>
      <c r="AH62" s="59" t="s">
        <v>200</v>
      </c>
      <c r="AI62" s="53" t="s">
        <v>78</v>
      </c>
      <c r="AJ62" s="62">
        <v>3</v>
      </c>
      <c r="AK62" s="55"/>
      <c r="AL62" s="55">
        <f t="shared" si="5"/>
        <v>0</v>
      </c>
    </row>
    <row r="63" spans="1:38" ht="14">
      <c r="A63" s="561">
        <v>2</v>
      </c>
      <c r="B63" s="562"/>
      <c r="C63" s="536" t="s">
        <v>174</v>
      </c>
      <c r="D63" s="537"/>
      <c r="E63" s="537"/>
      <c r="F63" s="537"/>
      <c r="G63" s="537"/>
      <c r="H63" s="537"/>
      <c r="I63" s="537"/>
      <c r="J63" s="537"/>
      <c r="K63" s="537"/>
      <c r="L63" s="537"/>
      <c r="M63" s="537"/>
      <c r="N63" s="538"/>
      <c r="O63" s="57"/>
      <c r="P63" s="53" t="s">
        <v>78</v>
      </c>
      <c r="Q63" s="54"/>
      <c r="R63" s="58">
        <v>28187</v>
      </c>
      <c r="S63" s="55">
        <f t="shared" si="6"/>
        <v>0</v>
      </c>
      <c r="T63" s="561">
        <v>3</v>
      </c>
      <c r="U63" s="562"/>
      <c r="V63" s="514" t="s">
        <v>174</v>
      </c>
      <c r="W63" s="515"/>
      <c r="X63" s="515"/>
      <c r="Y63" s="515"/>
      <c r="Z63" s="515"/>
      <c r="AA63" s="515"/>
      <c r="AB63" s="515"/>
      <c r="AC63" s="515"/>
      <c r="AD63" s="515"/>
      <c r="AE63" s="515"/>
      <c r="AF63" s="515"/>
      <c r="AG63" s="516"/>
      <c r="AH63" s="59" t="s">
        <v>200</v>
      </c>
      <c r="AI63" s="53" t="s">
        <v>78</v>
      </c>
      <c r="AJ63" s="62">
        <v>2</v>
      </c>
      <c r="AK63" s="64"/>
      <c r="AL63" s="55"/>
    </row>
    <row r="64" spans="1:38" ht="14">
      <c r="A64" s="561">
        <v>3</v>
      </c>
      <c r="B64" s="562"/>
      <c r="C64" s="536" t="s">
        <v>173</v>
      </c>
      <c r="D64" s="537"/>
      <c r="E64" s="537"/>
      <c r="F64" s="537"/>
      <c r="G64" s="537"/>
      <c r="H64" s="537"/>
      <c r="I64" s="537"/>
      <c r="J64" s="537"/>
      <c r="K64" s="537"/>
      <c r="L64" s="537"/>
      <c r="M64" s="537"/>
      <c r="N64" s="538"/>
      <c r="O64" s="57"/>
      <c r="P64" s="53" t="s">
        <v>78</v>
      </c>
      <c r="Q64" s="54"/>
      <c r="R64" s="60">
        <v>23125</v>
      </c>
      <c r="S64" s="55">
        <f t="shared" si="6"/>
        <v>0</v>
      </c>
      <c r="T64" s="561">
        <v>4</v>
      </c>
      <c r="U64" s="562"/>
      <c r="V64" s="514" t="s">
        <v>173</v>
      </c>
      <c r="W64" s="515"/>
      <c r="X64" s="515"/>
      <c r="Y64" s="515"/>
      <c r="Z64" s="515"/>
      <c r="AA64" s="515"/>
      <c r="AB64" s="515"/>
      <c r="AC64" s="515"/>
      <c r="AD64" s="515"/>
      <c r="AE64" s="515"/>
      <c r="AF64" s="515"/>
      <c r="AG64" s="516"/>
      <c r="AH64" s="59" t="s">
        <v>200</v>
      </c>
      <c r="AI64" s="53" t="s">
        <v>78</v>
      </c>
      <c r="AJ64" s="62">
        <v>1</v>
      </c>
      <c r="AK64" s="64"/>
      <c r="AL64" s="55"/>
    </row>
    <row r="65" spans="1:38" ht="13.5">
      <c r="A65" s="561">
        <v>4</v>
      </c>
      <c r="B65" s="562"/>
      <c r="C65" s="536" t="s">
        <v>171</v>
      </c>
      <c r="D65" s="537"/>
      <c r="E65" s="537"/>
      <c r="F65" s="537"/>
      <c r="G65" s="537"/>
      <c r="H65" s="537"/>
      <c r="I65" s="537"/>
      <c r="J65" s="537"/>
      <c r="K65" s="537"/>
      <c r="L65" s="537"/>
      <c r="M65" s="537"/>
      <c r="N65" s="538"/>
      <c r="O65" s="59"/>
      <c r="P65" s="53" t="s">
        <v>74</v>
      </c>
      <c r="Q65" s="62"/>
      <c r="R65" s="64">
        <v>31250</v>
      </c>
      <c r="S65" s="55">
        <f t="shared" si="6"/>
        <v>0</v>
      </c>
      <c r="T65" s="561">
        <v>5</v>
      </c>
      <c r="U65" s="562"/>
      <c r="V65" s="514" t="s">
        <v>171</v>
      </c>
      <c r="W65" s="515"/>
      <c r="X65" s="515"/>
      <c r="Y65" s="515"/>
      <c r="Z65" s="515"/>
      <c r="AA65" s="515"/>
      <c r="AB65" s="515"/>
      <c r="AC65" s="515"/>
      <c r="AD65" s="515"/>
      <c r="AE65" s="515"/>
      <c r="AF65" s="515"/>
      <c r="AG65" s="516"/>
      <c r="AH65" s="59" t="s">
        <v>200</v>
      </c>
      <c r="AI65" s="53" t="s">
        <v>74</v>
      </c>
      <c r="AJ65" s="62">
        <v>1</v>
      </c>
      <c r="AK65" s="64"/>
      <c r="AL65" s="55">
        <f t="shared" si="5"/>
        <v>0</v>
      </c>
    </row>
    <row r="66" spans="1:38" ht="13.5">
      <c r="A66" s="561">
        <v>5</v>
      </c>
      <c r="B66" s="562"/>
      <c r="C66" s="536" t="s">
        <v>170</v>
      </c>
      <c r="D66" s="537"/>
      <c r="E66" s="537"/>
      <c r="F66" s="537"/>
      <c r="G66" s="537"/>
      <c r="H66" s="537"/>
      <c r="I66" s="537"/>
      <c r="J66" s="537"/>
      <c r="K66" s="537"/>
      <c r="L66" s="537"/>
      <c r="M66" s="537"/>
      <c r="N66" s="538"/>
      <c r="O66" s="59"/>
      <c r="P66" s="53" t="s">
        <v>74</v>
      </c>
      <c r="Q66" s="62"/>
      <c r="R66" s="64">
        <v>28125</v>
      </c>
      <c r="S66" s="55">
        <f t="shared" si="6"/>
        <v>0</v>
      </c>
      <c r="T66" s="561">
        <v>6</v>
      </c>
      <c r="U66" s="562"/>
      <c r="V66" s="514" t="s">
        <v>170</v>
      </c>
      <c r="W66" s="515"/>
      <c r="X66" s="515"/>
      <c r="Y66" s="515"/>
      <c r="Z66" s="515"/>
      <c r="AA66" s="515"/>
      <c r="AB66" s="515"/>
      <c r="AC66" s="515"/>
      <c r="AD66" s="515"/>
      <c r="AE66" s="515"/>
      <c r="AF66" s="515"/>
      <c r="AG66" s="516"/>
      <c r="AH66" s="59" t="s">
        <v>200</v>
      </c>
      <c r="AI66" s="53" t="s">
        <v>74</v>
      </c>
      <c r="AJ66" s="62">
        <v>1</v>
      </c>
      <c r="AK66" s="64"/>
      <c r="AL66" s="55">
        <f t="shared" si="5"/>
        <v>0</v>
      </c>
    </row>
    <row r="67" spans="1:38" ht="14">
      <c r="A67" s="561">
        <v>6</v>
      </c>
      <c r="B67" s="562"/>
      <c r="C67" s="539" t="s">
        <v>176</v>
      </c>
      <c r="D67" s="540"/>
      <c r="E67" s="540"/>
      <c r="F67" s="540"/>
      <c r="G67" s="540"/>
      <c r="H67" s="540"/>
      <c r="I67" s="540"/>
      <c r="J67" s="540"/>
      <c r="K67" s="540"/>
      <c r="L67" s="540"/>
      <c r="M67" s="540"/>
      <c r="N67" s="541"/>
      <c r="O67" s="57"/>
      <c r="P67" s="53" t="s">
        <v>74</v>
      </c>
      <c r="Q67" s="54"/>
      <c r="R67" s="60">
        <v>17000</v>
      </c>
      <c r="S67" s="55">
        <f t="shared" si="6"/>
        <v>0</v>
      </c>
      <c r="T67" s="561">
        <v>7</v>
      </c>
      <c r="U67" s="562"/>
      <c r="V67" s="547" t="s">
        <v>176</v>
      </c>
      <c r="W67" s="548"/>
      <c r="X67" s="548"/>
      <c r="Y67" s="548"/>
      <c r="Z67" s="548"/>
      <c r="AA67" s="548"/>
      <c r="AB67" s="548"/>
      <c r="AC67" s="548"/>
      <c r="AD67" s="548"/>
      <c r="AE67" s="548"/>
      <c r="AF67" s="548"/>
      <c r="AG67" s="549"/>
      <c r="AH67" s="59" t="s">
        <v>200</v>
      </c>
      <c r="AI67" s="53" t="s">
        <v>37</v>
      </c>
      <c r="AJ67" s="62">
        <v>1</v>
      </c>
      <c r="AK67" s="64"/>
      <c r="AL67" s="55"/>
    </row>
    <row r="68" spans="1:38" ht="14">
      <c r="A68" s="561">
        <v>7</v>
      </c>
      <c r="B68" s="562"/>
      <c r="C68" s="539" t="s">
        <v>175</v>
      </c>
      <c r="D68" s="540"/>
      <c r="E68" s="540"/>
      <c r="F68" s="540"/>
      <c r="G68" s="540"/>
      <c r="H68" s="540"/>
      <c r="I68" s="540"/>
      <c r="J68" s="540"/>
      <c r="K68" s="540"/>
      <c r="L68" s="540"/>
      <c r="M68" s="540"/>
      <c r="N68" s="541"/>
      <c r="O68" s="57"/>
      <c r="P68" s="53" t="s">
        <v>37</v>
      </c>
      <c r="Q68" s="54"/>
      <c r="R68" s="60">
        <v>12000</v>
      </c>
      <c r="S68" s="55">
        <f t="shared" si="6"/>
        <v>0</v>
      </c>
      <c r="T68" s="561">
        <v>8</v>
      </c>
      <c r="U68" s="562"/>
      <c r="V68" s="547" t="s">
        <v>175</v>
      </c>
      <c r="W68" s="548"/>
      <c r="X68" s="548"/>
      <c r="Y68" s="548"/>
      <c r="Z68" s="548"/>
      <c r="AA68" s="548"/>
      <c r="AB68" s="548"/>
      <c r="AC68" s="548"/>
      <c r="AD68" s="548"/>
      <c r="AE68" s="548"/>
      <c r="AF68" s="548"/>
      <c r="AG68" s="549"/>
      <c r="AH68" s="59" t="s">
        <v>200</v>
      </c>
      <c r="AI68" s="53" t="s">
        <v>37</v>
      </c>
      <c r="AJ68" s="62">
        <v>1</v>
      </c>
      <c r="AK68" s="64"/>
      <c r="AL68" s="55"/>
    </row>
    <row r="69" spans="1:38" ht="14">
      <c r="A69" s="561">
        <v>8</v>
      </c>
      <c r="B69" s="562"/>
      <c r="C69" s="539" t="s">
        <v>219</v>
      </c>
      <c r="D69" s="540"/>
      <c r="E69" s="540"/>
      <c r="F69" s="540"/>
      <c r="G69" s="540"/>
      <c r="H69" s="540"/>
      <c r="I69" s="540"/>
      <c r="J69" s="540"/>
      <c r="K69" s="540"/>
      <c r="L69" s="540"/>
      <c r="M69" s="540"/>
      <c r="N69" s="541"/>
      <c r="O69" s="57"/>
      <c r="P69" s="53" t="s">
        <v>74</v>
      </c>
      <c r="Q69" s="54"/>
      <c r="R69" s="60">
        <v>10000</v>
      </c>
      <c r="S69" s="55">
        <f t="shared" si="6"/>
        <v>0</v>
      </c>
      <c r="T69" s="561">
        <v>9</v>
      </c>
      <c r="U69" s="562"/>
      <c r="V69" s="547" t="s">
        <v>195</v>
      </c>
      <c r="W69" s="548"/>
      <c r="X69" s="548"/>
      <c r="Y69" s="548"/>
      <c r="Z69" s="548"/>
      <c r="AA69" s="548"/>
      <c r="AB69" s="548"/>
      <c r="AC69" s="548"/>
      <c r="AD69" s="548"/>
      <c r="AE69" s="548"/>
      <c r="AF69" s="548"/>
      <c r="AG69" s="549"/>
      <c r="AH69" s="59" t="s">
        <v>200</v>
      </c>
      <c r="AI69" s="53" t="s">
        <v>37</v>
      </c>
      <c r="AJ69" s="54">
        <v>2</v>
      </c>
      <c r="AK69" s="64"/>
      <c r="AL69" s="55">
        <f t="shared" si="5"/>
        <v>0</v>
      </c>
    </row>
    <row r="70" spans="1:38" ht="14">
      <c r="A70" s="561">
        <v>9</v>
      </c>
      <c r="B70" s="562"/>
      <c r="C70" s="539" t="s">
        <v>220</v>
      </c>
      <c r="D70" s="540"/>
      <c r="E70" s="540"/>
      <c r="F70" s="540"/>
      <c r="G70" s="540"/>
      <c r="H70" s="540"/>
      <c r="I70" s="540"/>
      <c r="J70" s="540"/>
      <c r="K70" s="540"/>
      <c r="L70" s="540"/>
      <c r="M70" s="540"/>
      <c r="N70" s="541"/>
      <c r="O70" s="57"/>
      <c r="P70" s="53" t="s">
        <v>37</v>
      </c>
      <c r="Q70" s="54"/>
      <c r="R70" s="226">
        <v>3800</v>
      </c>
      <c r="S70" s="55">
        <f t="shared" si="6"/>
        <v>0</v>
      </c>
      <c r="T70" s="561">
        <v>10</v>
      </c>
      <c r="U70" s="562"/>
      <c r="V70" s="547" t="s">
        <v>194</v>
      </c>
      <c r="W70" s="548"/>
      <c r="X70" s="548"/>
      <c r="Y70" s="548"/>
      <c r="Z70" s="548"/>
      <c r="AA70" s="548"/>
      <c r="AB70" s="548"/>
      <c r="AC70" s="548"/>
      <c r="AD70" s="548"/>
      <c r="AE70" s="548"/>
      <c r="AF70" s="548"/>
      <c r="AG70" s="549"/>
      <c r="AH70" s="59" t="s">
        <v>200</v>
      </c>
      <c r="AI70" s="53" t="s">
        <v>37</v>
      </c>
      <c r="AJ70" s="54">
        <v>3</v>
      </c>
      <c r="AK70" s="60"/>
      <c r="AL70" s="55">
        <f t="shared" si="5"/>
        <v>0</v>
      </c>
    </row>
    <row r="71" spans="1:38" ht="14">
      <c r="A71" s="561">
        <v>10</v>
      </c>
      <c r="B71" s="562"/>
      <c r="C71" s="378" t="s">
        <v>172</v>
      </c>
      <c r="D71" s="379"/>
      <c r="E71" s="379"/>
      <c r="F71" s="379"/>
      <c r="G71" s="379"/>
      <c r="H71" s="379"/>
      <c r="I71" s="379"/>
      <c r="J71" s="379"/>
      <c r="K71" s="379"/>
      <c r="L71" s="379"/>
      <c r="M71" s="379"/>
      <c r="N71" s="380"/>
      <c r="O71" s="57"/>
      <c r="P71" s="53" t="s">
        <v>37</v>
      </c>
      <c r="Q71" s="54">
        <v>4</v>
      </c>
      <c r="R71" s="64">
        <v>2000</v>
      </c>
      <c r="S71" s="55">
        <f t="shared" si="6"/>
        <v>8000</v>
      </c>
      <c r="T71" s="561">
        <v>11</v>
      </c>
      <c r="U71" s="562"/>
      <c r="V71" s="563" t="s">
        <v>172</v>
      </c>
      <c r="W71" s="564"/>
      <c r="X71" s="564"/>
      <c r="Y71" s="564"/>
      <c r="Z71" s="564"/>
      <c r="AA71" s="564"/>
      <c r="AB71" s="564"/>
      <c r="AC71" s="564"/>
      <c r="AD71" s="564"/>
      <c r="AE71" s="564"/>
      <c r="AF71" s="564"/>
      <c r="AG71" s="565"/>
      <c r="AH71" s="59"/>
      <c r="AI71" s="53" t="s">
        <v>37</v>
      </c>
      <c r="AJ71" s="54">
        <v>6</v>
      </c>
      <c r="AK71" s="60">
        <v>6900</v>
      </c>
      <c r="AL71" s="55">
        <f t="shared" si="5"/>
        <v>41400</v>
      </c>
    </row>
    <row r="72" spans="1:38" ht="14">
      <c r="A72" s="561">
        <v>11</v>
      </c>
      <c r="B72" s="562"/>
      <c r="C72" s="508" t="s">
        <v>83</v>
      </c>
      <c r="D72" s="509"/>
      <c r="E72" s="509"/>
      <c r="F72" s="509"/>
      <c r="G72" s="509"/>
      <c r="H72" s="509"/>
      <c r="I72" s="509"/>
      <c r="J72" s="509"/>
      <c r="K72" s="509"/>
      <c r="L72" s="509"/>
      <c r="M72" s="509"/>
      <c r="N72" s="510"/>
      <c r="O72" s="57"/>
      <c r="P72" s="53" t="s">
        <v>37</v>
      </c>
      <c r="Q72" s="54">
        <v>1</v>
      </c>
      <c r="R72" s="60">
        <v>2750</v>
      </c>
      <c r="S72" s="55">
        <f t="shared" si="6"/>
        <v>2750</v>
      </c>
      <c r="T72" s="561">
        <v>12</v>
      </c>
      <c r="U72" s="562"/>
      <c r="V72" s="508" t="s">
        <v>203</v>
      </c>
      <c r="W72" s="509"/>
      <c r="X72" s="509"/>
      <c r="Y72" s="509"/>
      <c r="Z72" s="509"/>
      <c r="AA72" s="509"/>
      <c r="AB72" s="509"/>
      <c r="AC72" s="509"/>
      <c r="AD72" s="509"/>
      <c r="AE72" s="509"/>
      <c r="AF72" s="509"/>
      <c r="AG72" s="510"/>
      <c r="AH72" s="57"/>
      <c r="AI72" s="53" t="s">
        <v>37</v>
      </c>
      <c r="AJ72" s="54">
        <v>1</v>
      </c>
      <c r="AK72" s="58">
        <v>12650</v>
      </c>
      <c r="AL72" s="55">
        <f t="shared" si="5"/>
        <v>12650</v>
      </c>
    </row>
    <row r="73" spans="1:38" ht="14">
      <c r="A73" s="561">
        <v>12</v>
      </c>
      <c r="B73" s="562"/>
      <c r="C73" s="508" t="s">
        <v>177</v>
      </c>
      <c r="D73" s="509"/>
      <c r="E73" s="509"/>
      <c r="F73" s="509"/>
      <c r="G73" s="509"/>
      <c r="H73" s="509"/>
      <c r="I73" s="509"/>
      <c r="J73" s="509"/>
      <c r="K73" s="509"/>
      <c r="L73" s="509"/>
      <c r="M73" s="509"/>
      <c r="N73" s="510"/>
      <c r="O73" s="57"/>
      <c r="P73" s="53" t="s">
        <v>37</v>
      </c>
      <c r="Q73" s="54">
        <v>1</v>
      </c>
      <c r="R73" s="60">
        <v>2000</v>
      </c>
      <c r="S73" s="55">
        <f t="shared" si="6"/>
        <v>2000</v>
      </c>
      <c r="T73" s="561">
        <v>13</v>
      </c>
      <c r="U73" s="562"/>
      <c r="V73" s="508" t="s">
        <v>204</v>
      </c>
      <c r="W73" s="509"/>
      <c r="X73" s="509"/>
      <c r="Y73" s="509"/>
      <c r="Z73" s="509"/>
      <c r="AA73" s="509"/>
      <c r="AB73" s="509"/>
      <c r="AC73" s="509"/>
      <c r="AD73" s="509"/>
      <c r="AE73" s="509"/>
      <c r="AF73" s="509"/>
      <c r="AG73" s="510"/>
      <c r="AH73" s="57"/>
      <c r="AI73" s="53" t="s">
        <v>37</v>
      </c>
      <c r="AJ73" s="54">
        <v>1</v>
      </c>
      <c r="AK73" s="226">
        <v>1350</v>
      </c>
      <c r="AL73" s="55">
        <f t="shared" si="5"/>
        <v>1350</v>
      </c>
    </row>
    <row r="74" spans="1:38" ht="14">
      <c r="A74" s="561">
        <v>13</v>
      </c>
      <c r="B74" s="562"/>
      <c r="C74" s="508" t="s">
        <v>84</v>
      </c>
      <c r="D74" s="509"/>
      <c r="E74" s="509"/>
      <c r="F74" s="509"/>
      <c r="G74" s="509"/>
      <c r="H74" s="509"/>
      <c r="I74" s="509"/>
      <c r="J74" s="509"/>
      <c r="K74" s="509"/>
      <c r="L74" s="509"/>
      <c r="M74" s="509"/>
      <c r="N74" s="510"/>
      <c r="O74" s="57"/>
      <c r="P74" s="53" t="s">
        <v>37</v>
      </c>
      <c r="Q74" s="54">
        <v>1</v>
      </c>
      <c r="R74" s="60">
        <v>1500</v>
      </c>
      <c r="S74" s="55">
        <f t="shared" si="6"/>
        <v>1500</v>
      </c>
      <c r="T74" s="561">
        <v>14</v>
      </c>
      <c r="U74" s="562"/>
      <c r="V74" s="508" t="s">
        <v>205</v>
      </c>
      <c r="W74" s="509"/>
      <c r="X74" s="509"/>
      <c r="Y74" s="509"/>
      <c r="Z74" s="509"/>
      <c r="AA74" s="509"/>
      <c r="AB74" s="509"/>
      <c r="AC74" s="509"/>
      <c r="AD74" s="509"/>
      <c r="AE74" s="509"/>
      <c r="AF74" s="509"/>
      <c r="AG74" s="510"/>
      <c r="AH74" s="57"/>
      <c r="AI74" s="53" t="s">
        <v>37</v>
      </c>
      <c r="AJ74" s="54">
        <v>1</v>
      </c>
      <c r="AK74" s="60">
        <v>2200</v>
      </c>
      <c r="AL74" s="55">
        <f t="shared" si="5"/>
        <v>2200</v>
      </c>
    </row>
    <row r="75" spans="1:38" ht="14">
      <c r="A75" s="561">
        <v>14</v>
      </c>
      <c r="B75" s="562"/>
      <c r="C75" s="378" t="s">
        <v>178</v>
      </c>
      <c r="D75" s="379"/>
      <c r="E75" s="379"/>
      <c r="F75" s="379"/>
      <c r="G75" s="379"/>
      <c r="H75" s="379"/>
      <c r="I75" s="379"/>
      <c r="J75" s="379"/>
      <c r="K75" s="379"/>
      <c r="L75" s="379"/>
      <c r="M75" s="379"/>
      <c r="N75" s="380"/>
      <c r="O75" s="57"/>
      <c r="P75" s="53" t="s">
        <v>37</v>
      </c>
      <c r="Q75" s="54">
        <v>5</v>
      </c>
      <c r="R75" s="60">
        <v>750</v>
      </c>
      <c r="S75" s="55">
        <f t="shared" si="6"/>
        <v>3750</v>
      </c>
      <c r="T75" s="561">
        <v>15</v>
      </c>
      <c r="U75" s="562"/>
      <c r="V75" s="508" t="s">
        <v>206</v>
      </c>
      <c r="W75" s="509"/>
      <c r="X75" s="509"/>
      <c r="Y75" s="509"/>
      <c r="Z75" s="509"/>
      <c r="AA75" s="509"/>
      <c r="AB75" s="509"/>
      <c r="AC75" s="509"/>
      <c r="AD75" s="509"/>
      <c r="AE75" s="509"/>
      <c r="AF75" s="509"/>
      <c r="AG75" s="510"/>
      <c r="AH75" s="57"/>
      <c r="AI75" s="53" t="s">
        <v>37</v>
      </c>
      <c r="AJ75" s="54">
        <v>1</v>
      </c>
      <c r="AK75" s="60">
        <v>6200</v>
      </c>
      <c r="AL75" s="55">
        <f t="shared" si="5"/>
        <v>6200</v>
      </c>
    </row>
    <row r="76" spans="1:38" ht="14">
      <c r="A76" s="561">
        <v>15</v>
      </c>
      <c r="B76" s="562"/>
      <c r="C76" s="378" t="s">
        <v>179</v>
      </c>
      <c r="D76" s="379"/>
      <c r="E76" s="379"/>
      <c r="F76" s="379"/>
      <c r="G76" s="379"/>
      <c r="H76" s="379"/>
      <c r="I76" s="379"/>
      <c r="J76" s="379"/>
      <c r="K76" s="379"/>
      <c r="L76" s="379"/>
      <c r="M76" s="379"/>
      <c r="N76" s="380"/>
      <c r="O76" s="57"/>
      <c r="P76" s="53" t="s">
        <v>37</v>
      </c>
      <c r="Q76" s="65">
        <v>3</v>
      </c>
      <c r="R76" s="60">
        <v>500</v>
      </c>
      <c r="S76" s="55">
        <f t="shared" si="6"/>
        <v>1500</v>
      </c>
      <c r="T76" s="561">
        <v>16</v>
      </c>
      <c r="U76" s="562"/>
      <c r="V76" s="508" t="s">
        <v>207</v>
      </c>
      <c r="W76" s="509"/>
      <c r="X76" s="509"/>
      <c r="Y76" s="509"/>
      <c r="Z76" s="509"/>
      <c r="AA76" s="509"/>
      <c r="AB76" s="509"/>
      <c r="AC76" s="509"/>
      <c r="AD76" s="509"/>
      <c r="AE76" s="509"/>
      <c r="AF76" s="509"/>
      <c r="AG76" s="510"/>
      <c r="AH76" s="57"/>
      <c r="AI76" s="53" t="s">
        <v>37</v>
      </c>
      <c r="AJ76" s="54">
        <v>1</v>
      </c>
      <c r="AK76" s="60">
        <v>2100</v>
      </c>
      <c r="AL76" s="55">
        <f t="shared" si="5"/>
        <v>2100</v>
      </c>
    </row>
    <row r="77" spans="1:38" ht="14">
      <c r="A77" s="561">
        <v>16</v>
      </c>
      <c r="B77" s="562"/>
      <c r="C77" s="378" t="s">
        <v>180</v>
      </c>
      <c r="D77" s="379"/>
      <c r="E77" s="379"/>
      <c r="F77" s="379"/>
      <c r="G77" s="379"/>
      <c r="H77" s="379"/>
      <c r="I77" s="379"/>
      <c r="J77" s="379"/>
      <c r="K77" s="379"/>
      <c r="L77" s="379"/>
      <c r="M77" s="379"/>
      <c r="N77" s="380"/>
      <c r="O77" s="57"/>
      <c r="P77" s="53" t="s">
        <v>37</v>
      </c>
      <c r="Q77" s="65">
        <v>1</v>
      </c>
      <c r="R77" s="63">
        <v>812.5</v>
      </c>
      <c r="S77" s="55">
        <f t="shared" si="6"/>
        <v>812.5</v>
      </c>
      <c r="T77" s="561">
        <v>17</v>
      </c>
      <c r="U77" s="562"/>
      <c r="V77" s="508" t="s">
        <v>208</v>
      </c>
      <c r="W77" s="509"/>
      <c r="X77" s="509"/>
      <c r="Y77" s="509"/>
      <c r="Z77" s="509"/>
      <c r="AA77" s="509"/>
      <c r="AB77" s="509"/>
      <c r="AC77" s="509"/>
      <c r="AD77" s="509"/>
      <c r="AE77" s="509"/>
      <c r="AF77" s="509"/>
      <c r="AG77" s="510"/>
      <c r="AH77" s="57"/>
      <c r="AI77" s="53" t="s">
        <v>37</v>
      </c>
      <c r="AJ77" s="54">
        <v>1</v>
      </c>
      <c r="AK77" s="60">
        <v>1650</v>
      </c>
      <c r="AL77" s="55">
        <f t="shared" si="5"/>
        <v>1650</v>
      </c>
    </row>
    <row r="78" spans="1:38" ht="14">
      <c r="A78" s="561">
        <v>17</v>
      </c>
      <c r="B78" s="562"/>
      <c r="C78" s="378"/>
      <c r="D78" s="379"/>
      <c r="E78" s="379"/>
      <c r="F78" s="379"/>
      <c r="G78" s="379"/>
      <c r="H78" s="379"/>
      <c r="I78" s="379"/>
      <c r="J78" s="379"/>
      <c r="K78" s="379"/>
      <c r="L78" s="379"/>
      <c r="M78" s="379"/>
      <c r="N78" s="380"/>
      <c r="O78" s="57"/>
      <c r="P78" s="53"/>
      <c r="Q78" s="65"/>
      <c r="R78" s="63"/>
      <c r="S78" s="55">
        <f t="shared" si="6"/>
        <v>0</v>
      </c>
      <c r="T78" s="561">
        <v>18</v>
      </c>
      <c r="U78" s="562"/>
      <c r="V78" s="378" t="s">
        <v>178</v>
      </c>
      <c r="W78" s="379"/>
      <c r="X78" s="379"/>
      <c r="Y78" s="379"/>
      <c r="Z78" s="379"/>
      <c r="AA78" s="379"/>
      <c r="AB78" s="379"/>
      <c r="AC78" s="379"/>
      <c r="AD78" s="379"/>
      <c r="AE78" s="379"/>
      <c r="AF78" s="379"/>
      <c r="AG78" s="380"/>
      <c r="AH78" s="57"/>
      <c r="AI78" s="53" t="s">
        <v>37</v>
      </c>
      <c r="AJ78" s="54">
        <v>5</v>
      </c>
      <c r="AK78" s="60">
        <v>2200</v>
      </c>
      <c r="AL78" s="55">
        <f t="shared" si="5"/>
        <v>11000</v>
      </c>
    </row>
    <row r="79" spans="1:38" ht="14">
      <c r="A79" s="192"/>
      <c r="B79" s="66"/>
      <c r="C79" s="378"/>
      <c r="D79" s="379"/>
      <c r="E79" s="379"/>
      <c r="F79" s="379"/>
      <c r="G79" s="379"/>
      <c r="H79" s="379"/>
      <c r="I79" s="379"/>
      <c r="J79" s="379"/>
      <c r="K79" s="379"/>
      <c r="L79" s="379"/>
      <c r="M79" s="379"/>
      <c r="N79" s="380"/>
      <c r="O79" s="57"/>
      <c r="P79" s="53"/>
      <c r="Q79" s="65"/>
      <c r="R79" s="64"/>
      <c r="S79" s="55">
        <f t="shared" si="6"/>
        <v>0</v>
      </c>
      <c r="T79" s="561">
        <v>19</v>
      </c>
      <c r="U79" s="562"/>
      <c r="V79" s="378" t="s">
        <v>179</v>
      </c>
      <c r="W79" s="379"/>
      <c r="X79" s="379"/>
      <c r="Y79" s="379"/>
      <c r="Z79" s="379"/>
      <c r="AA79" s="379"/>
      <c r="AB79" s="379"/>
      <c r="AC79" s="379"/>
      <c r="AD79" s="379"/>
      <c r="AE79" s="379"/>
      <c r="AF79" s="379"/>
      <c r="AG79" s="380"/>
      <c r="AH79" s="57"/>
      <c r="AI79" s="53" t="s">
        <v>37</v>
      </c>
      <c r="AJ79" s="65">
        <v>1</v>
      </c>
      <c r="AK79" s="60">
        <v>1350</v>
      </c>
      <c r="AL79" s="55">
        <f t="shared" si="5"/>
        <v>1350</v>
      </c>
    </row>
    <row r="80" spans="1:38" ht="14">
      <c r="A80" s="188"/>
      <c r="B80" s="189"/>
      <c r="C80" s="552"/>
      <c r="D80" s="553"/>
      <c r="E80" s="553"/>
      <c r="F80" s="553"/>
      <c r="G80" s="553"/>
      <c r="H80" s="553"/>
      <c r="I80" s="553"/>
      <c r="J80" s="553"/>
      <c r="K80" s="553"/>
      <c r="L80" s="553"/>
      <c r="M80" s="553"/>
      <c r="N80" s="554"/>
      <c r="O80" s="57"/>
      <c r="P80" s="53"/>
      <c r="Q80" s="62"/>
      <c r="R80" s="60"/>
      <c r="S80" s="61"/>
      <c r="T80" s="561">
        <v>20</v>
      </c>
      <c r="U80" s="562"/>
      <c r="V80" s="378" t="s">
        <v>180</v>
      </c>
      <c r="W80" s="379"/>
      <c r="X80" s="379"/>
      <c r="Y80" s="379"/>
      <c r="Z80" s="379"/>
      <c r="AA80" s="379"/>
      <c r="AB80" s="379"/>
      <c r="AC80" s="379"/>
      <c r="AD80" s="379"/>
      <c r="AE80" s="379"/>
      <c r="AF80" s="379"/>
      <c r="AG80" s="380"/>
      <c r="AH80" s="57"/>
      <c r="AI80" s="53" t="s">
        <v>37</v>
      </c>
      <c r="AJ80" s="65">
        <v>1</v>
      </c>
      <c r="AK80" s="63">
        <v>2450</v>
      </c>
      <c r="AL80" s="55">
        <f t="shared" si="5"/>
        <v>2450</v>
      </c>
    </row>
    <row r="81" spans="1:38" ht="14.25" customHeight="1">
      <c r="A81" s="188"/>
      <c r="B81" s="189"/>
      <c r="C81" s="552" t="s">
        <v>55</v>
      </c>
      <c r="D81" s="553"/>
      <c r="E81" s="553"/>
      <c r="F81" s="553"/>
      <c r="G81" s="553"/>
      <c r="H81" s="553"/>
      <c r="I81" s="553"/>
      <c r="J81" s="553"/>
      <c r="K81" s="553"/>
      <c r="L81" s="553"/>
      <c r="M81" s="553"/>
      <c r="N81" s="554"/>
      <c r="O81" s="57"/>
      <c r="P81" s="53"/>
      <c r="Q81" s="54"/>
      <c r="R81" s="60"/>
      <c r="S81" s="61">
        <f>SUM(S61:S80)</f>
        <v>20312.5</v>
      </c>
      <c r="T81" s="212"/>
      <c r="U81" s="213"/>
      <c r="V81" s="552" t="s">
        <v>55</v>
      </c>
      <c r="W81" s="553"/>
      <c r="X81" s="553"/>
      <c r="Y81" s="553"/>
      <c r="Z81" s="553"/>
      <c r="AA81" s="553"/>
      <c r="AB81" s="553"/>
      <c r="AC81" s="553"/>
      <c r="AD81" s="553"/>
      <c r="AE81" s="553"/>
      <c r="AF81" s="553"/>
      <c r="AG81" s="553"/>
      <c r="AH81" s="554"/>
      <c r="AI81" s="53"/>
      <c r="AJ81" s="65"/>
      <c r="AK81" s="63"/>
      <c r="AL81" s="61">
        <f>SUM(AL61:AL80)</f>
        <v>82350</v>
      </c>
    </row>
    <row r="82" spans="1:38" ht="14">
      <c r="A82" s="188"/>
      <c r="B82" s="189"/>
      <c r="C82" s="198"/>
      <c r="D82" s="199"/>
      <c r="E82" s="199"/>
      <c r="F82" s="199"/>
      <c r="G82" s="199"/>
      <c r="H82" s="199"/>
      <c r="I82" s="199"/>
      <c r="J82" s="199"/>
      <c r="K82" s="199"/>
      <c r="L82" s="199"/>
      <c r="M82" s="199"/>
      <c r="N82" s="200"/>
      <c r="O82" s="57"/>
      <c r="P82" s="53"/>
      <c r="Q82" s="54"/>
      <c r="R82" s="63"/>
      <c r="S82" s="61"/>
      <c r="T82" s="212"/>
      <c r="U82" s="213"/>
      <c r="V82" s="195"/>
      <c r="W82" s="196"/>
      <c r="X82" s="196"/>
      <c r="Y82" s="196"/>
      <c r="Z82" s="196"/>
      <c r="AA82" s="196"/>
      <c r="AB82" s="196"/>
      <c r="AC82" s="196"/>
      <c r="AD82" s="196"/>
      <c r="AE82" s="196"/>
      <c r="AF82" s="196"/>
      <c r="AG82" s="197"/>
      <c r="AH82" s="57"/>
      <c r="AI82" s="53"/>
      <c r="AJ82" s="65"/>
      <c r="AK82" s="63"/>
      <c r="AL82" s="55"/>
    </row>
    <row r="83" spans="1:38" ht="14">
      <c r="A83" s="487"/>
      <c r="B83" s="499"/>
      <c r="C83" s="378"/>
      <c r="D83" s="379"/>
      <c r="E83" s="379"/>
      <c r="F83" s="379"/>
      <c r="G83" s="379"/>
      <c r="H83" s="379"/>
      <c r="I83" s="379"/>
      <c r="J83" s="379"/>
      <c r="K83" s="379"/>
      <c r="L83" s="379"/>
      <c r="M83" s="379"/>
      <c r="N83" s="380"/>
      <c r="O83" s="57"/>
      <c r="P83" s="53"/>
      <c r="Q83" s="54"/>
      <c r="R83" s="64"/>
      <c r="S83" s="55">
        <f>R83*Q83</f>
        <v>0</v>
      </c>
      <c r="T83" s="212"/>
      <c r="U83" s="213"/>
      <c r="V83" s="195"/>
      <c r="W83" s="196"/>
      <c r="X83" s="196"/>
      <c r="Y83" s="196"/>
      <c r="Z83" s="196"/>
      <c r="AA83" s="196"/>
      <c r="AB83" s="196"/>
      <c r="AC83" s="196"/>
      <c r="AD83" s="196"/>
      <c r="AE83" s="196"/>
      <c r="AF83" s="196"/>
      <c r="AG83" s="197"/>
      <c r="AH83" s="57"/>
      <c r="AI83" s="53"/>
      <c r="AJ83" s="65"/>
      <c r="AK83" s="63"/>
      <c r="AL83" s="55"/>
    </row>
    <row r="84" spans="1:38" ht="14">
      <c r="A84" s="503" t="s">
        <v>85</v>
      </c>
      <c r="B84" s="504"/>
      <c r="C84" s="558" t="s">
        <v>86</v>
      </c>
      <c r="D84" s="559"/>
      <c r="E84" s="559"/>
      <c r="F84" s="559"/>
      <c r="G84" s="559"/>
      <c r="H84" s="559"/>
      <c r="I84" s="559"/>
      <c r="J84" s="559"/>
      <c r="K84" s="559"/>
      <c r="L84" s="559"/>
      <c r="M84" s="559"/>
      <c r="N84" s="560"/>
      <c r="O84" s="59"/>
      <c r="P84" s="53"/>
      <c r="Q84" s="62"/>
      <c r="R84" s="60"/>
      <c r="S84" s="55"/>
      <c r="T84" s="192"/>
      <c r="U84" s="66"/>
      <c r="V84" s="558" t="s">
        <v>86</v>
      </c>
      <c r="W84" s="559"/>
      <c r="X84" s="559"/>
      <c r="Y84" s="559"/>
      <c r="Z84" s="559"/>
      <c r="AA84" s="559"/>
      <c r="AB84" s="559"/>
      <c r="AC84" s="559"/>
      <c r="AD84" s="559"/>
      <c r="AE84" s="559"/>
      <c r="AF84" s="559"/>
      <c r="AG84" s="560"/>
      <c r="AH84" s="57"/>
      <c r="AI84" s="53"/>
      <c r="AJ84" s="65"/>
      <c r="AK84" s="64"/>
      <c r="AL84" s="55">
        <f t="shared" si="5"/>
        <v>0</v>
      </c>
    </row>
    <row r="85" spans="1:38" ht="13.5">
      <c r="A85" s="480">
        <v>1</v>
      </c>
      <c r="B85" s="481"/>
      <c r="C85" s="539" t="s">
        <v>181</v>
      </c>
      <c r="D85" s="540"/>
      <c r="E85" s="540"/>
      <c r="F85" s="540"/>
      <c r="G85" s="540"/>
      <c r="H85" s="540"/>
      <c r="I85" s="540"/>
      <c r="J85" s="540"/>
      <c r="K85" s="540"/>
      <c r="L85" s="540"/>
      <c r="M85" s="540"/>
      <c r="N85" s="541"/>
      <c r="O85" s="63"/>
      <c r="P85" s="53" t="s">
        <v>37</v>
      </c>
      <c r="Q85" s="62"/>
      <c r="R85" s="63">
        <v>68750</v>
      </c>
      <c r="S85" s="55">
        <f>R85*Q85</f>
        <v>0</v>
      </c>
      <c r="T85" s="188"/>
      <c r="U85" s="189"/>
      <c r="V85" s="547" t="s">
        <v>181</v>
      </c>
      <c r="W85" s="548"/>
      <c r="X85" s="548"/>
      <c r="Y85" s="548"/>
      <c r="Z85" s="548"/>
      <c r="AA85" s="548"/>
      <c r="AB85" s="548"/>
      <c r="AC85" s="548"/>
      <c r="AD85" s="548"/>
      <c r="AE85" s="548"/>
      <c r="AF85" s="548"/>
      <c r="AG85" s="549"/>
      <c r="AH85" s="59" t="s">
        <v>200</v>
      </c>
      <c r="AI85" s="53" t="s">
        <v>74</v>
      </c>
      <c r="AJ85" s="62">
        <v>2</v>
      </c>
      <c r="AK85" s="60"/>
      <c r="AL85" s="61"/>
    </row>
    <row r="86" spans="1:38" ht="13.5">
      <c r="A86" s="480">
        <v>2</v>
      </c>
      <c r="B86" s="481"/>
      <c r="C86" s="536" t="s">
        <v>182</v>
      </c>
      <c r="D86" s="537"/>
      <c r="E86" s="537"/>
      <c r="F86" s="537"/>
      <c r="G86" s="537"/>
      <c r="H86" s="537"/>
      <c r="I86" s="537"/>
      <c r="J86" s="537"/>
      <c r="K86" s="537"/>
      <c r="L86" s="537"/>
      <c r="M86" s="537"/>
      <c r="N86" s="538"/>
      <c r="O86" s="53"/>
      <c r="P86" s="228" t="s">
        <v>74</v>
      </c>
      <c r="Q86" s="229"/>
      <c r="R86" s="63">
        <v>31250</v>
      </c>
      <c r="S86" s="55">
        <f>R86*Q86</f>
        <v>0</v>
      </c>
      <c r="T86" s="487"/>
      <c r="U86" s="499"/>
      <c r="V86" s="547" t="s">
        <v>182</v>
      </c>
      <c r="W86" s="548"/>
      <c r="X86" s="548"/>
      <c r="Y86" s="548"/>
      <c r="Z86" s="548"/>
      <c r="AA86" s="548"/>
      <c r="AB86" s="548"/>
      <c r="AC86" s="548"/>
      <c r="AD86" s="548"/>
      <c r="AE86" s="548"/>
      <c r="AF86" s="548"/>
      <c r="AG86" s="549"/>
      <c r="AH86" s="59" t="s">
        <v>200</v>
      </c>
      <c r="AI86" s="53" t="s">
        <v>74</v>
      </c>
      <c r="AJ86" s="62">
        <v>2</v>
      </c>
      <c r="AK86" s="52"/>
      <c r="AL86" s="55">
        <f>AK86*AJ86</f>
        <v>0</v>
      </c>
    </row>
    <row r="87" spans="1:38" ht="13.5">
      <c r="A87" s="480">
        <v>3</v>
      </c>
      <c r="B87" s="481"/>
      <c r="C87" s="536" t="s">
        <v>183</v>
      </c>
      <c r="D87" s="537"/>
      <c r="E87" s="537"/>
      <c r="F87" s="537"/>
      <c r="G87" s="537"/>
      <c r="H87" s="537"/>
      <c r="I87" s="537"/>
      <c r="J87" s="537"/>
      <c r="K87" s="537"/>
      <c r="L87" s="537"/>
      <c r="M87" s="537"/>
      <c r="N87" s="538"/>
      <c r="O87" s="59"/>
      <c r="P87" s="53" t="s">
        <v>78</v>
      </c>
      <c r="Q87" s="62"/>
      <c r="R87" s="55">
        <v>52500</v>
      </c>
      <c r="S87" s="55">
        <f t="shared" ref="S87:S90" si="7">R87*Q87</f>
        <v>0</v>
      </c>
      <c r="T87" s="503" t="s">
        <v>85</v>
      </c>
      <c r="U87" s="504"/>
      <c r="V87" s="514" t="s">
        <v>183</v>
      </c>
      <c r="W87" s="515"/>
      <c r="X87" s="515"/>
      <c r="Y87" s="515"/>
      <c r="Z87" s="515"/>
      <c r="AA87" s="515"/>
      <c r="AB87" s="515"/>
      <c r="AC87" s="515"/>
      <c r="AD87" s="515"/>
      <c r="AE87" s="515"/>
      <c r="AF87" s="515"/>
      <c r="AG87" s="516"/>
      <c r="AH87" s="59" t="s">
        <v>200</v>
      </c>
      <c r="AI87" s="53" t="s">
        <v>78</v>
      </c>
      <c r="AJ87" s="62">
        <v>7</v>
      </c>
      <c r="AK87" s="60"/>
      <c r="AL87" s="55"/>
    </row>
    <row r="88" spans="1:38" ht="14.25" customHeight="1">
      <c r="A88" s="480">
        <v>4</v>
      </c>
      <c r="B88" s="481"/>
      <c r="C88" s="536" t="s">
        <v>186</v>
      </c>
      <c r="D88" s="537"/>
      <c r="E88" s="537"/>
      <c r="F88" s="537"/>
      <c r="G88" s="537"/>
      <c r="H88" s="537"/>
      <c r="I88" s="537"/>
      <c r="J88" s="537"/>
      <c r="K88" s="537"/>
      <c r="L88" s="537"/>
      <c r="M88" s="537"/>
      <c r="N88" s="538"/>
      <c r="O88" s="57"/>
      <c r="P88" s="53" t="s">
        <v>78</v>
      </c>
      <c r="Q88" s="54"/>
      <c r="R88" s="60">
        <v>23125</v>
      </c>
      <c r="S88" s="55">
        <f t="shared" si="7"/>
        <v>0</v>
      </c>
      <c r="T88" s="480">
        <v>1</v>
      </c>
      <c r="U88" s="481"/>
      <c r="V88" s="514" t="s">
        <v>186</v>
      </c>
      <c r="W88" s="515"/>
      <c r="X88" s="515"/>
      <c r="Y88" s="515"/>
      <c r="Z88" s="515"/>
      <c r="AA88" s="515"/>
      <c r="AB88" s="515"/>
      <c r="AC88" s="515"/>
      <c r="AD88" s="515"/>
      <c r="AE88" s="515"/>
      <c r="AF88" s="515"/>
      <c r="AG88" s="516"/>
      <c r="AH88" s="59" t="s">
        <v>200</v>
      </c>
      <c r="AI88" s="53" t="s">
        <v>78</v>
      </c>
      <c r="AJ88" s="62">
        <v>1</v>
      </c>
      <c r="AK88" s="63"/>
      <c r="AL88" s="55">
        <f>AK88*AJ88</f>
        <v>0</v>
      </c>
    </row>
    <row r="89" spans="1:38" ht="14">
      <c r="A89" s="480">
        <v>5</v>
      </c>
      <c r="B89" s="481"/>
      <c r="C89" s="539" t="s">
        <v>187</v>
      </c>
      <c r="D89" s="540"/>
      <c r="E89" s="540"/>
      <c r="F89" s="540"/>
      <c r="G89" s="540"/>
      <c r="H89" s="540"/>
      <c r="I89" s="540"/>
      <c r="J89" s="540"/>
      <c r="K89" s="540"/>
      <c r="L89" s="540"/>
      <c r="M89" s="540"/>
      <c r="N89" s="541"/>
      <c r="O89" s="57"/>
      <c r="P89" s="53" t="s">
        <v>37</v>
      </c>
      <c r="Q89" s="54"/>
      <c r="R89" s="60">
        <v>10000</v>
      </c>
      <c r="S89" s="55">
        <f t="shared" si="7"/>
        <v>0</v>
      </c>
      <c r="T89" s="480">
        <v>2</v>
      </c>
      <c r="U89" s="481"/>
      <c r="V89" s="547" t="s">
        <v>187</v>
      </c>
      <c r="W89" s="548"/>
      <c r="X89" s="548"/>
      <c r="Y89" s="548"/>
      <c r="Z89" s="548"/>
      <c r="AA89" s="548"/>
      <c r="AB89" s="548"/>
      <c r="AC89" s="548"/>
      <c r="AD89" s="548"/>
      <c r="AE89" s="548"/>
      <c r="AF89" s="548"/>
      <c r="AG89" s="549"/>
      <c r="AH89" s="59" t="s">
        <v>200</v>
      </c>
      <c r="AI89" s="53" t="s">
        <v>37</v>
      </c>
      <c r="AJ89" s="62">
        <v>4</v>
      </c>
      <c r="AK89" s="63"/>
      <c r="AL89" s="55">
        <f t="shared" ref="AL89:AL92" si="8">AK89*AJ89</f>
        <v>0</v>
      </c>
    </row>
    <row r="90" spans="1:38" ht="14.25" customHeight="1">
      <c r="A90" s="480">
        <v>6</v>
      </c>
      <c r="B90" s="481"/>
      <c r="C90" s="539" t="s">
        <v>221</v>
      </c>
      <c r="D90" s="540"/>
      <c r="E90" s="540"/>
      <c r="F90" s="540"/>
      <c r="G90" s="540"/>
      <c r="H90" s="540"/>
      <c r="I90" s="540"/>
      <c r="J90" s="540"/>
      <c r="K90" s="540"/>
      <c r="L90" s="540"/>
      <c r="M90" s="540"/>
      <c r="N90" s="541"/>
      <c r="O90" s="67"/>
      <c r="P90" s="53" t="s">
        <v>74</v>
      </c>
      <c r="Q90" s="65"/>
      <c r="R90" s="60">
        <v>17000</v>
      </c>
      <c r="S90" s="55">
        <f t="shared" si="7"/>
        <v>0</v>
      </c>
      <c r="T90" s="480">
        <v>3</v>
      </c>
      <c r="U90" s="481"/>
      <c r="V90" s="547" t="s">
        <v>196</v>
      </c>
      <c r="W90" s="548"/>
      <c r="X90" s="548"/>
      <c r="Y90" s="548"/>
      <c r="Z90" s="548"/>
      <c r="AA90" s="548"/>
      <c r="AB90" s="548"/>
      <c r="AC90" s="548"/>
      <c r="AD90" s="548"/>
      <c r="AE90" s="548"/>
      <c r="AF90" s="548"/>
      <c r="AG90" s="549"/>
      <c r="AH90" s="59" t="s">
        <v>200</v>
      </c>
      <c r="AI90" s="53" t="s">
        <v>37</v>
      </c>
      <c r="AJ90" s="62">
        <v>2</v>
      </c>
      <c r="AK90" s="63"/>
      <c r="AL90" s="55">
        <f t="shared" si="8"/>
        <v>0</v>
      </c>
    </row>
    <row r="91" spans="1:38" ht="13.5">
      <c r="A91" s="480">
        <v>7</v>
      </c>
      <c r="B91" s="481"/>
      <c r="C91" s="508" t="s">
        <v>83</v>
      </c>
      <c r="D91" s="509"/>
      <c r="E91" s="509"/>
      <c r="F91" s="509"/>
      <c r="G91" s="509"/>
      <c r="H91" s="509"/>
      <c r="I91" s="509"/>
      <c r="J91" s="509"/>
      <c r="K91" s="509"/>
      <c r="L91" s="509"/>
      <c r="M91" s="509"/>
      <c r="N91" s="510"/>
      <c r="O91" s="59"/>
      <c r="P91" s="53" t="s">
        <v>28</v>
      </c>
      <c r="Q91" s="54">
        <v>2</v>
      </c>
      <c r="R91" s="60">
        <v>2750</v>
      </c>
      <c r="S91" s="55">
        <f>R91*Q91</f>
        <v>5500</v>
      </c>
      <c r="T91" s="480">
        <v>4</v>
      </c>
      <c r="U91" s="481"/>
      <c r="V91" s="508" t="s">
        <v>209</v>
      </c>
      <c r="W91" s="509"/>
      <c r="X91" s="509"/>
      <c r="Y91" s="509"/>
      <c r="Z91" s="509"/>
      <c r="AA91" s="509"/>
      <c r="AB91" s="509"/>
      <c r="AC91" s="509"/>
      <c r="AD91" s="509"/>
      <c r="AE91" s="509"/>
      <c r="AF91" s="509"/>
      <c r="AG91" s="510"/>
      <c r="AH91" s="59"/>
      <c r="AI91" s="53" t="s">
        <v>37</v>
      </c>
      <c r="AJ91" s="54">
        <v>2</v>
      </c>
      <c r="AK91" s="60">
        <v>12650</v>
      </c>
      <c r="AL91" s="55">
        <f t="shared" si="8"/>
        <v>25300</v>
      </c>
    </row>
    <row r="92" spans="1:38" ht="14">
      <c r="A92" s="480">
        <v>8</v>
      </c>
      <c r="B92" s="481"/>
      <c r="C92" s="508" t="s">
        <v>210</v>
      </c>
      <c r="D92" s="509"/>
      <c r="E92" s="509"/>
      <c r="F92" s="509"/>
      <c r="G92" s="509"/>
      <c r="H92" s="509"/>
      <c r="I92" s="509"/>
      <c r="J92" s="509"/>
      <c r="K92" s="509"/>
      <c r="L92" s="509"/>
      <c r="M92" s="509"/>
      <c r="N92" s="510"/>
      <c r="O92" s="57"/>
      <c r="P92" s="53" t="s">
        <v>28</v>
      </c>
      <c r="Q92" s="54">
        <v>2</v>
      </c>
      <c r="R92" s="52">
        <v>1800</v>
      </c>
      <c r="S92" s="55">
        <f>R92*Q92</f>
        <v>3600</v>
      </c>
      <c r="T92" s="480">
        <v>5</v>
      </c>
      <c r="U92" s="481"/>
      <c r="V92" s="508" t="s">
        <v>210</v>
      </c>
      <c r="W92" s="509"/>
      <c r="X92" s="509"/>
      <c r="Y92" s="509"/>
      <c r="Z92" s="509"/>
      <c r="AA92" s="509"/>
      <c r="AB92" s="509"/>
      <c r="AC92" s="509"/>
      <c r="AD92" s="509"/>
      <c r="AE92" s="509"/>
      <c r="AF92" s="509"/>
      <c r="AG92" s="510"/>
      <c r="AH92" s="59"/>
      <c r="AI92" s="53" t="s">
        <v>37</v>
      </c>
      <c r="AJ92" s="54">
        <v>2</v>
      </c>
      <c r="AK92" s="60">
        <v>8200</v>
      </c>
      <c r="AL92" s="55">
        <f t="shared" si="8"/>
        <v>16400</v>
      </c>
    </row>
    <row r="93" spans="1:38" ht="14">
      <c r="A93" s="480">
        <v>9</v>
      </c>
      <c r="B93" s="481"/>
      <c r="C93" s="508" t="s">
        <v>185</v>
      </c>
      <c r="D93" s="509"/>
      <c r="E93" s="509"/>
      <c r="F93" s="509"/>
      <c r="G93" s="509"/>
      <c r="H93" s="509"/>
      <c r="I93" s="509"/>
      <c r="J93" s="509"/>
      <c r="K93" s="509"/>
      <c r="L93" s="509"/>
      <c r="M93" s="509"/>
      <c r="N93" s="510"/>
      <c r="O93" s="57"/>
      <c r="P93" s="53" t="s">
        <v>37</v>
      </c>
      <c r="Q93" s="54">
        <v>2</v>
      </c>
      <c r="R93" s="52">
        <v>625</v>
      </c>
      <c r="S93" s="55">
        <f>R93*Q93</f>
        <v>1250</v>
      </c>
      <c r="T93" s="480">
        <v>6</v>
      </c>
      <c r="U93" s="481"/>
      <c r="V93" s="508" t="s">
        <v>211</v>
      </c>
      <c r="W93" s="509"/>
      <c r="X93" s="509"/>
      <c r="Y93" s="509"/>
      <c r="Z93" s="509"/>
      <c r="AA93" s="509"/>
      <c r="AB93" s="509"/>
      <c r="AC93" s="509"/>
      <c r="AD93" s="509"/>
      <c r="AE93" s="509"/>
      <c r="AF93" s="509"/>
      <c r="AG93" s="510"/>
      <c r="AH93" s="59"/>
      <c r="AI93" s="53" t="s">
        <v>37</v>
      </c>
      <c r="AJ93" s="54">
        <v>4</v>
      </c>
      <c r="AK93" s="60">
        <v>2100</v>
      </c>
      <c r="AL93" s="55">
        <f t="shared" ref="AL93:AL95" si="9">AK93*AJ93</f>
        <v>8400</v>
      </c>
    </row>
    <row r="94" spans="1:38" ht="14">
      <c r="A94" s="480">
        <v>10</v>
      </c>
      <c r="B94" s="481"/>
      <c r="C94" s="378" t="s">
        <v>184</v>
      </c>
      <c r="D94" s="379"/>
      <c r="E94" s="379"/>
      <c r="F94" s="379"/>
      <c r="G94" s="379"/>
      <c r="H94" s="379"/>
      <c r="I94" s="379"/>
      <c r="J94" s="379"/>
      <c r="K94" s="379"/>
      <c r="L94" s="379"/>
      <c r="M94" s="379"/>
      <c r="N94" s="380"/>
      <c r="O94" s="57"/>
      <c r="P94" s="53" t="s">
        <v>37</v>
      </c>
      <c r="Q94" s="54">
        <v>3</v>
      </c>
      <c r="R94" s="60">
        <v>437.5</v>
      </c>
      <c r="S94" s="55">
        <f>R94*Q94</f>
        <v>1312.5</v>
      </c>
      <c r="T94" s="480">
        <v>7</v>
      </c>
      <c r="U94" s="481"/>
      <c r="V94" s="378" t="s">
        <v>212</v>
      </c>
      <c r="W94" s="379"/>
      <c r="X94" s="379"/>
      <c r="Y94" s="379"/>
      <c r="Z94" s="379"/>
      <c r="AA94" s="379"/>
      <c r="AB94" s="379"/>
      <c r="AC94" s="379"/>
      <c r="AD94" s="379"/>
      <c r="AE94" s="379"/>
      <c r="AF94" s="379"/>
      <c r="AG94" s="380"/>
      <c r="AH94" s="57"/>
      <c r="AI94" s="53" t="s">
        <v>37</v>
      </c>
      <c r="AJ94" s="54">
        <v>4</v>
      </c>
      <c r="AK94" s="60">
        <v>1350</v>
      </c>
      <c r="AL94" s="55">
        <f t="shared" si="9"/>
        <v>5400</v>
      </c>
    </row>
    <row r="95" spans="1:38" ht="15.75" customHeight="1">
      <c r="A95" s="192"/>
      <c r="B95" s="194"/>
      <c r="C95" s="378" t="s">
        <v>82</v>
      </c>
      <c r="D95" s="379"/>
      <c r="E95" s="379"/>
      <c r="F95" s="379"/>
      <c r="G95" s="379"/>
      <c r="H95" s="379"/>
      <c r="I95" s="379"/>
      <c r="J95" s="379"/>
      <c r="K95" s="379"/>
      <c r="L95" s="379"/>
      <c r="M95" s="379"/>
      <c r="N95" s="380"/>
      <c r="O95" s="57"/>
      <c r="P95" s="53" t="s">
        <v>37</v>
      </c>
      <c r="Q95" s="65">
        <v>9</v>
      </c>
      <c r="R95" s="64">
        <v>2000</v>
      </c>
      <c r="S95" s="55">
        <f>R95*Q95</f>
        <v>18000</v>
      </c>
      <c r="T95" s="188"/>
      <c r="U95" s="189"/>
      <c r="V95" s="378" t="s">
        <v>82</v>
      </c>
      <c r="W95" s="379"/>
      <c r="X95" s="379"/>
      <c r="Y95" s="379"/>
      <c r="Z95" s="379"/>
      <c r="AA95" s="379"/>
      <c r="AB95" s="379"/>
      <c r="AC95" s="379"/>
      <c r="AD95" s="379"/>
      <c r="AE95" s="379"/>
      <c r="AF95" s="379"/>
      <c r="AG95" s="380"/>
      <c r="AH95" s="57"/>
      <c r="AI95" s="53" t="s">
        <v>37</v>
      </c>
      <c r="AJ95" s="65">
        <v>9</v>
      </c>
      <c r="AK95" s="64">
        <v>6900</v>
      </c>
      <c r="AL95" s="55">
        <f t="shared" si="9"/>
        <v>62100</v>
      </c>
    </row>
    <row r="96" spans="1:38" ht="14">
      <c r="A96" s="192"/>
      <c r="B96" s="194"/>
      <c r="C96" s="550"/>
      <c r="D96" s="551"/>
      <c r="E96" s="551"/>
      <c r="F96" s="551"/>
      <c r="G96" s="551"/>
      <c r="H96" s="551"/>
      <c r="I96" s="551"/>
      <c r="J96" s="551"/>
      <c r="K96" s="551"/>
      <c r="L96" s="214"/>
      <c r="M96" s="214"/>
      <c r="N96" s="215"/>
      <c r="O96" s="57"/>
      <c r="P96" s="53"/>
      <c r="Q96" s="62"/>
      <c r="R96" s="60"/>
      <c r="S96" s="61">
        <f>SUM(S86:S95)</f>
        <v>29662.5</v>
      </c>
      <c r="T96" s="188"/>
      <c r="U96" s="189"/>
      <c r="V96" s="552" t="s">
        <v>55</v>
      </c>
      <c r="W96" s="553"/>
      <c r="X96" s="553"/>
      <c r="Y96" s="553"/>
      <c r="Z96" s="553"/>
      <c r="AA96" s="553"/>
      <c r="AB96" s="553"/>
      <c r="AC96" s="553"/>
      <c r="AD96" s="553"/>
      <c r="AE96" s="553"/>
      <c r="AF96" s="553"/>
      <c r="AG96" s="553"/>
      <c r="AH96" s="554"/>
      <c r="AI96" s="53"/>
      <c r="AJ96" s="65"/>
      <c r="AK96" s="64"/>
      <c r="AL96" s="61">
        <f>SUM(AL85:AL95)</f>
        <v>117600</v>
      </c>
    </row>
    <row r="97" spans="1:38" ht="14">
      <c r="A97" s="192"/>
      <c r="B97" s="194"/>
      <c r="C97" s="378"/>
      <c r="D97" s="379"/>
      <c r="E97" s="379"/>
      <c r="F97" s="379"/>
      <c r="G97" s="379"/>
      <c r="H97" s="379"/>
      <c r="I97" s="379"/>
      <c r="J97" s="379"/>
      <c r="K97" s="379"/>
      <c r="L97" s="379"/>
      <c r="M97" s="379"/>
      <c r="N97" s="380"/>
      <c r="O97" s="57"/>
      <c r="P97" s="53"/>
      <c r="Q97" s="65"/>
      <c r="R97" s="64"/>
      <c r="S97" s="61"/>
      <c r="T97" s="188"/>
      <c r="U97" s="189"/>
      <c r="V97" s="195"/>
      <c r="W97" s="196"/>
      <c r="X97" s="196"/>
      <c r="Y97" s="196"/>
      <c r="Z97" s="196"/>
      <c r="AA97" s="196"/>
      <c r="AB97" s="196"/>
      <c r="AC97" s="196"/>
      <c r="AD97" s="196"/>
      <c r="AE97" s="196"/>
      <c r="AF97" s="196"/>
      <c r="AG97" s="197"/>
      <c r="AH97" s="57"/>
      <c r="AI97" s="53"/>
      <c r="AJ97" s="65"/>
      <c r="AK97" s="64"/>
      <c r="AL97" s="55"/>
    </row>
    <row r="98" spans="1:38" ht="14">
      <c r="A98" s="545" t="s">
        <v>88</v>
      </c>
      <c r="B98" s="546"/>
      <c r="C98" s="555" t="s">
        <v>89</v>
      </c>
      <c r="D98" s="556"/>
      <c r="E98" s="556"/>
      <c r="F98" s="556"/>
      <c r="G98" s="556"/>
      <c r="H98" s="556"/>
      <c r="I98" s="556"/>
      <c r="J98" s="556"/>
      <c r="K98" s="556"/>
      <c r="L98" s="556"/>
      <c r="M98" s="556"/>
      <c r="N98" s="557"/>
      <c r="O98" s="57"/>
      <c r="P98" s="53"/>
      <c r="Q98" s="62"/>
      <c r="R98" s="52"/>
      <c r="S98" s="61"/>
      <c r="T98" s="188"/>
      <c r="U98" s="189"/>
      <c r="V98" s="555" t="s">
        <v>89</v>
      </c>
      <c r="W98" s="556"/>
      <c r="X98" s="556"/>
      <c r="Y98" s="556"/>
      <c r="Z98" s="556"/>
      <c r="AA98" s="556"/>
      <c r="AB98" s="556"/>
      <c r="AC98" s="556"/>
      <c r="AD98" s="556"/>
      <c r="AE98" s="556"/>
      <c r="AF98" s="556"/>
      <c r="AG98" s="557"/>
      <c r="AH98" s="59"/>
      <c r="AI98" s="53"/>
      <c r="AJ98" s="54"/>
      <c r="AK98" s="60"/>
      <c r="AL98" s="55"/>
    </row>
    <row r="99" spans="1:38" ht="13.5">
      <c r="A99" s="480">
        <v>1</v>
      </c>
      <c r="B99" s="481"/>
      <c r="C99" s="508" t="s">
        <v>188</v>
      </c>
      <c r="D99" s="509"/>
      <c r="E99" s="509"/>
      <c r="F99" s="509"/>
      <c r="G99" s="509"/>
      <c r="H99" s="509"/>
      <c r="I99" s="509"/>
      <c r="J99" s="509"/>
      <c r="K99" s="509"/>
      <c r="L99" s="509"/>
      <c r="M99" s="509"/>
      <c r="N99" s="510"/>
      <c r="O99" s="52"/>
      <c r="P99" s="53" t="s">
        <v>37</v>
      </c>
      <c r="Q99" s="62"/>
      <c r="R99" s="52">
        <v>50000</v>
      </c>
      <c r="S99" s="55">
        <f>R99*Q99</f>
        <v>0</v>
      </c>
      <c r="T99" s="480">
        <v>8</v>
      </c>
      <c r="U99" s="481"/>
      <c r="V99" s="547" t="s">
        <v>188</v>
      </c>
      <c r="W99" s="548"/>
      <c r="X99" s="548"/>
      <c r="Y99" s="548"/>
      <c r="Z99" s="548"/>
      <c r="AA99" s="548"/>
      <c r="AB99" s="548"/>
      <c r="AC99" s="548"/>
      <c r="AD99" s="548"/>
      <c r="AE99" s="548"/>
      <c r="AF99" s="548"/>
      <c r="AG99" s="549"/>
      <c r="AH99" s="59" t="s">
        <v>200</v>
      </c>
      <c r="AI99" s="53" t="s">
        <v>74</v>
      </c>
      <c r="AJ99" s="62">
        <v>2</v>
      </c>
      <c r="AK99" s="60"/>
      <c r="AL99" s="55"/>
    </row>
    <row r="100" spans="1:38" ht="14">
      <c r="A100" s="480">
        <v>2</v>
      </c>
      <c r="B100" s="481"/>
      <c r="C100" s="668" t="s">
        <v>90</v>
      </c>
      <c r="D100" s="669"/>
      <c r="E100" s="669"/>
      <c r="F100" s="669"/>
      <c r="G100" s="669"/>
      <c r="H100" s="669"/>
      <c r="I100" s="669"/>
      <c r="J100" s="669"/>
      <c r="K100" s="669"/>
      <c r="L100" s="669"/>
      <c r="M100" s="669"/>
      <c r="N100" s="670"/>
      <c r="O100" s="230"/>
      <c r="P100" s="228" t="s">
        <v>74</v>
      </c>
      <c r="Q100" s="229"/>
      <c r="R100" s="52">
        <v>5625</v>
      </c>
      <c r="S100" s="55">
        <f>R100*Q100</f>
        <v>0</v>
      </c>
      <c r="T100" s="480">
        <v>10</v>
      </c>
      <c r="U100" s="481"/>
      <c r="V100" s="542" t="s">
        <v>90</v>
      </c>
      <c r="W100" s="543"/>
      <c r="X100" s="543"/>
      <c r="Y100" s="543"/>
      <c r="Z100" s="543"/>
      <c r="AA100" s="543"/>
      <c r="AB100" s="543"/>
      <c r="AC100" s="543"/>
      <c r="AD100" s="543"/>
      <c r="AE100" s="543"/>
      <c r="AF100" s="543"/>
      <c r="AG100" s="544"/>
      <c r="AH100" s="59" t="s">
        <v>200</v>
      </c>
      <c r="AI100" s="53" t="s">
        <v>74</v>
      </c>
      <c r="AJ100" s="62">
        <v>2</v>
      </c>
      <c r="AK100" s="64"/>
      <c r="AL100" s="55"/>
    </row>
    <row r="101" spans="1:38" ht="14">
      <c r="A101" s="480">
        <v>3</v>
      </c>
      <c r="B101" s="481"/>
      <c r="C101" s="668" t="s">
        <v>222</v>
      </c>
      <c r="D101" s="669"/>
      <c r="E101" s="669"/>
      <c r="F101" s="669"/>
      <c r="G101" s="669"/>
      <c r="H101" s="669"/>
      <c r="I101" s="669"/>
      <c r="J101" s="669"/>
      <c r="K101" s="669"/>
      <c r="L101" s="669"/>
      <c r="M101" s="669"/>
      <c r="N101" s="670"/>
      <c r="O101" s="230"/>
      <c r="P101" s="53" t="s">
        <v>37</v>
      </c>
      <c r="Q101" s="62"/>
      <c r="R101" s="52">
        <v>2250</v>
      </c>
      <c r="S101" s="55">
        <f>R101*Q101</f>
        <v>0</v>
      </c>
      <c r="T101" s="192"/>
      <c r="U101" s="194"/>
      <c r="V101" s="542" t="s">
        <v>198</v>
      </c>
      <c r="W101" s="543"/>
      <c r="X101" s="543"/>
      <c r="Y101" s="543"/>
      <c r="Z101" s="543"/>
      <c r="AA101" s="543"/>
      <c r="AB101" s="543"/>
      <c r="AC101" s="543"/>
      <c r="AD101" s="543"/>
      <c r="AE101" s="543"/>
      <c r="AF101" s="543"/>
      <c r="AG101" s="544"/>
      <c r="AH101" s="59" t="s">
        <v>200</v>
      </c>
      <c r="AI101" s="53" t="s">
        <v>37</v>
      </c>
      <c r="AJ101" s="62">
        <v>2</v>
      </c>
      <c r="AK101" s="60"/>
      <c r="AL101" s="61"/>
    </row>
    <row r="102" spans="1:38" ht="13.5">
      <c r="A102" s="480">
        <v>4</v>
      </c>
      <c r="B102" s="481"/>
      <c r="C102" s="378" t="s">
        <v>189</v>
      </c>
      <c r="D102" s="379"/>
      <c r="E102" s="379"/>
      <c r="F102" s="379"/>
      <c r="G102" s="379"/>
      <c r="H102" s="379"/>
      <c r="I102" s="379"/>
      <c r="J102" s="379"/>
      <c r="K102" s="379"/>
      <c r="L102" s="379"/>
      <c r="M102" s="379"/>
      <c r="N102" s="380"/>
      <c r="O102" s="59"/>
      <c r="P102" s="53" t="s">
        <v>78</v>
      </c>
      <c r="Q102" s="54"/>
      <c r="R102" s="60">
        <v>8865.5</v>
      </c>
      <c r="S102" s="55">
        <f>R102*Q102</f>
        <v>0</v>
      </c>
      <c r="T102" s="545" t="s">
        <v>88</v>
      </c>
      <c r="U102" s="546"/>
      <c r="V102" s="547" t="s">
        <v>197</v>
      </c>
      <c r="W102" s="548"/>
      <c r="X102" s="548"/>
      <c r="Y102" s="548"/>
      <c r="Z102" s="548"/>
      <c r="AA102" s="548"/>
      <c r="AB102" s="548"/>
      <c r="AC102" s="548"/>
      <c r="AD102" s="548"/>
      <c r="AE102" s="548"/>
      <c r="AF102" s="548"/>
      <c r="AG102" s="549"/>
      <c r="AH102" s="59" t="s">
        <v>200</v>
      </c>
      <c r="AI102" s="53" t="s">
        <v>37</v>
      </c>
      <c r="AJ102" s="62">
        <v>2</v>
      </c>
      <c r="AK102" s="52"/>
      <c r="AL102" s="55"/>
    </row>
    <row r="103" spans="1:38" ht="13.5">
      <c r="A103" s="480">
        <v>5</v>
      </c>
      <c r="B103" s="481"/>
      <c r="C103" s="508" t="s">
        <v>190</v>
      </c>
      <c r="D103" s="509"/>
      <c r="E103" s="509"/>
      <c r="F103" s="509"/>
      <c r="G103" s="509"/>
      <c r="H103" s="509"/>
      <c r="I103" s="509"/>
      <c r="J103" s="509"/>
      <c r="K103" s="509"/>
      <c r="L103" s="509"/>
      <c r="M103" s="509"/>
      <c r="N103" s="510"/>
      <c r="O103" s="59"/>
      <c r="P103" s="53" t="s">
        <v>37</v>
      </c>
      <c r="Q103" s="54">
        <v>4</v>
      </c>
      <c r="R103" s="52">
        <v>625</v>
      </c>
      <c r="S103" s="55">
        <f>R103*Q103</f>
        <v>2500</v>
      </c>
      <c r="T103" s="480">
        <v>1</v>
      </c>
      <c r="U103" s="481"/>
      <c r="V103" s="514" t="s">
        <v>189</v>
      </c>
      <c r="W103" s="515"/>
      <c r="X103" s="515"/>
      <c r="Y103" s="515"/>
      <c r="Z103" s="515"/>
      <c r="AA103" s="515"/>
      <c r="AB103" s="515"/>
      <c r="AC103" s="515"/>
      <c r="AD103" s="515"/>
      <c r="AE103" s="515"/>
      <c r="AF103" s="515"/>
      <c r="AG103" s="516"/>
      <c r="AH103" s="59" t="s">
        <v>200</v>
      </c>
      <c r="AI103" s="53" t="s">
        <v>78</v>
      </c>
      <c r="AJ103" s="62">
        <v>7</v>
      </c>
      <c r="AK103" s="52"/>
      <c r="AL103" s="55">
        <f>AK103*AJ103</f>
        <v>0</v>
      </c>
    </row>
    <row r="104" spans="1:38" ht="14">
      <c r="A104" s="480">
        <v>6</v>
      </c>
      <c r="B104" s="481"/>
      <c r="C104" s="378" t="s">
        <v>191</v>
      </c>
      <c r="D104" s="379"/>
      <c r="E104" s="379"/>
      <c r="F104" s="379"/>
      <c r="G104" s="379"/>
      <c r="H104" s="379"/>
      <c r="I104" s="379"/>
      <c r="J104" s="379"/>
      <c r="K104" s="379"/>
      <c r="L104" s="379"/>
      <c r="M104" s="379"/>
      <c r="N104" s="380"/>
      <c r="O104" s="57"/>
      <c r="P104" s="53" t="s">
        <v>37</v>
      </c>
      <c r="Q104" s="54">
        <v>8</v>
      </c>
      <c r="R104" s="60">
        <v>500</v>
      </c>
      <c r="S104" s="55">
        <f t="shared" ref="S104:S105" si="10">R104*Q104</f>
        <v>4000</v>
      </c>
      <c r="T104" s="480">
        <v>2</v>
      </c>
      <c r="U104" s="481"/>
      <c r="V104" s="508" t="s">
        <v>190</v>
      </c>
      <c r="W104" s="509"/>
      <c r="X104" s="509"/>
      <c r="Y104" s="509"/>
      <c r="Z104" s="509"/>
      <c r="AA104" s="509"/>
      <c r="AB104" s="509"/>
      <c r="AC104" s="509"/>
      <c r="AD104" s="509"/>
      <c r="AE104" s="509"/>
      <c r="AF104" s="509"/>
      <c r="AG104" s="510"/>
      <c r="AH104" s="59"/>
      <c r="AI104" s="53" t="s">
        <v>37</v>
      </c>
      <c r="AJ104" s="54">
        <v>4</v>
      </c>
      <c r="AK104" s="52">
        <v>2450</v>
      </c>
      <c r="AL104" s="55">
        <f>AK104*AJ104</f>
        <v>9800</v>
      </c>
    </row>
    <row r="105" spans="1:38" ht="14">
      <c r="A105" s="480"/>
      <c r="B105" s="481"/>
      <c r="C105" s="665" t="s">
        <v>192</v>
      </c>
      <c r="D105" s="666"/>
      <c r="E105" s="666"/>
      <c r="F105" s="666"/>
      <c r="G105" s="666"/>
      <c r="H105" s="666"/>
      <c r="I105" s="666"/>
      <c r="J105" s="666"/>
      <c r="K105" s="666"/>
      <c r="L105" s="666"/>
      <c r="M105" s="666"/>
      <c r="N105" s="667"/>
      <c r="O105" s="57"/>
      <c r="P105" s="53" t="s">
        <v>37</v>
      </c>
      <c r="Q105" s="54">
        <v>2</v>
      </c>
      <c r="R105" s="60">
        <v>500</v>
      </c>
      <c r="S105" s="55">
        <f t="shared" si="10"/>
        <v>1000</v>
      </c>
      <c r="T105" s="480">
        <v>3</v>
      </c>
      <c r="U105" s="481"/>
      <c r="V105" s="378" t="s">
        <v>213</v>
      </c>
      <c r="W105" s="379"/>
      <c r="X105" s="379"/>
      <c r="Y105" s="379"/>
      <c r="Z105" s="379"/>
      <c r="AA105" s="379"/>
      <c r="AB105" s="379"/>
      <c r="AC105" s="379"/>
      <c r="AD105" s="379"/>
      <c r="AE105" s="379"/>
      <c r="AF105" s="379"/>
      <c r="AG105" s="380"/>
      <c r="AH105" s="57"/>
      <c r="AI105" s="53" t="s">
        <v>37</v>
      </c>
      <c r="AJ105" s="54">
        <v>12</v>
      </c>
      <c r="AK105" s="60">
        <v>1350</v>
      </c>
      <c r="AL105" s="55">
        <f>AK105*AJ105</f>
        <v>16200</v>
      </c>
    </row>
    <row r="106" spans="1:38" ht="14">
      <c r="A106" s="480">
        <v>7</v>
      </c>
      <c r="B106" s="481"/>
      <c r="C106" s="508" t="s">
        <v>223</v>
      </c>
      <c r="D106" s="509"/>
      <c r="E106" s="509"/>
      <c r="F106" s="509"/>
      <c r="G106" s="509"/>
      <c r="H106" s="509"/>
      <c r="I106" s="509"/>
      <c r="J106" s="509"/>
      <c r="K106" s="509"/>
      <c r="L106" s="509"/>
      <c r="M106" s="509"/>
      <c r="N106" s="510"/>
      <c r="O106" s="59"/>
      <c r="P106" s="53" t="s">
        <v>74</v>
      </c>
      <c r="Q106" s="54"/>
      <c r="R106" s="60">
        <v>2400</v>
      </c>
      <c r="S106" s="55">
        <f>R106*Q106</f>
        <v>0</v>
      </c>
      <c r="T106" s="188"/>
      <c r="U106" s="189"/>
      <c r="V106" s="378" t="s">
        <v>192</v>
      </c>
      <c r="W106" s="379"/>
      <c r="X106" s="379"/>
      <c r="Y106" s="379"/>
      <c r="Z106" s="379"/>
      <c r="AA106" s="379"/>
      <c r="AB106" s="379"/>
      <c r="AC106" s="379"/>
      <c r="AD106" s="379"/>
      <c r="AE106" s="379"/>
      <c r="AF106" s="379"/>
      <c r="AG106" s="380"/>
      <c r="AH106" s="57"/>
      <c r="AI106" s="53" t="s">
        <v>37</v>
      </c>
      <c r="AJ106" s="54">
        <v>2</v>
      </c>
      <c r="AK106" s="60">
        <v>1200</v>
      </c>
      <c r="AL106" s="55">
        <f>AK106*AJ106</f>
        <v>2400</v>
      </c>
    </row>
    <row r="107" spans="1:38" ht="13.5">
      <c r="A107" s="480">
        <v>8</v>
      </c>
      <c r="B107" s="481"/>
      <c r="C107" s="508" t="s">
        <v>224</v>
      </c>
      <c r="D107" s="509"/>
      <c r="E107" s="509"/>
      <c r="F107" s="509"/>
      <c r="G107" s="509"/>
      <c r="H107" s="509"/>
      <c r="I107" s="509"/>
      <c r="J107" s="509"/>
      <c r="K107" s="509"/>
      <c r="L107" s="509"/>
      <c r="M107" s="509"/>
      <c r="N107" s="510"/>
      <c r="O107" s="59"/>
      <c r="P107" s="53" t="s">
        <v>37</v>
      </c>
      <c r="Q107" s="54">
        <v>2</v>
      </c>
      <c r="R107" s="52">
        <v>5625</v>
      </c>
      <c r="S107" s="55">
        <f t="shared" ref="S107" si="11">R107*Q107</f>
        <v>11250</v>
      </c>
      <c r="T107" s="188"/>
      <c r="U107" s="189"/>
      <c r="V107" s="508"/>
      <c r="W107" s="509"/>
      <c r="X107" s="509"/>
      <c r="Y107" s="509"/>
      <c r="Z107" s="509"/>
      <c r="AA107" s="509"/>
      <c r="AB107" s="509"/>
      <c r="AC107" s="509"/>
      <c r="AD107" s="509"/>
      <c r="AE107" s="509"/>
      <c r="AF107" s="509"/>
      <c r="AG107" s="510"/>
      <c r="AH107" s="59"/>
      <c r="AI107" s="53"/>
      <c r="AJ107" s="62"/>
      <c r="AK107" s="52"/>
      <c r="AL107" s="55"/>
    </row>
    <row r="108" spans="1:38" ht="13.5">
      <c r="A108" s="192"/>
      <c r="B108" s="193"/>
      <c r="C108" s="500" t="s">
        <v>55</v>
      </c>
      <c r="D108" s="501"/>
      <c r="E108" s="501"/>
      <c r="F108" s="501"/>
      <c r="G108" s="501"/>
      <c r="H108" s="501"/>
      <c r="I108" s="501"/>
      <c r="J108" s="501"/>
      <c r="K108" s="501"/>
      <c r="L108" s="501"/>
      <c r="M108" s="501"/>
      <c r="N108" s="502"/>
      <c r="O108" s="59"/>
      <c r="P108" s="53"/>
      <c r="Q108" s="52"/>
      <c r="R108" s="52"/>
      <c r="S108" s="61">
        <f>SUM(S99:S107)</f>
        <v>18750</v>
      </c>
      <c r="T108" s="480">
        <v>5</v>
      </c>
      <c r="U108" s="481"/>
      <c r="V108" s="500" t="s">
        <v>55</v>
      </c>
      <c r="W108" s="501"/>
      <c r="X108" s="501"/>
      <c r="Y108" s="501"/>
      <c r="Z108" s="501"/>
      <c r="AA108" s="501"/>
      <c r="AB108" s="501"/>
      <c r="AC108" s="501"/>
      <c r="AD108" s="501"/>
      <c r="AE108" s="501"/>
      <c r="AF108" s="501"/>
      <c r="AG108" s="501"/>
      <c r="AH108" s="502"/>
      <c r="AI108" s="53"/>
      <c r="AJ108" s="54"/>
      <c r="AK108" s="52"/>
      <c r="AL108" s="61">
        <f>SUM(AL99:AL107)</f>
        <v>28400</v>
      </c>
    </row>
    <row r="109" spans="1:38" ht="14">
      <c r="A109" s="192"/>
      <c r="B109" s="193"/>
      <c r="C109" s="201"/>
      <c r="D109" s="202"/>
      <c r="E109" s="202"/>
      <c r="F109" s="202"/>
      <c r="G109" s="202"/>
      <c r="H109" s="202"/>
      <c r="I109" s="202"/>
      <c r="J109" s="202"/>
      <c r="K109" s="202"/>
      <c r="L109" s="202"/>
      <c r="M109" s="202"/>
      <c r="N109" s="203"/>
      <c r="O109" s="59"/>
      <c r="P109" s="53"/>
      <c r="Q109" s="68"/>
      <c r="R109" s="52"/>
      <c r="S109" s="61"/>
      <c r="T109" s="480">
        <v>6</v>
      </c>
      <c r="U109" s="481"/>
      <c r="V109" s="378"/>
      <c r="W109" s="379"/>
      <c r="X109" s="379"/>
      <c r="Y109" s="379"/>
      <c r="Z109" s="379"/>
      <c r="AA109" s="379"/>
      <c r="AB109" s="379"/>
      <c r="AC109" s="379"/>
      <c r="AD109" s="379"/>
      <c r="AE109" s="379"/>
      <c r="AF109" s="379"/>
      <c r="AG109" s="380"/>
      <c r="AH109" s="57"/>
      <c r="AI109" s="53"/>
      <c r="AJ109" s="54"/>
      <c r="AK109" s="60"/>
      <c r="AL109" s="55"/>
    </row>
    <row r="110" spans="1:38" ht="14">
      <c r="A110" s="192"/>
      <c r="B110" s="193"/>
      <c r="C110" s="201"/>
      <c r="D110" s="202"/>
      <c r="E110" s="202"/>
      <c r="F110" s="202"/>
      <c r="G110" s="202"/>
      <c r="H110" s="202"/>
      <c r="I110" s="202"/>
      <c r="J110" s="202"/>
      <c r="K110" s="202"/>
      <c r="L110" s="202"/>
      <c r="M110" s="202"/>
      <c r="N110" s="203"/>
      <c r="O110" s="59"/>
      <c r="P110" s="53"/>
      <c r="Q110" s="68"/>
      <c r="R110" s="52"/>
      <c r="S110" s="61"/>
      <c r="T110" s="188"/>
      <c r="U110" s="189"/>
      <c r="V110" s="195"/>
      <c r="W110" s="196"/>
      <c r="X110" s="196"/>
      <c r="Y110" s="196"/>
      <c r="Z110" s="196"/>
      <c r="AA110" s="196"/>
      <c r="AB110" s="196"/>
      <c r="AC110" s="196"/>
      <c r="AD110" s="196"/>
      <c r="AE110" s="196"/>
      <c r="AF110" s="196"/>
      <c r="AG110" s="197"/>
      <c r="AH110" s="57"/>
      <c r="AI110" s="53"/>
      <c r="AJ110" s="54"/>
      <c r="AK110" s="60"/>
      <c r="AL110" s="55"/>
    </row>
    <row r="111" spans="1:38" ht="14">
      <c r="A111" s="192"/>
      <c r="B111" s="193"/>
      <c r="C111" s="525" t="s">
        <v>91</v>
      </c>
      <c r="D111" s="526"/>
      <c r="E111" s="526"/>
      <c r="F111" s="526"/>
      <c r="G111" s="526"/>
      <c r="H111" s="526"/>
      <c r="I111" s="526"/>
      <c r="J111" s="526"/>
      <c r="K111" s="526"/>
      <c r="L111" s="526"/>
      <c r="M111" s="526"/>
      <c r="N111" s="527"/>
      <c r="O111" s="59"/>
      <c r="P111" s="53"/>
      <c r="Q111" s="68"/>
      <c r="R111" s="52"/>
      <c r="S111" s="61"/>
      <c r="T111" s="480"/>
      <c r="U111" s="481"/>
      <c r="V111" s="525" t="s">
        <v>91</v>
      </c>
      <c r="W111" s="526"/>
      <c r="X111" s="526"/>
      <c r="Y111" s="526"/>
      <c r="Z111" s="526"/>
      <c r="AA111" s="526"/>
      <c r="AB111" s="526"/>
      <c r="AC111" s="526"/>
      <c r="AD111" s="526"/>
      <c r="AE111" s="526"/>
      <c r="AF111" s="526"/>
      <c r="AG111" s="527"/>
      <c r="AH111" s="57"/>
      <c r="AI111" s="53"/>
      <c r="AJ111" s="54"/>
      <c r="AK111" s="60"/>
      <c r="AL111" s="55"/>
    </row>
    <row r="112" spans="1:38" ht="13.5">
      <c r="A112" s="192"/>
      <c r="B112" s="193"/>
      <c r="C112" s="533" t="s">
        <v>91</v>
      </c>
      <c r="D112" s="534"/>
      <c r="E112" s="534"/>
      <c r="F112" s="534"/>
      <c r="G112" s="534"/>
      <c r="H112" s="534"/>
      <c r="I112" s="534"/>
      <c r="J112" s="534"/>
      <c r="K112" s="534"/>
      <c r="L112" s="534"/>
      <c r="M112" s="534"/>
      <c r="N112" s="535"/>
      <c r="O112" s="59"/>
      <c r="P112" s="53" t="s">
        <v>92</v>
      </c>
      <c r="Q112" s="68">
        <v>1</v>
      </c>
      <c r="R112" s="52">
        <v>60000</v>
      </c>
      <c r="S112" s="52">
        <f>R112*Q112</f>
        <v>60000</v>
      </c>
      <c r="T112" s="480">
        <v>7</v>
      </c>
      <c r="U112" s="481"/>
      <c r="V112" s="533" t="s">
        <v>91</v>
      </c>
      <c r="W112" s="534"/>
      <c r="X112" s="534"/>
      <c r="Y112" s="534"/>
      <c r="Z112" s="534"/>
      <c r="AA112" s="534"/>
      <c r="AB112" s="534"/>
      <c r="AC112" s="534"/>
      <c r="AD112" s="534"/>
      <c r="AE112" s="534"/>
      <c r="AF112" s="534"/>
      <c r="AG112" s="535"/>
      <c r="AH112" s="59"/>
      <c r="AI112" s="53" t="s">
        <v>92</v>
      </c>
      <c r="AJ112" s="68">
        <v>1</v>
      </c>
      <c r="AK112" s="52">
        <v>142000</v>
      </c>
      <c r="AL112" s="55">
        <f>AK112*AJ112</f>
        <v>142000</v>
      </c>
    </row>
    <row r="113" spans="1:38" ht="13.5">
      <c r="A113" s="192"/>
      <c r="B113" s="193"/>
      <c r="C113" s="201"/>
      <c r="D113" s="202"/>
      <c r="E113" s="202"/>
      <c r="F113" s="202"/>
      <c r="G113" s="202"/>
      <c r="H113" s="202"/>
      <c r="I113" s="202"/>
      <c r="J113" s="202"/>
      <c r="K113" s="202"/>
      <c r="L113" s="202"/>
      <c r="M113" s="202"/>
      <c r="N113" s="203" t="s">
        <v>55</v>
      </c>
      <c r="O113" s="59"/>
      <c r="P113" s="53"/>
      <c r="Q113" s="68"/>
      <c r="R113" s="52"/>
      <c r="S113" s="61"/>
      <c r="T113" s="480">
        <v>8</v>
      </c>
      <c r="U113" s="481"/>
      <c r="V113" s="508"/>
      <c r="W113" s="509"/>
      <c r="X113" s="509"/>
      <c r="Y113" s="509"/>
      <c r="Z113" s="509"/>
      <c r="AA113" s="509"/>
      <c r="AB113" s="509"/>
      <c r="AC113" s="509"/>
      <c r="AD113" s="509"/>
      <c r="AE113" s="509"/>
      <c r="AF113" s="509"/>
      <c r="AG113" s="510"/>
      <c r="AH113" s="59"/>
      <c r="AI113" s="53"/>
      <c r="AJ113" s="54"/>
      <c r="AK113" s="52"/>
      <c r="AL113" s="55"/>
    </row>
    <row r="114" spans="1:38" ht="13.5">
      <c r="A114" s="192"/>
      <c r="B114" s="69"/>
      <c r="C114" s="500" t="s">
        <v>55</v>
      </c>
      <c r="D114" s="501"/>
      <c r="E114" s="501"/>
      <c r="F114" s="501"/>
      <c r="G114" s="501"/>
      <c r="H114" s="501"/>
      <c r="I114" s="501"/>
      <c r="J114" s="501"/>
      <c r="K114" s="501"/>
      <c r="L114" s="501"/>
      <c r="M114" s="501"/>
      <c r="N114" s="502"/>
      <c r="O114" s="59"/>
      <c r="P114" s="53"/>
      <c r="Q114" s="62"/>
      <c r="R114" s="52"/>
      <c r="S114" s="61">
        <f>SUM(S112:S113)</f>
        <v>60000</v>
      </c>
      <c r="T114" s="192"/>
      <c r="U114" s="193"/>
      <c r="V114" s="500" t="s">
        <v>55</v>
      </c>
      <c r="W114" s="501"/>
      <c r="X114" s="501"/>
      <c r="Y114" s="501"/>
      <c r="Z114" s="501"/>
      <c r="AA114" s="501"/>
      <c r="AB114" s="501"/>
      <c r="AC114" s="501"/>
      <c r="AD114" s="501"/>
      <c r="AE114" s="501"/>
      <c r="AF114" s="501"/>
      <c r="AG114" s="501"/>
      <c r="AH114" s="502"/>
      <c r="AI114" s="53"/>
      <c r="AJ114" s="52"/>
      <c r="AK114" s="231"/>
      <c r="AL114" s="61">
        <f>SUM(AL112:AL113)</f>
        <v>142000</v>
      </c>
    </row>
    <row r="115" spans="1:38" ht="13.5">
      <c r="A115" s="188"/>
      <c r="B115" s="189"/>
      <c r="C115" s="198"/>
      <c r="D115" s="199"/>
      <c r="E115" s="199"/>
      <c r="F115" s="199"/>
      <c r="G115" s="199"/>
      <c r="H115" s="199"/>
      <c r="I115" s="199"/>
      <c r="J115" s="199"/>
      <c r="K115" s="199"/>
      <c r="L115" s="199"/>
      <c r="M115" s="199"/>
      <c r="N115" s="200"/>
      <c r="O115" s="59"/>
      <c r="P115" s="53"/>
      <c r="Q115" s="62"/>
      <c r="R115" s="60"/>
      <c r="S115" s="55"/>
      <c r="T115" s="192"/>
      <c r="U115" s="193"/>
      <c r="V115" s="201"/>
      <c r="W115" s="202"/>
      <c r="X115" s="202"/>
      <c r="Y115" s="202"/>
      <c r="Z115" s="202"/>
      <c r="AA115" s="202"/>
      <c r="AB115" s="202"/>
      <c r="AC115" s="202"/>
      <c r="AD115" s="202"/>
      <c r="AE115" s="202"/>
      <c r="AF115" s="202"/>
      <c r="AG115" s="203"/>
      <c r="AH115" s="59"/>
      <c r="AI115" s="53"/>
      <c r="AJ115" s="68"/>
      <c r="AK115" s="52"/>
      <c r="AL115" s="61"/>
    </row>
    <row r="116" spans="1:38" ht="13.5">
      <c r="A116" s="531"/>
      <c r="B116" s="532"/>
      <c r="C116" s="505" t="s">
        <v>93</v>
      </c>
      <c r="D116" s="506"/>
      <c r="E116" s="506"/>
      <c r="F116" s="506"/>
      <c r="G116" s="506"/>
      <c r="H116" s="506"/>
      <c r="I116" s="506"/>
      <c r="J116" s="506"/>
      <c r="K116" s="506"/>
      <c r="L116" s="506"/>
      <c r="M116" s="506"/>
      <c r="N116" s="507"/>
      <c r="O116" s="53"/>
      <c r="P116" s="53"/>
      <c r="Q116" s="62"/>
      <c r="R116" s="60"/>
      <c r="S116" s="55"/>
      <c r="T116" s="192"/>
      <c r="U116" s="193"/>
      <c r="V116" s="505" t="s">
        <v>93</v>
      </c>
      <c r="W116" s="506"/>
      <c r="X116" s="506"/>
      <c r="Y116" s="506"/>
      <c r="Z116" s="506"/>
      <c r="AA116" s="506"/>
      <c r="AB116" s="506"/>
      <c r="AC116" s="506"/>
      <c r="AD116" s="506"/>
      <c r="AE116" s="506"/>
      <c r="AF116" s="506"/>
      <c r="AG116" s="507"/>
      <c r="AH116" s="59"/>
      <c r="AI116" s="53"/>
      <c r="AJ116" s="68"/>
      <c r="AK116" s="52"/>
      <c r="AL116" s="61"/>
    </row>
    <row r="117" spans="1:38" ht="13.5">
      <c r="A117" s="523">
        <v>1</v>
      </c>
      <c r="B117" s="524"/>
      <c r="C117" s="533" t="s">
        <v>94</v>
      </c>
      <c r="D117" s="534"/>
      <c r="E117" s="534"/>
      <c r="F117" s="534"/>
      <c r="G117" s="534"/>
      <c r="H117" s="534"/>
      <c r="I117" s="534"/>
      <c r="J117" s="534"/>
      <c r="K117" s="534"/>
      <c r="L117" s="534"/>
      <c r="M117" s="534"/>
      <c r="N117" s="535"/>
      <c r="O117" s="70"/>
      <c r="P117" s="53" t="s">
        <v>78</v>
      </c>
      <c r="Q117" s="55">
        <v>8</v>
      </c>
      <c r="R117" s="60">
        <v>4375</v>
      </c>
      <c r="S117" s="55">
        <f t="shared" ref="S117:S120" si="12">R117*Q117</f>
        <v>35000</v>
      </c>
      <c r="T117" s="480"/>
      <c r="U117" s="481"/>
      <c r="V117" s="533" t="s">
        <v>94</v>
      </c>
      <c r="W117" s="534"/>
      <c r="X117" s="534"/>
      <c r="Y117" s="534"/>
      <c r="Z117" s="534"/>
      <c r="AA117" s="534"/>
      <c r="AB117" s="534"/>
      <c r="AC117" s="534"/>
      <c r="AD117" s="534"/>
      <c r="AE117" s="534"/>
      <c r="AF117" s="534"/>
      <c r="AG117" s="535"/>
      <c r="AH117" s="70"/>
      <c r="AI117" s="53" t="s">
        <v>78</v>
      </c>
      <c r="AJ117" s="227">
        <v>6</v>
      </c>
      <c r="AK117" s="60">
        <v>4650</v>
      </c>
      <c r="AL117" s="52">
        <f>AK117*AJ117</f>
        <v>27900</v>
      </c>
    </row>
    <row r="118" spans="1:38" ht="13.5">
      <c r="A118" s="523">
        <v>2</v>
      </c>
      <c r="B118" s="524"/>
      <c r="C118" s="511" t="s">
        <v>95</v>
      </c>
      <c r="D118" s="512"/>
      <c r="E118" s="512"/>
      <c r="F118" s="512"/>
      <c r="G118" s="512"/>
      <c r="H118" s="512"/>
      <c r="I118" s="512"/>
      <c r="J118" s="512"/>
      <c r="K118" s="512"/>
      <c r="L118" s="512"/>
      <c r="M118" s="512"/>
      <c r="N118" s="513"/>
      <c r="O118" s="70"/>
      <c r="P118" s="53" t="s">
        <v>78</v>
      </c>
      <c r="Q118" s="55">
        <v>6</v>
      </c>
      <c r="R118" s="60">
        <v>8750</v>
      </c>
      <c r="S118" s="55">
        <f>R118*Q118</f>
        <v>52500</v>
      </c>
      <c r="T118" s="480"/>
      <c r="U118" s="481"/>
      <c r="V118" s="511" t="s">
        <v>95</v>
      </c>
      <c r="W118" s="512"/>
      <c r="X118" s="512"/>
      <c r="Y118" s="512"/>
      <c r="Z118" s="512"/>
      <c r="AA118" s="512"/>
      <c r="AB118" s="512"/>
      <c r="AC118" s="512"/>
      <c r="AD118" s="512"/>
      <c r="AE118" s="512"/>
      <c r="AF118" s="512"/>
      <c r="AG118" s="513"/>
      <c r="AH118" s="70"/>
      <c r="AI118" s="53" t="s">
        <v>78</v>
      </c>
      <c r="AJ118" s="227">
        <v>2</v>
      </c>
      <c r="AK118" s="60">
        <v>9600</v>
      </c>
      <c r="AL118" s="52">
        <f>AK118*AJ118</f>
        <v>19200</v>
      </c>
    </row>
    <row r="119" spans="1:38" ht="13.5">
      <c r="A119" s="523">
        <v>3</v>
      </c>
      <c r="B119" s="524"/>
      <c r="C119" s="511" t="s">
        <v>96</v>
      </c>
      <c r="D119" s="512"/>
      <c r="E119" s="512"/>
      <c r="F119" s="512"/>
      <c r="G119" s="512"/>
      <c r="H119" s="512"/>
      <c r="I119" s="512"/>
      <c r="J119" s="512"/>
      <c r="K119" s="512"/>
      <c r="L119" s="512"/>
      <c r="M119" s="512"/>
      <c r="N119" s="513"/>
      <c r="O119" s="70"/>
      <c r="P119" s="53" t="s">
        <v>78</v>
      </c>
      <c r="Q119" s="55">
        <v>5</v>
      </c>
      <c r="R119" s="60">
        <v>7375</v>
      </c>
      <c r="S119" s="55">
        <f>R119*Q119</f>
        <v>36875</v>
      </c>
      <c r="T119" s="480"/>
      <c r="U119" s="481"/>
      <c r="V119" s="511" t="s">
        <v>96</v>
      </c>
      <c r="W119" s="512"/>
      <c r="X119" s="512"/>
      <c r="Y119" s="512"/>
      <c r="Z119" s="512"/>
      <c r="AA119" s="512"/>
      <c r="AB119" s="512"/>
      <c r="AC119" s="512"/>
      <c r="AD119" s="512"/>
      <c r="AE119" s="512"/>
      <c r="AF119" s="512"/>
      <c r="AG119" s="513"/>
      <c r="AH119" s="70"/>
      <c r="AI119" s="53" t="s">
        <v>78</v>
      </c>
      <c r="AJ119" s="227">
        <v>6</v>
      </c>
      <c r="AK119" s="60">
        <v>6900</v>
      </c>
      <c r="AL119" s="52">
        <f t="shared" ref="AL119:AL120" si="13">AK119*AJ119</f>
        <v>41400</v>
      </c>
    </row>
    <row r="120" spans="1:38" ht="13.5">
      <c r="A120" s="523">
        <v>4</v>
      </c>
      <c r="B120" s="524"/>
      <c r="C120" s="378" t="s">
        <v>97</v>
      </c>
      <c r="D120" s="379"/>
      <c r="E120" s="379"/>
      <c r="F120" s="379"/>
      <c r="G120" s="379"/>
      <c r="H120" s="379"/>
      <c r="I120" s="379"/>
      <c r="J120" s="379"/>
      <c r="K120" s="379"/>
      <c r="L120" s="379"/>
      <c r="M120" s="379"/>
      <c r="N120" s="380"/>
      <c r="O120" s="70"/>
      <c r="P120" s="53" t="s">
        <v>92</v>
      </c>
      <c r="Q120" s="55">
        <v>1</v>
      </c>
      <c r="R120" s="60">
        <v>62500</v>
      </c>
      <c r="S120" s="55">
        <f t="shared" si="12"/>
        <v>62500</v>
      </c>
      <c r="T120" s="480"/>
      <c r="U120" s="481"/>
      <c r="V120" s="378" t="s">
        <v>97</v>
      </c>
      <c r="W120" s="379"/>
      <c r="X120" s="379"/>
      <c r="Y120" s="379"/>
      <c r="Z120" s="379"/>
      <c r="AA120" s="379"/>
      <c r="AB120" s="379"/>
      <c r="AC120" s="379"/>
      <c r="AD120" s="379"/>
      <c r="AE120" s="379"/>
      <c r="AF120" s="379"/>
      <c r="AG120" s="380"/>
      <c r="AH120" s="70"/>
      <c r="AI120" s="53" t="s">
        <v>92</v>
      </c>
      <c r="AJ120" s="227">
        <v>1</v>
      </c>
      <c r="AK120" s="60">
        <v>26000</v>
      </c>
      <c r="AL120" s="52">
        <f t="shared" si="13"/>
        <v>26000</v>
      </c>
    </row>
    <row r="121" spans="1:38" ht="13.5">
      <c r="A121" s="480"/>
      <c r="B121" s="481"/>
      <c r="C121" s="490"/>
      <c r="D121" s="491"/>
      <c r="E121" s="491"/>
      <c r="F121" s="491"/>
      <c r="G121" s="491"/>
      <c r="H121" s="491"/>
      <c r="I121" s="491"/>
      <c r="J121" s="491"/>
      <c r="K121" s="491"/>
      <c r="L121" s="491"/>
      <c r="M121" s="491"/>
      <c r="N121" s="492"/>
      <c r="O121" s="59"/>
      <c r="P121" s="53"/>
      <c r="Q121" s="62"/>
      <c r="R121" s="60"/>
      <c r="S121" s="55"/>
      <c r="T121" s="531"/>
      <c r="U121" s="532"/>
      <c r="V121" s="505"/>
      <c r="W121" s="506"/>
      <c r="X121" s="506"/>
      <c r="Y121" s="506"/>
      <c r="Z121" s="506"/>
      <c r="AA121" s="506"/>
      <c r="AB121" s="506"/>
      <c r="AC121" s="506"/>
      <c r="AD121" s="506"/>
      <c r="AE121" s="506"/>
      <c r="AF121" s="506"/>
      <c r="AG121" s="507"/>
      <c r="AH121" s="53"/>
      <c r="AI121" s="53"/>
      <c r="AJ121" s="62"/>
      <c r="AK121" s="60"/>
      <c r="AL121" s="55"/>
    </row>
    <row r="122" spans="1:38" ht="13.5">
      <c r="A122" s="192"/>
      <c r="B122" s="194"/>
      <c r="C122" s="500" t="s">
        <v>55</v>
      </c>
      <c r="D122" s="501"/>
      <c r="E122" s="501"/>
      <c r="F122" s="501"/>
      <c r="G122" s="501"/>
      <c r="H122" s="501"/>
      <c r="I122" s="501"/>
      <c r="J122" s="501"/>
      <c r="K122" s="501"/>
      <c r="L122" s="501"/>
      <c r="M122" s="501"/>
      <c r="N122" s="502"/>
      <c r="O122" s="59"/>
      <c r="P122" s="53"/>
      <c r="Q122" s="62"/>
      <c r="R122" s="60"/>
      <c r="S122" s="61">
        <f>SUM(S117:S121)</f>
        <v>186875</v>
      </c>
      <c r="T122" s="523"/>
      <c r="U122" s="524"/>
      <c r="V122" s="500" t="s">
        <v>55</v>
      </c>
      <c r="W122" s="501"/>
      <c r="X122" s="501"/>
      <c r="Y122" s="501"/>
      <c r="Z122" s="501"/>
      <c r="AA122" s="501"/>
      <c r="AB122" s="501"/>
      <c r="AC122" s="501"/>
      <c r="AD122" s="501"/>
      <c r="AE122" s="501"/>
      <c r="AF122" s="501"/>
      <c r="AG122" s="501"/>
      <c r="AH122" s="502"/>
      <c r="AI122" s="53"/>
      <c r="AJ122" s="227"/>
      <c r="AK122" s="231"/>
      <c r="AL122" s="61">
        <f>SUM(AL117:AL121)</f>
        <v>114500</v>
      </c>
    </row>
    <row r="123" spans="1:38" ht="13.5">
      <c r="A123" s="192"/>
      <c r="B123" s="194"/>
      <c r="C123" s="201"/>
      <c r="D123" s="202"/>
      <c r="E123" s="202"/>
      <c r="F123" s="202"/>
      <c r="G123" s="202"/>
      <c r="H123" s="202"/>
      <c r="I123" s="202"/>
      <c r="J123" s="202"/>
      <c r="K123" s="202"/>
      <c r="L123" s="202"/>
      <c r="M123" s="202"/>
      <c r="N123" s="203"/>
      <c r="O123" s="59"/>
      <c r="P123" s="53"/>
      <c r="Q123" s="62"/>
      <c r="R123" s="60"/>
      <c r="S123" s="61"/>
      <c r="T123" s="523"/>
      <c r="U123" s="524"/>
      <c r="V123" s="525" t="s">
        <v>214</v>
      </c>
      <c r="W123" s="526"/>
      <c r="X123" s="526"/>
      <c r="Y123" s="526"/>
      <c r="Z123" s="526"/>
      <c r="AA123" s="526"/>
      <c r="AB123" s="526"/>
      <c r="AC123" s="526"/>
      <c r="AD123" s="526"/>
      <c r="AE123" s="526"/>
      <c r="AF123" s="526"/>
      <c r="AG123" s="527"/>
      <c r="AH123" s="70"/>
      <c r="AI123" s="53"/>
      <c r="AJ123" s="227"/>
      <c r="AK123" s="60"/>
      <c r="AL123" s="55"/>
    </row>
    <row r="124" spans="1:38" ht="13.5">
      <c r="A124" s="192"/>
      <c r="B124" s="194"/>
      <c r="C124" s="201"/>
      <c r="D124" s="202"/>
      <c r="E124" s="202"/>
      <c r="F124" s="202"/>
      <c r="G124" s="202"/>
      <c r="H124" s="202"/>
      <c r="I124" s="202"/>
      <c r="J124" s="202"/>
      <c r="K124" s="202"/>
      <c r="L124" s="202"/>
      <c r="M124" s="202"/>
      <c r="N124" s="203"/>
      <c r="O124" s="59"/>
      <c r="P124" s="53"/>
      <c r="Q124" s="62"/>
      <c r="R124" s="60"/>
      <c r="S124" s="61"/>
      <c r="T124" s="523"/>
      <c r="U124" s="524"/>
      <c r="V124" s="528" t="s">
        <v>215</v>
      </c>
      <c r="W124" s="529"/>
      <c r="X124" s="529"/>
      <c r="Y124" s="529"/>
      <c r="Z124" s="529"/>
      <c r="AA124" s="529"/>
      <c r="AB124" s="529"/>
      <c r="AC124" s="529"/>
      <c r="AD124" s="529"/>
      <c r="AE124" s="529"/>
      <c r="AF124" s="529"/>
      <c r="AG124" s="530"/>
      <c r="AH124" s="70"/>
      <c r="AI124" s="53" t="s">
        <v>37</v>
      </c>
      <c r="AJ124" s="62">
        <v>2</v>
      </c>
      <c r="AK124" s="60">
        <v>450</v>
      </c>
      <c r="AL124" s="55">
        <f t="shared" ref="AL124:AL125" si="14">AK124*AJ124</f>
        <v>900</v>
      </c>
    </row>
    <row r="125" spans="1:38" ht="14">
      <c r="A125" s="487"/>
      <c r="B125" s="499"/>
      <c r="C125" s="662"/>
      <c r="D125" s="663"/>
      <c r="E125" s="663"/>
      <c r="F125" s="663"/>
      <c r="G125" s="663"/>
      <c r="H125" s="663"/>
      <c r="I125" s="663"/>
      <c r="J125" s="663"/>
      <c r="K125" s="663"/>
      <c r="L125" s="663"/>
      <c r="M125" s="663"/>
      <c r="N125" s="664"/>
      <c r="O125" s="59"/>
      <c r="P125" s="53"/>
      <c r="Q125" s="62"/>
      <c r="R125" s="60"/>
      <c r="S125" s="55">
        <f>R125*Q125</f>
        <v>0</v>
      </c>
      <c r="T125" s="480"/>
      <c r="U125" s="481"/>
      <c r="V125" s="528" t="s">
        <v>216</v>
      </c>
      <c r="W125" s="529"/>
      <c r="X125" s="529"/>
      <c r="Y125" s="529"/>
      <c r="Z125" s="529"/>
      <c r="AA125" s="529"/>
      <c r="AB125" s="529"/>
      <c r="AC125" s="529"/>
      <c r="AD125" s="529"/>
      <c r="AE125" s="529"/>
      <c r="AF125" s="529"/>
      <c r="AG125" s="530"/>
      <c r="AH125" s="59"/>
      <c r="AI125" s="53" t="s">
        <v>37</v>
      </c>
      <c r="AJ125" s="62">
        <v>6</v>
      </c>
      <c r="AK125" s="60">
        <v>210</v>
      </c>
      <c r="AL125" s="55">
        <f t="shared" si="14"/>
        <v>1260</v>
      </c>
    </row>
    <row r="126" spans="1:38" ht="14">
      <c r="A126" s="192"/>
      <c r="B126" s="194"/>
      <c r="C126" s="204"/>
      <c r="D126" s="205"/>
      <c r="E126" s="205"/>
      <c r="F126" s="205"/>
      <c r="G126" s="205"/>
      <c r="H126" s="205"/>
      <c r="I126" s="205"/>
      <c r="J126" s="205"/>
      <c r="K126" s="205"/>
      <c r="L126" s="205"/>
      <c r="M126" s="205"/>
      <c r="N126" s="206"/>
      <c r="O126" s="59"/>
      <c r="P126" s="53"/>
      <c r="Q126" s="62"/>
      <c r="R126" s="60"/>
      <c r="S126" s="55"/>
      <c r="T126" s="188"/>
      <c r="U126" s="189"/>
      <c r="V126" s="517" t="s">
        <v>217</v>
      </c>
      <c r="W126" s="518"/>
      <c r="X126" s="518"/>
      <c r="Y126" s="518"/>
      <c r="Z126" s="518"/>
      <c r="AA126" s="518"/>
      <c r="AB126" s="518"/>
      <c r="AC126" s="518"/>
      <c r="AD126" s="518"/>
      <c r="AE126" s="518"/>
      <c r="AF126" s="518"/>
      <c r="AG126" s="518"/>
      <c r="AH126" s="519"/>
      <c r="AI126" s="53" t="s">
        <v>37</v>
      </c>
      <c r="AJ126" s="62">
        <v>4</v>
      </c>
      <c r="AK126" s="60">
        <v>1650</v>
      </c>
      <c r="AL126" s="55">
        <f>AK126*AJ126</f>
        <v>6600</v>
      </c>
    </row>
    <row r="127" spans="1:38" ht="14">
      <c r="A127" s="192"/>
      <c r="B127" s="194"/>
      <c r="C127" s="204"/>
      <c r="D127" s="205"/>
      <c r="E127" s="205"/>
      <c r="F127" s="205"/>
      <c r="G127" s="205"/>
      <c r="H127" s="205"/>
      <c r="I127" s="205"/>
      <c r="J127" s="205"/>
      <c r="K127" s="205"/>
      <c r="L127" s="205"/>
      <c r="M127" s="205"/>
      <c r="N127" s="206"/>
      <c r="O127" s="59"/>
      <c r="P127" s="53"/>
      <c r="Q127" s="62"/>
      <c r="R127" s="60"/>
      <c r="S127" s="55"/>
      <c r="T127" s="188"/>
      <c r="U127" s="189"/>
      <c r="V127" s="500" t="s">
        <v>55</v>
      </c>
      <c r="W127" s="501"/>
      <c r="X127" s="501"/>
      <c r="Y127" s="501"/>
      <c r="Z127" s="501"/>
      <c r="AA127" s="501"/>
      <c r="AB127" s="501"/>
      <c r="AC127" s="501"/>
      <c r="AD127" s="501"/>
      <c r="AE127" s="501"/>
      <c r="AF127" s="501"/>
      <c r="AG127" s="501"/>
      <c r="AH127" s="502"/>
      <c r="AI127" s="53"/>
      <c r="AJ127" s="62"/>
      <c r="AK127" s="60"/>
      <c r="AL127" s="61">
        <f>SUM(AL124:AL126)</f>
        <v>8760</v>
      </c>
    </row>
    <row r="128" spans="1:38" ht="13.5">
      <c r="A128" s="503" t="s">
        <v>98</v>
      </c>
      <c r="B128" s="504"/>
      <c r="C128" s="520" t="s">
        <v>99</v>
      </c>
      <c r="D128" s="521"/>
      <c r="E128" s="521"/>
      <c r="F128" s="521"/>
      <c r="G128" s="521"/>
      <c r="H128" s="521"/>
      <c r="I128" s="521"/>
      <c r="J128" s="521"/>
      <c r="K128" s="521"/>
      <c r="L128" s="521"/>
      <c r="M128" s="521"/>
      <c r="N128" s="522"/>
      <c r="O128" s="59"/>
      <c r="P128" s="53"/>
      <c r="Q128" s="62"/>
      <c r="R128" s="60"/>
      <c r="S128" s="55">
        <f t="shared" ref="S128:S144" si="15">R128*Q128</f>
        <v>0</v>
      </c>
      <c r="T128" s="192"/>
      <c r="U128" s="194"/>
      <c r="V128" s="520" t="s">
        <v>99</v>
      </c>
      <c r="W128" s="521"/>
      <c r="X128" s="521"/>
      <c r="Y128" s="521"/>
      <c r="Z128" s="521"/>
      <c r="AA128" s="521"/>
      <c r="AB128" s="521"/>
      <c r="AC128" s="521"/>
      <c r="AD128" s="521"/>
      <c r="AE128" s="521"/>
      <c r="AF128" s="521"/>
      <c r="AG128" s="522"/>
      <c r="AH128" s="59"/>
      <c r="AI128" s="53"/>
      <c r="AJ128" s="62"/>
      <c r="AK128" s="60"/>
      <c r="AL128" s="55"/>
    </row>
    <row r="129" spans="1:38" ht="13.5">
      <c r="A129" s="487"/>
      <c r="B129" s="499"/>
      <c r="C129" s="520" t="s">
        <v>100</v>
      </c>
      <c r="D129" s="521"/>
      <c r="E129" s="521"/>
      <c r="F129" s="521"/>
      <c r="G129" s="521"/>
      <c r="H129" s="521"/>
      <c r="I129" s="521"/>
      <c r="J129" s="521"/>
      <c r="K129" s="521"/>
      <c r="L129" s="521"/>
      <c r="M129" s="521"/>
      <c r="N129" s="522"/>
      <c r="O129" s="59"/>
      <c r="P129" s="53"/>
      <c r="Q129" s="62"/>
      <c r="R129" s="60"/>
      <c r="S129" s="55">
        <f t="shared" si="15"/>
        <v>0</v>
      </c>
      <c r="T129" s="192"/>
      <c r="U129" s="194"/>
      <c r="V129" s="505" t="s">
        <v>100</v>
      </c>
      <c r="W129" s="506"/>
      <c r="X129" s="506"/>
      <c r="Y129" s="506"/>
      <c r="Z129" s="506"/>
      <c r="AA129" s="506"/>
      <c r="AB129" s="506"/>
      <c r="AC129" s="506"/>
      <c r="AD129" s="506"/>
      <c r="AE129" s="506"/>
      <c r="AF129" s="506"/>
      <c r="AG129" s="506"/>
      <c r="AH129" s="507"/>
      <c r="AI129" s="53"/>
      <c r="AJ129" s="62"/>
      <c r="AK129" s="60"/>
      <c r="AL129" s="61"/>
    </row>
    <row r="130" spans="1:38" ht="13.5">
      <c r="A130" s="487">
        <v>1</v>
      </c>
      <c r="B130" s="499"/>
      <c r="C130" s="378" t="s">
        <v>225</v>
      </c>
      <c r="D130" s="379"/>
      <c r="E130" s="379"/>
      <c r="F130" s="379"/>
      <c r="G130" s="379"/>
      <c r="H130" s="379"/>
      <c r="I130" s="379"/>
      <c r="J130" s="379"/>
      <c r="K130" s="379"/>
      <c r="L130" s="379"/>
      <c r="M130" s="379"/>
      <c r="N130" s="380"/>
      <c r="O130" s="59"/>
      <c r="P130" s="53" t="s">
        <v>78</v>
      </c>
      <c r="Q130" s="62">
        <v>2</v>
      </c>
      <c r="R130" s="52">
        <v>4375</v>
      </c>
      <c r="S130" s="55">
        <f t="shared" si="15"/>
        <v>8750</v>
      </c>
      <c r="T130" s="192"/>
      <c r="U130" s="194"/>
      <c r="V130" s="511" t="s">
        <v>199</v>
      </c>
      <c r="W130" s="512"/>
      <c r="X130" s="512"/>
      <c r="Y130" s="512"/>
      <c r="Z130" s="512"/>
      <c r="AA130" s="512"/>
      <c r="AB130" s="512"/>
      <c r="AC130" s="512"/>
      <c r="AD130" s="512"/>
      <c r="AE130" s="512"/>
      <c r="AF130" s="512"/>
      <c r="AG130" s="512"/>
      <c r="AH130" s="513"/>
      <c r="AI130" s="53" t="s">
        <v>78</v>
      </c>
      <c r="AJ130" s="62">
        <v>3</v>
      </c>
      <c r="AK130" s="60"/>
      <c r="AL130" s="61"/>
    </row>
    <row r="131" spans="1:38" ht="13.5">
      <c r="A131" s="487">
        <v>2</v>
      </c>
      <c r="B131" s="499"/>
      <c r="C131" s="378" t="s">
        <v>101</v>
      </c>
      <c r="D131" s="379"/>
      <c r="E131" s="379"/>
      <c r="F131" s="379"/>
      <c r="G131" s="379"/>
      <c r="H131" s="379"/>
      <c r="I131" s="379"/>
      <c r="J131" s="379"/>
      <c r="K131" s="379"/>
      <c r="L131" s="379"/>
      <c r="M131" s="379"/>
      <c r="N131" s="380"/>
      <c r="O131" s="59"/>
      <c r="P131" s="53" t="s">
        <v>37</v>
      </c>
      <c r="Q131" s="62">
        <v>6</v>
      </c>
      <c r="R131" s="52">
        <v>187</v>
      </c>
      <c r="S131" s="55">
        <f t="shared" si="15"/>
        <v>1122</v>
      </c>
      <c r="T131" s="192"/>
      <c r="U131" s="194"/>
      <c r="V131" s="514" t="s">
        <v>102</v>
      </c>
      <c r="W131" s="515"/>
      <c r="X131" s="515"/>
      <c r="Y131" s="515"/>
      <c r="Z131" s="515"/>
      <c r="AA131" s="515"/>
      <c r="AB131" s="515"/>
      <c r="AC131" s="515"/>
      <c r="AD131" s="515"/>
      <c r="AE131" s="515"/>
      <c r="AF131" s="515"/>
      <c r="AG131" s="516"/>
      <c r="AH131" s="59"/>
      <c r="AI131" s="53" t="s">
        <v>74</v>
      </c>
      <c r="AJ131" s="62">
        <v>1</v>
      </c>
      <c r="AK131" s="60"/>
      <c r="AL131" s="55"/>
    </row>
    <row r="132" spans="1:38" ht="13.5">
      <c r="A132" s="487">
        <v>3</v>
      </c>
      <c r="B132" s="499"/>
      <c r="C132" s="378" t="s">
        <v>102</v>
      </c>
      <c r="D132" s="379"/>
      <c r="E132" s="379"/>
      <c r="F132" s="379"/>
      <c r="G132" s="379"/>
      <c r="H132" s="379"/>
      <c r="I132" s="379"/>
      <c r="J132" s="379"/>
      <c r="K132" s="379"/>
      <c r="L132" s="379"/>
      <c r="M132" s="379"/>
      <c r="N132" s="380"/>
      <c r="O132" s="59"/>
      <c r="P132" s="53" t="s">
        <v>74</v>
      </c>
      <c r="Q132" s="62">
        <v>2</v>
      </c>
      <c r="R132" s="52">
        <v>1500</v>
      </c>
      <c r="S132" s="55">
        <f t="shared" si="15"/>
        <v>3000</v>
      </c>
      <c r="T132" s="192"/>
      <c r="U132" s="194"/>
      <c r="V132" s="378" t="s">
        <v>101</v>
      </c>
      <c r="W132" s="379"/>
      <c r="X132" s="379"/>
      <c r="Y132" s="379"/>
      <c r="Z132" s="379"/>
      <c r="AA132" s="379"/>
      <c r="AB132" s="379"/>
      <c r="AC132" s="379"/>
      <c r="AD132" s="379"/>
      <c r="AE132" s="379"/>
      <c r="AF132" s="379"/>
      <c r="AG132" s="380"/>
      <c r="AH132" s="59"/>
      <c r="AI132" s="53" t="s">
        <v>37</v>
      </c>
      <c r="AJ132" s="62">
        <v>12</v>
      </c>
      <c r="AK132" s="60">
        <v>180</v>
      </c>
      <c r="AL132" s="55">
        <f>AK132*AJ132</f>
        <v>2160</v>
      </c>
    </row>
    <row r="133" spans="1:38" ht="14.5">
      <c r="A133" s="487">
        <v>4</v>
      </c>
      <c r="B133" s="499"/>
      <c r="C133" s="508" t="s">
        <v>103</v>
      </c>
      <c r="D133" s="509"/>
      <c r="E133" s="509"/>
      <c r="F133" s="509"/>
      <c r="G133" s="509"/>
      <c r="H133" s="509"/>
      <c r="I133" s="509"/>
      <c r="J133" s="509"/>
      <c r="K133" s="509"/>
      <c r="L133" s="509"/>
      <c r="M133" s="509"/>
      <c r="N133" s="510"/>
      <c r="O133" s="59"/>
      <c r="P133" s="53" t="s">
        <v>37</v>
      </c>
      <c r="Q133" s="62">
        <v>1</v>
      </c>
      <c r="R133" s="60">
        <v>375</v>
      </c>
      <c r="S133" s="55">
        <f t="shared" si="15"/>
        <v>375</v>
      </c>
      <c r="T133" s="192"/>
      <c r="U133" s="194"/>
      <c r="V133" s="508" t="s">
        <v>103</v>
      </c>
      <c r="W133" s="509"/>
      <c r="X133" s="509"/>
      <c r="Y133" s="509"/>
      <c r="Z133" s="509"/>
      <c r="AA133" s="509"/>
      <c r="AB133" s="509"/>
      <c r="AC133" s="509"/>
      <c r="AD133" s="509"/>
      <c r="AE133" s="509"/>
      <c r="AF133" s="509"/>
      <c r="AG133" s="510"/>
      <c r="AH133" s="59"/>
      <c r="AI133" s="53" t="s">
        <v>37</v>
      </c>
      <c r="AJ133" s="62">
        <v>4</v>
      </c>
      <c r="AK133" s="60">
        <v>750</v>
      </c>
      <c r="AL133" s="55">
        <f>AK133*AJ133</f>
        <v>3000</v>
      </c>
    </row>
    <row r="134" spans="1:38" ht="14.5">
      <c r="A134" s="487">
        <v>5</v>
      </c>
      <c r="B134" s="499"/>
      <c r="C134" s="508" t="s">
        <v>104</v>
      </c>
      <c r="D134" s="509"/>
      <c r="E134" s="509"/>
      <c r="F134" s="509"/>
      <c r="G134" s="509"/>
      <c r="H134" s="509"/>
      <c r="I134" s="509"/>
      <c r="J134" s="509"/>
      <c r="K134" s="509"/>
      <c r="L134" s="509"/>
      <c r="M134" s="509"/>
      <c r="N134" s="510"/>
      <c r="O134" s="59"/>
      <c r="P134" s="53" t="s">
        <v>37</v>
      </c>
      <c r="Q134" s="62">
        <v>1</v>
      </c>
      <c r="R134" s="60">
        <v>437</v>
      </c>
      <c r="S134" s="55">
        <f t="shared" si="15"/>
        <v>437</v>
      </c>
      <c r="T134" s="192"/>
      <c r="U134" s="194"/>
      <c r="V134" s="508" t="s">
        <v>104</v>
      </c>
      <c r="W134" s="509"/>
      <c r="X134" s="509"/>
      <c r="Y134" s="509"/>
      <c r="Z134" s="509"/>
      <c r="AA134" s="509"/>
      <c r="AB134" s="509"/>
      <c r="AC134" s="509"/>
      <c r="AD134" s="509"/>
      <c r="AE134" s="509"/>
      <c r="AF134" s="509"/>
      <c r="AG134" s="510"/>
      <c r="AH134" s="59"/>
      <c r="AI134" s="53" t="s">
        <v>37</v>
      </c>
      <c r="AJ134" s="62">
        <v>2</v>
      </c>
      <c r="AK134" s="60">
        <v>290</v>
      </c>
      <c r="AL134" s="55">
        <f>AK134*AJ134</f>
        <v>580</v>
      </c>
    </row>
    <row r="135" spans="1:38" ht="13.5">
      <c r="A135" s="487">
        <v>6</v>
      </c>
      <c r="B135" s="499"/>
      <c r="C135" s="378" t="s">
        <v>105</v>
      </c>
      <c r="D135" s="379"/>
      <c r="E135" s="379"/>
      <c r="F135" s="379"/>
      <c r="G135" s="379"/>
      <c r="H135" s="379"/>
      <c r="I135" s="379"/>
      <c r="J135" s="379"/>
      <c r="K135" s="379"/>
      <c r="L135" s="379"/>
      <c r="M135" s="379"/>
      <c r="N135" s="380"/>
      <c r="O135" s="67"/>
      <c r="P135" s="53" t="s">
        <v>37</v>
      </c>
      <c r="Q135" s="62">
        <v>2</v>
      </c>
      <c r="R135" s="67">
        <v>225</v>
      </c>
      <c r="S135" s="55">
        <f t="shared" si="15"/>
        <v>450</v>
      </c>
      <c r="T135" s="487"/>
      <c r="U135" s="499"/>
      <c r="V135" s="378" t="s">
        <v>105</v>
      </c>
      <c r="W135" s="379"/>
      <c r="X135" s="379"/>
      <c r="Y135" s="379"/>
      <c r="Z135" s="379"/>
      <c r="AA135" s="379"/>
      <c r="AB135" s="379"/>
      <c r="AC135" s="379"/>
      <c r="AD135" s="379"/>
      <c r="AE135" s="379"/>
      <c r="AF135" s="379"/>
      <c r="AG135" s="380"/>
      <c r="AH135" s="59"/>
      <c r="AI135" s="53" t="s">
        <v>37</v>
      </c>
      <c r="AJ135" s="62">
        <v>4</v>
      </c>
      <c r="AK135" s="232">
        <v>290</v>
      </c>
      <c r="AL135" s="55">
        <f>AK135*AJ135</f>
        <v>1160</v>
      </c>
    </row>
    <row r="136" spans="1:38" ht="14">
      <c r="A136" s="487"/>
      <c r="B136" s="499"/>
      <c r="C136" s="500" t="s">
        <v>55</v>
      </c>
      <c r="D136" s="501"/>
      <c r="E136" s="501"/>
      <c r="F136" s="501"/>
      <c r="G136" s="501"/>
      <c r="H136" s="501"/>
      <c r="I136" s="501"/>
      <c r="J136" s="501"/>
      <c r="K136" s="501"/>
      <c r="L136" s="501"/>
      <c r="M136" s="501"/>
      <c r="N136" s="502"/>
      <c r="O136" s="57"/>
      <c r="P136" s="53"/>
      <c r="Q136" s="62"/>
      <c r="R136" s="60"/>
      <c r="S136" s="61">
        <f>SUM(S130:S135)</f>
        <v>14134</v>
      </c>
      <c r="T136" s="503" t="s">
        <v>98</v>
      </c>
      <c r="U136" s="504"/>
      <c r="V136" s="500" t="s">
        <v>55</v>
      </c>
      <c r="W136" s="501"/>
      <c r="X136" s="501"/>
      <c r="Y136" s="501"/>
      <c r="Z136" s="501"/>
      <c r="AA136" s="501"/>
      <c r="AB136" s="501"/>
      <c r="AC136" s="501"/>
      <c r="AD136" s="501"/>
      <c r="AE136" s="501"/>
      <c r="AF136" s="501"/>
      <c r="AG136" s="501"/>
      <c r="AH136" s="502"/>
      <c r="AI136" s="53"/>
      <c r="AJ136" s="62"/>
      <c r="AK136" s="60"/>
      <c r="AL136" s="61">
        <f>SUM(AL130:AL135)</f>
        <v>6900</v>
      </c>
    </row>
    <row r="137" spans="1:38" ht="14">
      <c r="A137" s="192"/>
      <c r="B137" s="194"/>
      <c r="C137" s="195"/>
      <c r="D137" s="196"/>
      <c r="E137" s="196"/>
      <c r="F137" s="196"/>
      <c r="G137" s="196"/>
      <c r="H137" s="196"/>
      <c r="I137" s="196"/>
      <c r="J137" s="196"/>
      <c r="K137" s="196"/>
      <c r="L137" s="196"/>
      <c r="M137" s="196"/>
      <c r="N137" s="197"/>
      <c r="O137" s="57"/>
      <c r="P137" s="53"/>
      <c r="Q137" s="62"/>
      <c r="R137" s="60"/>
      <c r="S137" s="61"/>
      <c r="T137" s="207"/>
      <c r="U137" s="208"/>
      <c r="V137" s="209"/>
      <c r="W137" s="210"/>
      <c r="X137" s="210"/>
      <c r="Y137" s="210"/>
      <c r="Z137" s="210"/>
      <c r="AA137" s="210"/>
      <c r="AB137" s="210"/>
      <c r="AC137" s="210"/>
      <c r="AD137" s="210"/>
      <c r="AE137" s="210"/>
      <c r="AF137" s="210"/>
      <c r="AG137" s="211"/>
      <c r="AH137" s="59"/>
      <c r="AI137" s="53"/>
      <c r="AJ137" s="62"/>
      <c r="AK137" s="60"/>
      <c r="AL137" s="61"/>
    </row>
    <row r="138" spans="1:38" ht="14">
      <c r="A138" s="503" t="s">
        <v>226</v>
      </c>
      <c r="B138" s="504"/>
      <c r="C138" s="505" t="s">
        <v>227</v>
      </c>
      <c r="D138" s="506"/>
      <c r="E138" s="506"/>
      <c r="F138" s="506"/>
      <c r="G138" s="506"/>
      <c r="H138" s="506"/>
      <c r="I138" s="506"/>
      <c r="J138" s="506"/>
      <c r="K138" s="506"/>
      <c r="L138" s="506"/>
      <c r="M138" s="506"/>
      <c r="N138" s="507"/>
      <c r="O138" s="57"/>
      <c r="P138" s="53"/>
      <c r="Q138" s="62"/>
      <c r="R138" s="60"/>
      <c r="S138" s="55"/>
      <c r="T138" s="487"/>
      <c r="U138" s="499"/>
      <c r="V138" s="505" t="s">
        <v>227</v>
      </c>
      <c r="W138" s="506"/>
      <c r="X138" s="506"/>
      <c r="Y138" s="506"/>
      <c r="Z138" s="506"/>
      <c r="AA138" s="506"/>
      <c r="AB138" s="506"/>
      <c r="AC138" s="506"/>
      <c r="AD138" s="506"/>
      <c r="AE138" s="506"/>
      <c r="AF138" s="506"/>
      <c r="AG138" s="507"/>
      <c r="AH138" s="59"/>
      <c r="AI138" s="53"/>
      <c r="AJ138" s="62"/>
      <c r="AK138" s="60"/>
      <c r="AL138" s="55"/>
    </row>
    <row r="139" spans="1:38" ht="13.5">
      <c r="A139" s="487">
        <v>1</v>
      </c>
      <c r="B139" s="499"/>
      <c r="C139" s="378" t="s">
        <v>228</v>
      </c>
      <c r="D139" s="379"/>
      <c r="E139" s="379"/>
      <c r="F139" s="379"/>
      <c r="G139" s="379"/>
      <c r="H139" s="379"/>
      <c r="I139" s="379"/>
      <c r="J139" s="379"/>
      <c r="K139" s="379"/>
      <c r="L139" s="379"/>
      <c r="M139" s="379"/>
      <c r="N139" s="380"/>
      <c r="O139" s="59"/>
      <c r="P139" s="53" t="s">
        <v>78</v>
      </c>
      <c r="Q139" s="62"/>
      <c r="R139" s="60"/>
      <c r="S139" s="55">
        <f t="shared" si="15"/>
        <v>0</v>
      </c>
      <c r="T139" s="487">
        <v>1</v>
      </c>
      <c r="U139" s="499"/>
      <c r="V139" s="378" t="s">
        <v>228</v>
      </c>
      <c r="W139" s="379"/>
      <c r="X139" s="379"/>
      <c r="Y139" s="379"/>
      <c r="Z139" s="379"/>
      <c r="AA139" s="379"/>
      <c r="AB139" s="379"/>
      <c r="AC139" s="379"/>
      <c r="AD139" s="379"/>
      <c r="AE139" s="379"/>
      <c r="AF139" s="379"/>
      <c r="AG139" s="380"/>
      <c r="AH139" s="59"/>
      <c r="AI139" s="53" t="s">
        <v>78</v>
      </c>
      <c r="AJ139" s="62"/>
      <c r="AK139" s="52"/>
      <c r="AL139" s="55">
        <f t="shared" ref="AL139:AL144" si="16">AK139*AJ139</f>
        <v>0</v>
      </c>
    </row>
    <row r="140" spans="1:38" ht="13.5">
      <c r="A140" s="487">
        <v>2</v>
      </c>
      <c r="B140" s="499"/>
      <c r="C140" s="378" t="s">
        <v>229</v>
      </c>
      <c r="D140" s="379"/>
      <c r="E140" s="379"/>
      <c r="F140" s="379"/>
      <c r="G140" s="379"/>
      <c r="H140" s="379"/>
      <c r="I140" s="379"/>
      <c r="J140" s="379"/>
      <c r="K140" s="379"/>
      <c r="L140" s="379"/>
      <c r="M140" s="379"/>
      <c r="N140" s="380"/>
      <c r="O140" s="59"/>
      <c r="P140" s="53" t="s">
        <v>37</v>
      </c>
      <c r="Q140" s="62"/>
      <c r="R140" s="60"/>
      <c r="S140" s="55">
        <f t="shared" si="15"/>
        <v>0</v>
      </c>
      <c r="T140" s="192"/>
      <c r="U140" s="194"/>
      <c r="V140" s="378" t="s">
        <v>229</v>
      </c>
      <c r="W140" s="379"/>
      <c r="X140" s="379"/>
      <c r="Y140" s="379"/>
      <c r="Z140" s="379"/>
      <c r="AA140" s="379"/>
      <c r="AB140" s="379"/>
      <c r="AC140" s="379"/>
      <c r="AD140" s="379"/>
      <c r="AE140" s="379"/>
      <c r="AF140" s="379"/>
      <c r="AG140" s="380"/>
      <c r="AH140" s="59"/>
      <c r="AI140" s="53" t="s">
        <v>37</v>
      </c>
      <c r="AJ140" s="62"/>
      <c r="AK140" s="52"/>
      <c r="AL140" s="55"/>
    </row>
    <row r="141" spans="1:38" ht="14">
      <c r="A141" s="487">
        <v>3</v>
      </c>
      <c r="B141" s="499"/>
      <c r="C141" s="378" t="s">
        <v>230</v>
      </c>
      <c r="D141" s="379"/>
      <c r="E141" s="379"/>
      <c r="F141" s="379"/>
      <c r="G141" s="379"/>
      <c r="H141" s="379"/>
      <c r="I141" s="379"/>
      <c r="J141" s="379"/>
      <c r="K141" s="379"/>
      <c r="L141" s="379"/>
      <c r="M141" s="379"/>
      <c r="N141" s="380"/>
      <c r="O141" s="57"/>
      <c r="P141" s="53" t="s">
        <v>74</v>
      </c>
      <c r="Q141" s="62"/>
      <c r="R141" s="60"/>
      <c r="S141" s="55">
        <f t="shared" si="15"/>
        <v>0</v>
      </c>
      <c r="T141" s="487">
        <v>2</v>
      </c>
      <c r="U141" s="499"/>
      <c r="V141" s="378" t="s">
        <v>230</v>
      </c>
      <c r="W141" s="379"/>
      <c r="X141" s="379"/>
      <c r="Y141" s="379"/>
      <c r="Z141" s="379"/>
      <c r="AA141" s="379"/>
      <c r="AB141" s="379"/>
      <c r="AC141" s="379"/>
      <c r="AD141" s="379"/>
      <c r="AE141" s="379"/>
      <c r="AF141" s="379"/>
      <c r="AG141" s="380"/>
      <c r="AH141" s="59"/>
      <c r="AI141" s="53" t="s">
        <v>74</v>
      </c>
      <c r="AJ141" s="62"/>
      <c r="AK141" s="52"/>
      <c r="AL141" s="55">
        <f t="shared" si="16"/>
        <v>0</v>
      </c>
    </row>
    <row r="142" spans="1:38" ht="14">
      <c r="A142" s="487">
        <v>4</v>
      </c>
      <c r="B142" s="499"/>
      <c r="C142" s="378" t="s">
        <v>231</v>
      </c>
      <c r="D142" s="379"/>
      <c r="E142" s="379"/>
      <c r="F142" s="379"/>
      <c r="G142" s="379"/>
      <c r="H142" s="379"/>
      <c r="I142" s="379"/>
      <c r="J142" s="379"/>
      <c r="K142" s="379"/>
      <c r="L142" s="379"/>
      <c r="M142" s="379"/>
      <c r="N142" s="380"/>
      <c r="O142" s="57"/>
      <c r="P142" s="53" t="s">
        <v>37</v>
      </c>
      <c r="Q142" s="62"/>
      <c r="R142" s="60"/>
      <c r="S142" s="55">
        <f t="shared" si="15"/>
        <v>0</v>
      </c>
      <c r="T142" s="487">
        <v>4</v>
      </c>
      <c r="U142" s="499"/>
      <c r="V142" s="378" t="s">
        <v>231</v>
      </c>
      <c r="W142" s="379"/>
      <c r="X142" s="379"/>
      <c r="Y142" s="379"/>
      <c r="Z142" s="379"/>
      <c r="AA142" s="379"/>
      <c r="AB142" s="379"/>
      <c r="AC142" s="379"/>
      <c r="AD142" s="379"/>
      <c r="AE142" s="379"/>
      <c r="AF142" s="379"/>
      <c r="AG142" s="380"/>
      <c r="AH142" s="59"/>
      <c r="AI142" s="53" t="s">
        <v>37</v>
      </c>
      <c r="AJ142" s="62"/>
      <c r="AK142" s="60"/>
      <c r="AL142" s="55">
        <f t="shared" si="16"/>
        <v>0</v>
      </c>
    </row>
    <row r="143" spans="1:38" ht="14">
      <c r="A143" s="487">
        <v>5</v>
      </c>
      <c r="B143" s="499"/>
      <c r="C143" s="378" t="s">
        <v>232</v>
      </c>
      <c r="D143" s="379"/>
      <c r="E143" s="379"/>
      <c r="F143" s="379"/>
      <c r="G143" s="379"/>
      <c r="H143" s="379"/>
      <c r="I143" s="379"/>
      <c r="J143" s="379"/>
      <c r="K143" s="379"/>
      <c r="L143" s="379"/>
      <c r="M143" s="379"/>
      <c r="N143" s="380"/>
      <c r="O143" s="57"/>
      <c r="P143" s="53" t="s">
        <v>37</v>
      </c>
      <c r="Q143" s="62"/>
      <c r="R143" s="60"/>
      <c r="S143" s="55">
        <f t="shared" si="15"/>
        <v>0</v>
      </c>
      <c r="T143" s="487">
        <v>5</v>
      </c>
      <c r="U143" s="499"/>
      <c r="V143" s="378" t="s">
        <v>232</v>
      </c>
      <c r="W143" s="379"/>
      <c r="X143" s="379"/>
      <c r="Y143" s="379"/>
      <c r="Z143" s="379"/>
      <c r="AA143" s="379"/>
      <c r="AB143" s="379"/>
      <c r="AC143" s="379"/>
      <c r="AD143" s="379"/>
      <c r="AE143" s="379"/>
      <c r="AF143" s="379"/>
      <c r="AG143" s="380"/>
      <c r="AH143" s="59"/>
      <c r="AI143" s="53" t="s">
        <v>37</v>
      </c>
      <c r="AJ143" s="62"/>
      <c r="AK143" s="60"/>
      <c r="AL143" s="55">
        <f t="shared" si="16"/>
        <v>0</v>
      </c>
    </row>
    <row r="144" spans="1:38" ht="14">
      <c r="A144" s="480">
        <v>6</v>
      </c>
      <c r="B144" s="481"/>
      <c r="C144" s="378" t="s">
        <v>233</v>
      </c>
      <c r="D144" s="379"/>
      <c r="E144" s="379"/>
      <c r="F144" s="379"/>
      <c r="G144" s="379"/>
      <c r="H144" s="379"/>
      <c r="I144" s="379"/>
      <c r="J144" s="379"/>
      <c r="K144" s="379"/>
      <c r="L144" s="379"/>
      <c r="M144" s="379"/>
      <c r="N144" s="380"/>
      <c r="O144" s="57"/>
      <c r="P144" s="53" t="s">
        <v>92</v>
      </c>
      <c r="Q144" s="62">
        <v>1</v>
      </c>
      <c r="R144" s="52">
        <v>20000</v>
      </c>
      <c r="S144" s="55">
        <f t="shared" si="15"/>
        <v>20000</v>
      </c>
      <c r="T144" s="487">
        <v>6</v>
      </c>
      <c r="U144" s="499"/>
      <c r="V144" s="378" t="s">
        <v>233</v>
      </c>
      <c r="W144" s="379"/>
      <c r="X144" s="379"/>
      <c r="Y144" s="379"/>
      <c r="Z144" s="379"/>
      <c r="AA144" s="379"/>
      <c r="AB144" s="379"/>
      <c r="AC144" s="379"/>
      <c r="AD144" s="379"/>
      <c r="AE144" s="379"/>
      <c r="AF144" s="379"/>
      <c r="AG144" s="380"/>
      <c r="AH144" s="67"/>
      <c r="AI144" s="53" t="s">
        <v>92</v>
      </c>
      <c r="AJ144" s="62"/>
      <c r="AK144" s="67"/>
      <c r="AL144" s="55">
        <f t="shared" si="16"/>
        <v>0</v>
      </c>
    </row>
    <row r="145" spans="1:38" ht="14">
      <c r="A145" s="192"/>
      <c r="B145" s="193"/>
      <c r="C145" s="496" t="s">
        <v>55</v>
      </c>
      <c r="D145" s="497"/>
      <c r="E145" s="497"/>
      <c r="F145" s="497"/>
      <c r="G145" s="497"/>
      <c r="H145" s="497"/>
      <c r="I145" s="497"/>
      <c r="J145" s="497"/>
      <c r="K145" s="497"/>
      <c r="L145" s="497"/>
      <c r="M145" s="497"/>
      <c r="N145" s="498"/>
      <c r="O145" s="59"/>
      <c r="P145" s="53"/>
      <c r="Q145" s="62"/>
      <c r="R145" s="52"/>
      <c r="S145" s="71">
        <f>SUM(S139:S144)</f>
        <v>20000</v>
      </c>
      <c r="T145" s="487"/>
      <c r="U145" s="499"/>
      <c r="V145" s="378"/>
      <c r="W145" s="379"/>
      <c r="X145" s="379"/>
      <c r="Y145" s="379"/>
      <c r="Z145" s="379"/>
      <c r="AA145" s="379"/>
      <c r="AB145" s="379"/>
      <c r="AC145" s="379"/>
      <c r="AD145" s="379"/>
      <c r="AE145" s="379"/>
      <c r="AF145" s="379"/>
      <c r="AG145" s="380"/>
      <c r="AH145" s="57"/>
      <c r="AI145" s="53"/>
      <c r="AJ145" s="62"/>
      <c r="AK145" s="60"/>
      <c r="AL145" s="61">
        <f>SUM(AL139:AL144)</f>
        <v>0</v>
      </c>
    </row>
    <row r="146" spans="1:38" ht="14">
      <c r="A146" s="487"/>
      <c r="B146" s="489"/>
      <c r="C146" s="198"/>
      <c r="D146" s="199"/>
      <c r="E146" s="199"/>
      <c r="F146" s="199"/>
      <c r="G146" s="199"/>
      <c r="H146" s="199"/>
      <c r="I146" s="199"/>
      <c r="J146" s="199"/>
      <c r="K146" s="199"/>
      <c r="L146" s="199"/>
      <c r="M146" s="199"/>
      <c r="N146" s="200"/>
      <c r="O146" s="59"/>
      <c r="P146" s="53"/>
      <c r="Q146" s="62"/>
      <c r="R146" s="60"/>
      <c r="S146" s="73"/>
      <c r="T146" s="192"/>
      <c r="U146" s="193"/>
      <c r="V146" s="496" t="s">
        <v>55</v>
      </c>
      <c r="W146" s="497"/>
      <c r="X146" s="497"/>
      <c r="Y146" s="497"/>
      <c r="Z146" s="497"/>
      <c r="AA146" s="497"/>
      <c r="AB146" s="497"/>
      <c r="AC146" s="497"/>
      <c r="AD146" s="497"/>
      <c r="AE146" s="497"/>
      <c r="AF146" s="497"/>
      <c r="AG146" s="498"/>
      <c r="AH146" s="59"/>
      <c r="AI146" s="53"/>
      <c r="AJ146" s="62"/>
      <c r="AK146" s="52"/>
      <c r="AL146" s="71"/>
    </row>
    <row r="147" spans="1:38" ht="14">
      <c r="A147" s="192"/>
      <c r="B147" s="193"/>
      <c r="C147" s="484"/>
      <c r="D147" s="438"/>
      <c r="E147" s="438"/>
      <c r="F147" s="438"/>
      <c r="G147" s="438"/>
      <c r="H147" s="438"/>
      <c r="I147" s="438"/>
      <c r="J147" s="438"/>
      <c r="K147" s="438"/>
      <c r="L147" s="438"/>
      <c r="M147" s="438"/>
      <c r="N147" s="439"/>
      <c r="O147" s="59"/>
      <c r="P147" s="53"/>
      <c r="Q147" s="62"/>
      <c r="R147" s="60"/>
      <c r="S147" s="73"/>
      <c r="T147" s="487"/>
      <c r="U147" s="489"/>
      <c r="V147" s="198"/>
      <c r="W147" s="199"/>
      <c r="X147" s="199"/>
      <c r="Y147" s="199"/>
      <c r="Z147" s="199"/>
      <c r="AA147" s="199"/>
      <c r="AB147" s="199"/>
      <c r="AC147" s="199"/>
      <c r="AD147" s="199"/>
      <c r="AE147" s="199"/>
      <c r="AF147" s="199"/>
      <c r="AG147" s="200"/>
      <c r="AH147" s="59"/>
      <c r="AI147" s="53"/>
      <c r="AJ147" s="62"/>
      <c r="AK147" s="60"/>
      <c r="AL147" s="73"/>
    </row>
    <row r="148" spans="1:38" ht="14">
      <c r="A148" s="487"/>
      <c r="B148" s="489"/>
      <c r="C148" s="490"/>
      <c r="D148" s="491"/>
      <c r="E148" s="491"/>
      <c r="F148" s="491"/>
      <c r="G148" s="491"/>
      <c r="H148" s="491"/>
      <c r="I148" s="491"/>
      <c r="J148" s="491"/>
      <c r="K148" s="491"/>
      <c r="L148" s="491"/>
      <c r="M148" s="491"/>
      <c r="N148" s="492"/>
      <c r="O148" s="59"/>
      <c r="P148" s="53"/>
      <c r="Q148" s="62"/>
      <c r="R148" s="60"/>
      <c r="S148" s="73"/>
      <c r="T148" s="192"/>
      <c r="U148" s="193"/>
      <c r="V148" s="484"/>
      <c r="W148" s="438"/>
      <c r="X148" s="438"/>
      <c r="Y148" s="438"/>
      <c r="Z148" s="438"/>
      <c r="AA148" s="438"/>
      <c r="AB148" s="438"/>
      <c r="AC148" s="438"/>
      <c r="AD148" s="438"/>
      <c r="AE148" s="438"/>
      <c r="AF148" s="438"/>
      <c r="AG148" s="439"/>
      <c r="AH148" s="59"/>
      <c r="AI148" s="53"/>
      <c r="AJ148" s="62"/>
      <c r="AK148" s="60"/>
      <c r="AL148" s="73"/>
    </row>
    <row r="149" spans="1:38" ht="13.5">
      <c r="A149" s="487"/>
      <c r="B149" s="488"/>
      <c r="C149" s="493"/>
      <c r="D149" s="494"/>
      <c r="E149" s="494"/>
      <c r="F149" s="494"/>
      <c r="G149" s="494"/>
      <c r="H149" s="494"/>
      <c r="I149" s="494"/>
      <c r="J149" s="494"/>
      <c r="K149" s="494"/>
      <c r="L149" s="494"/>
      <c r="M149" s="494"/>
      <c r="N149" s="495"/>
      <c r="O149" s="59"/>
      <c r="P149" s="74"/>
      <c r="Q149" s="75"/>
      <c r="R149" s="76"/>
      <c r="S149" s="61"/>
      <c r="T149" s="487"/>
      <c r="U149" s="489"/>
      <c r="V149" s="490"/>
      <c r="W149" s="491"/>
      <c r="X149" s="491"/>
      <c r="Y149" s="491"/>
      <c r="Z149" s="491"/>
      <c r="AA149" s="491"/>
      <c r="AB149" s="491"/>
      <c r="AC149" s="491"/>
      <c r="AD149" s="491"/>
      <c r="AE149" s="491"/>
      <c r="AF149" s="491"/>
      <c r="AG149" s="492"/>
      <c r="AH149" s="59"/>
      <c r="AI149" s="53"/>
      <c r="AJ149" s="62"/>
      <c r="AK149" s="60"/>
      <c r="AL149" s="73"/>
    </row>
    <row r="150" spans="1:38" ht="14">
      <c r="A150" s="443" t="s">
        <v>106</v>
      </c>
      <c r="B150" s="472"/>
      <c r="C150" s="449" t="s">
        <v>107</v>
      </c>
      <c r="D150" s="485"/>
      <c r="E150" s="485"/>
      <c r="F150" s="485"/>
      <c r="G150" s="485"/>
      <c r="H150" s="485"/>
      <c r="I150" s="485"/>
      <c r="J150" s="485"/>
      <c r="K150" s="485"/>
      <c r="L150" s="485"/>
      <c r="M150" s="485"/>
      <c r="N150" s="486"/>
      <c r="O150" s="48"/>
      <c r="P150" s="77"/>
      <c r="Q150" s="78"/>
      <c r="R150" s="79"/>
      <c r="S150" s="32"/>
      <c r="T150" s="487"/>
      <c r="U150" s="488"/>
      <c r="V150" s="449" t="s">
        <v>107</v>
      </c>
      <c r="W150" s="485"/>
      <c r="X150" s="485"/>
      <c r="Y150" s="485"/>
      <c r="Z150" s="485"/>
      <c r="AA150" s="485"/>
      <c r="AB150" s="485"/>
      <c r="AC150" s="485"/>
      <c r="AD150" s="485"/>
      <c r="AE150" s="485"/>
      <c r="AF150" s="485"/>
      <c r="AG150" s="486"/>
      <c r="AH150" s="59"/>
      <c r="AI150" s="74"/>
      <c r="AJ150" s="75"/>
      <c r="AK150" s="76"/>
      <c r="AL150" s="61"/>
    </row>
    <row r="151" spans="1:38" ht="14">
      <c r="A151" s="480">
        <v>1</v>
      </c>
      <c r="B151" s="481"/>
      <c r="C151" s="484" t="s">
        <v>108</v>
      </c>
      <c r="D151" s="438"/>
      <c r="E151" s="438"/>
      <c r="F151" s="438"/>
      <c r="G151" s="438"/>
      <c r="H151" s="438"/>
      <c r="I151" s="438"/>
      <c r="J151" s="438"/>
      <c r="K151" s="438"/>
      <c r="L151" s="438"/>
      <c r="M151" s="438"/>
      <c r="N151" s="439"/>
      <c r="O151" s="48"/>
      <c r="P151" s="80" t="s">
        <v>37</v>
      </c>
      <c r="Q151" s="81">
        <v>300</v>
      </c>
      <c r="R151" s="51">
        <v>50</v>
      </c>
      <c r="S151" s="32">
        <f t="shared" ref="S151:S159" si="17">Q151*R151</f>
        <v>15000</v>
      </c>
      <c r="T151" s="443" t="s">
        <v>106</v>
      </c>
      <c r="U151" s="472"/>
      <c r="V151" s="190" t="s">
        <v>108</v>
      </c>
      <c r="W151" s="174"/>
      <c r="X151" s="174"/>
      <c r="Y151" s="174"/>
      <c r="Z151" s="174"/>
      <c r="AA151" s="174"/>
      <c r="AB151" s="174"/>
      <c r="AC151" s="174"/>
      <c r="AD151" s="174"/>
      <c r="AE151" s="174"/>
      <c r="AF151" s="174"/>
      <c r="AG151" s="175"/>
      <c r="AH151" s="48"/>
      <c r="AI151" s="80" t="s">
        <v>37</v>
      </c>
      <c r="AJ151" s="81">
        <v>180</v>
      </c>
      <c r="AK151" s="51">
        <v>115</v>
      </c>
      <c r="AL151" s="55">
        <f t="shared" ref="AL151" si="18">AK151*AJ151</f>
        <v>20700</v>
      </c>
    </row>
    <row r="152" spans="1:38" ht="14">
      <c r="A152" s="480">
        <v>3</v>
      </c>
      <c r="B152" s="481"/>
      <c r="C152" s="484" t="s">
        <v>109</v>
      </c>
      <c r="D152" s="438"/>
      <c r="E152" s="438"/>
      <c r="F152" s="438"/>
      <c r="G152" s="438"/>
      <c r="H152" s="438"/>
      <c r="I152" s="438"/>
      <c r="J152" s="438"/>
      <c r="K152" s="438"/>
      <c r="L152" s="438"/>
      <c r="M152" s="438"/>
      <c r="N152" s="439"/>
      <c r="O152" s="48"/>
      <c r="P152" s="80" t="s">
        <v>28</v>
      </c>
      <c r="Q152" s="81">
        <v>20</v>
      </c>
      <c r="R152" s="51">
        <v>50</v>
      </c>
      <c r="S152" s="32">
        <f t="shared" si="17"/>
        <v>1000</v>
      </c>
      <c r="T152" s="480">
        <v>1</v>
      </c>
      <c r="U152" s="481"/>
      <c r="V152" s="190" t="s">
        <v>109</v>
      </c>
      <c r="W152" s="174"/>
      <c r="X152" s="174"/>
      <c r="Y152" s="174"/>
      <c r="Z152" s="174"/>
      <c r="AA152" s="174"/>
      <c r="AB152" s="174"/>
      <c r="AC152" s="174"/>
      <c r="AD152" s="174"/>
      <c r="AE152" s="174"/>
      <c r="AF152" s="174"/>
      <c r="AG152" s="175"/>
      <c r="AH152" s="48"/>
      <c r="AI152" s="80" t="s">
        <v>28</v>
      </c>
      <c r="AJ152" s="81">
        <v>20</v>
      </c>
      <c r="AK152" s="51">
        <v>125</v>
      </c>
      <c r="AL152" s="32">
        <f t="shared" ref="AL152:AL159" si="19">AJ152*AK152</f>
        <v>2500</v>
      </c>
    </row>
    <row r="153" spans="1:38" ht="14">
      <c r="A153" s="480">
        <v>5</v>
      </c>
      <c r="B153" s="481"/>
      <c r="C153" s="484" t="s">
        <v>110</v>
      </c>
      <c r="D153" s="438"/>
      <c r="E153" s="438"/>
      <c r="F153" s="438"/>
      <c r="G153" s="438"/>
      <c r="H153" s="438"/>
      <c r="I153" s="438"/>
      <c r="J153" s="438"/>
      <c r="K153" s="438"/>
      <c r="L153" s="438"/>
      <c r="M153" s="438"/>
      <c r="N153" s="439"/>
      <c r="O153" s="48"/>
      <c r="P153" s="80" t="s">
        <v>28</v>
      </c>
      <c r="Q153" s="81">
        <v>30</v>
      </c>
      <c r="R153" s="51">
        <v>125</v>
      </c>
      <c r="S153" s="32">
        <f t="shared" si="17"/>
        <v>3750</v>
      </c>
      <c r="T153" s="480">
        <v>3</v>
      </c>
      <c r="U153" s="481"/>
      <c r="V153" s="190" t="s">
        <v>110</v>
      </c>
      <c r="W153" s="174"/>
      <c r="X153" s="174"/>
      <c r="Y153" s="174"/>
      <c r="Z153" s="174"/>
      <c r="AA153" s="174"/>
      <c r="AB153" s="174"/>
      <c r="AC153" s="174"/>
      <c r="AD153" s="174"/>
      <c r="AE153" s="174"/>
      <c r="AF153" s="174"/>
      <c r="AG153" s="175"/>
      <c r="AH153" s="48"/>
      <c r="AI153" s="80" t="s">
        <v>28</v>
      </c>
      <c r="AJ153" s="81">
        <v>15</v>
      </c>
      <c r="AK153" s="51">
        <v>180</v>
      </c>
      <c r="AL153" s="32">
        <f t="shared" si="19"/>
        <v>2700</v>
      </c>
    </row>
    <row r="154" spans="1:38" ht="14">
      <c r="A154" s="480">
        <v>6</v>
      </c>
      <c r="B154" s="481"/>
      <c r="C154" s="484" t="s">
        <v>111</v>
      </c>
      <c r="D154" s="427"/>
      <c r="E154" s="427"/>
      <c r="F154" s="427"/>
      <c r="G154" s="427"/>
      <c r="H154" s="427"/>
      <c r="I154" s="427"/>
      <c r="J154" s="427"/>
      <c r="K154" s="427"/>
      <c r="L154" s="427"/>
      <c r="M154" s="427"/>
      <c r="N154" s="431"/>
      <c r="O154" s="82"/>
      <c r="P154" s="83" t="s">
        <v>43</v>
      </c>
      <c r="Q154" s="84">
        <v>15</v>
      </c>
      <c r="R154" s="31">
        <v>800</v>
      </c>
      <c r="S154" s="32">
        <f t="shared" si="17"/>
        <v>12000</v>
      </c>
      <c r="T154" s="480">
        <v>5</v>
      </c>
      <c r="U154" s="481"/>
      <c r="V154" s="190" t="s">
        <v>111</v>
      </c>
      <c r="W154" s="172"/>
      <c r="X154" s="172"/>
      <c r="Y154" s="172"/>
      <c r="Z154" s="172"/>
      <c r="AA154" s="172"/>
      <c r="AB154" s="172"/>
      <c r="AC154" s="172"/>
      <c r="AD154" s="172"/>
      <c r="AE154" s="172"/>
      <c r="AF154" s="172"/>
      <c r="AG154" s="173"/>
      <c r="AH154" s="48"/>
      <c r="AI154" s="83" t="s">
        <v>43</v>
      </c>
      <c r="AJ154" s="84">
        <v>60</v>
      </c>
      <c r="AK154" s="31">
        <v>750</v>
      </c>
      <c r="AL154" s="32">
        <f t="shared" si="19"/>
        <v>45000</v>
      </c>
    </row>
    <row r="155" spans="1:38" ht="14">
      <c r="A155" s="480">
        <v>7</v>
      </c>
      <c r="B155" s="481"/>
      <c r="C155" s="484" t="s">
        <v>112</v>
      </c>
      <c r="D155" s="427"/>
      <c r="E155" s="427"/>
      <c r="F155" s="427"/>
      <c r="G155" s="427"/>
      <c r="H155" s="427"/>
      <c r="I155" s="427"/>
      <c r="J155" s="427"/>
      <c r="K155" s="427"/>
      <c r="L155" s="427"/>
      <c r="M155" s="427"/>
      <c r="N155" s="431"/>
      <c r="O155" s="82"/>
      <c r="P155" s="83" t="s">
        <v>113</v>
      </c>
      <c r="Q155" s="84">
        <v>45</v>
      </c>
      <c r="R155" s="31">
        <v>4625</v>
      </c>
      <c r="S155" s="32">
        <f t="shared" si="17"/>
        <v>208125</v>
      </c>
      <c r="T155" s="480">
        <v>6</v>
      </c>
      <c r="U155" s="481"/>
      <c r="V155" s="190" t="s">
        <v>112</v>
      </c>
      <c r="W155" s="172"/>
      <c r="X155" s="172"/>
      <c r="Y155" s="172"/>
      <c r="Z155" s="172"/>
      <c r="AA155" s="172"/>
      <c r="AB155" s="172"/>
      <c r="AC155" s="172"/>
      <c r="AD155" s="172"/>
      <c r="AE155" s="172"/>
      <c r="AF155" s="172"/>
      <c r="AG155" s="173"/>
      <c r="AH155" s="82"/>
      <c r="AI155" s="83" t="s">
        <v>113</v>
      </c>
      <c r="AJ155" s="84">
        <v>75</v>
      </c>
      <c r="AK155" s="31">
        <v>3900</v>
      </c>
      <c r="AL155" s="32">
        <f t="shared" si="19"/>
        <v>292500</v>
      </c>
    </row>
    <row r="156" spans="1:38" ht="14">
      <c r="A156" s="480">
        <v>8</v>
      </c>
      <c r="B156" s="481"/>
      <c r="C156" s="484" t="s">
        <v>114</v>
      </c>
      <c r="D156" s="427"/>
      <c r="E156" s="427"/>
      <c r="F156" s="427"/>
      <c r="G156" s="427"/>
      <c r="H156" s="427"/>
      <c r="I156" s="427"/>
      <c r="J156" s="427"/>
      <c r="K156" s="427"/>
      <c r="L156" s="427"/>
      <c r="M156" s="427"/>
      <c r="N156" s="431"/>
      <c r="O156" s="48"/>
      <c r="P156" s="80" t="s">
        <v>43</v>
      </c>
      <c r="Q156" s="48">
        <v>1</v>
      </c>
      <c r="R156" s="51">
        <v>812.5</v>
      </c>
      <c r="S156" s="32">
        <f t="shared" si="17"/>
        <v>812.5</v>
      </c>
      <c r="T156" s="480">
        <v>7</v>
      </c>
      <c r="U156" s="481"/>
      <c r="V156" s="190" t="s">
        <v>114</v>
      </c>
      <c r="W156" s="172"/>
      <c r="X156" s="172"/>
      <c r="Y156" s="172"/>
      <c r="Z156" s="172"/>
      <c r="AA156" s="172"/>
      <c r="AB156" s="172"/>
      <c r="AC156" s="172"/>
      <c r="AD156" s="172"/>
      <c r="AE156" s="172"/>
      <c r="AF156" s="172"/>
      <c r="AG156" s="173"/>
      <c r="AH156" s="82"/>
      <c r="AI156" s="80" t="s">
        <v>43</v>
      </c>
      <c r="AJ156" s="48">
        <v>4</v>
      </c>
      <c r="AK156" s="51">
        <v>850</v>
      </c>
      <c r="AL156" s="32">
        <f t="shared" si="19"/>
        <v>3400</v>
      </c>
    </row>
    <row r="157" spans="1:38" ht="14">
      <c r="A157" s="480">
        <v>9</v>
      </c>
      <c r="B157" s="481"/>
      <c r="C157" s="484" t="s">
        <v>115</v>
      </c>
      <c r="D157" s="427"/>
      <c r="E157" s="427"/>
      <c r="F157" s="427"/>
      <c r="G157" s="427"/>
      <c r="H157" s="427"/>
      <c r="I157" s="427"/>
      <c r="J157" s="427"/>
      <c r="K157" s="427"/>
      <c r="L157" s="427"/>
      <c r="M157" s="427"/>
      <c r="N157" s="431"/>
      <c r="O157" s="48"/>
      <c r="P157" s="80" t="s">
        <v>28</v>
      </c>
      <c r="Q157" s="48">
        <v>10</v>
      </c>
      <c r="R157" s="51">
        <v>200</v>
      </c>
      <c r="S157" s="32">
        <f t="shared" si="17"/>
        <v>2000</v>
      </c>
      <c r="T157" s="480">
        <v>8</v>
      </c>
      <c r="U157" s="481"/>
      <c r="V157" s="190" t="s">
        <v>115</v>
      </c>
      <c r="W157" s="172"/>
      <c r="X157" s="172"/>
      <c r="Y157" s="172"/>
      <c r="Z157" s="172"/>
      <c r="AA157" s="172"/>
      <c r="AB157" s="172"/>
      <c r="AC157" s="172"/>
      <c r="AD157" s="172"/>
      <c r="AE157" s="172"/>
      <c r="AF157" s="172"/>
      <c r="AG157" s="173"/>
      <c r="AH157" s="48"/>
      <c r="AI157" s="80" t="s">
        <v>28</v>
      </c>
      <c r="AJ157" s="48">
        <v>80</v>
      </c>
      <c r="AK157" s="51">
        <v>135</v>
      </c>
      <c r="AL157" s="32">
        <f t="shared" si="19"/>
        <v>10800</v>
      </c>
    </row>
    <row r="158" spans="1:38" ht="14">
      <c r="A158" s="480">
        <v>10</v>
      </c>
      <c r="B158" s="481"/>
      <c r="C158" s="484" t="s">
        <v>116</v>
      </c>
      <c r="D158" s="427"/>
      <c r="E158" s="427"/>
      <c r="F158" s="427"/>
      <c r="G158" s="427"/>
      <c r="H158" s="427"/>
      <c r="I158" s="427"/>
      <c r="J158" s="427"/>
      <c r="K158" s="427"/>
      <c r="L158" s="427"/>
      <c r="M158" s="427"/>
      <c r="N158" s="431"/>
      <c r="O158" s="48"/>
      <c r="P158" s="80" t="s">
        <v>234</v>
      </c>
      <c r="Q158" s="48">
        <v>2</v>
      </c>
      <c r="R158" s="51">
        <v>18750</v>
      </c>
      <c r="S158" s="32">
        <f t="shared" si="17"/>
        <v>37500</v>
      </c>
      <c r="T158" s="480">
        <v>9</v>
      </c>
      <c r="U158" s="481"/>
      <c r="V158" s="190" t="s">
        <v>116</v>
      </c>
      <c r="W158" s="172"/>
      <c r="X158" s="172"/>
      <c r="Y158" s="172"/>
      <c r="Z158" s="172"/>
      <c r="AA158" s="172"/>
      <c r="AB158" s="172"/>
      <c r="AC158" s="172"/>
      <c r="AD158" s="172"/>
      <c r="AE158" s="172"/>
      <c r="AF158" s="172"/>
      <c r="AG158" s="173"/>
      <c r="AH158" s="48"/>
      <c r="AI158" s="80" t="s">
        <v>20</v>
      </c>
      <c r="AJ158" s="48">
        <v>1</v>
      </c>
      <c r="AK158" s="51">
        <v>10500</v>
      </c>
      <c r="AL158" s="32">
        <f t="shared" si="19"/>
        <v>10500</v>
      </c>
    </row>
    <row r="159" spans="1:38" ht="14">
      <c r="A159" s="480">
        <v>11</v>
      </c>
      <c r="B159" s="481"/>
      <c r="C159" s="477" t="s">
        <v>117</v>
      </c>
      <c r="D159" s="427"/>
      <c r="E159" s="427"/>
      <c r="F159" s="427"/>
      <c r="G159" s="427"/>
      <c r="H159" s="427"/>
      <c r="I159" s="427"/>
      <c r="J159" s="427"/>
      <c r="K159" s="427"/>
      <c r="L159" s="427"/>
      <c r="M159" s="427"/>
      <c r="N159" s="431"/>
      <c r="O159" s="48"/>
      <c r="P159" s="80" t="s">
        <v>20</v>
      </c>
      <c r="Q159" s="48">
        <v>1</v>
      </c>
      <c r="R159" s="51">
        <v>11250</v>
      </c>
      <c r="S159" s="32">
        <f t="shared" si="17"/>
        <v>11250</v>
      </c>
      <c r="T159" s="480">
        <v>10</v>
      </c>
      <c r="U159" s="481"/>
      <c r="V159" s="477" t="s">
        <v>117</v>
      </c>
      <c r="W159" s="427"/>
      <c r="X159" s="427"/>
      <c r="Y159" s="427"/>
      <c r="Z159" s="427"/>
      <c r="AA159" s="427"/>
      <c r="AB159" s="427"/>
      <c r="AC159" s="427"/>
      <c r="AD159" s="427"/>
      <c r="AE159" s="427"/>
      <c r="AF159" s="427"/>
      <c r="AG159" s="431"/>
      <c r="AH159" s="48"/>
      <c r="AI159" s="80" t="s">
        <v>20</v>
      </c>
      <c r="AJ159" s="48">
        <v>1</v>
      </c>
      <c r="AK159" s="51">
        <v>40000</v>
      </c>
      <c r="AL159" s="32">
        <f t="shared" si="19"/>
        <v>40000</v>
      </c>
    </row>
    <row r="160" spans="1:38" ht="14">
      <c r="A160" s="478"/>
      <c r="B160" s="479"/>
      <c r="C160" s="445" t="s">
        <v>118</v>
      </c>
      <c r="D160" s="453"/>
      <c r="E160" s="453"/>
      <c r="F160" s="453"/>
      <c r="G160" s="453"/>
      <c r="H160" s="453"/>
      <c r="I160" s="453"/>
      <c r="J160" s="453"/>
      <c r="K160" s="453"/>
      <c r="L160" s="453"/>
      <c r="M160" s="453"/>
      <c r="N160" s="455"/>
      <c r="O160" s="187"/>
      <c r="P160" s="42"/>
      <c r="Q160" s="43"/>
      <c r="R160" s="44"/>
      <c r="S160" s="33">
        <f>SUM(S151:S159)</f>
        <v>291437.5</v>
      </c>
      <c r="T160" s="480">
        <v>11</v>
      </c>
      <c r="U160" s="481"/>
      <c r="V160" s="445" t="s">
        <v>118</v>
      </c>
      <c r="W160" s="453"/>
      <c r="X160" s="453"/>
      <c r="Y160" s="453"/>
      <c r="Z160" s="453"/>
      <c r="AA160" s="453"/>
      <c r="AB160" s="453"/>
      <c r="AC160" s="453"/>
      <c r="AD160" s="453"/>
      <c r="AE160" s="453"/>
      <c r="AF160" s="453"/>
      <c r="AG160" s="455"/>
      <c r="AH160" s="48"/>
      <c r="AI160" s="80"/>
      <c r="AJ160" s="48"/>
      <c r="AK160" s="51"/>
      <c r="AL160" s="33">
        <f>SUM(AL151:AL159)</f>
        <v>428100</v>
      </c>
    </row>
    <row r="161" spans="1:38" ht="14">
      <c r="A161" s="478"/>
      <c r="B161" s="482"/>
      <c r="C161" s="445"/>
      <c r="D161" s="483"/>
      <c r="E161" s="483"/>
      <c r="F161" s="483"/>
      <c r="G161" s="483"/>
      <c r="H161" s="483"/>
      <c r="I161" s="483"/>
      <c r="J161" s="483"/>
      <c r="K161" s="483"/>
      <c r="L161" s="483"/>
      <c r="M161" s="483"/>
      <c r="N161" s="482"/>
      <c r="O161" s="85"/>
      <c r="P161" s="77"/>
      <c r="Q161" s="78"/>
      <c r="R161" s="79"/>
      <c r="S161" s="86"/>
      <c r="T161" s="478"/>
      <c r="U161" s="479"/>
      <c r="V161" s="445"/>
      <c r="W161" s="453"/>
      <c r="X161" s="453"/>
      <c r="Y161" s="453"/>
      <c r="Z161" s="453"/>
      <c r="AA161" s="453"/>
      <c r="AB161" s="453"/>
      <c r="AC161" s="453"/>
      <c r="AD161" s="453"/>
      <c r="AE161" s="453"/>
      <c r="AF161" s="453"/>
      <c r="AG161" s="455"/>
      <c r="AH161" s="187"/>
      <c r="AI161" s="42"/>
      <c r="AJ161" s="43"/>
      <c r="AK161" s="44"/>
      <c r="AL161" s="33"/>
    </row>
    <row r="162" spans="1:38" ht="14">
      <c r="A162" s="443" t="s">
        <v>119</v>
      </c>
      <c r="B162" s="444"/>
      <c r="C162" s="449" t="s">
        <v>120</v>
      </c>
      <c r="D162" s="427"/>
      <c r="E162" s="427"/>
      <c r="F162" s="427"/>
      <c r="G162" s="427"/>
      <c r="H162" s="427"/>
      <c r="I162" s="427"/>
      <c r="J162" s="427"/>
      <c r="K162" s="427"/>
      <c r="L162" s="427"/>
      <c r="M162" s="427"/>
      <c r="N162" s="431"/>
      <c r="O162" s="48"/>
      <c r="P162" s="80"/>
      <c r="Q162" s="78"/>
      <c r="R162" s="79"/>
      <c r="S162" s="32"/>
      <c r="T162" s="443" t="s">
        <v>119</v>
      </c>
      <c r="U162" s="476"/>
      <c r="V162" s="449" t="s">
        <v>120</v>
      </c>
      <c r="W162" s="427"/>
      <c r="X162" s="427"/>
      <c r="Y162" s="427"/>
      <c r="Z162" s="427"/>
      <c r="AA162" s="427"/>
      <c r="AB162" s="427"/>
      <c r="AC162" s="427"/>
      <c r="AD162" s="427"/>
      <c r="AE162" s="427"/>
      <c r="AF162" s="427"/>
      <c r="AG162" s="431"/>
      <c r="AH162" s="85"/>
      <c r="AI162" s="77"/>
      <c r="AJ162" s="78"/>
      <c r="AK162" s="79"/>
      <c r="AL162" s="86"/>
    </row>
    <row r="163" spans="1:38" ht="14">
      <c r="A163" s="443"/>
      <c r="B163" s="472"/>
      <c r="C163" s="473"/>
      <c r="D163" s="474"/>
      <c r="E163" s="474"/>
      <c r="F163" s="474"/>
      <c r="G163" s="474"/>
      <c r="H163" s="474"/>
      <c r="I163" s="474"/>
      <c r="J163" s="474"/>
      <c r="K163" s="474"/>
      <c r="L163" s="474"/>
      <c r="M163" s="474"/>
      <c r="N163" s="475"/>
      <c r="O163" s="87"/>
      <c r="P163" s="80"/>
      <c r="Q163" s="88"/>
      <c r="R163" s="89"/>
      <c r="S163" s="90"/>
      <c r="T163" s="443"/>
      <c r="U163" s="444"/>
      <c r="V163" s="449"/>
      <c r="W163" s="427"/>
      <c r="X163" s="427"/>
      <c r="Y163" s="427"/>
      <c r="Z163" s="427"/>
      <c r="AA163" s="427"/>
      <c r="AB163" s="427"/>
      <c r="AC163" s="427"/>
      <c r="AD163" s="427"/>
      <c r="AE163" s="427"/>
      <c r="AF163" s="427"/>
      <c r="AG163" s="431"/>
      <c r="AH163" s="48"/>
      <c r="AI163" s="80"/>
      <c r="AJ163" s="78"/>
      <c r="AK163" s="79"/>
      <c r="AL163" s="32"/>
    </row>
    <row r="164" spans="1:38" ht="14">
      <c r="A164" s="443"/>
      <c r="B164" s="472"/>
      <c r="C164" s="473"/>
      <c r="D164" s="474"/>
      <c r="E164" s="474"/>
      <c r="F164" s="474"/>
      <c r="G164" s="474"/>
      <c r="H164" s="474"/>
      <c r="I164" s="474"/>
      <c r="J164" s="474"/>
      <c r="K164" s="474"/>
      <c r="L164" s="474"/>
      <c r="M164" s="474"/>
      <c r="N164" s="475"/>
      <c r="O164" s="87"/>
      <c r="P164" s="80"/>
      <c r="Q164" s="88"/>
      <c r="R164" s="89"/>
      <c r="S164" s="90"/>
      <c r="T164" s="443"/>
      <c r="U164" s="472"/>
      <c r="V164" s="473"/>
      <c r="W164" s="474"/>
      <c r="X164" s="474"/>
      <c r="Y164" s="474"/>
      <c r="Z164" s="474"/>
      <c r="AA164" s="474"/>
      <c r="AB164" s="474"/>
      <c r="AC164" s="474"/>
      <c r="AD164" s="474"/>
      <c r="AE164" s="474"/>
      <c r="AF164" s="474"/>
      <c r="AG164" s="475"/>
      <c r="AH164" s="87"/>
      <c r="AI164" s="80"/>
      <c r="AJ164" s="88"/>
      <c r="AK164" s="89"/>
      <c r="AL164" s="90"/>
    </row>
    <row r="165" spans="1:38" ht="14">
      <c r="A165" s="443"/>
      <c r="B165" s="472"/>
      <c r="C165" s="473" t="s">
        <v>121</v>
      </c>
      <c r="D165" s="474"/>
      <c r="E165" s="474"/>
      <c r="F165" s="474"/>
      <c r="G165" s="474"/>
      <c r="H165" s="474"/>
      <c r="I165" s="474"/>
      <c r="J165" s="474"/>
      <c r="K165" s="474"/>
      <c r="L165" s="474"/>
      <c r="M165" s="474"/>
      <c r="N165" s="475"/>
      <c r="O165" s="87"/>
      <c r="P165" s="80"/>
      <c r="Q165" s="88"/>
      <c r="R165" s="89"/>
      <c r="S165" s="90"/>
      <c r="T165" s="443"/>
      <c r="U165" s="472"/>
      <c r="V165" s="473" t="s">
        <v>121</v>
      </c>
      <c r="W165" s="474"/>
      <c r="X165" s="474"/>
      <c r="Y165" s="474"/>
      <c r="Z165" s="474"/>
      <c r="AA165" s="474"/>
      <c r="AB165" s="474"/>
      <c r="AC165" s="474"/>
      <c r="AD165" s="474"/>
      <c r="AE165" s="474"/>
      <c r="AF165" s="474"/>
      <c r="AG165" s="475"/>
      <c r="AH165" s="87"/>
      <c r="AI165" s="80"/>
      <c r="AJ165" s="88"/>
      <c r="AK165" s="89"/>
      <c r="AL165" s="90"/>
    </row>
    <row r="166" spans="1:38" ht="14">
      <c r="A166" s="426"/>
      <c r="B166" s="454"/>
      <c r="C166" s="469" t="s">
        <v>122</v>
      </c>
      <c r="D166" s="470"/>
      <c r="E166" s="470"/>
      <c r="F166" s="470"/>
      <c r="G166" s="470"/>
      <c r="H166" s="470"/>
      <c r="I166" s="470"/>
      <c r="J166" s="470"/>
      <c r="K166" s="470"/>
      <c r="L166" s="470"/>
      <c r="M166" s="470"/>
      <c r="N166" s="471"/>
      <c r="O166" s="48">
        <v>1</v>
      </c>
      <c r="P166" s="80" t="s">
        <v>123</v>
      </c>
      <c r="Q166" s="81">
        <v>35</v>
      </c>
      <c r="R166" s="51">
        <v>1200</v>
      </c>
      <c r="S166" s="32">
        <f>R166*Q166*O166</f>
        <v>42000</v>
      </c>
      <c r="T166" s="443"/>
      <c r="U166" s="472"/>
      <c r="V166" s="184" t="s">
        <v>122</v>
      </c>
      <c r="W166" s="185"/>
      <c r="X166" s="185"/>
      <c r="Y166" s="185"/>
      <c r="Z166" s="185"/>
      <c r="AA166" s="185"/>
      <c r="AB166" s="185"/>
      <c r="AC166" s="185"/>
      <c r="AD166" s="185"/>
      <c r="AE166" s="185"/>
      <c r="AF166" s="185"/>
      <c r="AG166" s="186"/>
      <c r="AH166" s="48">
        <v>1</v>
      </c>
      <c r="AI166" s="80" t="s">
        <v>123</v>
      </c>
      <c r="AJ166" s="81">
        <v>40</v>
      </c>
      <c r="AK166" s="51">
        <v>980</v>
      </c>
      <c r="AL166" s="32">
        <f>AK166*AJ166*AH166</f>
        <v>39200</v>
      </c>
    </row>
    <row r="167" spans="1:38" ht="14">
      <c r="A167" s="426"/>
      <c r="B167" s="454"/>
      <c r="C167" s="461" t="s">
        <v>124</v>
      </c>
      <c r="D167" s="467"/>
      <c r="E167" s="467"/>
      <c r="F167" s="467"/>
      <c r="G167" s="467"/>
      <c r="H167" s="467"/>
      <c r="I167" s="467"/>
      <c r="J167" s="467"/>
      <c r="K167" s="467"/>
      <c r="L167" s="467"/>
      <c r="M167" s="467"/>
      <c r="N167" s="468"/>
      <c r="O167" s="48">
        <v>1</v>
      </c>
      <c r="P167" s="80" t="s">
        <v>123</v>
      </c>
      <c r="Q167" s="81">
        <v>35</v>
      </c>
      <c r="R167" s="51">
        <v>1100</v>
      </c>
      <c r="S167" s="32">
        <f t="shared" ref="S167:S175" si="20">R167*Q167*O167</f>
        <v>38500</v>
      </c>
      <c r="T167" s="426"/>
      <c r="U167" s="454"/>
      <c r="V167" s="176" t="s">
        <v>124</v>
      </c>
      <c r="W167" s="179"/>
      <c r="X167" s="179"/>
      <c r="Y167" s="179"/>
      <c r="Z167" s="179"/>
      <c r="AA167" s="179"/>
      <c r="AB167" s="179"/>
      <c r="AC167" s="179"/>
      <c r="AD167" s="179"/>
      <c r="AE167" s="179"/>
      <c r="AF167" s="179"/>
      <c r="AG167" s="180"/>
      <c r="AH167" s="48">
        <v>1</v>
      </c>
      <c r="AI167" s="80" t="s">
        <v>123</v>
      </c>
      <c r="AJ167" s="81">
        <v>40</v>
      </c>
      <c r="AK167" s="51">
        <v>950</v>
      </c>
      <c r="AL167" s="32">
        <f t="shared" ref="AL167:AL174" si="21">AK167*AJ167*AH167</f>
        <v>38000</v>
      </c>
    </row>
    <row r="168" spans="1:38" ht="14">
      <c r="A168" s="426"/>
      <c r="B168" s="454"/>
      <c r="C168" s="461" t="s">
        <v>125</v>
      </c>
      <c r="D168" s="467"/>
      <c r="E168" s="467"/>
      <c r="F168" s="467"/>
      <c r="G168" s="467"/>
      <c r="H168" s="467"/>
      <c r="I168" s="467"/>
      <c r="J168" s="467"/>
      <c r="K168" s="467"/>
      <c r="L168" s="467"/>
      <c r="M168" s="467"/>
      <c r="N168" s="468"/>
      <c r="O168" s="48">
        <v>1</v>
      </c>
      <c r="P168" s="80" t="s">
        <v>123</v>
      </c>
      <c r="Q168" s="81">
        <v>35</v>
      </c>
      <c r="R168" s="51">
        <v>1100</v>
      </c>
      <c r="S168" s="32">
        <f t="shared" si="20"/>
        <v>38500</v>
      </c>
      <c r="T168" s="426"/>
      <c r="U168" s="454"/>
      <c r="V168" s="176" t="s">
        <v>125</v>
      </c>
      <c r="W168" s="179"/>
      <c r="X168" s="179"/>
      <c r="Y168" s="179"/>
      <c r="Z168" s="179"/>
      <c r="AA168" s="179"/>
      <c r="AB168" s="179"/>
      <c r="AC168" s="179"/>
      <c r="AD168" s="179"/>
      <c r="AE168" s="179"/>
      <c r="AF168" s="179"/>
      <c r="AG168" s="180"/>
      <c r="AH168" s="48">
        <v>1</v>
      </c>
      <c r="AI168" s="80" t="s">
        <v>123</v>
      </c>
      <c r="AJ168" s="81">
        <v>40</v>
      </c>
      <c r="AK168" s="51">
        <v>950</v>
      </c>
      <c r="AL168" s="32">
        <f t="shared" si="21"/>
        <v>38000</v>
      </c>
    </row>
    <row r="169" spans="1:38" ht="14">
      <c r="A169" s="426"/>
      <c r="B169" s="454"/>
      <c r="C169" s="461" t="s">
        <v>126</v>
      </c>
      <c r="D169" s="467"/>
      <c r="E169" s="467"/>
      <c r="F169" s="467"/>
      <c r="G169" s="467"/>
      <c r="H169" s="467"/>
      <c r="I169" s="467"/>
      <c r="J169" s="467"/>
      <c r="K169" s="467"/>
      <c r="L169" s="467"/>
      <c r="M169" s="467"/>
      <c r="N169" s="468"/>
      <c r="O169" s="48">
        <v>3</v>
      </c>
      <c r="P169" s="80" t="s">
        <v>123</v>
      </c>
      <c r="Q169" s="81">
        <v>35</v>
      </c>
      <c r="R169" s="51">
        <v>950</v>
      </c>
      <c r="S169" s="32">
        <f t="shared" si="20"/>
        <v>99750</v>
      </c>
      <c r="T169" s="426"/>
      <c r="U169" s="454"/>
      <c r="V169" s="176" t="s">
        <v>126</v>
      </c>
      <c r="W169" s="179"/>
      <c r="X169" s="179"/>
      <c r="Y169" s="179"/>
      <c r="Z169" s="179"/>
      <c r="AA169" s="179"/>
      <c r="AB169" s="179"/>
      <c r="AC169" s="179"/>
      <c r="AD169" s="179"/>
      <c r="AE169" s="179"/>
      <c r="AF169" s="179"/>
      <c r="AG169" s="180"/>
      <c r="AH169" s="48">
        <v>3</v>
      </c>
      <c r="AI169" s="80" t="s">
        <v>123</v>
      </c>
      <c r="AJ169" s="81">
        <v>40</v>
      </c>
      <c r="AK169" s="51">
        <v>850</v>
      </c>
      <c r="AL169" s="32">
        <f t="shared" si="21"/>
        <v>102000</v>
      </c>
    </row>
    <row r="170" spans="1:38" ht="14">
      <c r="A170" s="426"/>
      <c r="B170" s="431"/>
      <c r="C170" s="461" t="s">
        <v>127</v>
      </c>
      <c r="D170" s="462"/>
      <c r="E170" s="462"/>
      <c r="F170" s="462"/>
      <c r="G170" s="462"/>
      <c r="H170" s="462"/>
      <c r="I170" s="462"/>
      <c r="J170" s="462"/>
      <c r="K170" s="462"/>
      <c r="L170" s="462"/>
      <c r="M170" s="462"/>
      <c r="N170" s="463"/>
      <c r="O170" s="48">
        <v>3</v>
      </c>
      <c r="P170" s="80" t="s">
        <v>123</v>
      </c>
      <c r="Q170" s="81">
        <v>35</v>
      </c>
      <c r="R170" s="51">
        <v>950</v>
      </c>
      <c r="S170" s="32">
        <f t="shared" si="20"/>
        <v>99750</v>
      </c>
      <c r="T170" s="426"/>
      <c r="U170" s="454"/>
      <c r="V170" s="176" t="s">
        <v>127</v>
      </c>
      <c r="W170" s="177"/>
      <c r="X170" s="177"/>
      <c r="Y170" s="177"/>
      <c r="Z170" s="177"/>
      <c r="AA170" s="177"/>
      <c r="AB170" s="177"/>
      <c r="AC170" s="177"/>
      <c r="AD170" s="177"/>
      <c r="AE170" s="177"/>
      <c r="AF170" s="177"/>
      <c r="AG170" s="178"/>
      <c r="AH170" s="48">
        <v>3</v>
      </c>
      <c r="AI170" s="80" t="s">
        <v>123</v>
      </c>
      <c r="AJ170" s="81">
        <v>40</v>
      </c>
      <c r="AK170" s="51">
        <v>850</v>
      </c>
      <c r="AL170" s="32">
        <f t="shared" si="21"/>
        <v>102000</v>
      </c>
    </row>
    <row r="171" spans="1:38" ht="14">
      <c r="A171" s="426"/>
      <c r="B171" s="454"/>
      <c r="C171" s="461" t="s">
        <v>128</v>
      </c>
      <c r="D171" s="462"/>
      <c r="E171" s="462"/>
      <c r="F171" s="462"/>
      <c r="G171" s="462"/>
      <c r="H171" s="462"/>
      <c r="I171" s="462"/>
      <c r="J171" s="462"/>
      <c r="K171" s="462"/>
      <c r="L171" s="462"/>
      <c r="M171" s="462"/>
      <c r="N171" s="463"/>
      <c r="O171" s="48">
        <v>2</v>
      </c>
      <c r="P171" s="80" t="s">
        <v>123</v>
      </c>
      <c r="Q171" s="81">
        <v>35</v>
      </c>
      <c r="R171" s="51">
        <v>800</v>
      </c>
      <c r="S171" s="31">
        <f t="shared" si="20"/>
        <v>56000</v>
      </c>
      <c r="T171" s="426"/>
      <c r="U171" s="431"/>
      <c r="V171" s="176" t="s">
        <v>128</v>
      </c>
      <c r="W171" s="177"/>
      <c r="X171" s="177"/>
      <c r="Y171" s="177"/>
      <c r="Z171" s="177"/>
      <c r="AA171" s="177"/>
      <c r="AB171" s="177"/>
      <c r="AC171" s="177"/>
      <c r="AD171" s="177"/>
      <c r="AE171" s="177"/>
      <c r="AF171" s="177"/>
      <c r="AG171" s="178"/>
      <c r="AH171" s="48">
        <v>2</v>
      </c>
      <c r="AI171" s="80" t="s">
        <v>123</v>
      </c>
      <c r="AJ171" s="81">
        <v>40</v>
      </c>
      <c r="AK171" s="51">
        <v>800</v>
      </c>
      <c r="AL171" s="31">
        <f t="shared" si="21"/>
        <v>64000</v>
      </c>
    </row>
    <row r="172" spans="1:38" ht="14">
      <c r="A172" s="171"/>
      <c r="B172" s="181"/>
      <c r="C172" s="461" t="s">
        <v>129</v>
      </c>
      <c r="D172" s="462"/>
      <c r="E172" s="462"/>
      <c r="F172" s="462"/>
      <c r="G172" s="462"/>
      <c r="H172" s="462"/>
      <c r="I172" s="462"/>
      <c r="J172" s="462"/>
      <c r="K172" s="462"/>
      <c r="L172" s="462"/>
      <c r="M172" s="462"/>
      <c r="N172" s="463"/>
      <c r="O172" s="92">
        <v>2</v>
      </c>
      <c r="P172" s="80" t="s">
        <v>123</v>
      </c>
      <c r="Q172" s="81">
        <v>35</v>
      </c>
      <c r="R172" s="51">
        <v>800</v>
      </c>
      <c r="S172" s="31">
        <f t="shared" si="20"/>
        <v>56000</v>
      </c>
      <c r="T172" s="426"/>
      <c r="U172" s="454"/>
      <c r="V172" s="176" t="s">
        <v>129</v>
      </c>
      <c r="W172" s="177"/>
      <c r="X172" s="177"/>
      <c r="Y172" s="177"/>
      <c r="Z172" s="177"/>
      <c r="AA172" s="177"/>
      <c r="AB172" s="177"/>
      <c r="AC172" s="177"/>
      <c r="AD172" s="177"/>
      <c r="AE172" s="177"/>
      <c r="AF172" s="177"/>
      <c r="AG172" s="178"/>
      <c r="AH172" s="92">
        <v>2</v>
      </c>
      <c r="AI172" s="80" t="s">
        <v>123</v>
      </c>
      <c r="AJ172" s="81">
        <v>40</v>
      </c>
      <c r="AK172" s="51">
        <v>800</v>
      </c>
      <c r="AL172" s="31">
        <f t="shared" si="21"/>
        <v>64000</v>
      </c>
    </row>
    <row r="173" spans="1:38" ht="14">
      <c r="A173" s="171"/>
      <c r="B173" s="181"/>
      <c r="C173" s="461" t="s">
        <v>130</v>
      </c>
      <c r="D173" s="462"/>
      <c r="E173" s="462"/>
      <c r="F173" s="462"/>
      <c r="G173" s="462"/>
      <c r="H173" s="462"/>
      <c r="I173" s="462"/>
      <c r="J173" s="462"/>
      <c r="K173" s="462"/>
      <c r="L173" s="462"/>
      <c r="M173" s="462"/>
      <c r="N173" s="463"/>
      <c r="O173" s="92">
        <v>1</v>
      </c>
      <c r="P173" s="80" t="s">
        <v>123</v>
      </c>
      <c r="Q173" s="81">
        <v>35</v>
      </c>
      <c r="R173" s="51">
        <v>800</v>
      </c>
      <c r="S173" s="31">
        <f t="shared" si="20"/>
        <v>28000</v>
      </c>
      <c r="T173" s="171"/>
      <c r="U173" s="181"/>
      <c r="V173" s="176" t="s">
        <v>130</v>
      </c>
      <c r="W173" s="177"/>
      <c r="X173" s="177"/>
      <c r="Y173" s="177"/>
      <c r="Z173" s="177"/>
      <c r="AA173" s="177"/>
      <c r="AB173" s="177"/>
      <c r="AC173" s="177"/>
      <c r="AD173" s="177"/>
      <c r="AE173" s="177"/>
      <c r="AF173" s="177"/>
      <c r="AG173" s="178"/>
      <c r="AH173" s="92">
        <v>1</v>
      </c>
      <c r="AI173" s="80" t="s">
        <v>123</v>
      </c>
      <c r="AJ173" s="81">
        <v>40</v>
      </c>
      <c r="AK173" s="51">
        <v>750</v>
      </c>
      <c r="AL173" s="31">
        <f t="shared" si="21"/>
        <v>30000</v>
      </c>
    </row>
    <row r="174" spans="1:38" ht="13.5">
      <c r="A174" s="171"/>
      <c r="B174" s="181"/>
      <c r="C174" s="450" t="s">
        <v>131</v>
      </c>
      <c r="D174" s="451"/>
      <c r="E174" s="451"/>
      <c r="F174" s="451"/>
      <c r="G174" s="451"/>
      <c r="H174" s="451"/>
      <c r="I174" s="451"/>
      <c r="J174" s="451"/>
      <c r="K174" s="451"/>
      <c r="L174" s="451"/>
      <c r="M174" s="451"/>
      <c r="N174" s="452"/>
      <c r="O174" s="29">
        <v>1</v>
      </c>
      <c r="P174" s="80" t="s">
        <v>123</v>
      </c>
      <c r="Q174" s="81">
        <v>35</v>
      </c>
      <c r="R174" s="51">
        <v>800</v>
      </c>
      <c r="S174" s="31">
        <f t="shared" si="20"/>
        <v>28000</v>
      </c>
      <c r="T174" s="171"/>
      <c r="U174" s="181"/>
      <c r="V174" s="450" t="s">
        <v>131</v>
      </c>
      <c r="W174" s="451"/>
      <c r="X174" s="451"/>
      <c r="Y174" s="451"/>
      <c r="Z174" s="451"/>
      <c r="AA174" s="451"/>
      <c r="AB174" s="451"/>
      <c r="AC174" s="451"/>
      <c r="AD174" s="451"/>
      <c r="AE174" s="451"/>
      <c r="AF174" s="451"/>
      <c r="AG174" s="452"/>
      <c r="AH174" s="29">
        <v>1</v>
      </c>
      <c r="AI174" s="80" t="s">
        <v>123</v>
      </c>
      <c r="AJ174" s="81">
        <v>40</v>
      </c>
      <c r="AK174" s="51">
        <v>850</v>
      </c>
      <c r="AL174" s="31">
        <f t="shared" si="21"/>
        <v>34000</v>
      </c>
    </row>
    <row r="175" spans="1:38" ht="14">
      <c r="A175" s="426"/>
      <c r="B175" s="454"/>
      <c r="C175" s="464"/>
      <c r="D175" s="465"/>
      <c r="E175" s="465"/>
      <c r="F175" s="465"/>
      <c r="G175" s="465"/>
      <c r="H175" s="465"/>
      <c r="I175" s="465"/>
      <c r="J175" s="465"/>
      <c r="K175" s="465"/>
      <c r="L175" s="465"/>
      <c r="M175" s="465"/>
      <c r="N175" s="466"/>
      <c r="O175" s="48"/>
      <c r="P175" s="29"/>
      <c r="Q175" s="81"/>
      <c r="R175" s="31"/>
      <c r="S175" s="31">
        <f t="shared" si="20"/>
        <v>0</v>
      </c>
      <c r="T175" s="171"/>
      <c r="U175" s="181"/>
      <c r="V175" s="450"/>
      <c r="W175" s="451"/>
      <c r="X175" s="451"/>
      <c r="Y175" s="451"/>
      <c r="Z175" s="451"/>
      <c r="AA175" s="451"/>
      <c r="AB175" s="451"/>
      <c r="AC175" s="451"/>
      <c r="AD175" s="451"/>
      <c r="AE175" s="451"/>
      <c r="AF175" s="451"/>
      <c r="AG175" s="452"/>
      <c r="AH175" s="29"/>
      <c r="AI175" s="80"/>
      <c r="AJ175" s="81"/>
      <c r="AK175" s="51"/>
      <c r="AL175" s="31"/>
    </row>
    <row r="176" spans="1:38" ht="14">
      <c r="A176" s="171"/>
      <c r="B176" s="181"/>
      <c r="C176" s="445" t="s">
        <v>118</v>
      </c>
      <c r="D176" s="453"/>
      <c r="E176" s="453"/>
      <c r="F176" s="453"/>
      <c r="G176" s="453"/>
      <c r="H176" s="453"/>
      <c r="I176" s="453"/>
      <c r="J176" s="453"/>
      <c r="K176" s="453"/>
      <c r="L176" s="453"/>
      <c r="M176" s="453"/>
      <c r="N176" s="191" t="s">
        <v>118</v>
      </c>
      <c r="O176" s="48">
        <f>SUM(O166:O175)</f>
        <v>15</v>
      </c>
      <c r="P176" s="80"/>
      <c r="Q176" s="78"/>
      <c r="R176" s="79"/>
      <c r="S176" s="94">
        <f>SUM(S166:S175)</f>
        <v>486500</v>
      </c>
      <c r="T176" s="426"/>
      <c r="U176" s="454"/>
      <c r="V176" s="445" t="s">
        <v>118</v>
      </c>
      <c r="W176" s="453"/>
      <c r="X176" s="453"/>
      <c r="Y176" s="453"/>
      <c r="Z176" s="453"/>
      <c r="AA176" s="453"/>
      <c r="AB176" s="453"/>
      <c r="AC176" s="453"/>
      <c r="AD176" s="453"/>
      <c r="AE176" s="453"/>
      <c r="AF176" s="453"/>
      <c r="AG176" s="455"/>
      <c r="AH176" s="48"/>
      <c r="AI176" s="29"/>
      <c r="AJ176" s="81"/>
      <c r="AK176" s="31"/>
      <c r="AL176" s="33">
        <f>SUM(AL166:AL175)</f>
        <v>511200</v>
      </c>
    </row>
    <row r="177" spans="1:38" ht="14">
      <c r="A177" s="171"/>
      <c r="B177" s="181"/>
      <c r="C177" s="182"/>
      <c r="D177" s="183"/>
      <c r="E177" s="183"/>
      <c r="F177" s="183"/>
      <c r="G177" s="183"/>
      <c r="H177" s="183"/>
      <c r="I177" s="183"/>
      <c r="J177" s="183"/>
      <c r="K177" s="183"/>
      <c r="L177" s="183"/>
      <c r="M177" s="183"/>
      <c r="N177" s="191"/>
      <c r="O177" s="48"/>
      <c r="P177" s="80"/>
      <c r="Q177" s="78"/>
      <c r="R177" s="79"/>
      <c r="S177" s="33"/>
      <c r="T177" s="171"/>
      <c r="U177" s="181"/>
      <c r="V177" s="456"/>
      <c r="W177" s="457"/>
      <c r="X177" s="457"/>
      <c r="Y177" s="457"/>
      <c r="Z177" s="457"/>
      <c r="AA177" s="457"/>
      <c r="AB177" s="457"/>
      <c r="AC177" s="457"/>
      <c r="AD177" s="457"/>
      <c r="AE177" s="457"/>
      <c r="AF177" s="457"/>
      <c r="AG177" s="191" t="s">
        <v>118</v>
      </c>
      <c r="AH177" s="48">
        <f>SUM(AH167:AH176)</f>
        <v>14</v>
      </c>
      <c r="AI177" s="80"/>
      <c r="AJ177" s="78"/>
      <c r="AK177" s="79"/>
      <c r="AL177" s="94"/>
    </row>
    <row r="178" spans="1:38" ht="14">
      <c r="A178" s="171"/>
      <c r="B178" s="181"/>
      <c r="C178" s="458" t="s">
        <v>132</v>
      </c>
      <c r="D178" s="459"/>
      <c r="E178" s="459"/>
      <c r="F178" s="459"/>
      <c r="G178" s="459"/>
      <c r="H178" s="459"/>
      <c r="I178" s="459"/>
      <c r="J178" s="459"/>
      <c r="K178" s="459"/>
      <c r="L178" s="459"/>
      <c r="M178" s="459"/>
      <c r="N178" s="460"/>
      <c r="O178" s="48" t="s">
        <v>133</v>
      </c>
      <c r="P178" s="80" t="s">
        <v>134</v>
      </c>
      <c r="Q178" s="95" t="s">
        <v>135</v>
      </c>
      <c r="R178" s="96" t="s">
        <v>136</v>
      </c>
      <c r="S178" s="33"/>
      <c r="T178" s="171"/>
      <c r="U178" s="181"/>
      <c r="V178" s="458" t="s">
        <v>132</v>
      </c>
      <c r="W178" s="459"/>
      <c r="X178" s="459"/>
      <c r="Y178" s="459"/>
      <c r="Z178" s="459"/>
      <c r="AA178" s="459"/>
      <c r="AB178" s="459"/>
      <c r="AC178" s="459"/>
      <c r="AD178" s="459"/>
      <c r="AE178" s="459"/>
      <c r="AF178" s="459"/>
      <c r="AG178" s="191"/>
      <c r="AH178" s="48" t="s">
        <v>133</v>
      </c>
      <c r="AI178" s="80" t="s">
        <v>134</v>
      </c>
      <c r="AJ178" s="95" t="s">
        <v>135</v>
      </c>
      <c r="AK178" s="96" t="s">
        <v>136</v>
      </c>
      <c r="AL178" s="33"/>
    </row>
    <row r="179" spans="1:38" ht="14">
      <c r="A179" s="171"/>
      <c r="B179" s="181"/>
      <c r="C179" s="469" t="s">
        <v>122</v>
      </c>
      <c r="D179" s="470"/>
      <c r="E179" s="470"/>
      <c r="F179" s="470"/>
      <c r="G179" s="470"/>
      <c r="H179" s="470"/>
      <c r="I179" s="470"/>
      <c r="J179" s="470"/>
      <c r="K179" s="470"/>
      <c r="L179" s="470"/>
      <c r="M179" s="470"/>
      <c r="N179" s="471"/>
      <c r="O179" s="48">
        <v>1</v>
      </c>
      <c r="P179" s="80">
        <v>2</v>
      </c>
      <c r="Q179" s="81">
        <v>35</v>
      </c>
      <c r="R179" s="96">
        <v>150</v>
      </c>
      <c r="S179" s="129">
        <f t="shared" ref="S179:S187" si="22">R179*Q179*P179*O179</f>
        <v>10500</v>
      </c>
      <c r="T179" s="171"/>
      <c r="U179" s="181"/>
      <c r="V179" s="184" t="s">
        <v>122</v>
      </c>
      <c r="W179" s="185"/>
      <c r="X179" s="185"/>
      <c r="Y179" s="185"/>
      <c r="Z179" s="185"/>
      <c r="AA179" s="185"/>
      <c r="AB179" s="185"/>
      <c r="AC179" s="185"/>
      <c r="AD179" s="185"/>
      <c r="AE179" s="185"/>
      <c r="AF179" s="185"/>
      <c r="AG179" s="186"/>
      <c r="AH179" s="48">
        <v>1</v>
      </c>
      <c r="AI179" s="80">
        <v>6</v>
      </c>
      <c r="AJ179" s="81">
        <v>25</v>
      </c>
      <c r="AK179" s="96">
        <v>30.63</v>
      </c>
      <c r="AL179" s="129">
        <f>AK179*AJ179*AI179*AH179</f>
        <v>4594.5</v>
      </c>
    </row>
    <row r="180" spans="1:38" ht="14">
      <c r="A180" s="171"/>
      <c r="B180" s="181"/>
      <c r="C180" s="461" t="s">
        <v>124</v>
      </c>
      <c r="D180" s="467"/>
      <c r="E180" s="467"/>
      <c r="F180" s="467"/>
      <c r="G180" s="467"/>
      <c r="H180" s="467"/>
      <c r="I180" s="467"/>
      <c r="J180" s="467"/>
      <c r="K180" s="467"/>
      <c r="L180" s="467"/>
      <c r="M180" s="467"/>
      <c r="N180" s="468"/>
      <c r="O180" s="48">
        <v>1</v>
      </c>
      <c r="P180" s="80">
        <v>2</v>
      </c>
      <c r="Q180" s="81">
        <v>30</v>
      </c>
      <c r="R180" s="96">
        <v>137.5</v>
      </c>
      <c r="S180" s="129">
        <f t="shared" si="22"/>
        <v>8250</v>
      </c>
      <c r="T180" s="171"/>
      <c r="U180" s="181"/>
      <c r="V180" s="176" t="s">
        <v>124</v>
      </c>
      <c r="W180" s="179"/>
      <c r="X180" s="179"/>
      <c r="Y180" s="179"/>
      <c r="Z180" s="179"/>
      <c r="AA180" s="179"/>
      <c r="AB180" s="179"/>
      <c r="AC180" s="179"/>
      <c r="AD180" s="179"/>
      <c r="AE180" s="179"/>
      <c r="AF180" s="179"/>
      <c r="AG180" s="180"/>
      <c r="AH180" s="48">
        <v>1</v>
      </c>
      <c r="AI180" s="80">
        <v>6</v>
      </c>
      <c r="AJ180" s="81">
        <v>25</v>
      </c>
      <c r="AK180" s="96">
        <v>29.69</v>
      </c>
      <c r="AL180" s="129">
        <f t="shared" ref="AL180:AL186" si="23">AK180*AJ180*AI180*AH180</f>
        <v>4453.5</v>
      </c>
    </row>
    <row r="181" spans="1:38" ht="14">
      <c r="A181" s="171"/>
      <c r="B181" s="181"/>
      <c r="C181" s="461" t="s">
        <v>125</v>
      </c>
      <c r="D181" s="467"/>
      <c r="E181" s="467"/>
      <c r="F181" s="467"/>
      <c r="G181" s="467"/>
      <c r="H181" s="467"/>
      <c r="I181" s="467"/>
      <c r="J181" s="467"/>
      <c r="K181" s="467"/>
      <c r="L181" s="467"/>
      <c r="M181" s="467"/>
      <c r="N181" s="468"/>
      <c r="O181" s="48">
        <v>1</v>
      </c>
      <c r="P181" s="80">
        <v>2</v>
      </c>
      <c r="Q181" s="81">
        <v>30</v>
      </c>
      <c r="R181" s="96">
        <v>137.5</v>
      </c>
      <c r="S181" s="129">
        <f t="shared" si="22"/>
        <v>8250</v>
      </c>
      <c r="T181" s="171"/>
      <c r="U181" s="181"/>
      <c r="V181" s="176" t="s">
        <v>125</v>
      </c>
      <c r="W181" s="179"/>
      <c r="X181" s="179"/>
      <c r="Y181" s="179"/>
      <c r="Z181" s="179"/>
      <c r="AA181" s="179"/>
      <c r="AB181" s="179"/>
      <c r="AC181" s="179"/>
      <c r="AD181" s="179"/>
      <c r="AE181" s="179"/>
      <c r="AF181" s="179"/>
      <c r="AG181" s="180"/>
      <c r="AH181" s="48">
        <v>1</v>
      </c>
      <c r="AI181" s="80">
        <v>6</v>
      </c>
      <c r="AJ181" s="81">
        <v>25</v>
      </c>
      <c r="AK181" s="96">
        <v>29.69</v>
      </c>
      <c r="AL181" s="129">
        <f t="shared" si="23"/>
        <v>4453.5</v>
      </c>
    </row>
    <row r="182" spans="1:38" ht="14">
      <c r="A182" s="171"/>
      <c r="B182" s="181"/>
      <c r="C182" s="461" t="s">
        <v>126</v>
      </c>
      <c r="D182" s="467"/>
      <c r="E182" s="467"/>
      <c r="F182" s="467"/>
      <c r="G182" s="467"/>
      <c r="H182" s="467"/>
      <c r="I182" s="467"/>
      <c r="J182" s="467"/>
      <c r="K182" s="467"/>
      <c r="L182" s="467"/>
      <c r="M182" s="467"/>
      <c r="N182" s="468"/>
      <c r="O182" s="48">
        <v>3</v>
      </c>
      <c r="P182" s="80">
        <v>2</v>
      </c>
      <c r="Q182" s="81">
        <v>30</v>
      </c>
      <c r="R182" s="96">
        <v>118.75</v>
      </c>
      <c r="S182" s="129">
        <f t="shared" si="22"/>
        <v>21375</v>
      </c>
      <c r="T182" s="171"/>
      <c r="U182" s="181"/>
      <c r="V182" s="176" t="s">
        <v>126</v>
      </c>
      <c r="W182" s="179"/>
      <c r="X182" s="179"/>
      <c r="Y182" s="179"/>
      <c r="Z182" s="179"/>
      <c r="AA182" s="179"/>
      <c r="AB182" s="179"/>
      <c r="AC182" s="179"/>
      <c r="AD182" s="179"/>
      <c r="AE182" s="179"/>
      <c r="AF182" s="179"/>
      <c r="AG182" s="180"/>
      <c r="AH182" s="48">
        <v>3</v>
      </c>
      <c r="AI182" s="80">
        <v>6</v>
      </c>
      <c r="AJ182" s="81">
        <v>25</v>
      </c>
      <c r="AK182" s="96">
        <v>26.56</v>
      </c>
      <c r="AL182" s="129">
        <f t="shared" si="23"/>
        <v>11952</v>
      </c>
    </row>
    <row r="183" spans="1:38" ht="14">
      <c r="A183" s="171"/>
      <c r="B183" s="181"/>
      <c r="C183" s="461" t="s">
        <v>127</v>
      </c>
      <c r="D183" s="462"/>
      <c r="E183" s="462"/>
      <c r="F183" s="462"/>
      <c r="G183" s="462"/>
      <c r="H183" s="462"/>
      <c r="I183" s="462"/>
      <c r="J183" s="462"/>
      <c r="K183" s="462"/>
      <c r="L183" s="462"/>
      <c r="M183" s="462"/>
      <c r="N183" s="463"/>
      <c r="O183" s="48">
        <v>3</v>
      </c>
      <c r="P183" s="80">
        <v>2</v>
      </c>
      <c r="Q183" s="81">
        <v>30</v>
      </c>
      <c r="R183" s="96">
        <v>118.75</v>
      </c>
      <c r="S183" s="129">
        <f t="shared" si="22"/>
        <v>21375</v>
      </c>
      <c r="T183" s="171"/>
      <c r="U183" s="181"/>
      <c r="V183" s="176" t="s">
        <v>127</v>
      </c>
      <c r="W183" s="177"/>
      <c r="X183" s="177"/>
      <c r="Y183" s="177"/>
      <c r="Z183" s="177"/>
      <c r="AA183" s="177"/>
      <c r="AB183" s="177"/>
      <c r="AC183" s="177"/>
      <c r="AD183" s="177"/>
      <c r="AE183" s="177"/>
      <c r="AF183" s="177"/>
      <c r="AG183" s="178"/>
      <c r="AH183" s="48">
        <v>3</v>
      </c>
      <c r="AI183" s="80">
        <v>6</v>
      </c>
      <c r="AJ183" s="81">
        <v>25</v>
      </c>
      <c r="AK183" s="96">
        <v>26.56</v>
      </c>
      <c r="AL183" s="129">
        <f>AK183*AJ183*AI183*AH183</f>
        <v>11952</v>
      </c>
    </row>
    <row r="184" spans="1:38" ht="14">
      <c r="A184" s="171"/>
      <c r="B184" s="181"/>
      <c r="C184" s="461" t="s">
        <v>128</v>
      </c>
      <c r="D184" s="462"/>
      <c r="E184" s="462"/>
      <c r="F184" s="462"/>
      <c r="G184" s="462"/>
      <c r="H184" s="462"/>
      <c r="I184" s="462"/>
      <c r="J184" s="462"/>
      <c r="K184" s="462"/>
      <c r="L184" s="462"/>
      <c r="M184" s="462"/>
      <c r="N184" s="463"/>
      <c r="O184" s="48">
        <v>2</v>
      </c>
      <c r="P184" s="80">
        <v>2</v>
      </c>
      <c r="Q184" s="81">
        <v>30</v>
      </c>
      <c r="R184" s="96">
        <v>100</v>
      </c>
      <c r="S184" s="129">
        <f t="shared" si="22"/>
        <v>12000</v>
      </c>
      <c r="T184" s="171"/>
      <c r="U184" s="181"/>
      <c r="V184" s="176" t="s">
        <v>128</v>
      </c>
      <c r="W184" s="177"/>
      <c r="X184" s="177"/>
      <c r="Y184" s="177"/>
      <c r="Z184" s="177"/>
      <c r="AA184" s="177"/>
      <c r="AB184" s="177"/>
      <c r="AC184" s="177"/>
      <c r="AD184" s="177"/>
      <c r="AE184" s="177"/>
      <c r="AF184" s="177"/>
      <c r="AG184" s="178"/>
      <c r="AH184" s="48">
        <v>2</v>
      </c>
      <c r="AI184" s="80">
        <v>6</v>
      </c>
      <c r="AJ184" s="81">
        <v>25</v>
      </c>
      <c r="AK184" s="96">
        <v>25</v>
      </c>
      <c r="AL184" s="129">
        <f>AK184*AJ184*AI184*AH184</f>
        <v>7500</v>
      </c>
    </row>
    <row r="185" spans="1:38" ht="14">
      <c r="A185" s="171"/>
      <c r="B185" s="181"/>
      <c r="C185" s="461" t="s">
        <v>129</v>
      </c>
      <c r="D185" s="462"/>
      <c r="E185" s="462"/>
      <c r="F185" s="462"/>
      <c r="G185" s="462"/>
      <c r="H185" s="462"/>
      <c r="I185" s="462"/>
      <c r="J185" s="462"/>
      <c r="K185" s="462"/>
      <c r="L185" s="462"/>
      <c r="M185" s="462"/>
      <c r="N185" s="463"/>
      <c r="O185" s="92">
        <v>2</v>
      </c>
      <c r="P185" s="80">
        <v>2</v>
      </c>
      <c r="Q185" s="81">
        <v>30</v>
      </c>
      <c r="R185" s="96">
        <v>100</v>
      </c>
      <c r="S185" s="129">
        <f t="shared" si="22"/>
        <v>12000</v>
      </c>
      <c r="T185" s="171"/>
      <c r="U185" s="181"/>
      <c r="V185" s="176" t="s">
        <v>129</v>
      </c>
      <c r="W185" s="177"/>
      <c r="X185" s="177"/>
      <c r="Y185" s="177"/>
      <c r="Z185" s="177"/>
      <c r="AA185" s="177"/>
      <c r="AB185" s="177"/>
      <c r="AC185" s="177"/>
      <c r="AD185" s="177"/>
      <c r="AE185" s="177"/>
      <c r="AF185" s="177"/>
      <c r="AG185" s="178"/>
      <c r="AH185" s="92">
        <v>2</v>
      </c>
      <c r="AI185" s="80">
        <v>6</v>
      </c>
      <c r="AJ185" s="81">
        <v>25</v>
      </c>
      <c r="AK185" s="96">
        <v>25</v>
      </c>
      <c r="AL185" s="129">
        <f t="shared" si="23"/>
        <v>7500</v>
      </c>
    </row>
    <row r="186" spans="1:38" ht="14">
      <c r="A186" s="171"/>
      <c r="B186" s="181"/>
      <c r="C186" s="461" t="s">
        <v>130</v>
      </c>
      <c r="D186" s="462"/>
      <c r="E186" s="462"/>
      <c r="F186" s="462"/>
      <c r="G186" s="462"/>
      <c r="H186" s="462"/>
      <c r="I186" s="462"/>
      <c r="J186" s="462"/>
      <c r="K186" s="462"/>
      <c r="L186" s="462"/>
      <c r="M186" s="462"/>
      <c r="N186" s="463"/>
      <c r="O186" s="92">
        <v>1</v>
      </c>
      <c r="P186" s="80">
        <v>2</v>
      </c>
      <c r="Q186" s="81">
        <v>30</v>
      </c>
      <c r="R186" s="96">
        <v>100</v>
      </c>
      <c r="S186" s="129">
        <f>R186*Q186*P186*O186</f>
        <v>6000</v>
      </c>
      <c r="T186" s="171"/>
      <c r="U186" s="181"/>
      <c r="V186" s="176" t="s">
        <v>130</v>
      </c>
      <c r="W186" s="177"/>
      <c r="X186" s="177"/>
      <c r="Y186" s="177"/>
      <c r="Z186" s="177"/>
      <c r="AA186" s="177"/>
      <c r="AB186" s="177"/>
      <c r="AC186" s="177"/>
      <c r="AD186" s="177"/>
      <c r="AE186" s="177"/>
      <c r="AF186" s="177"/>
      <c r="AG186" s="178"/>
      <c r="AH186" s="92">
        <v>1</v>
      </c>
      <c r="AI186" s="80">
        <v>6</v>
      </c>
      <c r="AJ186" s="81">
        <v>25</v>
      </c>
      <c r="AK186" s="96">
        <v>23.44</v>
      </c>
      <c r="AL186" s="129">
        <f t="shared" si="23"/>
        <v>3516</v>
      </c>
    </row>
    <row r="187" spans="1:38" ht="14">
      <c r="A187" s="171"/>
      <c r="B187" s="181"/>
      <c r="C187" s="450" t="s">
        <v>131</v>
      </c>
      <c r="D187" s="451"/>
      <c r="E187" s="451"/>
      <c r="F187" s="451"/>
      <c r="G187" s="451"/>
      <c r="H187" s="451"/>
      <c r="I187" s="451"/>
      <c r="J187" s="451"/>
      <c r="K187" s="451"/>
      <c r="L187" s="451"/>
      <c r="M187" s="451"/>
      <c r="N187" s="452"/>
      <c r="O187" s="92">
        <v>1</v>
      </c>
      <c r="P187" s="80">
        <v>2</v>
      </c>
      <c r="Q187" s="81">
        <v>30</v>
      </c>
      <c r="R187" s="96">
        <v>100</v>
      </c>
      <c r="S187" s="130">
        <f t="shared" si="22"/>
        <v>6000</v>
      </c>
      <c r="T187" s="171"/>
      <c r="U187" s="181"/>
      <c r="V187" s="450" t="s">
        <v>131</v>
      </c>
      <c r="W187" s="451"/>
      <c r="X187" s="451"/>
      <c r="Y187" s="451"/>
      <c r="Z187" s="451"/>
      <c r="AA187" s="451"/>
      <c r="AB187" s="451"/>
      <c r="AC187" s="451"/>
      <c r="AD187" s="451"/>
      <c r="AE187" s="451"/>
      <c r="AF187" s="451"/>
      <c r="AG187" s="452"/>
      <c r="AH187" s="29">
        <v>1</v>
      </c>
      <c r="AI187" s="80">
        <v>6</v>
      </c>
      <c r="AJ187" s="81">
        <v>25</v>
      </c>
      <c r="AK187" s="96">
        <v>26.56</v>
      </c>
      <c r="AL187" s="129">
        <f>AK187*AJ187*AI187*AH187</f>
        <v>3984</v>
      </c>
    </row>
    <row r="188" spans="1:38" ht="14">
      <c r="A188" s="171"/>
      <c r="B188" s="181"/>
      <c r="C188" s="446" t="s">
        <v>55</v>
      </c>
      <c r="D188" s="447"/>
      <c r="E188" s="447"/>
      <c r="F188" s="447"/>
      <c r="G188" s="447"/>
      <c r="H188" s="447"/>
      <c r="I188" s="447"/>
      <c r="J188" s="447"/>
      <c r="K188" s="447"/>
      <c r="L188" s="447"/>
      <c r="M188" s="447"/>
      <c r="N188" s="448"/>
      <c r="O188" s="48">
        <f>SUM(O179:O187)</f>
        <v>15</v>
      </c>
      <c r="P188" s="80"/>
      <c r="Q188" s="78"/>
      <c r="R188" s="79"/>
      <c r="S188" s="94">
        <f>SUM(S179:S187)</f>
        <v>105750</v>
      </c>
      <c r="T188" s="171"/>
      <c r="U188" s="181"/>
      <c r="V188" s="446" t="s">
        <v>55</v>
      </c>
      <c r="W188" s="447"/>
      <c r="X188" s="447"/>
      <c r="Y188" s="447"/>
      <c r="Z188" s="447"/>
      <c r="AA188" s="447"/>
      <c r="AB188" s="447"/>
      <c r="AC188" s="447"/>
      <c r="AD188" s="447"/>
      <c r="AE188" s="447"/>
      <c r="AF188" s="447"/>
      <c r="AG188" s="448"/>
      <c r="AH188" s="29">
        <f>SUM(AH179:AH187)</f>
        <v>15</v>
      </c>
      <c r="AI188" s="80"/>
      <c r="AJ188" s="81"/>
      <c r="AK188" s="96"/>
      <c r="AL188" s="33">
        <f>SUM(AL179:AL187)</f>
        <v>59905.5</v>
      </c>
    </row>
    <row r="189" spans="1:38" ht="14">
      <c r="A189" s="426"/>
      <c r="B189" s="431"/>
      <c r="C189" s="445"/>
      <c r="D189" s="427"/>
      <c r="E189" s="427"/>
      <c r="F189" s="427"/>
      <c r="G189" s="427"/>
      <c r="H189" s="427"/>
      <c r="I189" s="427"/>
      <c r="J189" s="427"/>
      <c r="K189" s="427"/>
      <c r="L189" s="427"/>
      <c r="M189" s="427"/>
      <c r="N189" s="431"/>
      <c r="O189" s="48"/>
      <c r="P189" s="80"/>
      <c r="Q189" s="78"/>
      <c r="R189" s="79"/>
      <c r="S189" s="97"/>
      <c r="T189" s="171"/>
      <c r="U189" s="181"/>
      <c r="V189" s="446"/>
      <c r="W189" s="447"/>
      <c r="X189" s="447"/>
      <c r="Y189" s="447"/>
      <c r="Z189" s="447"/>
      <c r="AA189" s="447"/>
      <c r="AB189" s="447"/>
      <c r="AC189" s="447"/>
      <c r="AD189" s="447"/>
      <c r="AE189" s="447"/>
      <c r="AF189" s="447"/>
      <c r="AG189" s="448"/>
      <c r="AH189" s="48"/>
      <c r="AI189" s="80"/>
      <c r="AJ189" s="78"/>
      <c r="AK189" s="79"/>
      <c r="AL189" s="94"/>
    </row>
    <row r="190" spans="1:38" ht="14">
      <c r="T190" s="426"/>
      <c r="U190" s="431"/>
      <c r="V190" s="445"/>
      <c r="W190" s="427"/>
      <c r="X190" s="427"/>
      <c r="Y190" s="427"/>
      <c r="Z190" s="427"/>
      <c r="AA190" s="427"/>
      <c r="AB190" s="427"/>
      <c r="AC190" s="427"/>
      <c r="AD190" s="427"/>
      <c r="AE190" s="427"/>
      <c r="AF190" s="427"/>
      <c r="AG190" s="431"/>
      <c r="AH190" s="48"/>
      <c r="AI190" s="80"/>
      <c r="AJ190" s="78"/>
      <c r="AK190" s="79"/>
      <c r="AL190" s="97"/>
    </row>
    <row r="191" spans="1:38" ht="14">
      <c r="A191" s="443" t="s">
        <v>137</v>
      </c>
      <c r="B191" s="444"/>
      <c r="C191" s="449" t="s">
        <v>138</v>
      </c>
      <c r="D191" s="427"/>
      <c r="E191" s="427"/>
      <c r="F191" s="427"/>
      <c r="G191" s="427"/>
      <c r="H191" s="427"/>
      <c r="I191" s="427"/>
      <c r="J191" s="427"/>
      <c r="K191" s="427"/>
      <c r="L191" s="427"/>
      <c r="M191" s="427"/>
      <c r="N191" s="431"/>
      <c r="O191" s="48"/>
      <c r="P191" s="80"/>
      <c r="Q191" s="78"/>
      <c r="R191" s="79"/>
      <c r="S191" s="97"/>
      <c r="T191" s="443" t="s">
        <v>137</v>
      </c>
      <c r="U191" s="444"/>
      <c r="V191" s="449" t="s">
        <v>138</v>
      </c>
      <c r="W191" s="427"/>
      <c r="X191" s="427"/>
      <c r="Y191" s="427"/>
      <c r="Z191" s="427"/>
      <c r="AA191" s="427"/>
      <c r="AB191" s="427"/>
      <c r="AC191" s="427"/>
      <c r="AD191" s="427"/>
      <c r="AE191" s="427"/>
      <c r="AF191" s="427"/>
      <c r="AG191" s="431"/>
      <c r="AH191" s="48"/>
      <c r="AI191" s="80"/>
      <c r="AJ191" s="78"/>
      <c r="AK191" s="79"/>
      <c r="AL191" s="97"/>
    </row>
    <row r="192" spans="1:38" ht="14">
      <c r="A192" s="316"/>
      <c r="B192" s="315"/>
      <c r="C192" s="311" t="s">
        <v>139</v>
      </c>
      <c r="D192" s="312"/>
      <c r="E192" s="312"/>
      <c r="F192" s="312"/>
      <c r="G192" s="312"/>
      <c r="H192" s="312"/>
      <c r="I192" s="312"/>
      <c r="J192" s="312"/>
      <c r="K192" s="312"/>
      <c r="L192" s="312"/>
      <c r="M192" s="312"/>
      <c r="N192" s="313"/>
      <c r="O192" s="48"/>
      <c r="P192" s="80"/>
      <c r="Q192" s="78"/>
      <c r="R192" s="79"/>
      <c r="S192" s="94">
        <f>(S196+S197+S198)*0.03</f>
        <v>44282.834999999999</v>
      </c>
      <c r="T192" s="426"/>
      <c r="U192" s="431"/>
      <c r="V192" s="440" t="s">
        <v>139</v>
      </c>
      <c r="W192" s="438"/>
      <c r="X192" s="438"/>
      <c r="Y192" s="438"/>
      <c r="Z192" s="438"/>
      <c r="AA192" s="438"/>
      <c r="AB192" s="438"/>
      <c r="AC192" s="438"/>
      <c r="AD192" s="438"/>
      <c r="AE192" s="438"/>
      <c r="AF192" s="438"/>
      <c r="AG192" s="439"/>
      <c r="AH192" s="48"/>
      <c r="AI192" s="80"/>
      <c r="AJ192" s="78"/>
      <c r="AK192" s="79"/>
      <c r="AL192" s="94">
        <v>6470.6</v>
      </c>
    </row>
    <row r="193" spans="1:38" ht="14">
      <c r="A193" s="317"/>
      <c r="B193" s="318"/>
      <c r="C193" s="311" t="s">
        <v>140</v>
      </c>
      <c r="D193" s="319"/>
      <c r="E193" s="319"/>
      <c r="F193" s="319"/>
      <c r="G193" s="319"/>
      <c r="H193" s="319"/>
      <c r="I193" s="319"/>
      <c r="J193" s="319"/>
      <c r="K193" s="319"/>
      <c r="L193" s="319"/>
      <c r="M193" s="319"/>
      <c r="N193" s="320"/>
      <c r="O193" s="48"/>
      <c r="P193" s="80"/>
      <c r="Q193" s="78"/>
      <c r="R193" s="79"/>
      <c r="S193" s="94">
        <f>(S196+S197+S198)*0.05</f>
        <v>73804.725000000006</v>
      </c>
      <c r="T193" s="435"/>
      <c r="U193" s="436"/>
      <c r="V193" s="440" t="s">
        <v>140</v>
      </c>
      <c r="W193" s="441"/>
      <c r="X193" s="441"/>
      <c r="Y193" s="441"/>
      <c r="Z193" s="441"/>
      <c r="AA193" s="441"/>
      <c r="AB193" s="441"/>
      <c r="AC193" s="441"/>
      <c r="AD193" s="441"/>
      <c r="AE193" s="441"/>
      <c r="AF193" s="441"/>
      <c r="AG193" s="442"/>
      <c r="AH193" s="48"/>
      <c r="AI193" s="80"/>
      <c r="AJ193" s="78"/>
      <c r="AK193" s="79"/>
      <c r="AL193" s="94">
        <v>215686.63</v>
      </c>
    </row>
    <row r="194" spans="1:38" ht="14">
      <c r="A194" s="316"/>
      <c r="B194" s="315"/>
      <c r="C194" s="324"/>
      <c r="D194" s="312"/>
      <c r="E194" s="312"/>
      <c r="F194" s="312"/>
      <c r="G194" s="312"/>
      <c r="H194" s="312"/>
      <c r="I194" s="312"/>
      <c r="J194" s="312"/>
      <c r="K194" s="312"/>
      <c r="L194" s="312"/>
      <c r="M194" s="312"/>
      <c r="N194" s="313"/>
      <c r="O194" s="48"/>
      <c r="P194" s="80"/>
      <c r="Q194" s="78"/>
      <c r="R194" s="79"/>
      <c r="S194" s="31"/>
      <c r="T194" s="426"/>
      <c r="U194" s="431"/>
      <c r="V194" s="437"/>
      <c r="W194" s="438"/>
      <c r="X194" s="438"/>
      <c r="Y194" s="438"/>
      <c r="Z194" s="438"/>
      <c r="AA194" s="438"/>
      <c r="AB194" s="438"/>
      <c r="AC194" s="438"/>
      <c r="AD194" s="438"/>
      <c r="AE194" s="438"/>
      <c r="AF194" s="438"/>
      <c r="AG194" s="439"/>
      <c r="AH194" s="48"/>
      <c r="AI194" s="80"/>
      <c r="AJ194" s="78"/>
      <c r="AK194" s="79"/>
      <c r="AL194" s="31"/>
    </row>
    <row r="195" spans="1:38" ht="14">
      <c r="A195" s="316"/>
      <c r="B195" s="315"/>
      <c r="C195" s="321" t="s">
        <v>141</v>
      </c>
      <c r="D195" s="322"/>
      <c r="E195" s="322"/>
      <c r="F195" s="322"/>
      <c r="G195" s="322"/>
      <c r="H195" s="322"/>
      <c r="I195" s="322"/>
      <c r="J195" s="322"/>
      <c r="K195" s="322"/>
      <c r="L195" s="322"/>
      <c r="M195" s="322"/>
      <c r="N195" s="323"/>
      <c r="O195" s="48"/>
      <c r="P195" s="80"/>
      <c r="Q195" s="78"/>
      <c r="R195" s="79"/>
      <c r="S195" s="31"/>
      <c r="T195" s="426"/>
      <c r="U195" s="431"/>
      <c r="V195" s="432" t="s">
        <v>141</v>
      </c>
      <c r="W195" s="433"/>
      <c r="X195" s="433"/>
      <c r="Y195" s="433"/>
      <c r="Z195" s="433"/>
      <c r="AA195" s="433"/>
      <c r="AB195" s="433"/>
      <c r="AC195" s="433"/>
      <c r="AD195" s="433"/>
      <c r="AE195" s="433"/>
      <c r="AF195" s="433"/>
      <c r="AG195" s="434"/>
      <c r="AH195" s="48"/>
      <c r="AI195" s="80"/>
      <c r="AJ195" s="78"/>
      <c r="AK195" s="79"/>
      <c r="AL195" s="31"/>
    </row>
    <row r="196" spans="1:38" ht="14">
      <c r="A196" s="317"/>
      <c r="B196" s="318"/>
      <c r="C196" s="321" t="s">
        <v>142</v>
      </c>
      <c r="D196" s="322"/>
      <c r="E196" s="322"/>
      <c r="F196" s="322"/>
      <c r="G196" s="322"/>
      <c r="H196" s="322"/>
      <c r="I196" s="322"/>
      <c r="J196" s="322"/>
      <c r="K196" s="322"/>
      <c r="L196" s="322"/>
      <c r="M196" s="322"/>
      <c r="N196" s="323"/>
      <c r="O196" s="48"/>
      <c r="P196" s="80"/>
      <c r="Q196" s="78"/>
      <c r="R196" s="79"/>
      <c r="S196" s="105">
        <f>S29+S44</f>
        <v>334648</v>
      </c>
      <c r="T196" s="435"/>
      <c r="U196" s="436"/>
      <c r="V196" s="432" t="s">
        <v>142</v>
      </c>
      <c r="W196" s="433"/>
      <c r="X196" s="433"/>
      <c r="Y196" s="433"/>
      <c r="Z196" s="433"/>
      <c r="AA196" s="433"/>
      <c r="AB196" s="433"/>
      <c r="AC196" s="433"/>
      <c r="AD196" s="433"/>
      <c r="AE196" s="433"/>
      <c r="AF196" s="433"/>
      <c r="AG196" s="434"/>
      <c r="AH196" s="48"/>
      <c r="AI196" s="80"/>
      <c r="AJ196" s="78"/>
      <c r="AK196" s="79"/>
      <c r="AL196" s="105">
        <f>AL29+AL43</f>
        <v>643850</v>
      </c>
    </row>
    <row r="197" spans="1:38" ht="14">
      <c r="A197" s="316"/>
      <c r="B197" s="314"/>
      <c r="C197" s="321" t="s">
        <v>143</v>
      </c>
      <c r="D197" s="322"/>
      <c r="E197" s="322"/>
      <c r="F197" s="322"/>
      <c r="G197" s="322"/>
      <c r="H197" s="322"/>
      <c r="I197" s="322"/>
      <c r="J197" s="322"/>
      <c r="K197" s="322"/>
      <c r="L197" s="322"/>
      <c r="M197" s="322"/>
      <c r="N197" s="323"/>
      <c r="O197" s="48"/>
      <c r="P197" s="80"/>
      <c r="Q197" s="78"/>
      <c r="R197" s="79"/>
      <c r="S197" s="94">
        <f>S59+S80+S95+S108+S113+S122+S136+S160+S145</f>
        <v>549196.5</v>
      </c>
      <c r="T197" s="426"/>
      <c r="U197" s="427"/>
      <c r="V197" s="432" t="s">
        <v>143</v>
      </c>
      <c r="W197" s="433"/>
      <c r="X197" s="433"/>
      <c r="Y197" s="433"/>
      <c r="Z197" s="433"/>
      <c r="AA197" s="433"/>
      <c r="AB197" s="433"/>
      <c r="AC197" s="433"/>
      <c r="AD197" s="433"/>
      <c r="AE197" s="433"/>
      <c r="AF197" s="433"/>
      <c r="AG197" s="434"/>
      <c r="AH197" s="48"/>
      <c r="AI197" s="80"/>
      <c r="AJ197" s="78"/>
      <c r="AK197" s="79"/>
      <c r="AL197" s="94">
        <f>AL58+AL81+AL96+AL108+AL114+AL122+AL127+AL136+AL160</f>
        <v>941910</v>
      </c>
    </row>
    <row r="198" spans="1:38" ht="14">
      <c r="A198" s="316"/>
      <c r="B198" s="314"/>
      <c r="C198" s="321" t="s">
        <v>144</v>
      </c>
      <c r="D198" s="322"/>
      <c r="E198" s="322"/>
      <c r="F198" s="322"/>
      <c r="G198" s="322"/>
      <c r="H198" s="322"/>
      <c r="I198" s="322"/>
      <c r="J198" s="322"/>
      <c r="K198" s="322"/>
      <c r="L198" s="322"/>
      <c r="M198" s="322"/>
      <c r="N198" s="323"/>
      <c r="O198" s="48"/>
      <c r="P198" s="80"/>
      <c r="Q198" s="78"/>
      <c r="R198" s="79"/>
      <c r="S198" s="94">
        <f>S176+S188</f>
        <v>592250</v>
      </c>
      <c r="T198" s="426"/>
      <c r="U198" s="427"/>
      <c r="V198" s="432" t="s">
        <v>144</v>
      </c>
      <c r="W198" s="433"/>
      <c r="X198" s="433"/>
      <c r="Y198" s="433"/>
      <c r="Z198" s="433"/>
      <c r="AA198" s="433"/>
      <c r="AB198" s="433"/>
      <c r="AC198" s="433"/>
      <c r="AD198" s="433"/>
      <c r="AE198" s="433"/>
      <c r="AF198" s="433"/>
      <c r="AG198" s="434"/>
      <c r="AH198" s="48"/>
      <c r="AI198" s="80"/>
      <c r="AJ198" s="78"/>
      <c r="AK198" s="79"/>
      <c r="AL198" s="94">
        <f>AL176+AL188</f>
        <v>571105.5</v>
      </c>
    </row>
    <row r="199" spans="1:38" ht="14">
      <c r="A199" s="316"/>
      <c r="B199" s="314"/>
      <c r="C199" s="321" t="s">
        <v>145</v>
      </c>
      <c r="D199" s="322"/>
      <c r="E199" s="322"/>
      <c r="F199" s="322"/>
      <c r="G199" s="322"/>
      <c r="H199" s="322"/>
      <c r="I199" s="322"/>
      <c r="J199" s="322"/>
      <c r="K199" s="322"/>
      <c r="L199" s="322"/>
      <c r="M199" s="322"/>
      <c r="N199" s="323"/>
      <c r="O199" s="48"/>
      <c r="P199" s="80"/>
      <c r="Q199" s="78"/>
      <c r="R199" s="79"/>
      <c r="S199" s="94">
        <f>(S198+S197+S196)*0.15</f>
        <v>221414.17499999999</v>
      </c>
      <c r="T199" s="426"/>
      <c r="U199" s="427"/>
      <c r="V199" s="432" t="s">
        <v>145</v>
      </c>
      <c r="W199" s="433"/>
      <c r="X199" s="433"/>
      <c r="Y199" s="433"/>
      <c r="Z199" s="433"/>
      <c r="AA199" s="433"/>
      <c r="AB199" s="433"/>
      <c r="AC199" s="433"/>
      <c r="AD199" s="433"/>
      <c r="AE199" s="433"/>
      <c r="AF199" s="433"/>
      <c r="AG199" s="434"/>
      <c r="AH199" s="48"/>
      <c r="AI199" s="80"/>
      <c r="AJ199" s="78"/>
      <c r="AK199" s="79"/>
      <c r="AL199" s="94">
        <f>(AL198+AL197+AL196)*0.15</f>
        <v>323529.82500000001</v>
      </c>
    </row>
    <row r="200" spans="1:38" ht="14">
      <c r="A200" s="316"/>
      <c r="B200" s="314"/>
      <c r="C200" s="325" t="s">
        <v>146</v>
      </c>
      <c r="D200" s="314"/>
      <c r="E200" s="314"/>
      <c r="F200" s="314"/>
      <c r="G200" s="314"/>
      <c r="H200" s="314"/>
      <c r="I200" s="314"/>
      <c r="J200" s="314"/>
      <c r="K200" s="314"/>
      <c r="L200" s="314"/>
      <c r="M200" s="314"/>
      <c r="N200" s="315"/>
      <c r="O200" s="48"/>
      <c r="P200" s="80"/>
      <c r="Q200" s="78"/>
      <c r="R200" s="79"/>
      <c r="S200" s="94">
        <f>SUM(S192:S199)</f>
        <v>1815596.2350000001</v>
      </c>
      <c r="T200" s="426"/>
      <c r="U200" s="427"/>
      <c r="V200" s="430" t="s">
        <v>146</v>
      </c>
      <c r="W200" s="427"/>
      <c r="X200" s="427"/>
      <c r="Y200" s="427"/>
      <c r="Z200" s="427"/>
      <c r="AA200" s="427"/>
      <c r="AB200" s="427"/>
      <c r="AC200" s="427"/>
      <c r="AD200" s="427"/>
      <c r="AE200" s="427"/>
      <c r="AF200" s="427"/>
      <c r="AG200" s="431"/>
      <c r="AH200" s="48"/>
      <c r="AI200" s="80"/>
      <c r="AJ200" s="78"/>
      <c r="AK200" s="79"/>
      <c r="AL200" s="94">
        <f>SUM(AL192:AL199)</f>
        <v>2702552.5550000002</v>
      </c>
    </row>
    <row r="201" spans="1:38" ht="14">
      <c r="A201" s="316"/>
      <c r="B201" s="314"/>
      <c r="C201" s="325" t="s">
        <v>147</v>
      </c>
      <c r="D201" s="314"/>
      <c r="E201" s="314"/>
      <c r="F201" s="314"/>
      <c r="G201" s="314"/>
      <c r="H201" s="314"/>
      <c r="I201" s="314"/>
      <c r="J201" s="314"/>
      <c r="K201" s="314"/>
      <c r="L201" s="314"/>
      <c r="M201" s="314"/>
      <c r="N201" s="315"/>
      <c r="O201" s="48"/>
      <c r="P201" s="80"/>
      <c r="Q201" s="78"/>
      <c r="R201" s="79"/>
      <c r="S201" s="110">
        <f>S200*1.12</f>
        <v>2033467.7832000004</v>
      </c>
      <c r="T201" s="426"/>
      <c r="U201" s="427"/>
      <c r="V201" s="430" t="s">
        <v>147</v>
      </c>
      <c r="W201" s="427"/>
      <c r="X201" s="427"/>
      <c r="Y201" s="427"/>
      <c r="Z201" s="427"/>
      <c r="AA201" s="427"/>
      <c r="AB201" s="427"/>
      <c r="AC201" s="427"/>
      <c r="AD201" s="427"/>
      <c r="AE201" s="427"/>
      <c r="AF201" s="427"/>
      <c r="AG201" s="431"/>
      <c r="AH201" s="48"/>
      <c r="AI201" s="80"/>
      <c r="AJ201" s="78"/>
      <c r="AK201" s="79"/>
      <c r="AL201" s="110">
        <f>AL200*1.12</f>
        <v>3026858.8616000004</v>
      </c>
    </row>
    <row r="202" spans="1:38" ht="15.5" customHeight="1" thickBot="1">
      <c r="A202" s="316"/>
      <c r="B202" s="314"/>
      <c r="C202" s="326" t="s">
        <v>148</v>
      </c>
      <c r="D202" s="327"/>
      <c r="E202" s="327"/>
      <c r="F202" s="328"/>
      <c r="G202" s="328"/>
      <c r="H202" s="328"/>
      <c r="I202" s="328"/>
      <c r="J202" s="328"/>
      <c r="K202" s="328"/>
      <c r="L202" s="328"/>
      <c r="M202" s="328"/>
      <c r="N202" s="329"/>
      <c r="O202" s="326" t="s">
        <v>235</v>
      </c>
      <c r="P202" s="327"/>
      <c r="Q202" s="327"/>
      <c r="R202" s="330"/>
      <c r="S202" s="111"/>
      <c r="T202" s="426"/>
      <c r="U202" s="427"/>
      <c r="V202" s="400" t="s">
        <v>148</v>
      </c>
      <c r="W202" s="401"/>
      <c r="X202" s="401"/>
      <c r="Y202" s="428"/>
      <c r="Z202" s="428"/>
      <c r="AA202" s="428"/>
      <c r="AB202" s="428"/>
      <c r="AC202" s="428"/>
      <c r="AD202" s="428"/>
      <c r="AE202" s="428"/>
      <c r="AF202" s="428"/>
      <c r="AG202" s="429"/>
      <c r="AH202" s="400" t="s">
        <v>193</v>
      </c>
      <c r="AI202" s="401"/>
      <c r="AJ202" s="401"/>
      <c r="AK202" s="402"/>
      <c r="AL202" s="111"/>
    </row>
    <row r="203" spans="1:38" ht="41" thickBot="1">
      <c r="A203" s="331"/>
      <c r="B203" s="332"/>
      <c r="C203" s="333" t="s">
        <v>149</v>
      </c>
      <c r="D203" s="334"/>
      <c r="E203" s="334"/>
      <c r="F203" s="334"/>
      <c r="G203" s="334"/>
      <c r="H203" s="334"/>
      <c r="I203" s="334"/>
      <c r="J203" s="334"/>
      <c r="K203" s="334"/>
      <c r="L203" s="334"/>
      <c r="M203" s="334"/>
      <c r="N203" s="335"/>
      <c r="O203" s="112"/>
      <c r="P203" s="113"/>
      <c r="Q203" s="114"/>
      <c r="R203" s="115" t="s">
        <v>150</v>
      </c>
      <c r="S203" s="116">
        <f>S200</f>
        <v>1815596.2350000001</v>
      </c>
      <c r="T203" s="403"/>
      <c r="U203" s="404"/>
      <c r="V203" s="405" t="s">
        <v>149</v>
      </c>
      <c r="W203" s="406"/>
      <c r="X203" s="406"/>
      <c r="Y203" s="406"/>
      <c r="Z203" s="406"/>
      <c r="AA203" s="406"/>
      <c r="AB203" s="406"/>
      <c r="AC203" s="406"/>
      <c r="AD203" s="406"/>
      <c r="AE203" s="406"/>
      <c r="AF203" s="406"/>
      <c r="AG203" s="407"/>
      <c r="AH203" s="112"/>
      <c r="AI203" s="113"/>
      <c r="AJ203" s="114"/>
      <c r="AK203" s="115" t="s">
        <v>150</v>
      </c>
      <c r="AL203" s="116">
        <f>AL200</f>
        <v>2702552.5550000002</v>
      </c>
    </row>
    <row r="204" spans="1:38" ht="14.5" customHeight="1" thickBot="1">
      <c r="A204" s="118"/>
      <c r="B204" s="119"/>
      <c r="C204" s="120"/>
      <c r="D204" s="120"/>
      <c r="E204" s="120"/>
      <c r="F204" s="120"/>
      <c r="G204" s="120"/>
      <c r="H204" s="120"/>
      <c r="I204" s="120"/>
      <c r="J204" s="120"/>
      <c r="K204" s="120"/>
      <c r="L204" s="120"/>
      <c r="M204" s="120"/>
      <c r="N204" s="120"/>
      <c r="O204" s="121"/>
      <c r="P204" s="120"/>
      <c r="Q204" s="120"/>
      <c r="R204" s="120"/>
      <c r="S204" s="122"/>
      <c r="T204" s="118"/>
      <c r="U204" s="119"/>
      <c r="V204" s="120"/>
      <c r="W204" s="120"/>
      <c r="X204" s="120"/>
      <c r="Y204" s="120"/>
      <c r="Z204" s="120"/>
      <c r="AA204" s="120"/>
      <c r="AB204" s="120"/>
      <c r="AC204" s="120"/>
      <c r="AD204" s="120"/>
      <c r="AE204" s="120"/>
      <c r="AF204" s="120"/>
      <c r="AG204" s="120"/>
      <c r="AH204" s="121"/>
      <c r="AI204" s="120"/>
      <c r="AJ204" s="120"/>
      <c r="AK204" s="120"/>
      <c r="AL204" s="122"/>
    </row>
    <row r="205" spans="1:38" ht="28">
      <c r="A205" s="339" t="s">
        <v>151</v>
      </c>
      <c r="B205" s="340"/>
      <c r="C205" s="345" t="s">
        <v>152</v>
      </c>
      <c r="D205" s="346"/>
      <c r="E205" s="346"/>
      <c r="F205" s="346"/>
      <c r="G205" s="346"/>
      <c r="H205" s="346"/>
      <c r="I205" s="346"/>
      <c r="J205" s="346"/>
      <c r="K205" s="346"/>
      <c r="L205" s="346"/>
      <c r="M205" s="346"/>
      <c r="N205" s="347"/>
      <c r="O205" s="123"/>
      <c r="P205" s="351" t="s">
        <v>153</v>
      </c>
      <c r="Q205" s="352"/>
      <c r="R205" s="352"/>
      <c r="S205" s="353"/>
      <c r="T205" s="408" t="s">
        <v>151</v>
      </c>
      <c r="U205" s="409"/>
      <c r="V205" s="414" t="s">
        <v>152</v>
      </c>
      <c r="W205" s="415"/>
      <c r="X205" s="415"/>
      <c r="Y205" s="415"/>
      <c r="Z205" s="415"/>
      <c r="AA205" s="415"/>
      <c r="AB205" s="415"/>
      <c r="AC205" s="415"/>
      <c r="AD205" s="415"/>
      <c r="AE205" s="415"/>
      <c r="AF205" s="415"/>
      <c r="AG205" s="416"/>
      <c r="AH205" s="123"/>
      <c r="AI205" s="420" t="s">
        <v>153</v>
      </c>
      <c r="AJ205" s="421"/>
      <c r="AK205" s="421"/>
      <c r="AL205" s="422"/>
    </row>
    <row r="206" spans="1:38" ht="14">
      <c r="A206" s="341"/>
      <c r="B206" s="342"/>
      <c r="C206" s="348"/>
      <c r="D206" s="349"/>
      <c r="E206" s="349"/>
      <c r="F206" s="349"/>
      <c r="G206" s="349"/>
      <c r="H206" s="349"/>
      <c r="I206" s="349"/>
      <c r="J206" s="349"/>
      <c r="K206" s="349"/>
      <c r="L206" s="349"/>
      <c r="M206" s="349"/>
      <c r="N206" s="350"/>
      <c r="O206" s="125"/>
      <c r="P206" s="354"/>
      <c r="Q206" s="355"/>
      <c r="R206" s="355"/>
      <c r="S206" s="356"/>
      <c r="T206" s="410"/>
      <c r="U206" s="411"/>
      <c r="V206" s="417"/>
      <c r="W206" s="418"/>
      <c r="X206" s="418"/>
      <c r="Y206" s="418"/>
      <c r="Z206" s="418"/>
      <c r="AA206" s="418"/>
      <c r="AB206" s="418"/>
      <c r="AC206" s="418"/>
      <c r="AD206" s="418"/>
      <c r="AE206" s="418"/>
      <c r="AF206" s="418"/>
      <c r="AG206" s="419"/>
      <c r="AH206" s="125"/>
      <c r="AI206" s="423"/>
      <c r="AJ206" s="424"/>
      <c r="AK206" s="424"/>
      <c r="AL206" s="425"/>
    </row>
    <row r="207" spans="1:38" ht="14">
      <c r="A207" s="343"/>
      <c r="B207" s="344"/>
      <c r="C207" s="357"/>
      <c r="D207" s="358"/>
      <c r="E207" s="358"/>
      <c r="F207" s="358"/>
      <c r="G207" s="358"/>
      <c r="H207" s="358"/>
      <c r="I207" s="358"/>
      <c r="J207" s="358"/>
      <c r="K207" s="358"/>
      <c r="L207" s="358"/>
      <c r="M207" s="358"/>
      <c r="N207" s="359"/>
      <c r="O207" s="358"/>
      <c r="P207" s="336"/>
      <c r="Q207" s="337"/>
      <c r="R207" s="337"/>
      <c r="S207" s="338"/>
      <c r="T207" s="412"/>
      <c r="U207" s="413"/>
      <c r="V207" s="397"/>
      <c r="W207" s="398"/>
      <c r="X207" s="398"/>
      <c r="Y207" s="398"/>
      <c r="Z207" s="398"/>
      <c r="AA207" s="398"/>
      <c r="AB207" s="398"/>
      <c r="AC207" s="398"/>
      <c r="AD207" s="398"/>
      <c r="AE207" s="398"/>
      <c r="AF207" s="398"/>
      <c r="AG207" s="399"/>
      <c r="AH207" s="169"/>
      <c r="AI207" s="394"/>
      <c r="AJ207" s="395"/>
      <c r="AK207" s="395"/>
      <c r="AL207" s="396"/>
    </row>
    <row r="208" spans="1:38" ht="15" customHeight="1" thickBot="1">
      <c r="A208" s="365" t="s">
        <v>154</v>
      </c>
      <c r="B208" s="366"/>
      <c r="C208" s="367"/>
      <c r="D208" s="368"/>
      <c r="E208" s="368"/>
      <c r="F208" s="368"/>
      <c r="G208" s="368"/>
      <c r="H208" s="368"/>
      <c r="I208" s="368"/>
      <c r="J208" s="368"/>
      <c r="K208" s="368"/>
      <c r="L208" s="368"/>
      <c r="M208" s="368"/>
      <c r="N208" s="369"/>
      <c r="O208" s="368"/>
      <c r="P208" s="370"/>
      <c r="Q208" s="371"/>
      <c r="R208" s="371"/>
      <c r="S208" s="372"/>
      <c r="T208" s="385" t="s">
        <v>154</v>
      </c>
      <c r="U208" s="386"/>
      <c r="V208" s="387"/>
      <c r="W208" s="388"/>
      <c r="X208" s="388"/>
      <c r="Y208" s="388"/>
      <c r="Z208" s="388"/>
      <c r="AA208" s="388"/>
      <c r="AB208" s="388"/>
      <c r="AC208" s="388"/>
      <c r="AD208" s="388"/>
      <c r="AE208" s="388"/>
      <c r="AF208" s="388"/>
      <c r="AG208" s="389"/>
      <c r="AH208" s="170"/>
      <c r="AI208" s="390"/>
      <c r="AJ208" s="391"/>
      <c r="AK208" s="391"/>
      <c r="AL208" s="392"/>
    </row>
    <row r="209" spans="1:38">
      <c r="A209" s="383" t="s">
        <v>155</v>
      </c>
      <c r="B209" s="383"/>
      <c r="C209" s="383"/>
      <c r="D209" s="383"/>
      <c r="E209" s="383"/>
      <c r="F209" s="383"/>
      <c r="G209" s="383"/>
      <c r="H209" s="383"/>
      <c r="I209" s="383"/>
      <c r="J209" s="383"/>
      <c r="K209" s="383"/>
      <c r="L209" s="383"/>
      <c r="M209" s="383"/>
      <c r="N209" s="383"/>
      <c r="O209" s="383"/>
      <c r="P209" s="383"/>
      <c r="Q209" s="383"/>
      <c r="R209" s="383"/>
      <c r="S209" s="383"/>
      <c r="T209" s="383" t="s">
        <v>155</v>
      </c>
      <c r="U209" s="383"/>
      <c r="V209" s="383"/>
      <c r="W209" s="383"/>
      <c r="X209" s="383"/>
      <c r="Y209" s="383"/>
      <c r="Z209" s="383"/>
      <c r="AA209" s="383"/>
      <c r="AB209" s="383"/>
      <c r="AC209" s="383"/>
      <c r="AD209" s="383"/>
      <c r="AE209" s="383"/>
      <c r="AF209" s="383"/>
      <c r="AG209" s="383"/>
      <c r="AH209" s="383"/>
      <c r="AI209" s="383"/>
      <c r="AJ209" s="383"/>
      <c r="AK209" s="383"/>
      <c r="AL209" s="383"/>
    </row>
    <row r="210" spans="1:38" ht="12.5" customHeight="1">
      <c r="A210" s="384"/>
      <c r="B210" s="384"/>
      <c r="C210" s="384"/>
      <c r="D210" s="384"/>
      <c r="E210" s="384"/>
      <c r="F210" s="384"/>
      <c r="G210" s="384"/>
      <c r="H210" s="384"/>
      <c r="I210" s="384"/>
      <c r="J210" s="384"/>
      <c r="K210" s="384"/>
      <c r="L210" s="384"/>
      <c r="M210" s="384"/>
      <c r="N210" s="384"/>
      <c r="O210" s="384"/>
      <c r="P210" s="384"/>
      <c r="Q210" s="384"/>
      <c r="R210" s="384"/>
      <c r="S210" s="384"/>
      <c r="T210" s="384"/>
      <c r="U210" s="384"/>
      <c r="V210" s="384"/>
      <c r="W210" s="384"/>
      <c r="X210" s="384"/>
      <c r="Y210" s="384"/>
      <c r="Z210" s="384"/>
      <c r="AA210" s="384"/>
      <c r="AB210" s="384"/>
      <c r="AC210" s="384"/>
      <c r="AD210" s="384"/>
      <c r="AE210" s="384"/>
      <c r="AF210" s="384"/>
      <c r="AG210" s="384"/>
      <c r="AH210" s="384"/>
      <c r="AI210" s="384"/>
      <c r="AJ210" s="384"/>
      <c r="AK210" s="384"/>
      <c r="AL210" s="384"/>
    </row>
    <row r="211" spans="1:38">
      <c r="A211" s="393" t="s">
        <v>156</v>
      </c>
      <c r="B211" s="393"/>
      <c r="C211" s="393"/>
      <c r="D211" s="393"/>
      <c r="E211" s="393"/>
      <c r="F211" s="393"/>
      <c r="G211" s="393"/>
      <c r="H211" s="393"/>
      <c r="I211" s="393"/>
      <c r="J211" s="393"/>
      <c r="K211" s="393"/>
      <c r="L211" s="393"/>
      <c r="M211" s="393"/>
      <c r="N211" s="393"/>
      <c r="O211" s="393"/>
      <c r="P211" s="393"/>
      <c r="Q211" s="393"/>
      <c r="R211" s="393"/>
      <c r="S211" s="393"/>
      <c r="T211" s="393" t="s">
        <v>156</v>
      </c>
      <c r="U211" s="393"/>
      <c r="V211" s="393"/>
      <c r="W211" s="393"/>
      <c r="X211" s="393"/>
      <c r="Y211" s="393"/>
      <c r="Z211" s="393"/>
      <c r="AA211" s="393"/>
      <c r="AB211" s="393"/>
      <c r="AC211" s="393"/>
      <c r="AD211" s="393"/>
      <c r="AE211" s="393"/>
      <c r="AF211" s="393"/>
      <c r="AG211" s="393"/>
      <c r="AH211" s="393"/>
      <c r="AI211" s="393"/>
      <c r="AJ211" s="393"/>
      <c r="AK211" s="393"/>
      <c r="AL211" s="393"/>
    </row>
    <row r="212" spans="1:38">
      <c r="A212" s="393"/>
      <c r="B212" s="393"/>
      <c r="C212" s="393"/>
      <c r="D212" s="393"/>
      <c r="E212" s="393"/>
      <c r="F212" s="393"/>
      <c r="G212" s="393"/>
      <c r="H212" s="393"/>
      <c r="I212" s="393"/>
      <c r="J212" s="393"/>
      <c r="K212" s="393"/>
      <c r="L212" s="393"/>
      <c r="M212" s="393"/>
      <c r="N212" s="393"/>
      <c r="O212" s="393"/>
      <c r="P212" s="393"/>
      <c r="Q212" s="393"/>
      <c r="R212" s="393"/>
      <c r="S212" s="393"/>
      <c r="T212" s="393"/>
      <c r="U212" s="393"/>
      <c r="V212" s="393"/>
      <c r="W212" s="393"/>
      <c r="X212" s="393"/>
      <c r="Y212" s="393"/>
      <c r="Z212" s="393"/>
      <c r="AA212" s="393"/>
      <c r="AB212" s="393"/>
      <c r="AC212" s="393"/>
      <c r="AD212" s="393"/>
      <c r="AE212" s="393"/>
      <c r="AF212" s="393"/>
      <c r="AG212" s="393"/>
      <c r="AH212" s="393"/>
      <c r="AI212" s="393"/>
      <c r="AJ212" s="393"/>
      <c r="AK212" s="393"/>
      <c r="AL212" s="393"/>
    </row>
    <row r="213" spans="1:38">
      <c r="A213" s="2"/>
      <c r="B213" s="2"/>
      <c r="C213" s="2"/>
      <c r="D213" s="2"/>
      <c r="E213" s="2"/>
      <c r="F213" s="2"/>
      <c r="G213" s="2"/>
      <c r="H213" s="2"/>
      <c r="I213" s="2"/>
      <c r="J213" s="2"/>
      <c r="K213" s="2"/>
      <c r="L213" s="2"/>
      <c r="M213" s="2"/>
      <c r="N213" s="2"/>
      <c r="O213" s="128"/>
      <c r="P213" s="2"/>
      <c r="Q213" s="2"/>
      <c r="R213" s="2"/>
      <c r="S213" s="2"/>
      <c r="T213" s="2"/>
      <c r="U213" s="2"/>
      <c r="V213" s="2"/>
      <c r="W213" s="2"/>
      <c r="X213" s="2"/>
      <c r="Y213" s="2"/>
      <c r="Z213" s="2"/>
      <c r="AA213" s="2"/>
      <c r="AB213" s="2"/>
      <c r="AC213" s="2"/>
      <c r="AD213" s="2"/>
      <c r="AE213" s="2"/>
      <c r="AF213" s="2"/>
      <c r="AG213" s="2"/>
      <c r="AH213" s="128"/>
      <c r="AI213" s="2"/>
      <c r="AJ213" s="2"/>
      <c r="AK213" s="2"/>
      <c r="AL213" s="2"/>
    </row>
    <row r="214" spans="1:38" ht="13">
      <c r="A214" s="2"/>
      <c r="B214" s="2" t="s">
        <v>157</v>
      </c>
      <c r="C214" s="2"/>
      <c r="D214" s="2"/>
      <c r="E214" s="2"/>
      <c r="F214" s="2"/>
      <c r="G214" s="363"/>
      <c r="H214" s="364"/>
      <c r="I214" s="364"/>
      <c r="J214" s="364"/>
      <c r="K214" s="364"/>
      <c r="L214" s="2"/>
      <c r="M214" s="2"/>
      <c r="N214" s="2"/>
      <c r="O214" s="128"/>
      <c r="P214" s="2"/>
      <c r="Q214" s="2"/>
      <c r="R214" s="2"/>
      <c r="S214" s="2"/>
      <c r="T214" s="2"/>
      <c r="U214" s="2" t="s">
        <v>157</v>
      </c>
      <c r="V214" s="2"/>
      <c r="W214" s="2"/>
      <c r="X214" s="2"/>
      <c r="Y214" s="2"/>
      <c r="Z214" s="381"/>
      <c r="AA214" s="382"/>
      <c r="AB214" s="382"/>
      <c r="AC214" s="382"/>
      <c r="AD214" s="382"/>
      <c r="AE214" s="2"/>
      <c r="AF214" s="2"/>
      <c r="AG214" s="2"/>
      <c r="AH214" s="128"/>
      <c r="AI214" s="2"/>
      <c r="AJ214" s="2"/>
      <c r="AK214" s="2"/>
      <c r="AL214" s="2"/>
    </row>
    <row r="215" spans="1:38">
      <c r="A215" s="2"/>
      <c r="B215" s="2"/>
      <c r="C215" s="2"/>
      <c r="D215" s="2"/>
      <c r="E215" s="2"/>
      <c r="F215" s="2"/>
      <c r="G215" s="2"/>
      <c r="H215" s="2"/>
      <c r="I215" s="2"/>
      <c r="J215" s="2"/>
      <c r="K215" s="2"/>
      <c r="L215" s="2"/>
      <c r="M215" s="2"/>
      <c r="N215" s="2"/>
      <c r="O215" s="128"/>
      <c r="P215" s="2"/>
      <c r="Q215" s="2"/>
      <c r="R215" s="2"/>
      <c r="S215" s="2"/>
      <c r="T215" s="2"/>
      <c r="U215" s="2"/>
      <c r="V215" s="2"/>
      <c r="W215" s="2"/>
      <c r="X215" s="2"/>
      <c r="Y215" s="2"/>
      <c r="Z215" s="2"/>
      <c r="AA215" s="2"/>
      <c r="AB215" s="2"/>
      <c r="AC215" s="2"/>
      <c r="AD215" s="2"/>
      <c r="AE215" s="2"/>
      <c r="AF215" s="2"/>
      <c r="AG215" s="2"/>
      <c r="AH215" s="128"/>
      <c r="AI215" s="2"/>
      <c r="AJ215" s="2"/>
      <c r="AK215" s="2"/>
      <c r="AL215" s="2"/>
    </row>
    <row r="216" spans="1:38" ht="13">
      <c r="A216" s="2"/>
      <c r="B216" s="2" t="s">
        <v>152</v>
      </c>
      <c r="C216" s="2"/>
      <c r="D216" s="2"/>
      <c r="E216" s="360"/>
      <c r="F216" s="360"/>
      <c r="G216" s="360"/>
      <c r="H216" s="360"/>
      <c r="I216" s="360"/>
      <c r="J216" s="360"/>
      <c r="K216" s="360"/>
      <c r="L216" s="360"/>
      <c r="M216" s="2"/>
      <c r="N216" s="360"/>
      <c r="O216" s="361"/>
      <c r="P216" s="361"/>
      <c r="Q216" s="361"/>
      <c r="R216" s="361"/>
      <c r="S216" s="2"/>
      <c r="T216" s="2"/>
      <c r="U216" s="2" t="s">
        <v>152</v>
      </c>
      <c r="V216" s="2"/>
      <c r="W216" s="2"/>
      <c r="X216" s="373"/>
      <c r="Y216" s="373"/>
      <c r="Z216" s="373"/>
      <c r="AA216" s="373"/>
      <c r="AB216" s="373"/>
      <c r="AC216" s="373"/>
      <c r="AD216" s="373"/>
      <c r="AE216" s="373"/>
      <c r="AF216" s="2"/>
      <c r="AG216" s="373"/>
      <c r="AH216" s="374"/>
      <c r="AI216" s="374"/>
      <c r="AJ216" s="374"/>
      <c r="AK216" s="374"/>
      <c r="AL216" s="2"/>
    </row>
    <row r="217" spans="1:38">
      <c r="A217" s="2"/>
      <c r="B217" s="2"/>
      <c r="C217" s="2"/>
      <c r="D217" s="2"/>
      <c r="E217" s="362" t="s">
        <v>158</v>
      </c>
      <c r="F217" s="362"/>
      <c r="G217" s="362"/>
      <c r="H217" s="362"/>
      <c r="I217" s="362"/>
      <c r="J217" s="362"/>
      <c r="K217" s="362"/>
      <c r="L217" s="362"/>
      <c r="M217" s="2"/>
      <c r="N217" s="362" t="s">
        <v>159</v>
      </c>
      <c r="O217" s="362"/>
      <c r="P217" s="362"/>
      <c r="Q217" s="362"/>
      <c r="R217" s="362"/>
      <c r="S217" s="2"/>
      <c r="T217" s="2"/>
      <c r="U217" s="2"/>
      <c r="V217" s="2"/>
      <c r="W217" s="2"/>
      <c r="X217" s="375" t="s">
        <v>158</v>
      </c>
      <c r="Y217" s="375"/>
      <c r="Z217" s="375"/>
      <c r="AA217" s="375"/>
      <c r="AB217" s="375"/>
      <c r="AC217" s="375"/>
      <c r="AD217" s="375"/>
      <c r="AE217" s="375"/>
      <c r="AF217" s="2"/>
      <c r="AG217" s="375" t="s">
        <v>159</v>
      </c>
      <c r="AH217" s="375"/>
      <c r="AI217" s="375"/>
      <c r="AJ217" s="375"/>
      <c r="AK217" s="375"/>
      <c r="AL217" s="2"/>
    </row>
    <row r="218" spans="1:38">
      <c r="A218" s="2"/>
      <c r="B218" s="2"/>
      <c r="C218" s="2"/>
      <c r="D218" s="2"/>
      <c r="E218" s="2"/>
      <c r="F218" s="2"/>
      <c r="G218" s="2"/>
      <c r="H218" s="2"/>
      <c r="I218" s="2"/>
      <c r="J218" s="2"/>
      <c r="K218" s="2"/>
      <c r="L218" s="2"/>
      <c r="M218" s="2"/>
      <c r="N218" s="2"/>
      <c r="O218" s="128"/>
      <c r="P218" s="2"/>
      <c r="Q218" s="2"/>
      <c r="R218" s="2"/>
      <c r="S218" s="2"/>
      <c r="T218" s="2"/>
      <c r="U218" s="2"/>
      <c r="V218" s="2"/>
      <c r="W218" s="2"/>
      <c r="X218" s="2"/>
      <c r="Y218" s="2"/>
      <c r="Z218" s="2"/>
      <c r="AA218" s="2"/>
      <c r="AB218" s="2"/>
      <c r="AC218" s="2"/>
      <c r="AD218" s="2"/>
      <c r="AE218" s="2"/>
      <c r="AF218" s="2"/>
      <c r="AG218" s="2"/>
      <c r="AH218" s="128"/>
      <c r="AI218" s="2"/>
      <c r="AJ218" s="2"/>
      <c r="AK218" s="2"/>
      <c r="AL218" s="2"/>
    </row>
    <row r="219" spans="1:38">
      <c r="T219" s="2"/>
      <c r="U219" s="2"/>
      <c r="V219" s="2"/>
      <c r="W219" s="2"/>
      <c r="X219" s="2"/>
      <c r="Y219" s="2"/>
      <c r="Z219" s="2"/>
      <c r="AA219" s="2"/>
      <c r="AB219" s="2"/>
      <c r="AC219" s="2"/>
      <c r="AD219" s="2"/>
      <c r="AE219" s="2"/>
      <c r="AF219" s="2"/>
      <c r="AG219" s="2"/>
      <c r="AH219" s="128"/>
      <c r="AI219" s="2"/>
      <c r="AJ219" s="2"/>
      <c r="AK219" s="2"/>
      <c r="AL219" s="2"/>
    </row>
    <row r="220" spans="1:38">
      <c r="T220" s="2"/>
      <c r="U220" s="2"/>
      <c r="V220" s="2"/>
      <c r="W220" s="2"/>
      <c r="X220" s="2"/>
      <c r="Y220" s="2"/>
      <c r="Z220" s="2"/>
      <c r="AA220" s="2"/>
      <c r="AB220" s="2"/>
      <c r="AC220" s="2"/>
      <c r="AD220" s="2"/>
      <c r="AE220" s="2"/>
      <c r="AF220" s="2"/>
      <c r="AG220" s="2"/>
      <c r="AH220" s="128"/>
      <c r="AI220" s="2"/>
      <c r="AJ220" s="2"/>
      <c r="AK220" s="2"/>
      <c r="AL220" s="2"/>
    </row>
  </sheetData>
  <mergeCells count="635">
    <mergeCell ref="Q1:S4"/>
    <mergeCell ref="G3:P4"/>
    <mergeCell ref="E6:P6"/>
    <mergeCell ref="R6:S6"/>
    <mergeCell ref="A13:B13"/>
    <mergeCell ref="C13:N13"/>
    <mergeCell ref="A14:B14"/>
    <mergeCell ref="C14:N14"/>
    <mergeCell ref="A15:B15"/>
    <mergeCell ref="C15:N15"/>
    <mergeCell ref="A10:B10"/>
    <mergeCell ref="C10:N10"/>
    <mergeCell ref="A11:B11"/>
    <mergeCell ref="C11:N11"/>
    <mergeCell ref="A12:B12"/>
    <mergeCell ref="C12:N12"/>
    <mergeCell ref="A21:B21"/>
    <mergeCell ref="A22:B22"/>
    <mergeCell ref="A23:B23"/>
    <mergeCell ref="A24:B24"/>
    <mergeCell ref="A25:B25"/>
    <mergeCell ref="C25:N25"/>
    <mergeCell ref="A16:B16"/>
    <mergeCell ref="C16:N16"/>
    <mergeCell ref="A17:B17"/>
    <mergeCell ref="A18:B18"/>
    <mergeCell ref="A19:B19"/>
    <mergeCell ref="A20:B20"/>
    <mergeCell ref="A32:B32"/>
    <mergeCell ref="C32:N32"/>
    <mergeCell ref="A33:B33"/>
    <mergeCell ref="C33:N33"/>
    <mergeCell ref="A34:B34"/>
    <mergeCell ref="C34:N34"/>
    <mergeCell ref="A26:B26"/>
    <mergeCell ref="A27:B27"/>
    <mergeCell ref="A28:B28"/>
    <mergeCell ref="C28:N28"/>
    <mergeCell ref="A30:B30"/>
    <mergeCell ref="A31:B31"/>
    <mergeCell ref="C31:J31"/>
    <mergeCell ref="A39:B39"/>
    <mergeCell ref="C39:M39"/>
    <mergeCell ref="A40:B40"/>
    <mergeCell ref="C40:N40"/>
    <mergeCell ref="A41:B41"/>
    <mergeCell ref="C41:N41"/>
    <mergeCell ref="A35:B35"/>
    <mergeCell ref="C35:N35"/>
    <mergeCell ref="A36:B36"/>
    <mergeCell ref="C36:N36"/>
    <mergeCell ref="C37:N37"/>
    <mergeCell ref="A38:B38"/>
    <mergeCell ref="C38:N38"/>
    <mergeCell ref="A46:B46"/>
    <mergeCell ref="C46:N46"/>
    <mergeCell ref="A47:B47"/>
    <mergeCell ref="C47:N47"/>
    <mergeCell ref="A48:B48"/>
    <mergeCell ref="C48:N48"/>
    <mergeCell ref="A42:B42"/>
    <mergeCell ref="A43:B43"/>
    <mergeCell ref="A44:B44"/>
    <mergeCell ref="C44:N44"/>
    <mergeCell ref="A45:B45"/>
    <mergeCell ref="C45:N45"/>
    <mergeCell ref="C42:K42"/>
    <mergeCell ref="C43:K43"/>
    <mergeCell ref="A52:B52"/>
    <mergeCell ref="C52:N52"/>
    <mergeCell ref="A53:B53"/>
    <mergeCell ref="C53:N53"/>
    <mergeCell ref="A54:B54"/>
    <mergeCell ref="C54:N54"/>
    <mergeCell ref="A49:B49"/>
    <mergeCell ref="C49:N49"/>
    <mergeCell ref="A50:B50"/>
    <mergeCell ref="C50:N50"/>
    <mergeCell ref="A51:B51"/>
    <mergeCell ref="C51:N51"/>
    <mergeCell ref="A58:B58"/>
    <mergeCell ref="C58:N58"/>
    <mergeCell ref="C59:N59"/>
    <mergeCell ref="A60:B60"/>
    <mergeCell ref="C60:N60"/>
    <mergeCell ref="A61:B61"/>
    <mergeCell ref="C61:N61"/>
    <mergeCell ref="A55:B55"/>
    <mergeCell ref="C55:N55"/>
    <mergeCell ref="A56:B56"/>
    <mergeCell ref="C56:N56"/>
    <mergeCell ref="A57:B57"/>
    <mergeCell ref="C57:N57"/>
    <mergeCell ref="A65:B65"/>
    <mergeCell ref="C65:N65"/>
    <mergeCell ref="A66:B66"/>
    <mergeCell ref="C66:N66"/>
    <mergeCell ref="A67:B67"/>
    <mergeCell ref="C67:N67"/>
    <mergeCell ref="A62:B62"/>
    <mergeCell ref="C62:N62"/>
    <mergeCell ref="A63:B63"/>
    <mergeCell ref="C63:N63"/>
    <mergeCell ref="A64:B64"/>
    <mergeCell ref="C64:N64"/>
    <mergeCell ref="A71:B71"/>
    <mergeCell ref="C71:N71"/>
    <mergeCell ref="A72:B72"/>
    <mergeCell ref="C72:N72"/>
    <mergeCell ref="A73:B73"/>
    <mergeCell ref="C73:N73"/>
    <mergeCell ref="A68:B68"/>
    <mergeCell ref="C68:N68"/>
    <mergeCell ref="A69:B69"/>
    <mergeCell ref="C69:N69"/>
    <mergeCell ref="A70:B70"/>
    <mergeCell ref="C70:N70"/>
    <mergeCell ref="A77:B77"/>
    <mergeCell ref="C77:N77"/>
    <mergeCell ref="A78:B78"/>
    <mergeCell ref="C78:N78"/>
    <mergeCell ref="C79:N79"/>
    <mergeCell ref="C80:N80"/>
    <mergeCell ref="A74:B74"/>
    <mergeCell ref="C74:N74"/>
    <mergeCell ref="A75:B75"/>
    <mergeCell ref="C75:N75"/>
    <mergeCell ref="A76:B76"/>
    <mergeCell ref="C76:N76"/>
    <mergeCell ref="A86:B86"/>
    <mergeCell ref="C86:N86"/>
    <mergeCell ref="A87:B87"/>
    <mergeCell ref="C87:N87"/>
    <mergeCell ref="A88:B88"/>
    <mergeCell ref="C88:N88"/>
    <mergeCell ref="A83:B83"/>
    <mergeCell ref="C83:N83"/>
    <mergeCell ref="A84:B84"/>
    <mergeCell ref="C84:N84"/>
    <mergeCell ref="A85:B85"/>
    <mergeCell ref="C85:N85"/>
    <mergeCell ref="A92:B92"/>
    <mergeCell ref="C92:N92"/>
    <mergeCell ref="A93:B93"/>
    <mergeCell ref="C93:N93"/>
    <mergeCell ref="A94:B94"/>
    <mergeCell ref="C94:N94"/>
    <mergeCell ref="A89:B89"/>
    <mergeCell ref="C89:N89"/>
    <mergeCell ref="A90:B90"/>
    <mergeCell ref="C90:N90"/>
    <mergeCell ref="A91:B91"/>
    <mergeCell ref="C91:N91"/>
    <mergeCell ref="A101:B101"/>
    <mergeCell ref="C101:N101"/>
    <mergeCell ref="A102:B102"/>
    <mergeCell ref="C102:N102"/>
    <mergeCell ref="A103:B103"/>
    <mergeCell ref="C103:N103"/>
    <mergeCell ref="A98:B98"/>
    <mergeCell ref="C98:N98"/>
    <mergeCell ref="A99:B99"/>
    <mergeCell ref="C99:N99"/>
    <mergeCell ref="A100:B100"/>
    <mergeCell ref="C100:N100"/>
    <mergeCell ref="A107:B107"/>
    <mergeCell ref="C107:N107"/>
    <mergeCell ref="C108:N108"/>
    <mergeCell ref="C111:N111"/>
    <mergeCell ref="C112:N112"/>
    <mergeCell ref="C114:N114"/>
    <mergeCell ref="A104:B104"/>
    <mergeCell ref="C104:N104"/>
    <mergeCell ref="A105:B105"/>
    <mergeCell ref="C105:N105"/>
    <mergeCell ref="A106:B106"/>
    <mergeCell ref="C106:N106"/>
    <mergeCell ref="A119:B119"/>
    <mergeCell ref="C119:N119"/>
    <mergeCell ref="A120:B120"/>
    <mergeCell ref="C120:N120"/>
    <mergeCell ref="A121:B121"/>
    <mergeCell ref="C121:N121"/>
    <mergeCell ref="A116:B116"/>
    <mergeCell ref="C116:N116"/>
    <mergeCell ref="A117:B117"/>
    <mergeCell ref="C117:N117"/>
    <mergeCell ref="A118:B118"/>
    <mergeCell ref="C118:N118"/>
    <mergeCell ref="A130:B130"/>
    <mergeCell ref="C130:N130"/>
    <mergeCell ref="A131:B131"/>
    <mergeCell ref="C131:N131"/>
    <mergeCell ref="A132:B132"/>
    <mergeCell ref="C132:N132"/>
    <mergeCell ref="C122:N122"/>
    <mergeCell ref="A125:B125"/>
    <mergeCell ref="C125:N125"/>
    <mergeCell ref="A128:B128"/>
    <mergeCell ref="C128:N128"/>
    <mergeCell ref="A129:B129"/>
    <mergeCell ref="C129:N129"/>
    <mergeCell ref="A136:B136"/>
    <mergeCell ref="C136:N136"/>
    <mergeCell ref="A138:B138"/>
    <mergeCell ref="C138:N138"/>
    <mergeCell ref="A139:B139"/>
    <mergeCell ref="C139:N139"/>
    <mergeCell ref="A133:B133"/>
    <mergeCell ref="C133:N133"/>
    <mergeCell ref="A134:B134"/>
    <mergeCell ref="C134:N134"/>
    <mergeCell ref="A135:B135"/>
    <mergeCell ref="C135:N135"/>
    <mergeCell ref="A143:B143"/>
    <mergeCell ref="C143:N143"/>
    <mergeCell ref="A144:B144"/>
    <mergeCell ref="C144:N144"/>
    <mergeCell ref="C145:N145"/>
    <mergeCell ref="A146:B146"/>
    <mergeCell ref="A140:B140"/>
    <mergeCell ref="C140:N140"/>
    <mergeCell ref="A141:B141"/>
    <mergeCell ref="C141:N141"/>
    <mergeCell ref="A142:B142"/>
    <mergeCell ref="C142:N142"/>
    <mergeCell ref="A151:B151"/>
    <mergeCell ref="C151:N151"/>
    <mergeCell ref="A152:B152"/>
    <mergeCell ref="C152:N152"/>
    <mergeCell ref="A153:B153"/>
    <mergeCell ref="C153:N153"/>
    <mergeCell ref="C147:N147"/>
    <mergeCell ref="A148:B148"/>
    <mergeCell ref="C148:N148"/>
    <mergeCell ref="A149:B149"/>
    <mergeCell ref="C149:N149"/>
    <mergeCell ref="A150:B150"/>
    <mergeCell ref="C150:N150"/>
    <mergeCell ref="A157:B157"/>
    <mergeCell ref="C157:N157"/>
    <mergeCell ref="A158:B158"/>
    <mergeCell ref="C158:N158"/>
    <mergeCell ref="A159:B159"/>
    <mergeCell ref="C159:N159"/>
    <mergeCell ref="A154:B154"/>
    <mergeCell ref="C154:N154"/>
    <mergeCell ref="A155:B155"/>
    <mergeCell ref="C155:N155"/>
    <mergeCell ref="A156:B156"/>
    <mergeCell ref="C156:N156"/>
    <mergeCell ref="A163:B163"/>
    <mergeCell ref="C163:N163"/>
    <mergeCell ref="A164:B164"/>
    <mergeCell ref="C164:N164"/>
    <mergeCell ref="A165:B165"/>
    <mergeCell ref="C165:N165"/>
    <mergeCell ref="A160:B160"/>
    <mergeCell ref="C160:N160"/>
    <mergeCell ref="A161:B161"/>
    <mergeCell ref="C161:N161"/>
    <mergeCell ref="A162:B162"/>
    <mergeCell ref="C162:N162"/>
    <mergeCell ref="A169:B169"/>
    <mergeCell ref="C169:N169"/>
    <mergeCell ref="A170:B170"/>
    <mergeCell ref="C170:N170"/>
    <mergeCell ref="A171:B171"/>
    <mergeCell ref="C171:N171"/>
    <mergeCell ref="A166:B166"/>
    <mergeCell ref="C166:N166"/>
    <mergeCell ref="A167:B167"/>
    <mergeCell ref="C167:N167"/>
    <mergeCell ref="A168:B168"/>
    <mergeCell ref="C168:N168"/>
    <mergeCell ref="A189:B189"/>
    <mergeCell ref="C189:N189"/>
    <mergeCell ref="C178:N178"/>
    <mergeCell ref="C179:N179"/>
    <mergeCell ref="C180:N180"/>
    <mergeCell ref="C181:N181"/>
    <mergeCell ref="C182:N182"/>
    <mergeCell ref="C183:N183"/>
    <mergeCell ref="C172:N172"/>
    <mergeCell ref="C173:N173"/>
    <mergeCell ref="C174:N174"/>
    <mergeCell ref="A175:B175"/>
    <mergeCell ref="C175:N175"/>
    <mergeCell ref="C176:M176"/>
    <mergeCell ref="A191:B191"/>
    <mergeCell ref="C191:N191"/>
    <mergeCell ref="A209:S210"/>
    <mergeCell ref="A211:S212"/>
    <mergeCell ref="T1:Y4"/>
    <mergeCell ref="Z1:AI2"/>
    <mergeCell ref="X8:AI8"/>
    <mergeCell ref="T11:U11"/>
    <mergeCell ref="V11:AG11"/>
    <mergeCell ref="T12:U12"/>
    <mergeCell ref="C184:N184"/>
    <mergeCell ref="C185:N185"/>
    <mergeCell ref="C186:N186"/>
    <mergeCell ref="C187:N187"/>
    <mergeCell ref="C188:N188"/>
    <mergeCell ref="E7:P7"/>
    <mergeCell ref="R7:S7"/>
    <mergeCell ref="E8:P8"/>
    <mergeCell ref="R8:S8"/>
    <mergeCell ref="A9:D9"/>
    <mergeCell ref="E9:P9"/>
    <mergeCell ref="Q9:S9"/>
    <mergeCell ref="A1:F4"/>
    <mergeCell ref="G1:P2"/>
    <mergeCell ref="AK8:AL8"/>
    <mergeCell ref="T9:W9"/>
    <mergeCell ref="X9:AI9"/>
    <mergeCell ref="AJ9:AL9"/>
    <mergeCell ref="T10:U10"/>
    <mergeCell ref="V10:AG10"/>
    <mergeCell ref="AJ1:AL4"/>
    <mergeCell ref="Z3:AI4"/>
    <mergeCell ref="X6:AI6"/>
    <mergeCell ref="AK6:AL6"/>
    <mergeCell ref="X7:AI7"/>
    <mergeCell ref="AK7:AL7"/>
    <mergeCell ref="T16:U16"/>
    <mergeCell ref="V16:AG16"/>
    <mergeCell ref="T17:U17"/>
    <mergeCell ref="T18:U18"/>
    <mergeCell ref="T19:U19"/>
    <mergeCell ref="T20:U20"/>
    <mergeCell ref="V12:AG12"/>
    <mergeCell ref="T13:U13"/>
    <mergeCell ref="V13:AG13"/>
    <mergeCell ref="T14:U14"/>
    <mergeCell ref="V14:AG14"/>
    <mergeCell ref="T15:U15"/>
    <mergeCell ref="V15:AG15"/>
    <mergeCell ref="T26:U26"/>
    <mergeCell ref="T27:U27"/>
    <mergeCell ref="T28:U28"/>
    <mergeCell ref="V28:AG28"/>
    <mergeCell ref="T30:U30"/>
    <mergeCell ref="T31:U31"/>
    <mergeCell ref="V31:AC31"/>
    <mergeCell ref="T21:U21"/>
    <mergeCell ref="V21:AG21"/>
    <mergeCell ref="T22:U22"/>
    <mergeCell ref="T23:U23"/>
    <mergeCell ref="T24:U24"/>
    <mergeCell ref="T25:U25"/>
    <mergeCell ref="V25:AG25"/>
    <mergeCell ref="T35:U35"/>
    <mergeCell ref="V35:AG35"/>
    <mergeCell ref="V36:AG36"/>
    <mergeCell ref="T37:U37"/>
    <mergeCell ref="V37:AG37"/>
    <mergeCell ref="T38:U38"/>
    <mergeCell ref="V38:AF38"/>
    <mergeCell ref="T32:U32"/>
    <mergeCell ref="V32:AG32"/>
    <mergeCell ref="T33:U33"/>
    <mergeCell ref="V33:AG33"/>
    <mergeCell ref="T34:U34"/>
    <mergeCell ref="V34:AG34"/>
    <mergeCell ref="T43:U43"/>
    <mergeCell ref="V43:AG43"/>
    <mergeCell ref="T44:U44"/>
    <mergeCell ref="V44:AG44"/>
    <mergeCell ref="T45:U45"/>
    <mergeCell ref="V45:AG45"/>
    <mergeCell ref="T39:U39"/>
    <mergeCell ref="V39:AG39"/>
    <mergeCell ref="T40:U40"/>
    <mergeCell ref="V40:AG40"/>
    <mergeCell ref="T41:U41"/>
    <mergeCell ref="T42:U42"/>
    <mergeCell ref="T49:U49"/>
    <mergeCell ref="V49:AG49"/>
    <mergeCell ref="T50:U50"/>
    <mergeCell ref="V50:AG50"/>
    <mergeCell ref="V51:AG51"/>
    <mergeCell ref="T52:U52"/>
    <mergeCell ref="V52:AG52"/>
    <mergeCell ref="T46:U46"/>
    <mergeCell ref="V46:AG46"/>
    <mergeCell ref="T47:U47"/>
    <mergeCell ref="V47:AG47"/>
    <mergeCell ref="T48:U48"/>
    <mergeCell ref="V48:AG48"/>
    <mergeCell ref="T56:U56"/>
    <mergeCell ref="V56:AG56"/>
    <mergeCell ref="T57:U57"/>
    <mergeCell ref="V57:AG57"/>
    <mergeCell ref="V58:AG58"/>
    <mergeCell ref="T59:U59"/>
    <mergeCell ref="V59:AG59"/>
    <mergeCell ref="T53:U53"/>
    <mergeCell ref="V53:AG53"/>
    <mergeCell ref="T54:U54"/>
    <mergeCell ref="V54:AG54"/>
    <mergeCell ref="T55:U55"/>
    <mergeCell ref="V55:AG55"/>
    <mergeCell ref="V63:AG63"/>
    <mergeCell ref="V64:AG64"/>
    <mergeCell ref="T65:U65"/>
    <mergeCell ref="V65:AG65"/>
    <mergeCell ref="T66:U66"/>
    <mergeCell ref="V66:AG66"/>
    <mergeCell ref="T60:U60"/>
    <mergeCell ref="V60:AG60"/>
    <mergeCell ref="T61:U61"/>
    <mergeCell ref="V61:AG61"/>
    <mergeCell ref="T62:U62"/>
    <mergeCell ref="V62:AG62"/>
    <mergeCell ref="T63:U63"/>
    <mergeCell ref="T64:U64"/>
    <mergeCell ref="T71:U71"/>
    <mergeCell ref="V71:AG71"/>
    <mergeCell ref="T72:U72"/>
    <mergeCell ref="V72:AG72"/>
    <mergeCell ref="V73:AG73"/>
    <mergeCell ref="T74:U74"/>
    <mergeCell ref="V74:AG74"/>
    <mergeCell ref="V67:AG67"/>
    <mergeCell ref="V68:AG68"/>
    <mergeCell ref="T69:U69"/>
    <mergeCell ref="V69:AG69"/>
    <mergeCell ref="T70:U70"/>
    <mergeCell ref="V70:AG70"/>
    <mergeCell ref="T67:U67"/>
    <mergeCell ref="T68:U68"/>
    <mergeCell ref="T73:U73"/>
    <mergeCell ref="T79:U79"/>
    <mergeCell ref="V79:AG79"/>
    <mergeCell ref="T80:U80"/>
    <mergeCell ref="V80:AG80"/>
    <mergeCell ref="V84:AG84"/>
    <mergeCell ref="V85:AG85"/>
    <mergeCell ref="V75:AG75"/>
    <mergeCell ref="T76:U76"/>
    <mergeCell ref="V76:AG76"/>
    <mergeCell ref="V77:AG77"/>
    <mergeCell ref="T78:U78"/>
    <mergeCell ref="V78:AG78"/>
    <mergeCell ref="T75:U75"/>
    <mergeCell ref="T77:U77"/>
    <mergeCell ref="T89:U89"/>
    <mergeCell ref="V89:AG89"/>
    <mergeCell ref="T90:U90"/>
    <mergeCell ref="V90:AG90"/>
    <mergeCell ref="T91:U91"/>
    <mergeCell ref="V91:AG91"/>
    <mergeCell ref="T86:U86"/>
    <mergeCell ref="V86:AG86"/>
    <mergeCell ref="T87:U87"/>
    <mergeCell ref="V87:AG87"/>
    <mergeCell ref="T88:U88"/>
    <mergeCell ref="V88:AG88"/>
    <mergeCell ref="V95:AG95"/>
    <mergeCell ref="V98:AG98"/>
    <mergeCell ref="T99:U99"/>
    <mergeCell ref="V99:AG99"/>
    <mergeCell ref="T100:U100"/>
    <mergeCell ref="V100:AG100"/>
    <mergeCell ref="T92:U92"/>
    <mergeCell ref="V92:AG92"/>
    <mergeCell ref="T93:U93"/>
    <mergeCell ref="V93:AG93"/>
    <mergeCell ref="T94:U94"/>
    <mergeCell ref="V94:AG94"/>
    <mergeCell ref="T105:U105"/>
    <mergeCell ref="V105:AG105"/>
    <mergeCell ref="V106:AG106"/>
    <mergeCell ref="V107:AG107"/>
    <mergeCell ref="T108:U108"/>
    <mergeCell ref="V108:AH108"/>
    <mergeCell ref="T102:U102"/>
    <mergeCell ref="V102:AG102"/>
    <mergeCell ref="T103:U103"/>
    <mergeCell ref="V103:AG103"/>
    <mergeCell ref="T104:U104"/>
    <mergeCell ref="V104:AG104"/>
    <mergeCell ref="T113:U113"/>
    <mergeCell ref="V113:AG113"/>
    <mergeCell ref="V116:AG116"/>
    <mergeCell ref="V117:AG117"/>
    <mergeCell ref="V119:AG119"/>
    <mergeCell ref="V114:AH114"/>
    <mergeCell ref="V118:AG118"/>
    <mergeCell ref="T109:U109"/>
    <mergeCell ref="V109:AG109"/>
    <mergeCell ref="T111:U111"/>
    <mergeCell ref="V111:AG111"/>
    <mergeCell ref="T112:U112"/>
    <mergeCell ref="V112:AG112"/>
    <mergeCell ref="T139:U139"/>
    <mergeCell ref="V139:AG139"/>
    <mergeCell ref="V140:AG140"/>
    <mergeCell ref="T141:U141"/>
    <mergeCell ref="V141:AG141"/>
    <mergeCell ref="T142:U142"/>
    <mergeCell ref="V142:AG142"/>
    <mergeCell ref="V134:AG134"/>
    <mergeCell ref="T135:U135"/>
    <mergeCell ref="V135:AG135"/>
    <mergeCell ref="T136:U136"/>
    <mergeCell ref="T138:U138"/>
    <mergeCell ref="V138:AG138"/>
    <mergeCell ref="V146:AG146"/>
    <mergeCell ref="T147:U147"/>
    <mergeCell ref="V148:AG148"/>
    <mergeCell ref="T149:U149"/>
    <mergeCell ref="V149:AG149"/>
    <mergeCell ref="T150:U150"/>
    <mergeCell ref="V150:AG150"/>
    <mergeCell ref="T143:U143"/>
    <mergeCell ref="V143:AG143"/>
    <mergeCell ref="T144:U144"/>
    <mergeCell ref="V144:AG144"/>
    <mergeCell ref="T145:U145"/>
    <mergeCell ref="V145:AG145"/>
    <mergeCell ref="T157:U157"/>
    <mergeCell ref="T158:U158"/>
    <mergeCell ref="T159:U159"/>
    <mergeCell ref="V159:AG159"/>
    <mergeCell ref="T154:U154"/>
    <mergeCell ref="T155:U155"/>
    <mergeCell ref="T156:U156"/>
    <mergeCell ref="T151:U151"/>
    <mergeCell ref="T152:U152"/>
    <mergeCell ref="T153:U153"/>
    <mergeCell ref="T163:U163"/>
    <mergeCell ref="V163:AG163"/>
    <mergeCell ref="T164:U164"/>
    <mergeCell ref="V164:AG164"/>
    <mergeCell ref="T165:U165"/>
    <mergeCell ref="V165:AG165"/>
    <mergeCell ref="T160:U160"/>
    <mergeCell ref="V160:AG160"/>
    <mergeCell ref="T161:U161"/>
    <mergeCell ref="V161:AG161"/>
    <mergeCell ref="T162:U162"/>
    <mergeCell ref="V162:AG162"/>
    <mergeCell ref="T172:U172"/>
    <mergeCell ref="V174:AG174"/>
    <mergeCell ref="V175:AG175"/>
    <mergeCell ref="T176:U176"/>
    <mergeCell ref="V176:AG176"/>
    <mergeCell ref="T169:U169"/>
    <mergeCell ref="T170:U170"/>
    <mergeCell ref="T171:U171"/>
    <mergeCell ref="T166:U166"/>
    <mergeCell ref="T167:U167"/>
    <mergeCell ref="T168:U168"/>
    <mergeCell ref="V190:AG190"/>
    <mergeCell ref="T191:U191"/>
    <mergeCell ref="V191:AG191"/>
    <mergeCell ref="T192:U192"/>
    <mergeCell ref="V192:AG192"/>
    <mergeCell ref="V187:AG187"/>
    <mergeCell ref="V188:AG188"/>
    <mergeCell ref="V189:AG189"/>
    <mergeCell ref="V177:AF177"/>
    <mergeCell ref="V178:AF178"/>
    <mergeCell ref="C81:N81"/>
    <mergeCell ref="V81:AH81"/>
    <mergeCell ref="T208:U208"/>
    <mergeCell ref="V208:AG208"/>
    <mergeCell ref="AI208:AL208"/>
    <mergeCell ref="T209:AL210"/>
    <mergeCell ref="T211:AL212"/>
    <mergeCell ref="T202:U202"/>
    <mergeCell ref="V202:AG202"/>
    <mergeCell ref="AH202:AK202"/>
    <mergeCell ref="T203:U203"/>
    <mergeCell ref="V203:AG203"/>
    <mergeCell ref="T205:U207"/>
    <mergeCell ref="V205:AG206"/>
    <mergeCell ref="AI205:AL206"/>
    <mergeCell ref="V207:AG207"/>
    <mergeCell ref="AI207:AL207"/>
    <mergeCell ref="T199:U199"/>
    <mergeCell ref="V199:AG199"/>
    <mergeCell ref="T200:U200"/>
    <mergeCell ref="V200:AG200"/>
    <mergeCell ref="T201:U201"/>
    <mergeCell ref="C96:K96"/>
    <mergeCell ref="C97:N97"/>
    <mergeCell ref="C95:N95"/>
    <mergeCell ref="V96:AH96"/>
    <mergeCell ref="V101:AG101"/>
    <mergeCell ref="X216:AE216"/>
    <mergeCell ref="AG216:AK216"/>
    <mergeCell ref="X217:AE217"/>
    <mergeCell ref="AG217:AK217"/>
    <mergeCell ref="Z214:AD214"/>
    <mergeCell ref="V201:AG201"/>
    <mergeCell ref="T196:U196"/>
    <mergeCell ref="V196:AG196"/>
    <mergeCell ref="T197:U197"/>
    <mergeCell ref="V197:AG197"/>
    <mergeCell ref="T198:U198"/>
    <mergeCell ref="V198:AG198"/>
    <mergeCell ref="T193:U193"/>
    <mergeCell ref="V193:AG193"/>
    <mergeCell ref="T194:U194"/>
    <mergeCell ref="V194:AG194"/>
    <mergeCell ref="T195:U195"/>
    <mergeCell ref="V195:AG195"/>
    <mergeCell ref="T190:U190"/>
    <mergeCell ref="V129:AH129"/>
    <mergeCell ref="V126:AH126"/>
    <mergeCell ref="V127:AH127"/>
    <mergeCell ref="V136:AH136"/>
    <mergeCell ref="V120:AG120"/>
    <mergeCell ref="T117:U117"/>
    <mergeCell ref="T118:U118"/>
    <mergeCell ref="T119:U119"/>
    <mergeCell ref="T120:U120"/>
    <mergeCell ref="V122:AH122"/>
    <mergeCell ref="V128:AG128"/>
    <mergeCell ref="V131:AG131"/>
    <mergeCell ref="V132:AG132"/>
    <mergeCell ref="V133:AG133"/>
    <mergeCell ref="V130:AH130"/>
    <mergeCell ref="T123:U123"/>
    <mergeCell ref="V123:AG123"/>
    <mergeCell ref="T124:U124"/>
    <mergeCell ref="V124:AG124"/>
    <mergeCell ref="T125:U125"/>
    <mergeCell ref="V125:AG125"/>
    <mergeCell ref="T121:U121"/>
    <mergeCell ref="V121:AG121"/>
    <mergeCell ref="T122:U122"/>
  </mergeCells>
  <pageMargins left="1" right="1" top="1" bottom="1" header="0.5" footer="0.5"/>
  <pageSetup paperSize="8" scale="3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28"/>
  <sheetViews>
    <sheetView topLeftCell="K71" zoomScale="40" zoomScaleNormal="40" workbookViewId="0">
      <selection activeCell="Q233" sqref="Q233"/>
    </sheetView>
  </sheetViews>
  <sheetFormatPr defaultRowHeight="12.5"/>
  <cols>
    <col min="1" max="1" width="8.81640625" customWidth="1"/>
    <col min="2" max="2" width="4.54296875" hidden="1" customWidth="1"/>
    <col min="9" max="9" width="4.81640625" customWidth="1"/>
    <col min="10" max="10" width="3.81640625" hidden="1" customWidth="1"/>
    <col min="11" max="11" width="3.1796875" customWidth="1"/>
    <col min="12" max="13" width="9.1796875" hidden="1" customWidth="1"/>
    <col min="14" max="14" width="46" customWidth="1"/>
    <col min="15" max="15" width="11.81640625" customWidth="1"/>
    <col min="16" max="16" width="16.54296875" customWidth="1"/>
    <col min="17" max="17" width="16.26953125" customWidth="1"/>
    <col min="18" max="18" width="15.54296875" customWidth="1"/>
    <col min="19" max="19" width="21" customWidth="1"/>
    <col min="21" max="21" width="3" customWidth="1"/>
    <col min="32" max="32" width="8.7265625" customWidth="1"/>
    <col min="33" max="33" width="9.1796875" hidden="1" customWidth="1"/>
    <col min="34" max="34" width="10" customWidth="1"/>
    <col min="37" max="37" width="15.1796875" customWidth="1"/>
    <col min="38" max="38" width="23.08984375" customWidth="1"/>
    <col min="41" max="41" width="24.453125" customWidth="1"/>
    <col min="42" max="42" width="20.453125" customWidth="1"/>
    <col min="43" max="43" width="18.81640625" customWidth="1"/>
    <col min="44" max="44" width="35.453125" customWidth="1"/>
  </cols>
  <sheetData>
    <row r="1" spans="1:38">
      <c r="A1" s="636" t="s">
        <v>0</v>
      </c>
      <c r="B1" s="637"/>
      <c r="C1" s="637"/>
      <c r="D1" s="637"/>
      <c r="E1" s="637"/>
      <c r="F1" s="638"/>
      <c r="G1" s="645" t="s">
        <v>1</v>
      </c>
      <c r="H1" s="646"/>
      <c r="I1" s="646"/>
      <c r="J1" s="646"/>
      <c r="K1" s="646"/>
      <c r="L1" s="646"/>
      <c r="M1" s="646"/>
      <c r="N1" s="646"/>
      <c r="O1" s="646"/>
      <c r="P1" s="646"/>
      <c r="Q1" s="649" t="s">
        <v>2</v>
      </c>
      <c r="R1" s="650"/>
      <c r="S1" s="651"/>
      <c r="T1" s="636" t="s">
        <v>0</v>
      </c>
      <c r="U1" s="637"/>
      <c r="V1" s="637"/>
      <c r="W1" s="637"/>
      <c r="X1" s="637"/>
      <c r="Y1" s="638"/>
      <c r="Z1" s="645" t="s">
        <v>218</v>
      </c>
      <c r="AA1" s="646"/>
      <c r="AB1" s="646"/>
      <c r="AC1" s="646"/>
      <c r="AD1" s="646"/>
      <c r="AE1" s="646"/>
      <c r="AF1" s="646"/>
      <c r="AG1" s="646"/>
      <c r="AH1" s="646"/>
      <c r="AI1" s="646"/>
      <c r="AJ1" s="649" t="s">
        <v>2</v>
      </c>
      <c r="AK1" s="650"/>
      <c r="AL1" s="651"/>
    </row>
    <row r="2" spans="1:38">
      <c r="A2" s="639"/>
      <c r="B2" s="640"/>
      <c r="C2" s="640"/>
      <c r="D2" s="640"/>
      <c r="E2" s="640"/>
      <c r="F2" s="641"/>
      <c r="G2" s="647"/>
      <c r="H2" s="648"/>
      <c r="I2" s="648"/>
      <c r="J2" s="648"/>
      <c r="K2" s="648"/>
      <c r="L2" s="648"/>
      <c r="M2" s="648"/>
      <c r="N2" s="648"/>
      <c r="O2" s="648"/>
      <c r="P2" s="648"/>
      <c r="Q2" s="652"/>
      <c r="R2" s="653"/>
      <c r="S2" s="654"/>
      <c r="T2" s="639"/>
      <c r="U2" s="640"/>
      <c r="V2" s="640"/>
      <c r="W2" s="640"/>
      <c r="X2" s="640"/>
      <c r="Y2" s="641"/>
      <c r="Z2" s="647"/>
      <c r="AA2" s="648"/>
      <c r="AB2" s="648"/>
      <c r="AC2" s="648"/>
      <c r="AD2" s="648"/>
      <c r="AE2" s="648"/>
      <c r="AF2" s="648"/>
      <c r="AG2" s="648"/>
      <c r="AH2" s="648"/>
      <c r="AI2" s="648"/>
      <c r="AJ2" s="652"/>
      <c r="AK2" s="653"/>
      <c r="AL2" s="654"/>
    </row>
    <row r="3" spans="1:38">
      <c r="A3" s="639"/>
      <c r="B3" s="640"/>
      <c r="C3" s="640"/>
      <c r="D3" s="640"/>
      <c r="E3" s="640"/>
      <c r="F3" s="641"/>
      <c r="G3" s="658" t="s">
        <v>3</v>
      </c>
      <c r="H3" s="659"/>
      <c r="I3" s="659"/>
      <c r="J3" s="659"/>
      <c r="K3" s="659"/>
      <c r="L3" s="659"/>
      <c r="M3" s="659"/>
      <c r="N3" s="659"/>
      <c r="O3" s="659"/>
      <c r="P3" s="659"/>
      <c r="Q3" s="652"/>
      <c r="R3" s="653"/>
      <c r="S3" s="654"/>
      <c r="T3" s="639"/>
      <c r="U3" s="640"/>
      <c r="V3" s="640"/>
      <c r="W3" s="640"/>
      <c r="X3" s="640"/>
      <c r="Y3" s="641"/>
      <c r="Z3" s="658" t="s">
        <v>3</v>
      </c>
      <c r="AA3" s="659"/>
      <c r="AB3" s="659"/>
      <c r="AC3" s="659"/>
      <c r="AD3" s="659"/>
      <c r="AE3" s="659"/>
      <c r="AF3" s="659"/>
      <c r="AG3" s="659"/>
      <c r="AH3" s="659"/>
      <c r="AI3" s="659"/>
      <c r="AJ3" s="652"/>
      <c r="AK3" s="653"/>
      <c r="AL3" s="654"/>
    </row>
    <row r="4" spans="1:38" ht="13" thickBot="1">
      <c r="A4" s="642"/>
      <c r="B4" s="643"/>
      <c r="C4" s="643"/>
      <c r="D4" s="643"/>
      <c r="E4" s="643"/>
      <c r="F4" s="644"/>
      <c r="G4" s="660"/>
      <c r="H4" s="661"/>
      <c r="I4" s="661"/>
      <c r="J4" s="661"/>
      <c r="K4" s="661"/>
      <c r="L4" s="661"/>
      <c r="M4" s="661"/>
      <c r="N4" s="661"/>
      <c r="O4" s="661"/>
      <c r="P4" s="661"/>
      <c r="Q4" s="655"/>
      <c r="R4" s="656"/>
      <c r="S4" s="657"/>
      <c r="T4" s="642"/>
      <c r="U4" s="643"/>
      <c r="V4" s="643"/>
      <c r="W4" s="643"/>
      <c r="X4" s="643"/>
      <c r="Y4" s="644"/>
      <c r="Z4" s="660"/>
      <c r="AA4" s="661"/>
      <c r="AB4" s="661"/>
      <c r="AC4" s="661"/>
      <c r="AD4" s="661"/>
      <c r="AE4" s="661"/>
      <c r="AF4" s="661"/>
      <c r="AG4" s="661"/>
      <c r="AH4" s="661"/>
      <c r="AI4" s="661"/>
      <c r="AJ4" s="655"/>
      <c r="AK4" s="656"/>
      <c r="AL4" s="657"/>
    </row>
    <row r="5" spans="1:38" ht="13" thickBot="1">
      <c r="A5" s="4"/>
      <c r="B5" s="4"/>
      <c r="C5" s="4"/>
      <c r="D5" s="4"/>
      <c r="E5" s="4"/>
      <c r="F5" s="4"/>
      <c r="G5" s="4"/>
      <c r="H5" s="4"/>
      <c r="I5" s="4"/>
      <c r="J5" s="4"/>
      <c r="K5" s="4"/>
      <c r="L5" s="4"/>
      <c r="M5" s="4"/>
      <c r="N5" s="4"/>
      <c r="O5" s="5"/>
      <c r="P5" s="4"/>
      <c r="Q5" s="6"/>
      <c r="R5" s="6"/>
      <c r="S5" s="6"/>
      <c r="T5" s="4"/>
      <c r="U5" s="4"/>
      <c r="V5" s="4"/>
      <c r="W5" s="4"/>
      <c r="X5" s="4"/>
      <c r="Y5" s="4"/>
      <c r="Z5" s="4"/>
      <c r="AA5" s="4"/>
      <c r="AB5" s="4"/>
      <c r="AC5" s="4"/>
      <c r="AD5" s="4"/>
      <c r="AE5" s="4"/>
      <c r="AF5" s="4"/>
      <c r="AG5" s="4"/>
      <c r="AH5" s="5"/>
      <c r="AI5" s="4"/>
      <c r="AJ5" s="6"/>
      <c r="AK5" s="6"/>
      <c r="AL5" s="6"/>
    </row>
    <row r="6" spans="1:38" ht="15">
      <c r="A6" s="7" t="s">
        <v>4</v>
      </c>
      <c r="B6" s="8"/>
      <c r="C6" s="8"/>
      <c r="D6" s="8"/>
      <c r="E6" s="630" t="s">
        <v>5</v>
      </c>
      <c r="F6" s="630"/>
      <c r="G6" s="630"/>
      <c r="H6" s="630"/>
      <c r="I6" s="630"/>
      <c r="J6" s="630"/>
      <c r="K6" s="630"/>
      <c r="L6" s="630"/>
      <c r="M6" s="630"/>
      <c r="N6" s="630"/>
      <c r="O6" s="630"/>
      <c r="P6" s="630"/>
      <c r="Q6" s="9" t="s">
        <v>6</v>
      </c>
      <c r="R6" s="631">
        <f ca="1">NOW()</f>
        <v>44727.47135821759</v>
      </c>
      <c r="S6" s="632"/>
      <c r="T6" s="7" t="s">
        <v>4</v>
      </c>
      <c r="U6" s="8"/>
      <c r="V6" s="8"/>
      <c r="W6" s="8"/>
      <c r="X6" s="630" t="s">
        <v>5</v>
      </c>
      <c r="Y6" s="630"/>
      <c r="Z6" s="630"/>
      <c r="AA6" s="630"/>
      <c r="AB6" s="630"/>
      <c r="AC6" s="630"/>
      <c r="AD6" s="630"/>
      <c r="AE6" s="630"/>
      <c r="AF6" s="630"/>
      <c r="AG6" s="630"/>
      <c r="AH6" s="630"/>
      <c r="AI6" s="630"/>
      <c r="AJ6" s="9" t="s">
        <v>6</v>
      </c>
      <c r="AK6" s="631">
        <f ca="1">NOW()</f>
        <v>44727.47135821759</v>
      </c>
      <c r="AL6" s="632"/>
    </row>
    <row r="7" spans="1:38" ht="15">
      <c r="A7" s="11"/>
      <c r="B7" s="12"/>
      <c r="C7" s="12"/>
      <c r="D7" s="12"/>
      <c r="E7" s="633"/>
      <c r="F7" s="633"/>
      <c r="G7" s="633"/>
      <c r="H7" s="633"/>
      <c r="I7" s="633"/>
      <c r="J7" s="633"/>
      <c r="K7" s="633"/>
      <c r="L7" s="633"/>
      <c r="M7" s="633"/>
      <c r="N7" s="633"/>
      <c r="O7" s="633"/>
      <c r="P7" s="633"/>
      <c r="Q7" s="9"/>
      <c r="R7" s="634"/>
      <c r="S7" s="635"/>
      <c r="T7" s="11"/>
      <c r="U7" s="12"/>
      <c r="V7" s="12"/>
      <c r="W7" s="12"/>
      <c r="X7" s="633"/>
      <c r="Y7" s="633"/>
      <c r="Z7" s="633"/>
      <c r="AA7" s="633"/>
      <c r="AB7" s="633"/>
      <c r="AC7" s="633"/>
      <c r="AD7" s="633"/>
      <c r="AE7" s="633"/>
      <c r="AF7" s="633"/>
      <c r="AG7" s="633"/>
      <c r="AH7" s="633"/>
      <c r="AI7" s="633"/>
      <c r="AJ7" s="9"/>
      <c r="AK7" s="634"/>
      <c r="AL7" s="635"/>
    </row>
    <row r="8" spans="1:38" ht="15">
      <c r="A8" s="11" t="s">
        <v>7</v>
      </c>
      <c r="B8" s="12"/>
      <c r="C8" s="12"/>
      <c r="D8" s="12"/>
      <c r="E8" s="620" t="s">
        <v>8</v>
      </c>
      <c r="F8" s="621"/>
      <c r="G8" s="621"/>
      <c r="H8" s="621"/>
      <c r="I8" s="621"/>
      <c r="J8" s="621"/>
      <c r="K8" s="621"/>
      <c r="L8" s="621"/>
      <c r="M8" s="621"/>
      <c r="N8" s="621"/>
      <c r="O8" s="621"/>
      <c r="P8" s="621"/>
      <c r="Q8" s="9" t="s">
        <v>9</v>
      </c>
      <c r="R8" s="622"/>
      <c r="S8" s="623"/>
      <c r="T8" s="11" t="s">
        <v>7</v>
      </c>
      <c r="U8" s="12"/>
      <c r="V8" s="12"/>
      <c r="W8" s="12"/>
      <c r="X8" s="620" t="s">
        <v>8</v>
      </c>
      <c r="Y8" s="621"/>
      <c r="Z8" s="621"/>
      <c r="AA8" s="621"/>
      <c r="AB8" s="621"/>
      <c r="AC8" s="621"/>
      <c r="AD8" s="621"/>
      <c r="AE8" s="621"/>
      <c r="AF8" s="621"/>
      <c r="AG8" s="621"/>
      <c r="AH8" s="621"/>
      <c r="AI8" s="621"/>
      <c r="AJ8" s="9" t="s">
        <v>9</v>
      </c>
      <c r="AK8" s="622"/>
      <c r="AL8" s="623"/>
    </row>
    <row r="9" spans="1:38" ht="13">
      <c r="A9" s="624"/>
      <c r="B9" s="625"/>
      <c r="C9" s="625"/>
      <c r="D9" s="625"/>
      <c r="E9" s="626"/>
      <c r="F9" s="626"/>
      <c r="G9" s="626"/>
      <c r="H9" s="626"/>
      <c r="I9" s="626"/>
      <c r="J9" s="626"/>
      <c r="K9" s="626"/>
      <c r="L9" s="626"/>
      <c r="M9" s="626"/>
      <c r="N9" s="626"/>
      <c r="O9" s="626"/>
      <c r="P9" s="626"/>
      <c r="Q9" s="627"/>
      <c r="R9" s="628"/>
      <c r="S9" s="629"/>
      <c r="T9" s="624"/>
      <c r="U9" s="625"/>
      <c r="V9" s="625"/>
      <c r="W9" s="625"/>
      <c r="X9" s="626"/>
      <c r="Y9" s="626"/>
      <c r="Z9" s="626"/>
      <c r="AA9" s="626"/>
      <c r="AB9" s="626"/>
      <c r="AC9" s="626"/>
      <c r="AD9" s="626"/>
      <c r="AE9" s="626"/>
      <c r="AF9" s="626"/>
      <c r="AG9" s="626"/>
      <c r="AH9" s="626"/>
      <c r="AI9" s="626"/>
      <c r="AJ9" s="627"/>
      <c r="AK9" s="628"/>
      <c r="AL9" s="629"/>
    </row>
    <row r="10" spans="1:38" ht="15">
      <c r="A10" s="610" t="s">
        <v>10</v>
      </c>
      <c r="B10" s="611"/>
      <c r="C10" s="612" t="s">
        <v>11</v>
      </c>
      <c r="D10" s="613"/>
      <c r="E10" s="613"/>
      <c r="F10" s="613"/>
      <c r="G10" s="613"/>
      <c r="H10" s="613"/>
      <c r="I10" s="613"/>
      <c r="J10" s="613"/>
      <c r="K10" s="613"/>
      <c r="L10" s="613"/>
      <c r="M10" s="613"/>
      <c r="N10" s="614"/>
      <c r="O10" s="279" t="s">
        <v>12</v>
      </c>
      <c r="P10" s="14" t="s">
        <v>13</v>
      </c>
      <c r="Q10" s="14" t="s">
        <v>14</v>
      </c>
      <c r="R10" s="14" t="s">
        <v>15</v>
      </c>
      <c r="S10" s="15" t="s">
        <v>16</v>
      </c>
      <c r="T10" s="610" t="s">
        <v>10</v>
      </c>
      <c r="U10" s="611"/>
      <c r="V10" s="612" t="s">
        <v>11</v>
      </c>
      <c r="W10" s="613"/>
      <c r="X10" s="613"/>
      <c r="Y10" s="613"/>
      <c r="Z10" s="613"/>
      <c r="AA10" s="613"/>
      <c r="AB10" s="613"/>
      <c r="AC10" s="613"/>
      <c r="AD10" s="613"/>
      <c r="AE10" s="613"/>
      <c r="AF10" s="613"/>
      <c r="AG10" s="614"/>
      <c r="AH10" s="279" t="s">
        <v>12</v>
      </c>
      <c r="AI10" s="14" t="s">
        <v>13</v>
      </c>
      <c r="AJ10" s="14" t="s">
        <v>14</v>
      </c>
      <c r="AK10" s="14" t="s">
        <v>15</v>
      </c>
      <c r="AL10" s="15" t="s">
        <v>16</v>
      </c>
    </row>
    <row r="11" spans="1:38" ht="13.5">
      <c r="A11" s="615"/>
      <c r="B11" s="616"/>
      <c r="C11" s="617"/>
      <c r="D11" s="618"/>
      <c r="E11" s="618"/>
      <c r="F11" s="618"/>
      <c r="G11" s="618"/>
      <c r="H11" s="618"/>
      <c r="I11" s="618"/>
      <c r="J11" s="618"/>
      <c r="K11" s="618"/>
      <c r="L11" s="618"/>
      <c r="M11" s="618"/>
      <c r="N11" s="619"/>
      <c r="O11" s="17"/>
      <c r="P11" s="18"/>
      <c r="Q11" s="19"/>
      <c r="R11" s="20"/>
      <c r="S11" s="21"/>
      <c r="T11" s="615"/>
      <c r="U11" s="616"/>
      <c r="V11" s="617"/>
      <c r="W11" s="618"/>
      <c r="X11" s="618"/>
      <c r="Y11" s="618"/>
      <c r="Z11" s="618"/>
      <c r="AA11" s="618"/>
      <c r="AB11" s="618"/>
      <c r="AC11" s="618"/>
      <c r="AD11" s="618"/>
      <c r="AE11" s="618"/>
      <c r="AF11" s="618"/>
      <c r="AG11" s="619"/>
      <c r="AH11" s="17"/>
      <c r="AI11" s="18"/>
      <c r="AJ11" s="19"/>
      <c r="AK11" s="20"/>
      <c r="AL11" s="21"/>
    </row>
    <row r="12" spans="1:38" ht="13.5">
      <c r="A12" s="443" t="s">
        <v>17</v>
      </c>
      <c r="B12" s="444"/>
      <c r="C12" s="449" t="s">
        <v>18</v>
      </c>
      <c r="D12" s="608"/>
      <c r="E12" s="608"/>
      <c r="F12" s="608"/>
      <c r="G12" s="608"/>
      <c r="H12" s="608"/>
      <c r="I12" s="608"/>
      <c r="J12" s="608"/>
      <c r="K12" s="608"/>
      <c r="L12" s="608"/>
      <c r="M12" s="608"/>
      <c r="N12" s="609"/>
      <c r="O12" s="257"/>
      <c r="P12" s="23"/>
      <c r="Q12" s="23"/>
      <c r="R12" s="24"/>
      <c r="S12" s="25"/>
      <c r="T12" s="443" t="s">
        <v>17</v>
      </c>
      <c r="U12" s="444"/>
      <c r="V12" s="449" t="s">
        <v>18</v>
      </c>
      <c r="W12" s="608"/>
      <c r="X12" s="608"/>
      <c r="Y12" s="608"/>
      <c r="Z12" s="608"/>
      <c r="AA12" s="608"/>
      <c r="AB12" s="608"/>
      <c r="AC12" s="608"/>
      <c r="AD12" s="608"/>
      <c r="AE12" s="608"/>
      <c r="AF12" s="608"/>
      <c r="AG12" s="609"/>
      <c r="AH12" s="257"/>
      <c r="AI12" s="23"/>
      <c r="AJ12" s="23"/>
      <c r="AK12" s="24"/>
      <c r="AL12" s="25"/>
    </row>
    <row r="13" spans="1:38" ht="13.5">
      <c r="A13" s="604">
        <v>1</v>
      </c>
      <c r="B13" s="605"/>
      <c r="C13" s="440" t="s">
        <v>19</v>
      </c>
      <c r="D13" s="606"/>
      <c r="E13" s="606"/>
      <c r="F13" s="606"/>
      <c r="G13" s="606"/>
      <c r="H13" s="606"/>
      <c r="I13" s="606"/>
      <c r="J13" s="606"/>
      <c r="K13" s="606"/>
      <c r="L13" s="606"/>
      <c r="M13" s="606"/>
      <c r="N13" s="607"/>
      <c r="O13" s="28"/>
      <c r="P13" s="29" t="s">
        <v>20</v>
      </c>
      <c r="Q13" s="30">
        <v>1</v>
      </c>
      <c r="R13" s="31">
        <v>40000</v>
      </c>
      <c r="S13" s="32">
        <f>R13*Q13</f>
        <v>40000</v>
      </c>
      <c r="T13" s="604">
        <v>1</v>
      </c>
      <c r="U13" s="605"/>
      <c r="V13" s="440" t="s">
        <v>19</v>
      </c>
      <c r="W13" s="606"/>
      <c r="X13" s="606"/>
      <c r="Y13" s="606"/>
      <c r="Z13" s="606"/>
      <c r="AA13" s="606"/>
      <c r="AB13" s="606"/>
      <c r="AC13" s="606"/>
      <c r="AD13" s="606"/>
      <c r="AE13" s="606"/>
      <c r="AF13" s="606"/>
      <c r="AG13" s="607"/>
      <c r="AH13" s="28"/>
      <c r="AI13" s="29" t="s">
        <v>20</v>
      </c>
      <c r="AJ13" s="30">
        <v>1</v>
      </c>
      <c r="AK13" s="30">
        <v>75000</v>
      </c>
      <c r="AL13" s="32">
        <f>AK13*AJ13</f>
        <v>75000</v>
      </c>
    </row>
    <row r="14" spans="1:38" ht="13.5">
      <c r="A14" s="604">
        <v>2</v>
      </c>
      <c r="B14" s="605"/>
      <c r="C14" s="440" t="s">
        <v>21</v>
      </c>
      <c r="D14" s="606"/>
      <c r="E14" s="606"/>
      <c r="F14" s="606"/>
      <c r="G14" s="606"/>
      <c r="H14" s="606"/>
      <c r="I14" s="606"/>
      <c r="J14" s="606"/>
      <c r="K14" s="606"/>
      <c r="L14" s="606"/>
      <c r="M14" s="606"/>
      <c r="N14" s="607"/>
      <c r="O14" s="28"/>
      <c r="P14" s="29" t="s">
        <v>20</v>
      </c>
      <c r="Q14" s="30">
        <v>1</v>
      </c>
      <c r="R14" s="31">
        <v>20000</v>
      </c>
      <c r="S14" s="32">
        <f>R14*Q14</f>
        <v>20000</v>
      </c>
      <c r="T14" s="604">
        <v>2</v>
      </c>
      <c r="U14" s="605"/>
      <c r="V14" s="440" t="s">
        <v>21</v>
      </c>
      <c r="W14" s="606"/>
      <c r="X14" s="606"/>
      <c r="Y14" s="606"/>
      <c r="Z14" s="606"/>
      <c r="AA14" s="606"/>
      <c r="AB14" s="606"/>
      <c r="AC14" s="606"/>
      <c r="AD14" s="606"/>
      <c r="AE14" s="606"/>
      <c r="AF14" s="606"/>
      <c r="AG14" s="607"/>
      <c r="AH14" s="28"/>
      <c r="AI14" s="29" t="s">
        <v>20</v>
      </c>
      <c r="AJ14" s="30">
        <v>1</v>
      </c>
      <c r="AK14" s="30">
        <v>35000</v>
      </c>
      <c r="AL14" s="32">
        <f>AK14*AJ14</f>
        <v>35000</v>
      </c>
    </row>
    <row r="15" spans="1:38" ht="13.5">
      <c r="A15" s="567">
        <v>3</v>
      </c>
      <c r="B15" s="568"/>
      <c r="C15" s="376" t="s">
        <v>22</v>
      </c>
      <c r="D15" s="569"/>
      <c r="E15" s="569"/>
      <c r="F15" s="569"/>
      <c r="G15" s="569"/>
      <c r="H15" s="569"/>
      <c r="I15" s="569"/>
      <c r="J15" s="569"/>
      <c r="K15" s="569"/>
      <c r="L15" s="569"/>
      <c r="M15" s="569"/>
      <c r="N15" s="570"/>
      <c r="O15" s="28"/>
      <c r="P15" s="29"/>
      <c r="Q15" s="34"/>
      <c r="R15" s="31"/>
      <c r="S15" s="32"/>
      <c r="T15" s="567">
        <v>3</v>
      </c>
      <c r="U15" s="568"/>
      <c r="V15" s="376" t="s">
        <v>22</v>
      </c>
      <c r="W15" s="569"/>
      <c r="X15" s="569"/>
      <c r="Y15" s="569"/>
      <c r="Z15" s="569"/>
      <c r="AA15" s="569"/>
      <c r="AB15" s="569"/>
      <c r="AC15" s="569"/>
      <c r="AD15" s="569"/>
      <c r="AE15" s="569"/>
      <c r="AF15" s="569"/>
      <c r="AG15" s="570"/>
      <c r="AH15" s="28"/>
      <c r="AI15" s="29"/>
      <c r="AJ15" s="34"/>
      <c r="AK15" s="31"/>
      <c r="AL15" s="32"/>
    </row>
    <row r="16" spans="1:38" ht="13.5">
      <c r="A16" s="599" t="s">
        <v>23</v>
      </c>
      <c r="B16" s="600"/>
      <c r="C16" s="376" t="s">
        <v>24</v>
      </c>
      <c r="D16" s="569"/>
      <c r="E16" s="569"/>
      <c r="F16" s="569"/>
      <c r="G16" s="569"/>
      <c r="H16" s="569"/>
      <c r="I16" s="569"/>
      <c r="J16" s="569"/>
      <c r="K16" s="569"/>
      <c r="L16" s="569"/>
      <c r="M16" s="569"/>
      <c r="N16" s="570"/>
      <c r="O16" s="28"/>
      <c r="P16" s="29" t="s">
        <v>25</v>
      </c>
      <c r="Q16" s="34">
        <v>630</v>
      </c>
      <c r="R16" s="31">
        <v>31</v>
      </c>
      <c r="S16" s="32">
        <f t="shared" ref="S16:S45" si="0">R16*Q16</f>
        <v>19530</v>
      </c>
      <c r="T16" s="599" t="s">
        <v>23</v>
      </c>
      <c r="U16" s="600"/>
      <c r="V16" s="376" t="s">
        <v>24</v>
      </c>
      <c r="W16" s="569"/>
      <c r="X16" s="569"/>
      <c r="Y16" s="569"/>
      <c r="Z16" s="569"/>
      <c r="AA16" s="569"/>
      <c r="AB16" s="569"/>
      <c r="AC16" s="569"/>
      <c r="AD16" s="569"/>
      <c r="AE16" s="569"/>
      <c r="AF16" s="569"/>
      <c r="AG16" s="570"/>
      <c r="AH16" s="28"/>
      <c r="AI16" s="29" t="s">
        <v>37</v>
      </c>
      <c r="AJ16" s="34">
        <v>600</v>
      </c>
      <c r="AK16" s="31">
        <v>25</v>
      </c>
      <c r="AL16" s="32">
        <f t="shared" ref="AL16:AL45" si="1">AK16*AJ16</f>
        <v>15000</v>
      </c>
    </row>
    <row r="17" spans="1:38" ht="13.5">
      <c r="A17" s="587" t="s">
        <v>26</v>
      </c>
      <c r="B17" s="588"/>
      <c r="C17" s="243" t="s">
        <v>27</v>
      </c>
      <c r="D17" s="272"/>
      <c r="E17" s="272"/>
      <c r="F17" s="272"/>
      <c r="G17" s="272"/>
      <c r="H17" s="272"/>
      <c r="I17" s="272"/>
      <c r="J17" s="272"/>
      <c r="K17" s="272"/>
      <c r="L17" s="272"/>
      <c r="M17" s="272"/>
      <c r="N17" s="273"/>
      <c r="O17" s="28"/>
      <c r="P17" s="29" t="s">
        <v>28</v>
      </c>
      <c r="Q17" s="34">
        <v>4</v>
      </c>
      <c r="R17" s="31">
        <v>437.5</v>
      </c>
      <c r="S17" s="32">
        <f t="shared" si="0"/>
        <v>1750</v>
      </c>
      <c r="T17" s="587" t="s">
        <v>26</v>
      </c>
      <c r="U17" s="588"/>
      <c r="V17" s="243" t="s">
        <v>27</v>
      </c>
      <c r="W17" s="272"/>
      <c r="X17" s="272"/>
      <c r="Y17" s="272"/>
      <c r="Z17" s="272"/>
      <c r="AA17" s="272"/>
      <c r="AB17" s="272"/>
      <c r="AC17" s="272"/>
      <c r="AD17" s="272"/>
      <c r="AE17" s="272"/>
      <c r="AF17" s="272"/>
      <c r="AG17" s="273"/>
      <c r="AH17" s="28"/>
      <c r="AI17" s="29" t="s">
        <v>28</v>
      </c>
      <c r="AJ17" s="34">
        <v>2</v>
      </c>
      <c r="AK17" s="31">
        <v>850</v>
      </c>
      <c r="AL17" s="32">
        <f t="shared" si="1"/>
        <v>1700</v>
      </c>
    </row>
    <row r="18" spans="1:38" ht="13.5">
      <c r="A18" s="587" t="s">
        <v>29</v>
      </c>
      <c r="B18" s="588"/>
      <c r="C18" s="243" t="s">
        <v>30</v>
      </c>
      <c r="D18" s="272"/>
      <c r="E18" s="272"/>
      <c r="F18" s="272"/>
      <c r="G18" s="272"/>
      <c r="H18" s="272"/>
      <c r="I18" s="272"/>
      <c r="J18" s="272"/>
      <c r="K18" s="272"/>
      <c r="L18" s="272"/>
      <c r="M18" s="272"/>
      <c r="N18" s="273"/>
      <c r="O18" s="28"/>
      <c r="P18" s="29" t="s">
        <v>28</v>
      </c>
      <c r="Q18" s="34">
        <v>4</v>
      </c>
      <c r="R18" s="31">
        <v>562.5</v>
      </c>
      <c r="S18" s="32">
        <f t="shared" si="0"/>
        <v>2250</v>
      </c>
      <c r="T18" s="587" t="s">
        <v>29</v>
      </c>
      <c r="U18" s="588"/>
      <c r="V18" s="243" t="s">
        <v>30</v>
      </c>
      <c r="W18" s="272"/>
      <c r="X18" s="272"/>
      <c r="Y18" s="272"/>
      <c r="Z18" s="272"/>
      <c r="AA18" s="272"/>
      <c r="AB18" s="272"/>
      <c r="AC18" s="272"/>
      <c r="AD18" s="272"/>
      <c r="AE18" s="272"/>
      <c r="AF18" s="272"/>
      <c r="AG18" s="273"/>
      <c r="AH18" s="28"/>
      <c r="AI18" s="29" t="s">
        <v>28</v>
      </c>
      <c r="AJ18" s="34">
        <v>2</v>
      </c>
      <c r="AK18" s="31">
        <v>650</v>
      </c>
      <c r="AL18" s="32">
        <f t="shared" si="1"/>
        <v>1300</v>
      </c>
    </row>
    <row r="19" spans="1:38" ht="13.5">
      <c r="A19" s="587" t="s">
        <v>31</v>
      </c>
      <c r="B19" s="588"/>
      <c r="C19" s="243" t="s">
        <v>32</v>
      </c>
      <c r="D19" s="272"/>
      <c r="E19" s="272"/>
      <c r="F19" s="272"/>
      <c r="G19" s="272"/>
      <c r="H19" s="272"/>
      <c r="I19" s="272"/>
      <c r="J19" s="272"/>
      <c r="K19" s="272"/>
      <c r="L19" s="272"/>
      <c r="M19" s="272"/>
      <c r="N19" s="273"/>
      <c r="O19" s="28"/>
      <c r="P19" s="29" t="s">
        <v>28</v>
      </c>
      <c r="Q19" s="34">
        <v>4</v>
      </c>
      <c r="R19" s="31">
        <v>937.5</v>
      </c>
      <c r="S19" s="32">
        <f t="shared" si="0"/>
        <v>3750</v>
      </c>
      <c r="T19" s="587" t="s">
        <v>31</v>
      </c>
      <c r="U19" s="588"/>
      <c r="V19" s="243" t="s">
        <v>32</v>
      </c>
      <c r="W19" s="272"/>
      <c r="X19" s="272"/>
      <c r="Y19" s="272"/>
      <c r="Z19" s="272"/>
      <c r="AA19" s="272"/>
      <c r="AB19" s="272"/>
      <c r="AC19" s="272"/>
      <c r="AD19" s="272"/>
      <c r="AE19" s="272"/>
      <c r="AF19" s="272"/>
      <c r="AG19" s="273"/>
      <c r="AH19" s="28"/>
      <c r="AI19" s="29" t="s">
        <v>28</v>
      </c>
      <c r="AJ19" s="34">
        <v>2</v>
      </c>
      <c r="AK19" s="31">
        <v>1200</v>
      </c>
      <c r="AL19" s="32">
        <f t="shared" si="1"/>
        <v>2400</v>
      </c>
    </row>
    <row r="20" spans="1:38" ht="13.5">
      <c r="A20" s="587" t="s">
        <v>33</v>
      </c>
      <c r="B20" s="588"/>
      <c r="C20" s="243" t="s">
        <v>34</v>
      </c>
      <c r="D20" s="272"/>
      <c r="E20" s="272"/>
      <c r="F20" s="272"/>
      <c r="G20" s="272"/>
      <c r="H20" s="272"/>
      <c r="I20" s="272"/>
      <c r="J20" s="272"/>
      <c r="K20" s="272"/>
      <c r="L20" s="272"/>
      <c r="M20" s="272"/>
      <c r="N20" s="273"/>
      <c r="O20" s="28"/>
      <c r="P20" s="29" t="s">
        <v>28</v>
      </c>
      <c r="Q20" s="34">
        <v>15</v>
      </c>
      <c r="R20" s="31">
        <v>250</v>
      </c>
      <c r="S20" s="32">
        <f t="shared" si="0"/>
        <v>3750</v>
      </c>
      <c r="T20" s="587" t="s">
        <v>33</v>
      </c>
      <c r="U20" s="588"/>
      <c r="V20" s="243" t="s">
        <v>34</v>
      </c>
      <c r="W20" s="272"/>
      <c r="X20" s="272"/>
      <c r="Y20" s="272"/>
      <c r="Z20" s="272"/>
      <c r="AA20" s="272"/>
      <c r="AB20" s="272"/>
      <c r="AC20" s="272"/>
      <c r="AD20" s="272"/>
      <c r="AE20" s="272"/>
      <c r="AF20" s="272"/>
      <c r="AG20" s="273"/>
      <c r="AH20" s="28"/>
      <c r="AI20" s="29" t="s">
        <v>28</v>
      </c>
      <c r="AJ20" s="34">
        <v>5</v>
      </c>
      <c r="AK20" s="31">
        <v>450</v>
      </c>
      <c r="AL20" s="32">
        <f t="shared" si="1"/>
        <v>2250</v>
      </c>
    </row>
    <row r="21" spans="1:38" ht="13.5">
      <c r="A21" s="587" t="s">
        <v>35</v>
      </c>
      <c r="B21" s="588"/>
      <c r="C21" s="243" t="s">
        <v>36</v>
      </c>
      <c r="D21" s="272"/>
      <c r="E21" s="272"/>
      <c r="F21" s="272"/>
      <c r="G21" s="272"/>
      <c r="H21" s="272"/>
      <c r="I21" s="272"/>
      <c r="J21" s="272"/>
      <c r="K21" s="272"/>
      <c r="L21" s="272"/>
      <c r="M21" s="272"/>
      <c r="N21" s="273"/>
      <c r="O21" s="28"/>
      <c r="P21" s="29" t="s">
        <v>37</v>
      </c>
      <c r="Q21" s="34">
        <v>1260</v>
      </c>
      <c r="R21" s="31">
        <v>18.75</v>
      </c>
      <c r="S21" s="32">
        <f t="shared" si="0"/>
        <v>23625</v>
      </c>
      <c r="T21" s="587" t="s">
        <v>35</v>
      </c>
      <c r="U21" s="588"/>
      <c r="V21" s="376" t="s">
        <v>202</v>
      </c>
      <c r="W21" s="377"/>
      <c r="X21" s="377"/>
      <c r="Y21" s="377"/>
      <c r="Z21" s="377"/>
      <c r="AA21" s="377"/>
      <c r="AB21" s="377"/>
      <c r="AC21" s="377"/>
      <c r="AD21" s="377"/>
      <c r="AE21" s="377"/>
      <c r="AF21" s="377"/>
      <c r="AG21" s="592"/>
      <c r="AH21" s="28"/>
      <c r="AI21" s="29" t="s">
        <v>37</v>
      </c>
      <c r="AJ21" s="34">
        <v>600</v>
      </c>
      <c r="AK21" s="31">
        <v>15</v>
      </c>
      <c r="AL21" s="32">
        <f t="shared" si="1"/>
        <v>9000</v>
      </c>
    </row>
    <row r="22" spans="1:38" ht="13.5">
      <c r="A22" s="587" t="s">
        <v>38</v>
      </c>
      <c r="B22" s="588"/>
      <c r="C22" s="243" t="s">
        <v>39</v>
      </c>
      <c r="D22" s="272"/>
      <c r="E22" s="272"/>
      <c r="F22" s="272"/>
      <c r="G22" s="272"/>
      <c r="H22" s="272"/>
      <c r="I22" s="272"/>
      <c r="J22" s="272"/>
      <c r="K22" s="272"/>
      <c r="L22" s="272"/>
      <c r="M22" s="272"/>
      <c r="N22" s="273"/>
      <c r="O22" s="28"/>
      <c r="P22" s="29" t="s">
        <v>40</v>
      </c>
      <c r="Q22" s="34">
        <v>2</v>
      </c>
      <c r="R22" s="31">
        <v>1384</v>
      </c>
      <c r="S22" s="32">
        <f t="shared" si="0"/>
        <v>2768</v>
      </c>
      <c r="T22" s="587" t="s">
        <v>38</v>
      </c>
      <c r="U22" s="588"/>
      <c r="V22" s="243" t="s">
        <v>39</v>
      </c>
      <c r="W22" s="272"/>
      <c r="X22" s="272"/>
      <c r="Y22" s="272"/>
      <c r="Z22" s="272"/>
      <c r="AA22" s="272"/>
      <c r="AB22" s="272"/>
      <c r="AC22" s="272"/>
      <c r="AD22" s="272"/>
      <c r="AE22" s="272"/>
      <c r="AF22" s="272"/>
      <c r="AG22" s="273"/>
      <c r="AH22" s="28"/>
      <c r="AI22" s="29" t="s">
        <v>40</v>
      </c>
      <c r="AJ22" s="34">
        <v>1</v>
      </c>
      <c r="AK22" s="31">
        <v>700</v>
      </c>
      <c r="AL22" s="32">
        <f t="shared" si="1"/>
        <v>700</v>
      </c>
    </row>
    <row r="23" spans="1:38" ht="13.5">
      <c r="A23" s="587" t="s">
        <v>41</v>
      </c>
      <c r="B23" s="588"/>
      <c r="C23" s="243" t="s">
        <v>42</v>
      </c>
      <c r="D23" s="272"/>
      <c r="E23" s="272"/>
      <c r="F23" s="272"/>
      <c r="G23" s="272"/>
      <c r="H23" s="272"/>
      <c r="I23" s="272"/>
      <c r="J23" s="272"/>
      <c r="K23" s="272"/>
      <c r="L23" s="272"/>
      <c r="M23" s="272"/>
      <c r="N23" s="273"/>
      <c r="O23" s="28"/>
      <c r="P23" s="29" t="s">
        <v>43</v>
      </c>
      <c r="Q23" s="34">
        <v>6</v>
      </c>
      <c r="R23" s="31">
        <v>100</v>
      </c>
      <c r="S23" s="32">
        <f t="shared" si="0"/>
        <v>600</v>
      </c>
      <c r="T23" s="587" t="s">
        <v>41</v>
      </c>
      <c r="U23" s="588"/>
      <c r="V23" s="243" t="s">
        <v>42</v>
      </c>
      <c r="W23" s="272"/>
      <c r="X23" s="272"/>
      <c r="Y23" s="272"/>
      <c r="Z23" s="272"/>
      <c r="AA23" s="272"/>
      <c r="AB23" s="272"/>
      <c r="AC23" s="272"/>
      <c r="AD23" s="272"/>
      <c r="AE23" s="272"/>
      <c r="AF23" s="272"/>
      <c r="AG23" s="273"/>
      <c r="AH23" s="28"/>
      <c r="AI23" s="29" t="s">
        <v>43</v>
      </c>
      <c r="AJ23" s="34">
        <v>10</v>
      </c>
      <c r="AK23" s="31">
        <v>600</v>
      </c>
      <c r="AL23" s="32">
        <f t="shared" si="1"/>
        <v>6000</v>
      </c>
    </row>
    <row r="24" spans="1:38" ht="13.5">
      <c r="A24" s="587" t="s">
        <v>44</v>
      </c>
      <c r="B24" s="588"/>
      <c r="C24" s="243" t="s">
        <v>45</v>
      </c>
      <c r="D24" s="272"/>
      <c r="E24" s="272"/>
      <c r="F24" s="272"/>
      <c r="G24" s="272"/>
      <c r="H24" s="272"/>
      <c r="I24" s="272"/>
      <c r="J24" s="272"/>
      <c r="K24" s="272"/>
      <c r="L24" s="272"/>
      <c r="M24" s="272"/>
      <c r="N24" s="273"/>
      <c r="O24" s="28"/>
      <c r="P24" s="29" t="s">
        <v>20</v>
      </c>
      <c r="Q24" s="34">
        <v>1</v>
      </c>
      <c r="R24" s="31">
        <v>11875</v>
      </c>
      <c r="S24" s="32">
        <f t="shared" si="0"/>
        <v>11875</v>
      </c>
      <c r="T24" s="587" t="s">
        <v>44</v>
      </c>
      <c r="U24" s="588"/>
      <c r="V24" s="243" t="s">
        <v>45</v>
      </c>
      <c r="W24" s="272"/>
      <c r="X24" s="272"/>
      <c r="Y24" s="272"/>
      <c r="Z24" s="272"/>
      <c r="AA24" s="272"/>
      <c r="AB24" s="272"/>
      <c r="AC24" s="272"/>
      <c r="AD24" s="272"/>
      <c r="AE24" s="272"/>
      <c r="AF24" s="272"/>
      <c r="AG24" s="273"/>
      <c r="AH24" s="28"/>
      <c r="AI24" s="29" t="s">
        <v>20</v>
      </c>
      <c r="AJ24" s="34">
        <v>1</v>
      </c>
      <c r="AK24" s="31">
        <v>5000</v>
      </c>
      <c r="AL24" s="32">
        <f t="shared" si="1"/>
        <v>5000</v>
      </c>
    </row>
    <row r="25" spans="1:38" ht="13.5">
      <c r="A25" s="587" t="s">
        <v>46</v>
      </c>
      <c r="B25" s="588"/>
      <c r="C25" s="601" t="s">
        <v>47</v>
      </c>
      <c r="D25" s="602"/>
      <c r="E25" s="602"/>
      <c r="F25" s="602"/>
      <c r="G25" s="602"/>
      <c r="H25" s="602"/>
      <c r="I25" s="602"/>
      <c r="J25" s="602"/>
      <c r="K25" s="602"/>
      <c r="L25" s="602"/>
      <c r="M25" s="602"/>
      <c r="N25" s="603"/>
      <c r="O25" s="35"/>
      <c r="P25" s="29" t="s">
        <v>28</v>
      </c>
      <c r="Q25" s="245">
        <v>4</v>
      </c>
      <c r="R25" s="31">
        <v>1250</v>
      </c>
      <c r="S25" s="32">
        <f t="shared" si="0"/>
        <v>5000</v>
      </c>
      <c r="T25" s="587" t="s">
        <v>46</v>
      </c>
      <c r="U25" s="588"/>
      <c r="V25" s="601" t="s">
        <v>47</v>
      </c>
      <c r="W25" s="602"/>
      <c r="X25" s="602"/>
      <c r="Y25" s="602"/>
      <c r="Z25" s="602"/>
      <c r="AA25" s="602"/>
      <c r="AB25" s="602"/>
      <c r="AC25" s="602"/>
      <c r="AD25" s="602"/>
      <c r="AE25" s="602"/>
      <c r="AF25" s="602"/>
      <c r="AG25" s="603"/>
      <c r="AH25" s="35"/>
      <c r="AI25" s="29" t="s">
        <v>28</v>
      </c>
      <c r="AJ25" s="245">
        <v>2</v>
      </c>
      <c r="AK25" s="31">
        <v>4500</v>
      </c>
      <c r="AL25" s="32">
        <f t="shared" si="1"/>
        <v>9000</v>
      </c>
    </row>
    <row r="26" spans="1:38" ht="13.5">
      <c r="A26" s="587" t="s">
        <v>48</v>
      </c>
      <c r="B26" s="588"/>
      <c r="C26" s="277" t="s">
        <v>49</v>
      </c>
      <c r="D26" s="278"/>
      <c r="E26" s="278"/>
      <c r="F26" s="278"/>
      <c r="G26" s="37" t="s">
        <v>50</v>
      </c>
      <c r="H26" s="37"/>
      <c r="I26" s="37"/>
      <c r="J26" s="37"/>
      <c r="K26" s="37"/>
      <c r="L26" s="37"/>
      <c r="M26" s="37"/>
      <c r="N26" s="38"/>
      <c r="O26" s="35"/>
      <c r="P26" s="29" t="s">
        <v>28</v>
      </c>
      <c r="Q26" s="245">
        <v>4</v>
      </c>
      <c r="R26" s="31">
        <v>1250</v>
      </c>
      <c r="S26" s="32">
        <f t="shared" si="0"/>
        <v>5000</v>
      </c>
      <c r="T26" s="587" t="s">
        <v>48</v>
      </c>
      <c r="U26" s="588"/>
      <c r="V26" s="277" t="s">
        <v>49</v>
      </c>
      <c r="W26" s="278"/>
      <c r="X26" s="278"/>
      <c r="Y26" s="278"/>
      <c r="Z26" s="37" t="s">
        <v>50</v>
      </c>
      <c r="AA26" s="37"/>
      <c r="AB26" s="37"/>
      <c r="AC26" s="37"/>
      <c r="AD26" s="37"/>
      <c r="AE26" s="37"/>
      <c r="AF26" s="37"/>
      <c r="AG26" s="38"/>
      <c r="AH26" s="35"/>
      <c r="AI26" s="29" t="s">
        <v>28</v>
      </c>
      <c r="AJ26" s="245">
        <v>2</v>
      </c>
      <c r="AK26" s="31">
        <v>4500</v>
      </c>
      <c r="AL26" s="32">
        <f t="shared" si="1"/>
        <v>9000</v>
      </c>
    </row>
    <row r="27" spans="1:38" ht="13.5">
      <c r="A27" s="587" t="s">
        <v>51</v>
      </c>
      <c r="B27" s="588"/>
      <c r="C27" s="243" t="s">
        <v>52</v>
      </c>
      <c r="D27" s="244"/>
      <c r="E27" s="244"/>
      <c r="F27" s="244"/>
      <c r="G27" s="244"/>
      <c r="H27" s="244"/>
      <c r="I27" s="244"/>
      <c r="J27" s="244"/>
      <c r="K27" s="244"/>
      <c r="L27" s="244"/>
      <c r="M27" s="244"/>
      <c r="N27" s="276"/>
      <c r="O27" s="35"/>
      <c r="P27" s="29" t="s">
        <v>20</v>
      </c>
      <c r="Q27" s="245">
        <v>1</v>
      </c>
      <c r="R27" s="31">
        <v>10000</v>
      </c>
      <c r="S27" s="32">
        <f t="shared" si="0"/>
        <v>10000</v>
      </c>
      <c r="T27" s="587" t="s">
        <v>51</v>
      </c>
      <c r="U27" s="588"/>
      <c r="V27" s="243" t="s">
        <v>52</v>
      </c>
      <c r="W27" s="244"/>
      <c r="X27" s="244"/>
      <c r="Y27" s="244"/>
      <c r="Z27" s="244"/>
      <c r="AA27" s="244"/>
      <c r="AB27" s="244"/>
      <c r="AC27" s="244"/>
      <c r="AD27" s="244"/>
      <c r="AE27" s="244"/>
      <c r="AF27" s="244"/>
      <c r="AG27" s="276"/>
      <c r="AH27" s="35"/>
      <c r="AI27" s="29" t="s">
        <v>20</v>
      </c>
      <c r="AJ27" s="245">
        <v>1</v>
      </c>
      <c r="AK27" s="31">
        <v>3500</v>
      </c>
      <c r="AL27" s="32">
        <f t="shared" si="1"/>
        <v>3500</v>
      </c>
    </row>
    <row r="28" spans="1:38" ht="13.5">
      <c r="A28" s="587" t="s">
        <v>53</v>
      </c>
      <c r="B28" s="588"/>
      <c r="C28" s="376" t="s">
        <v>54</v>
      </c>
      <c r="D28" s="377"/>
      <c r="E28" s="377"/>
      <c r="F28" s="377"/>
      <c r="G28" s="377"/>
      <c r="H28" s="377"/>
      <c r="I28" s="377"/>
      <c r="J28" s="377"/>
      <c r="K28" s="377"/>
      <c r="L28" s="377"/>
      <c r="M28" s="377"/>
      <c r="N28" s="592"/>
      <c r="O28" s="35"/>
      <c r="P28" s="29" t="s">
        <v>92</v>
      </c>
      <c r="Q28" s="245">
        <v>1</v>
      </c>
      <c r="R28" s="31">
        <v>12000</v>
      </c>
      <c r="S28" s="32">
        <f>R28*Q28</f>
        <v>12000</v>
      </c>
      <c r="T28" s="587" t="s">
        <v>53</v>
      </c>
      <c r="U28" s="588"/>
      <c r="V28" s="376" t="s">
        <v>54</v>
      </c>
      <c r="W28" s="377"/>
      <c r="X28" s="377"/>
      <c r="Y28" s="377"/>
      <c r="Z28" s="377"/>
      <c r="AA28" s="377"/>
      <c r="AB28" s="377"/>
      <c r="AC28" s="377"/>
      <c r="AD28" s="377"/>
      <c r="AE28" s="377"/>
      <c r="AF28" s="377"/>
      <c r="AG28" s="592"/>
      <c r="AH28" s="35"/>
      <c r="AI28" s="29" t="s">
        <v>37</v>
      </c>
      <c r="AJ28" s="245">
        <v>120</v>
      </c>
      <c r="AK28" s="31">
        <v>380</v>
      </c>
      <c r="AL28" s="32">
        <f t="shared" si="1"/>
        <v>45600</v>
      </c>
    </row>
    <row r="29" spans="1:38" ht="13.5">
      <c r="A29" s="274"/>
      <c r="B29" s="275"/>
      <c r="C29" s="376"/>
      <c r="D29" s="377"/>
      <c r="E29" s="377"/>
      <c r="F29" s="377"/>
      <c r="G29" s="377"/>
      <c r="H29" s="377"/>
      <c r="I29" s="377"/>
      <c r="J29" s="377"/>
      <c r="K29" s="377"/>
      <c r="L29" s="244"/>
      <c r="M29" s="244"/>
      <c r="N29" s="276"/>
      <c r="O29" s="35"/>
      <c r="P29" s="29"/>
      <c r="Q29" s="245"/>
      <c r="R29" s="31"/>
      <c r="S29" s="32"/>
      <c r="T29" s="274"/>
      <c r="U29" s="275"/>
      <c r="V29" s="376"/>
      <c r="W29" s="377"/>
      <c r="X29" s="377"/>
      <c r="Y29" s="377"/>
      <c r="Z29" s="377"/>
      <c r="AA29" s="377"/>
      <c r="AB29" s="377"/>
      <c r="AC29" s="377"/>
      <c r="AD29" s="377"/>
      <c r="AE29" s="377"/>
      <c r="AF29" s="377"/>
      <c r="AG29" s="377"/>
      <c r="AH29" s="592"/>
      <c r="AI29" s="29"/>
      <c r="AJ29" s="245"/>
      <c r="AK29" s="31"/>
      <c r="AL29" s="32"/>
    </row>
    <row r="30" spans="1:38" ht="13.5">
      <c r="A30" s="274"/>
      <c r="B30" s="275"/>
      <c r="C30" s="243"/>
      <c r="D30" s="244"/>
      <c r="E30" s="244"/>
      <c r="F30" s="244"/>
      <c r="G30" s="244"/>
      <c r="H30" s="244"/>
      <c r="I30" s="244"/>
      <c r="J30" s="244"/>
      <c r="K30" s="244"/>
      <c r="L30" s="244"/>
      <c r="M30" s="244"/>
      <c r="N30" s="39" t="s">
        <v>55</v>
      </c>
      <c r="O30" s="35"/>
      <c r="P30" s="29"/>
      <c r="Q30" s="245"/>
      <c r="R30" s="31"/>
      <c r="S30" s="27"/>
      <c r="T30" s="274"/>
      <c r="U30" s="275"/>
      <c r="V30" s="243"/>
      <c r="W30" s="244"/>
      <c r="X30" s="244"/>
      <c r="Y30" s="244"/>
      <c r="Z30" s="244"/>
      <c r="AA30" s="244"/>
      <c r="AB30" s="244"/>
      <c r="AC30" s="244"/>
      <c r="AD30" s="244"/>
      <c r="AE30" s="244"/>
      <c r="AF30" s="244"/>
      <c r="AG30" s="39" t="s">
        <v>55</v>
      </c>
      <c r="AH30" s="35"/>
      <c r="AI30" s="29"/>
      <c r="AJ30" s="245"/>
      <c r="AK30" s="31"/>
      <c r="AL30" s="27"/>
    </row>
    <row r="31" spans="1:38" ht="13.5">
      <c r="A31" s="599">
        <v>4</v>
      </c>
      <c r="B31" s="600"/>
      <c r="C31" s="40" t="s">
        <v>56</v>
      </c>
      <c r="D31" s="244"/>
      <c r="E31" s="244"/>
      <c r="F31" s="244"/>
      <c r="G31" s="244"/>
      <c r="H31" s="244"/>
      <c r="I31" s="244"/>
      <c r="J31" s="244"/>
      <c r="K31" s="244"/>
      <c r="L31" s="244"/>
      <c r="M31" s="244"/>
      <c r="N31" s="276"/>
      <c r="O31" s="35"/>
      <c r="P31" s="29"/>
      <c r="Q31" s="245"/>
      <c r="R31" s="31"/>
      <c r="S31" s="32"/>
      <c r="T31" s="599">
        <v>4</v>
      </c>
      <c r="U31" s="600"/>
      <c r="V31" s="40" t="s">
        <v>56</v>
      </c>
      <c r="W31" s="244"/>
      <c r="X31" s="244"/>
      <c r="Y31" s="244"/>
      <c r="Z31" s="244"/>
      <c r="AA31" s="244"/>
      <c r="AB31" s="244"/>
      <c r="AC31" s="244"/>
      <c r="AD31" s="244"/>
      <c r="AE31" s="244"/>
      <c r="AF31" s="244"/>
      <c r="AG31" s="276"/>
      <c r="AH31" s="35"/>
      <c r="AI31" s="29"/>
      <c r="AJ31" s="245"/>
      <c r="AK31" s="31"/>
      <c r="AL31" s="32"/>
    </row>
    <row r="32" spans="1:38" ht="13.5">
      <c r="A32" s="587">
        <v>1</v>
      </c>
      <c r="B32" s="588"/>
      <c r="C32" s="596" t="s">
        <v>57</v>
      </c>
      <c r="D32" s="597"/>
      <c r="E32" s="597"/>
      <c r="F32" s="597"/>
      <c r="G32" s="597"/>
      <c r="H32" s="597"/>
      <c r="I32" s="597"/>
      <c r="J32" s="597"/>
      <c r="K32" s="272"/>
      <c r="L32" s="272"/>
      <c r="M32" s="272"/>
      <c r="N32" s="273"/>
      <c r="O32" s="35"/>
      <c r="P32" s="29" t="s">
        <v>58</v>
      </c>
      <c r="Q32" s="245">
        <v>2</v>
      </c>
      <c r="R32" s="31">
        <v>3000</v>
      </c>
      <c r="S32" s="32">
        <f t="shared" si="0"/>
        <v>6000</v>
      </c>
      <c r="T32" s="587" t="s">
        <v>23</v>
      </c>
      <c r="U32" s="588"/>
      <c r="V32" s="596" t="s">
        <v>57</v>
      </c>
      <c r="W32" s="597"/>
      <c r="X32" s="597"/>
      <c r="Y32" s="597"/>
      <c r="Z32" s="597"/>
      <c r="AA32" s="597"/>
      <c r="AB32" s="597"/>
      <c r="AC32" s="597"/>
      <c r="AD32" s="272"/>
      <c r="AE32" s="272"/>
      <c r="AF32" s="272"/>
      <c r="AG32" s="273"/>
      <c r="AH32" s="35"/>
      <c r="AI32" s="29" t="s">
        <v>58</v>
      </c>
      <c r="AJ32" s="245">
        <v>2</v>
      </c>
      <c r="AK32" s="31">
        <v>10000</v>
      </c>
      <c r="AL32" s="32">
        <f t="shared" si="1"/>
        <v>20000</v>
      </c>
    </row>
    <row r="33" spans="1:45" ht="13.5">
      <c r="A33" s="587">
        <v>2</v>
      </c>
      <c r="B33" s="588"/>
      <c r="C33" s="596" t="s">
        <v>59</v>
      </c>
      <c r="D33" s="597"/>
      <c r="E33" s="597"/>
      <c r="F33" s="597"/>
      <c r="G33" s="597"/>
      <c r="H33" s="597"/>
      <c r="I33" s="597"/>
      <c r="J33" s="597"/>
      <c r="K33" s="597"/>
      <c r="L33" s="597"/>
      <c r="M33" s="597"/>
      <c r="N33" s="598"/>
      <c r="O33" s="35"/>
      <c r="P33" s="29" t="s">
        <v>58</v>
      </c>
      <c r="Q33" s="245">
        <v>2</v>
      </c>
      <c r="R33" s="31">
        <v>2000</v>
      </c>
      <c r="S33" s="32">
        <f t="shared" si="0"/>
        <v>4000</v>
      </c>
      <c r="T33" s="587" t="s">
        <v>26</v>
      </c>
      <c r="U33" s="588"/>
      <c r="V33" s="596" t="s">
        <v>59</v>
      </c>
      <c r="W33" s="597"/>
      <c r="X33" s="597"/>
      <c r="Y33" s="597"/>
      <c r="Z33" s="597"/>
      <c r="AA33" s="597"/>
      <c r="AB33" s="597"/>
      <c r="AC33" s="597"/>
      <c r="AD33" s="597"/>
      <c r="AE33" s="597"/>
      <c r="AF33" s="597"/>
      <c r="AG33" s="598"/>
      <c r="AH33" s="35"/>
      <c r="AI33" s="29" t="s">
        <v>58</v>
      </c>
      <c r="AJ33" s="245">
        <v>2</v>
      </c>
      <c r="AK33" s="31">
        <v>4000</v>
      </c>
      <c r="AL33" s="32">
        <f t="shared" si="1"/>
        <v>8000</v>
      </c>
    </row>
    <row r="34" spans="1:45" ht="15.5">
      <c r="A34" s="587">
        <v>3</v>
      </c>
      <c r="B34" s="588"/>
      <c r="C34" s="596" t="s">
        <v>60</v>
      </c>
      <c r="D34" s="597"/>
      <c r="E34" s="597"/>
      <c r="F34" s="597"/>
      <c r="G34" s="597"/>
      <c r="H34" s="597"/>
      <c r="I34" s="597"/>
      <c r="J34" s="597"/>
      <c r="K34" s="597"/>
      <c r="L34" s="597"/>
      <c r="M34" s="597"/>
      <c r="N34" s="598"/>
      <c r="O34" s="35"/>
      <c r="P34" s="29" t="s">
        <v>58</v>
      </c>
      <c r="Q34" s="245">
        <v>1</v>
      </c>
      <c r="R34" s="31">
        <v>2000</v>
      </c>
      <c r="S34" s="32">
        <f t="shared" si="0"/>
        <v>2000</v>
      </c>
      <c r="T34" s="587" t="s">
        <v>31</v>
      </c>
      <c r="U34" s="588"/>
      <c r="V34" s="596" t="s">
        <v>60</v>
      </c>
      <c r="W34" s="597"/>
      <c r="X34" s="597"/>
      <c r="Y34" s="597"/>
      <c r="Z34" s="597"/>
      <c r="AA34" s="597"/>
      <c r="AB34" s="597"/>
      <c r="AC34" s="597"/>
      <c r="AD34" s="597"/>
      <c r="AE34" s="597"/>
      <c r="AF34" s="597"/>
      <c r="AG34" s="598"/>
      <c r="AH34" s="35"/>
      <c r="AI34" s="29" t="s">
        <v>58</v>
      </c>
      <c r="AJ34" s="245">
        <v>1</v>
      </c>
      <c r="AK34" s="31">
        <v>2000</v>
      </c>
      <c r="AL34" s="32">
        <f t="shared" si="1"/>
        <v>2000</v>
      </c>
      <c r="AN34" s="303"/>
      <c r="AO34" s="303"/>
      <c r="AP34" s="303"/>
      <c r="AQ34" s="303"/>
      <c r="AR34" s="303"/>
      <c r="AS34" s="303"/>
    </row>
    <row r="35" spans="1:45" ht="15.5">
      <c r="A35" s="587">
        <v>4</v>
      </c>
      <c r="B35" s="588"/>
      <c r="C35" s="376" t="s">
        <v>61</v>
      </c>
      <c r="D35" s="377"/>
      <c r="E35" s="377"/>
      <c r="F35" s="377"/>
      <c r="G35" s="377"/>
      <c r="H35" s="377"/>
      <c r="I35" s="377"/>
      <c r="J35" s="377"/>
      <c r="K35" s="377"/>
      <c r="L35" s="377"/>
      <c r="M35" s="377"/>
      <c r="N35" s="592"/>
      <c r="O35" s="35"/>
      <c r="P35" s="29" t="s">
        <v>20</v>
      </c>
      <c r="Q35" s="245">
        <v>1</v>
      </c>
      <c r="R35" s="31">
        <v>1875</v>
      </c>
      <c r="S35" s="32">
        <f t="shared" si="0"/>
        <v>1875</v>
      </c>
      <c r="T35" s="587" t="s">
        <v>33</v>
      </c>
      <c r="U35" s="588"/>
      <c r="V35" s="376" t="s">
        <v>61</v>
      </c>
      <c r="W35" s="377"/>
      <c r="X35" s="377"/>
      <c r="Y35" s="377"/>
      <c r="Z35" s="377"/>
      <c r="AA35" s="377"/>
      <c r="AB35" s="377"/>
      <c r="AC35" s="377"/>
      <c r="AD35" s="377"/>
      <c r="AE35" s="377"/>
      <c r="AF35" s="377"/>
      <c r="AG35" s="592"/>
      <c r="AH35" s="35"/>
      <c r="AI35" s="29" t="s">
        <v>20</v>
      </c>
      <c r="AJ35" s="245">
        <v>1</v>
      </c>
      <c r="AK35" s="31">
        <v>3000</v>
      </c>
      <c r="AL35" s="32">
        <f t="shared" si="1"/>
        <v>3000</v>
      </c>
      <c r="AN35" s="303"/>
      <c r="AO35" s="303"/>
      <c r="AP35" s="303"/>
      <c r="AQ35" s="303"/>
      <c r="AR35" s="303"/>
      <c r="AS35" s="303"/>
    </row>
    <row r="36" spans="1:45" ht="15.5">
      <c r="A36" s="587">
        <v>5</v>
      </c>
      <c r="B36" s="588"/>
      <c r="C36" s="376" t="s">
        <v>62</v>
      </c>
      <c r="D36" s="377"/>
      <c r="E36" s="377"/>
      <c r="F36" s="377"/>
      <c r="G36" s="377"/>
      <c r="H36" s="377"/>
      <c r="I36" s="377"/>
      <c r="J36" s="377"/>
      <c r="K36" s="377"/>
      <c r="L36" s="377"/>
      <c r="M36" s="377"/>
      <c r="N36" s="592"/>
      <c r="O36" s="35"/>
      <c r="P36" s="29" t="s">
        <v>20</v>
      </c>
      <c r="Q36" s="245">
        <v>1</v>
      </c>
      <c r="R36" s="31">
        <v>62500</v>
      </c>
      <c r="S36" s="32">
        <f t="shared" si="0"/>
        <v>62500</v>
      </c>
      <c r="T36" s="587" t="s">
        <v>35</v>
      </c>
      <c r="U36" s="588"/>
      <c r="V36" s="376" t="s">
        <v>62</v>
      </c>
      <c r="W36" s="377"/>
      <c r="X36" s="377"/>
      <c r="Y36" s="377"/>
      <c r="Z36" s="377"/>
      <c r="AA36" s="377"/>
      <c r="AB36" s="377"/>
      <c r="AC36" s="377"/>
      <c r="AD36" s="377"/>
      <c r="AE36" s="377"/>
      <c r="AF36" s="377"/>
      <c r="AG36" s="592"/>
      <c r="AH36" s="35"/>
      <c r="AI36" s="29" t="s">
        <v>63</v>
      </c>
      <c r="AJ36" s="245">
        <v>1</v>
      </c>
      <c r="AK36" s="31">
        <v>30000</v>
      </c>
      <c r="AL36" s="32">
        <f t="shared" si="1"/>
        <v>30000</v>
      </c>
      <c r="AN36" s="303"/>
      <c r="AO36" s="303"/>
      <c r="AP36" s="303"/>
      <c r="AQ36" s="303"/>
      <c r="AR36" s="303"/>
      <c r="AS36" s="303"/>
    </row>
    <row r="37" spans="1:45" ht="13.5">
      <c r="A37" s="587">
        <v>6</v>
      </c>
      <c r="B37" s="588"/>
      <c r="C37" s="376" t="s">
        <v>64</v>
      </c>
      <c r="D37" s="377"/>
      <c r="E37" s="377"/>
      <c r="F37" s="377"/>
      <c r="G37" s="377"/>
      <c r="H37" s="377"/>
      <c r="I37" s="377"/>
      <c r="J37" s="377"/>
      <c r="K37" s="377"/>
      <c r="L37" s="377"/>
      <c r="M37" s="377"/>
      <c r="N37" s="592"/>
      <c r="O37" s="35"/>
      <c r="P37" s="29" t="s">
        <v>63</v>
      </c>
      <c r="Q37" s="245">
        <v>1</v>
      </c>
      <c r="R37" s="31">
        <v>31250</v>
      </c>
      <c r="S37" s="32">
        <f t="shared" si="0"/>
        <v>31250</v>
      </c>
      <c r="T37" s="274"/>
      <c r="U37" s="275"/>
      <c r="V37" s="376" t="s">
        <v>64</v>
      </c>
      <c r="W37" s="377"/>
      <c r="X37" s="377"/>
      <c r="Y37" s="377"/>
      <c r="Z37" s="377"/>
      <c r="AA37" s="377"/>
      <c r="AB37" s="377"/>
      <c r="AC37" s="377"/>
      <c r="AD37" s="377"/>
      <c r="AE37" s="377"/>
      <c r="AF37" s="377"/>
      <c r="AG37" s="592"/>
      <c r="AH37" s="35"/>
      <c r="AI37" s="29" t="s">
        <v>63</v>
      </c>
      <c r="AJ37" s="245">
        <v>1</v>
      </c>
      <c r="AK37" s="31">
        <v>7500</v>
      </c>
      <c r="AL37" s="32">
        <f t="shared" si="1"/>
        <v>7500</v>
      </c>
    </row>
    <row r="38" spans="1:45" ht="13.5">
      <c r="A38" s="274">
        <v>7</v>
      </c>
      <c r="B38" s="275"/>
      <c r="C38" s="596" t="s">
        <v>65</v>
      </c>
      <c r="D38" s="597"/>
      <c r="E38" s="597"/>
      <c r="F38" s="597"/>
      <c r="G38" s="597"/>
      <c r="H38" s="597"/>
      <c r="I38" s="597"/>
      <c r="J38" s="597"/>
      <c r="K38" s="597"/>
      <c r="L38" s="597"/>
      <c r="M38" s="597"/>
      <c r="N38" s="598"/>
      <c r="O38" s="35"/>
      <c r="P38" s="29" t="s">
        <v>63</v>
      </c>
      <c r="Q38" s="245">
        <v>1</v>
      </c>
      <c r="R38" s="31">
        <v>12500</v>
      </c>
      <c r="S38" s="32">
        <f t="shared" si="0"/>
        <v>12500</v>
      </c>
      <c r="T38" s="587" t="s">
        <v>38</v>
      </c>
      <c r="U38" s="588"/>
      <c r="V38" s="596" t="s">
        <v>65</v>
      </c>
      <c r="W38" s="597"/>
      <c r="X38" s="597"/>
      <c r="Y38" s="597"/>
      <c r="Z38" s="597"/>
      <c r="AA38" s="597"/>
      <c r="AB38" s="597"/>
      <c r="AC38" s="597"/>
      <c r="AD38" s="597"/>
      <c r="AE38" s="597"/>
      <c r="AF38" s="597"/>
      <c r="AG38" s="598"/>
      <c r="AH38" s="35"/>
      <c r="AI38" s="29" t="s">
        <v>63</v>
      </c>
      <c r="AJ38" s="245">
        <v>1</v>
      </c>
      <c r="AK38" s="31">
        <v>3000</v>
      </c>
      <c r="AL38" s="32">
        <f t="shared" si="1"/>
        <v>3000</v>
      </c>
    </row>
    <row r="39" spans="1:45" ht="13.5">
      <c r="A39" s="587">
        <v>8</v>
      </c>
      <c r="B39" s="588"/>
      <c r="C39" s="596" t="s">
        <v>66</v>
      </c>
      <c r="D39" s="597"/>
      <c r="E39" s="597"/>
      <c r="F39" s="597"/>
      <c r="G39" s="597"/>
      <c r="H39" s="597"/>
      <c r="I39" s="597"/>
      <c r="J39" s="597"/>
      <c r="K39" s="597"/>
      <c r="L39" s="597"/>
      <c r="M39" s="597"/>
      <c r="N39" s="598"/>
      <c r="O39" s="35"/>
      <c r="P39" s="29" t="s">
        <v>74</v>
      </c>
      <c r="Q39" s="245">
        <v>1</v>
      </c>
      <c r="R39" s="31">
        <v>3125</v>
      </c>
      <c r="S39" s="32">
        <f t="shared" si="0"/>
        <v>3125</v>
      </c>
      <c r="T39" s="587" t="s">
        <v>41</v>
      </c>
      <c r="U39" s="588"/>
      <c r="V39" s="596" t="s">
        <v>66</v>
      </c>
      <c r="W39" s="597"/>
      <c r="X39" s="597"/>
      <c r="Y39" s="597"/>
      <c r="Z39" s="597"/>
      <c r="AA39" s="597"/>
      <c r="AB39" s="597"/>
      <c r="AC39" s="597"/>
      <c r="AD39" s="597"/>
      <c r="AE39" s="597"/>
      <c r="AF39" s="597"/>
      <c r="AG39" s="273"/>
      <c r="AH39" s="35"/>
      <c r="AI39" s="29" t="s">
        <v>67</v>
      </c>
      <c r="AJ39" s="245">
        <v>1</v>
      </c>
      <c r="AK39" s="31">
        <v>5000</v>
      </c>
      <c r="AL39" s="32">
        <f t="shared" si="1"/>
        <v>5000</v>
      </c>
    </row>
    <row r="40" spans="1:45" ht="13.5">
      <c r="A40" s="587">
        <v>9</v>
      </c>
      <c r="B40" s="588"/>
      <c r="C40" s="596" t="s">
        <v>68</v>
      </c>
      <c r="D40" s="597"/>
      <c r="E40" s="597"/>
      <c r="F40" s="597"/>
      <c r="G40" s="597"/>
      <c r="H40" s="597"/>
      <c r="I40" s="597"/>
      <c r="J40" s="597"/>
      <c r="K40" s="597"/>
      <c r="L40" s="597"/>
      <c r="M40" s="597"/>
      <c r="N40" s="273"/>
      <c r="O40" s="35"/>
      <c r="P40" s="29" t="s">
        <v>20</v>
      </c>
      <c r="Q40" s="245">
        <v>1</v>
      </c>
      <c r="R40" s="31">
        <v>18750</v>
      </c>
      <c r="S40" s="32">
        <f t="shared" si="0"/>
        <v>18750</v>
      </c>
      <c r="T40" s="587" t="s">
        <v>44</v>
      </c>
      <c r="U40" s="588"/>
      <c r="V40" s="376" t="s">
        <v>68</v>
      </c>
      <c r="W40" s="377"/>
      <c r="X40" s="377"/>
      <c r="Y40" s="377"/>
      <c r="Z40" s="377"/>
      <c r="AA40" s="377"/>
      <c r="AB40" s="377"/>
      <c r="AC40" s="377"/>
      <c r="AD40" s="377"/>
      <c r="AE40" s="377"/>
      <c r="AF40" s="377"/>
      <c r="AG40" s="592"/>
      <c r="AH40" s="35"/>
      <c r="AI40" s="29" t="s">
        <v>20</v>
      </c>
      <c r="AJ40" s="245">
        <v>1</v>
      </c>
      <c r="AK40" s="31">
        <v>7500</v>
      </c>
      <c r="AL40" s="32">
        <f t="shared" si="1"/>
        <v>7500</v>
      </c>
    </row>
    <row r="41" spans="1:45" ht="13.5">
      <c r="A41" s="587">
        <v>10</v>
      </c>
      <c r="B41" s="588"/>
      <c r="C41" s="593" t="s">
        <v>69</v>
      </c>
      <c r="D41" s="594"/>
      <c r="E41" s="594"/>
      <c r="F41" s="594"/>
      <c r="G41" s="594"/>
      <c r="H41" s="594"/>
      <c r="I41" s="594"/>
      <c r="J41" s="594"/>
      <c r="K41" s="594"/>
      <c r="L41" s="594"/>
      <c r="M41" s="594"/>
      <c r="N41" s="595"/>
      <c r="O41" s="35"/>
      <c r="P41" s="29" t="s">
        <v>20</v>
      </c>
      <c r="Q41" s="245">
        <v>1</v>
      </c>
      <c r="R41" s="31">
        <v>2500</v>
      </c>
      <c r="S41" s="32">
        <f t="shared" si="0"/>
        <v>2500</v>
      </c>
      <c r="T41" s="587" t="s">
        <v>46</v>
      </c>
      <c r="U41" s="588"/>
      <c r="V41" s="593" t="s">
        <v>69</v>
      </c>
      <c r="W41" s="594"/>
      <c r="X41" s="594"/>
      <c r="Y41" s="594"/>
      <c r="Z41" s="594"/>
      <c r="AA41" s="594"/>
      <c r="AB41" s="594"/>
      <c r="AC41" s="594"/>
      <c r="AD41" s="594"/>
      <c r="AE41" s="594"/>
      <c r="AF41" s="594"/>
      <c r="AG41" s="595"/>
      <c r="AH41" s="35"/>
      <c r="AI41" s="29" t="s">
        <v>20</v>
      </c>
      <c r="AJ41" s="245">
        <v>1</v>
      </c>
      <c r="AK41" s="31">
        <v>3000</v>
      </c>
      <c r="AL41" s="32">
        <f t="shared" si="1"/>
        <v>3000</v>
      </c>
    </row>
    <row r="42" spans="1:45" ht="13.5">
      <c r="A42" s="587">
        <v>11</v>
      </c>
      <c r="B42" s="588"/>
      <c r="C42" s="593" t="s">
        <v>70</v>
      </c>
      <c r="D42" s="594"/>
      <c r="E42" s="594"/>
      <c r="F42" s="594"/>
      <c r="G42" s="594"/>
      <c r="H42" s="594"/>
      <c r="I42" s="594"/>
      <c r="J42" s="594"/>
      <c r="K42" s="594"/>
      <c r="L42" s="594"/>
      <c r="M42" s="594"/>
      <c r="N42" s="595"/>
      <c r="O42" s="35"/>
      <c r="P42" s="29" t="s">
        <v>20</v>
      </c>
      <c r="Q42" s="245">
        <v>1</v>
      </c>
      <c r="R42" s="31">
        <v>10000</v>
      </c>
      <c r="S42" s="32">
        <f t="shared" si="0"/>
        <v>10000</v>
      </c>
      <c r="T42" s="587" t="s">
        <v>48</v>
      </c>
      <c r="U42" s="588"/>
      <c r="V42" s="41"/>
      <c r="W42" s="272" t="s">
        <v>70</v>
      </c>
      <c r="X42" s="272"/>
      <c r="Y42" s="272"/>
      <c r="Z42" s="272"/>
      <c r="AA42" s="272"/>
      <c r="AB42" s="272"/>
      <c r="AC42" s="272"/>
      <c r="AD42" s="272"/>
      <c r="AE42" s="272"/>
      <c r="AF42" s="272"/>
      <c r="AG42" s="273"/>
      <c r="AH42" s="35"/>
      <c r="AI42" s="29" t="s">
        <v>20</v>
      </c>
      <c r="AJ42" s="245">
        <v>1</v>
      </c>
      <c r="AK42" s="31">
        <v>2000</v>
      </c>
      <c r="AL42" s="32">
        <f t="shared" si="1"/>
        <v>2000</v>
      </c>
    </row>
    <row r="43" spans="1:45" ht="13.5">
      <c r="A43" s="587">
        <v>12</v>
      </c>
      <c r="B43" s="588"/>
      <c r="C43" s="376" t="s">
        <v>71</v>
      </c>
      <c r="D43" s="377"/>
      <c r="E43" s="377"/>
      <c r="F43" s="377"/>
      <c r="G43" s="377"/>
      <c r="H43" s="377"/>
      <c r="I43" s="377"/>
      <c r="J43" s="377"/>
      <c r="K43" s="377"/>
      <c r="L43" s="272"/>
      <c r="M43" s="272"/>
      <c r="N43" s="273"/>
      <c r="O43" s="35"/>
      <c r="P43" s="29" t="s">
        <v>67</v>
      </c>
      <c r="Q43" s="245">
        <v>1</v>
      </c>
      <c r="R43" s="31">
        <v>6250</v>
      </c>
      <c r="S43" s="32">
        <f t="shared" si="0"/>
        <v>6250</v>
      </c>
      <c r="T43" s="587" t="s">
        <v>51</v>
      </c>
      <c r="U43" s="588"/>
      <c r="V43" s="243"/>
      <c r="W43" s="244" t="s">
        <v>71</v>
      </c>
      <c r="X43" s="244"/>
      <c r="Y43" s="244"/>
      <c r="Z43" s="244"/>
      <c r="AA43" s="244"/>
      <c r="AB43" s="244"/>
      <c r="AC43" s="244"/>
      <c r="AD43" s="244"/>
      <c r="AE43" s="244"/>
      <c r="AF43" s="244"/>
      <c r="AG43" s="276"/>
      <c r="AH43" s="35"/>
      <c r="AI43" s="29" t="s">
        <v>67</v>
      </c>
      <c r="AJ43" s="245">
        <v>1</v>
      </c>
      <c r="AK43" s="31">
        <v>10000</v>
      </c>
      <c r="AL43" s="32">
        <f t="shared" si="1"/>
        <v>10000</v>
      </c>
    </row>
    <row r="44" spans="1:45" ht="13.5">
      <c r="A44" s="297"/>
      <c r="B44" s="298"/>
      <c r="C44" s="376" t="s">
        <v>238</v>
      </c>
      <c r="D44" s="377"/>
      <c r="E44" s="377"/>
      <c r="F44" s="377"/>
      <c r="G44" s="377"/>
      <c r="H44" s="377"/>
      <c r="I44" s="377"/>
      <c r="J44" s="377"/>
      <c r="K44" s="377"/>
      <c r="L44" s="377"/>
      <c r="M44" s="377"/>
      <c r="N44" s="377"/>
      <c r="O44" s="592"/>
      <c r="P44" s="29" t="s">
        <v>37</v>
      </c>
      <c r="Q44" s="288">
        <v>20</v>
      </c>
      <c r="R44" s="31">
        <v>1200</v>
      </c>
      <c r="S44" s="32">
        <f t="shared" si="0"/>
        <v>24000</v>
      </c>
      <c r="T44" s="297"/>
      <c r="U44" s="298"/>
      <c r="V44" s="589" t="s">
        <v>238</v>
      </c>
      <c r="W44" s="590"/>
      <c r="X44" s="590"/>
      <c r="Y44" s="590"/>
      <c r="Z44" s="590"/>
      <c r="AA44" s="590"/>
      <c r="AB44" s="590"/>
      <c r="AC44" s="590"/>
      <c r="AD44" s="590"/>
      <c r="AE44" s="590"/>
      <c r="AF44" s="590"/>
      <c r="AG44" s="590"/>
      <c r="AH44" s="591"/>
      <c r="AI44" s="29" t="s">
        <v>37</v>
      </c>
      <c r="AJ44" s="288">
        <v>20</v>
      </c>
      <c r="AK44" s="31">
        <v>1200</v>
      </c>
      <c r="AL44" s="32">
        <f t="shared" si="1"/>
        <v>24000</v>
      </c>
    </row>
    <row r="45" spans="1:45" ht="13.5">
      <c r="A45" s="297"/>
      <c r="B45" s="298"/>
      <c r="C45" s="376" t="s">
        <v>237</v>
      </c>
      <c r="D45" s="377"/>
      <c r="E45" s="377"/>
      <c r="F45" s="377"/>
      <c r="G45" s="377"/>
      <c r="H45" s="377"/>
      <c r="I45" s="377"/>
      <c r="J45" s="377"/>
      <c r="K45" s="377"/>
      <c r="L45" s="377"/>
      <c r="M45" s="377"/>
      <c r="N45" s="592"/>
      <c r="O45" s="35"/>
      <c r="P45" s="29" t="s">
        <v>37</v>
      </c>
      <c r="Q45" s="288">
        <v>30</v>
      </c>
      <c r="R45" s="31">
        <v>800</v>
      </c>
      <c r="S45" s="32">
        <f t="shared" si="0"/>
        <v>24000</v>
      </c>
      <c r="T45" s="297"/>
      <c r="U45" s="298"/>
      <c r="V45" s="589" t="s">
        <v>239</v>
      </c>
      <c r="W45" s="590"/>
      <c r="X45" s="590"/>
      <c r="Y45" s="590"/>
      <c r="Z45" s="590"/>
      <c r="AA45" s="590"/>
      <c r="AB45" s="590"/>
      <c r="AC45" s="590"/>
      <c r="AD45" s="590"/>
      <c r="AE45" s="590"/>
      <c r="AF45" s="590"/>
      <c r="AG45" s="590"/>
      <c r="AH45" s="591"/>
      <c r="AI45" s="29" t="s">
        <v>37</v>
      </c>
      <c r="AJ45" s="288">
        <v>30</v>
      </c>
      <c r="AK45" s="31">
        <v>800</v>
      </c>
      <c r="AL45" s="32">
        <f t="shared" si="1"/>
        <v>24000</v>
      </c>
    </row>
    <row r="46" spans="1:45" ht="15.5">
      <c r="A46" s="587"/>
      <c r="B46" s="588"/>
      <c r="C46" s="589"/>
      <c r="D46" s="590"/>
      <c r="E46" s="590"/>
      <c r="F46" s="590"/>
      <c r="G46" s="590"/>
      <c r="H46" s="590"/>
      <c r="I46" s="590"/>
      <c r="J46" s="590"/>
      <c r="K46" s="590"/>
      <c r="L46" s="244"/>
      <c r="M46" s="244"/>
      <c r="N46" s="276"/>
      <c r="O46" s="35"/>
      <c r="P46" s="29"/>
      <c r="Q46" s="245"/>
      <c r="R46" s="31"/>
      <c r="S46" s="32"/>
      <c r="T46" s="577" t="s">
        <v>8</v>
      </c>
      <c r="U46" s="578"/>
      <c r="V46" s="579" t="s">
        <v>55</v>
      </c>
      <c r="W46" s="580"/>
      <c r="X46" s="580"/>
      <c r="Y46" s="580"/>
      <c r="Z46" s="580"/>
      <c r="AA46" s="580"/>
      <c r="AB46" s="580"/>
      <c r="AC46" s="580"/>
      <c r="AD46" s="580"/>
      <c r="AE46" s="580"/>
      <c r="AF46" s="580"/>
      <c r="AG46" s="581"/>
      <c r="AH46" s="257"/>
      <c r="AI46" s="42"/>
      <c r="AJ46" s="43"/>
      <c r="AK46" s="44"/>
      <c r="AL46" s="45">
        <f>SUM(AL13:AL45)</f>
        <v>369450</v>
      </c>
      <c r="AN46" s="303"/>
      <c r="AO46" s="303"/>
      <c r="AP46" s="303"/>
      <c r="AQ46" s="303"/>
      <c r="AR46" s="303"/>
      <c r="AS46" s="303"/>
    </row>
    <row r="47" spans="1:45" ht="15.5">
      <c r="A47" s="577" t="s">
        <v>8</v>
      </c>
      <c r="B47" s="578"/>
      <c r="C47" s="579" t="s">
        <v>55</v>
      </c>
      <c r="D47" s="580"/>
      <c r="E47" s="580"/>
      <c r="F47" s="580"/>
      <c r="G47" s="580"/>
      <c r="H47" s="580"/>
      <c r="I47" s="580"/>
      <c r="J47" s="580"/>
      <c r="K47" s="580"/>
      <c r="L47" s="580"/>
      <c r="M47" s="580"/>
      <c r="N47" s="581"/>
      <c r="O47" s="257"/>
      <c r="P47" s="42"/>
      <c r="Q47" s="43"/>
      <c r="R47" s="44"/>
      <c r="S47" s="45">
        <f>SUM(S13:S46)</f>
        <v>370648</v>
      </c>
      <c r="T47" s="582"/>
      <c r="U47" s="583"/>
      <c r="V47" s="584"/>
      <c r="W47" s="585"/>
      <c r="X47" s="585"/>
      <c r="Y47" s="585"/>
      <c r="Z47" s="585"/>
      <c r="AA47" s="585"/>
      <c r="AB47" s="585"/>
      <c r="AC47" s="585"/>
      <c r="AD47" s="585"/>
      <c r="AE47" s="585"/>
      <c r="AF47" s="585"/>
      <c r="AG47" s="586"/>
      <c r="AH47" s="257"/>
      <c r="AI47" s="42"/>
      <c r="AJ47" s="43"/>
      <c r="AK47" s="44"/>
      <c r="AL47" s="45"/>
      <c r="AN47" s="303"/>
      <c r="AO47" s="303"/>
      <c r="AP47" s="303"/>
      <c r="AQ47" s="303"/>
      <c r="AR47" s="303"/>
      <c r="AS47" s="303"/>
    </row>
    <row r="48" spans="1:45" ht="13.5">
      <c r="A48" s="582"/>
      <c r="B48" s="583"/>
      <c r="C48" s="584"/>
      <c r="D48" s="585"/>
      <c r="E48" s="585"/>
      <c r="F48" s="585"/>
      <c r="G48" s="585"/>
      <c r="H48" s="585"/>
      <c r="I48" s="585"/>
      <c r="J48" s="585"/>
      <c r="K48" s="585"/>
      <c r="L48" s="585"/>
      <c r="M48" s="585"/>
      <c r="N48" s="586"/>
      <c r="O48" s="257"/>
      <c r="P48" s="42"/>
      <c r="Q48" s="43"/>
      <c r="R48" s="44"/>
      <c r="S48" s="45"/>
      <c r="T48" s="567"/>
      <c r="U48" s="568"/>
      <c r="V48" s="376"/>
      <c r="W48" s="569"/>
      <c r="X48" s="569"/>
      <c r="Y48" s="569"/>
      <c r="Z48" s="569"/>
      <c r="AA48" s="569"/>
      <c r="AB48" s="569"/>
      <c r="AC48" s="569"/>
      <c r="AD48" s="569"/>
      <c r="AE48" s="569"/>
      <c r="AF48" s="569"/>
      <c r="AG48" s="570"/>
      <c r="AH48" s="34"/>
      <c r="AI48" s="29"/>
      <c r="AJ48" s="47"/>
      <c r="AK48" s="31"/>
      <c r="AL48" s="32"/>
    </row>
    <row r="49" spans="1:38" ht="14">
      <c r="A49" s="567"/>
      <c r="B49" s="568"/>
      <c r="C49" s="376"/>
      <c r="D49" s="569"/>
      <c r="E49" s="569"/>
      <c r="F49" s="569"/>
      <c r="G49" s="569"/>
      <c r="H49" s="569"/>
      <c r="I49" s="569"/>
      <c r="J49" s="569"/>
      <c r="K49" s="569"/>
      <c r="L49" s="569"/>
      <c r="M49" s="569"/>
      <c r="N49" s="570"/>
      <c r="O49" s="34"/>
      <c r="P49" s="29"/>
      <c r="Q49" s="47"/>
      <c r="R49" s="31"/>
      <c r="S49" s="32"/>
      <c r="T49" s="443" t="s">
        <v>72</v>
      </c>
      <c r="U49" s="444"/>
      <c r="V49" s="571"/>
      <c r="W49" s="572"/>
      <c r="X49" s="572"/>
      <c r="Y49" s="572"/>
      <c r="Z49" s="572"/>
      <c r="AA49" s="572"/>
      <c r="AB49" s="572"/>
      <c r="AC49" s="572"/>
      <c r="AD49" s="572"/>
      <c r="AE49" s="572"/>
      <c r="AF49" s="572"/>
      <c r="AG49" s="573"/>
      <c r="AH49" s="48"/>
      <c r="AI49" s="49"/>
      <c r="AJ49" s="50"/>
      <c r="AK49" s="51"/>
      <c r="AL49" s="27"/>
    </row>
    <row r="50" spans="1:38" ht="14">
      <c r="A50" s="443" t="s">
        <v>72</v>
      </c>
      <c r="B50" s="444"/>
      <c r="C50" s="574" t="s">
        <v>73</v>
      </c>
      <c r="D50" s="575"/>
      <c r="E50" s="575"/>
      <c r="F50" s="575"/>
      <c r="G50" s="575"/>
      <c r="H50" s="575"/>
      <c r="I50" s="575"/>
      <c r="J50" s="575"/>
      <c r="K50" s="575"/>
      <c r="L50" s="575"/>
      <c r="M50" s="575"/>
      <c r="N50" s="576"/>
      <c r="O50" s="48"/>
      <c r="P50" s="49"/>
      <c r="Q50" s="50"/>
      <c r="R50" s="51"/>
      <c r="S50" s="27"/>
      <c r="T50" s="443"/>
      <c r="U50" s="444"/>
      <c r="V50" s="574" t="s">
        <v>73</v>
      </c>
      <c r="W50" s="575"/>
      <c r="X50" s="575"/>
      <c r="Y50" s="575"/>
      <c r="Z50" s="575"/>
      <c r="AA50" s="575"/>
      <c r="AB50" s="575"/>
      <c r="AC50" s="575"/>
      <c r="AD50" s="575"/>
      <c r="AE50" s="575"/>
      <c r="AF50" s="575"/>
      <c r="AG50" s="576"/>
      <c r="AH50" s="48"/>
      <c r="AI50" s="49"/>
      <c r="AJ50" s="50"/>
      <c r="AK50" s="51"/>
      <c r="AL50" s="27"/>
    </row>
    <row r="51" spans="1:38" ht="13.5">
      <c r="A51" s="443"/>
      <c r="B51" s="444"/>
      <c r="C51" s="536" t="s">
        <v>160</v>
      </c>
      <c r="D51" s="537"/>
      <c r="E51" s="537"/>
      <c r="F51" s="537"/>
      <c r="G51" s="537"/>
      <c r="H51" s="537"/>
      <c r="I51" s="537"/>
      <c r="J51" s="537"/>
      <c r="K51" s="537"/>
      <c r="L51" s="537"/>
      <c r="M51" s="537"/>
      <c r="N51" s="538"/>
      <c r="O51" s="52"/>
      <c r="P51" s="53" t="s">
        <v>74</v>
      </c>
      <c r="Q51" s="54"/>
      <c r="R51" s="52">
        <v>50000</v>
      </c>
      <c r="S51" s="27"/>
      <c r="T51" s="480">
        <v>1</v>
      </c>
      <c r="U51" s="481"/>
      <c r="V51" s="514" t="s">
        <v>160</v>
      </c>
      <c r="W51" s="515"/>
      <c r="X51" s="515"/>
      <c r="Y51" s="515"/>
      <c r="Z51" s="515"/>
      <c r="AA51" s="515"/>
      <c r="AB51" s="515"/>
      <c r="AC51" s="515"/>
      <c r="AD51" s="515"/>
      <c r="AE51" s="515"/>
      <c r="AF51" s="515"/>
      <c r="AG51" s="516"/>
      <c r="AH51" s="59" t="s">
        <v>200</v>
      </c>
      <c r="AI51" s="53" t="s">
        <v>74</v>
      </c>
      <c r="AJ51" s="54">
        <v>1</v>
      </c>
      <c r="AK51" s="52"/>
      <c r="AL51" s="55">
        <f t="shared" ref="AL51:AL59" si="2">AK51*AJ51</f>
        <v>0</v>
      </c>
    </row>
    <row r="52" spans="1:38" ht="14.25" customHeight="1">
      <c r="A52" s="480">
        <v>1</v>
      </c>
      <c r="B52" s="481"/>
      <c r="C52" s="536" t="s">
        <v>161</v>
      </c>
      <c r="D52" s="537"/>
      <c r="E52" s="537"/>
      <c r="F52" s="537"/>
      <c r="G52" s="537"/>
      <c r="H52" s="537"/>
      <c r="I52" s="537"/>
      <c r="J52" s="537"/>
      <c r="K52" s="537"/>
      <c r="L52" s="537"/>
      <c r="M52" s="537"/>
      <c r="N52" s="538"/>
      <c r="O52" s="57"/>
      <c r="P52" s="53" t="s">
        <v>78</v>
      </c>
      <c r="Q52" s="54"/>
      <c r="R52" s="58">
        <v>28187.5</v>
      </c>
      <c r="S52" s="55">
        <f t="shared" ref="S52:S60" si="3">R52*Q52</f>
        <v>0</v>
      </c>
      <c r="T52" s="480">
        <v>2</v>
      </c>
      <c r="U52" s="481"/>
      <c r="V52" s="514" t="s">
        <v>161</v>
      </c>
      <c r="W52" s="515"/>
      <c r="X52" s="515"/>
      <c r="Y52" s="515"/>
      <c r="Z52" s="515"/>
      <c r="AA52" s="515"/>
      <c r="AB52" s="515"/>
      <c r="AC52" s="515"/>
      <c r="AD52" s="515"/>
      <c r="AE52" s="515"/>
      <c r="AF52" s="515"/>
      <c r="AG52" s="516"/>
      <c r="AH52" s="59" t="s">
        <v>200</v>
      </c>
      <c r="AI52" s="53" t="s">
        <v>78</v>
      </c>
      <c r="AJ52" s="54">
        <v>2</v>
      </c>
      <c r="AK52" s="52"/>
      <c r="AL52" s="55">
        <f>AK52*AJ52</f>
        <v>0</v>
      </c>
    </row>
    <row r="53" spans="1:38" ht="14.25" customHeight="1">
      <c r="A53" s="480">
        <v>2</v>
      </c>
      <c r="B53" s="481"/>
      <c r="C53" s="536" t="s">
        <v>162</v>
      </c>
      <c r="D53" s="537"/>
      <c r="E53" s="537"/>
      <c r="F53" s="537"/>
      <c r="G53" s="537"/>
      <c r="H53" s="537"/>
      <c r="I53" s="537"/>
      <c r="J53" s="537"/>
      <c r="K53" s="537"/>
      <c r="L53" s="537"/>
      <c r="M53" s="537"/>
      <c r="N53" s="538"/>
      <c r="O53" s="59"/>
      <c r="P53" s="53" t="s">
        <v>78</v>
      </c>
      <c r="Q53" s="54"/>
      <c r="R53" s="60">
        <v>8868.75</v>
      </c>
      <c r="S53" s="55">
        <f>R53*Q53</f>
        <v>0</v>
      </c>
      <c r="T53" s="480">
        <v>3</v>
      </c>
      <c r="U53" s="481"/>
      <c r="V53" s="514" t="s">
        <v>162</v>
      </c>
      <c r="W53" s="515"/>
      <c r="X53" s="515"/>
      <c r="Y53" s="515"/>
      <c r="Z53" s="515"/>
      <c r="AA53" s="515"/>
      <c r="AB53" s="515"/>
      <c r="AC53" s="515"/>
      <c r="AD53" s="515"/>
      <c r="AE53" s="515"/>
      <c r="AF53" s="515"/>
      <c r="AG53" s="516"/>
      <c r="AH53" s="59" t="s">
        <v>200</v>
      </c>
      <c r="AI53" s="53" t="s">
        <v>78</v>
      </c>
      <c r="AJ53" s="54">
        <v>1</v>
      </c>
      <c r="AK53" s="52"/>
      <c r="AL53" s="55">
        <f t="shared" si="2"/>
        <v>0</v>
      </c>
    </row>
    <row r="54" spans="1:38" ht="14.25" customHeight="1">
      <c r="A54" s="480">
        <v>3</v>
      </c>
      <c r="B54" s="481"/>
      <c r="C54" s="536" t="s">
        <v>163</v>
      </c>
      <c r="D54" s="537"/>
      <c r="E54" s="537"/>
      <c r="F54" s="537"/>
      <c r="G54" s="537"/>
      <c r="H54" s="537"/>
      <c r="I54" s="537"/>
      <c r="J54" s="537"/>
      <c r="K54" s="537"/>
      <c r="L54" s="537"/>
      <c r="M54" s="537"/>
      <c r="N54" s="538"/>
      <c r="O54" s="59"/>
      <c r="P54" s="53" t="s">
        <v>78</v>
      </c>
      <c r="Q54" s="54"/>
      <c r="R54" s="60">
        <v>5125</v>
      </c>
      <c r="S54" s="55">
        <f t="shared" si="3"/>
        <v>0</v>
      </c>
      <c r="T54" s="239"/>
      <c r="U54" s="240"/>
      <c r="V54" s="514" t="s">
        <v>163</v>
      </c>
      <c r="W54" s="515"/>
      <c r="X54" s="515"/>
      <c r="Y54" s="515"/>
      <c r="Z54" s="515"/>
      <c r="AA54" s="515"/>
      <c r="AB54" s="515"/>
      <c r="AC54" s="515"/>
      <c r="AD54" s="515"/>
      <c r="AE54" s="515"/>
      <c r="AF54" s="515"/>
      <c r="AG54" s="516"/>
      <c r="AH54" s="59" t="s">
        <v>200</v>
      </c>
      <c r="AI54" s="53" t="s">
        <v>78</v>
      </c>
      <c r="AJ54" s="54">
        <v>1</v>
      </c>
      <c r="AK54" s="52"/>
      <c r="AL54" s="55"/>
    </row>
    <row r="55" spans="1:38" ht="14.25" customHeight="1">
      <c r="A55" s="480">
        <v>4</v>
      </c>
      <c r="B55" s="481"/>
      <c r="C55" s="536" t="s">
        <v>77</v>
      </c>
      <c r="D55" s="537"/>
      <c r="E55" s="537"/>
      <c r="F55" s="537"/>
      <c r="G55" s="537"/>
      <c r="H55" s="537"/>
      <c r="I55" s="537"/>
      <c r="J55" s="537"/>
      <c r="K55" s="537"/>
      <c r="L55" s="537"/>
      <c r="M55" s="537"/>
      <c r="N55" s="538"/>
      <c r="O55" s="52"/>
      <c r="P55" s="53" t="s">
        <v>74</v>
      </c>
      <c r="Q55" s="54"/>
      <c r="R55" s="52">
        <v>3000</v>
      </c>
      <c r="S55" s="55">
        <f t="shared" si="3"/>
        <v>0</v>
      </c>
      <c r="T55" s="480">
        <v>4</v>
      </c>
      <c r="U55" s="481"/>
      <c r="V55" s="514" t="s">
        <v>77</v>
      </c>
      <c r="W55" s="515"/>
      <c r="X55" s="515"/>
      <c r="Y55" s="515"/>
      <c r="Z55" s="515"/>
      <c r="AA55" s="515"/>
      <c r="AB55" s="515"/>
      <c r="AC55" s="515"/>
      <c r="AD55" s="515"/>
      <c r="AE55" s="515"/>
      <c r="AF55" s="515"/>
      <c r="AG55" s="516"/>
      <c r="AH55" s="59" t="s">
        <v>200</v>
      </c>
      <c r="AI55" s="53" t="s">
        <v>74</v>
      </c>
      <c r="AJ55" s="54">
        <v>1</v>
      </c>
      <c r="AK55" s="58"/>
      <c r="AL55" s="55">
        <f t="shared" si="2"/>
        <v>0</v>
      </c>
    </row>
    <row r="56" spans="1:38" ht="14.25" customHeight="1">
      <c r="A56" s="480">
        <v>5</v>
      </c>
      <c r="B56" s="481"/>
      <c r="C56" s="536" t="s">
        <v>165</v>
      </c>
      <c r="D56" s="537"/>
      <c r="E56" s="537"/>
      <c r="F56" s="537"/>
      <c r="G56" s="537"/>
      <c r="H56" s="537"/>
      <c r="I56" s="537"/>
      <c r="J56" s="537"/>
      <c r="K56" s="537"/>
      <c r="L56" s="537"/>
      <c r="M56" s="537"/>
      <c r="N56" s="538"/>
      <c r="O56" s="57"/>
      <c r="P56" s="53" t="s">
        <v>37</v>
      </c>
      <c r="Q56" s="54"/>
      <c r="R56" s="58">
        <v>11875</v>
      </c>
      <c r="S56" s="55">
        <f t="shared" si="3"/>
        <v>0</v>
      </c>
      <c r="T56" s="480">
        <v>5</v>
      </c>
      <c r="U56" s="481"/>
      <c r="V56" s="514" t="s">
        <v>165</v>
      </c>
      <c r="W56" s="515"/>
      <c r="X56" s="515"/>
      <c r="Y56" s="515"/>
      <c r="Z56" s="515"/>
      <c r="AA56" s="515"/>
      <c r="AB56" s="515"/>
      <c r="AC56" s="515"/>
      <c r="AD56" s="515"/>
      <c r="AE56" s="515"/>
      <c r="AF56" s="515"/>
      <c r="AG56" s="516"/>
      <c r="AH56" s="59" t="s">
        <v>200</v>
      </c>
      <c r="AI56" s="53" t="s">
        <v>37</v>
      </c>
      <c r="AJ56" s="54">
        <v>3</v>
      </c>
      <c r="AK56" s="60"/>
      <c r="AL56" s="55">
        <f t="shared" si="2"/>
        <v>0</v>
      </c>
    </row>
    <row r="57" spans="1:38" ht="14.25" customHeight="1">
      <c r="A57" s="480">
        <v>6</v>
      </c>
      <c r="B57" s="481"/>
      <c r="C57" s="536" t="s">
        <v>166</v>
      </c>
      <c r="D57" s="537"/>
      <c r="E57" s="537"/>
      <c r="F57" s="537"/>
      <c r="G57" s="537"/>
      <c r="H57" s="537"/>
      <c r="I57" s="537"/>
      <c r="J57" s="537"/>
      <c r="K57" s="537"/>
      <c r="L57" s="537"/>
      <c r="M57" s="537"/>
      <c r="N57" s="538"/>
      <c r="O57" s="57"/>
      <c r="P57" s="53" t="s">
        <v>37</v>
      </c>
      <c r="Q57" s="54"/>
      <c r="R57" s="60">
        <v>8500</v>
      </c>
      <c r="S57" s="55">
        <f t="shared" si="3"/>
        <v>0</v>
      </c>
      <c r="T57" s="480">
        <v>6</v>
      </c>
      <c r="U57" s="481"/>
      <c r="V57" s="514" t="s">
        <v>166</v>
      </c>
      <c r="W57" s="515"/>
      <c r="X57" s="515"/>
      <c r="Y57" s="515"/>
      <c r="Z57" s="515"/>
      <c r="AA57" s="515"/>
      <c r="AB57" s="515"/>
      <c r="AC57" s="515"/>
      <c r="AD57" s="515"/>
      <c r="AE57" s="515"/>
      <c r="AF57" s="515"/>
      <c r="AG57" s="516"/>
      <c r="AH57" s="59" t="s">
        <v>200</v>
      </c>
      <c r="AI57" s="53" t="s">
        <v>37</v>
      </c>
      <c r="AJ57" s="54">
        <v>1</v>
      </c>
      <c r="AK57" s="60"/>
      <c r="AL57" s="55">
        <f t="shared" si="2"/>
        <v>0</v>
      </c>
    </row>
    <row r="58" spans="1:38" ht="14.25" customHeight="1">
      <c r="A58" s="480">
        <v>7</v>
      </c>
      <c r="B58" s="481"/>
      <c r="C58" s="378" t="s">
        <v>164</v>
      </c>
      <c r="D58" s="379"/>
      <c r="E58" s="379"/>
      <c r="F58" s="379"/>
      <c r="G58" s="379"/>
      <c r="H58" s="379"/>
      <c r="I58" s="379"/>
      <c r="J58" s="379"/>
      <c r="K58" s="379"/>
      <c r="L58" s="379"/>
      <c r="M58" s="379"/>
      <c r="N58" s="380"/>
      <c r="O58" s="59"/>
      <c r="P58" s="53" t="s">
        <v>37</v>
      </c>
      <c r="Q58" s="54">
        <v>2</v>
      </c>
      <c r="R58" s="60">
        <v>676</v>
      </c>
      <c r="S58" s="55">
        <f t="shared" si="3"/>
        <v>1352</v>
      </c>
      <c r="T58" s="480">
        <v>8</v>
      </c>
      <c r="U58" s="481"/>
      <c r="V58" s="378" t="s">
        <v>164</v>
      </c>
      <c r="W58" s="379"/>
      <c r="X58" s="379"/>
      <c r="Y58" s="379"/>
      <c r="Z58" s="379"/>
      <c r="AA58" s="379"/>
      <c r="AB58" s="379"/>
      <c r="AC58" s="379"/>
      <c r="AD58" s="379"/>
      <c r="AE58" s="379"/>
      <c r="AF58" s="379"/>
      <c r="AG58" s="380"/>
      <c r="AH58" s="57"/>
      <c r="AI58" s="53" t="s">
        <v>37</v>
      </c>
      <c r="AJ58" s="54">
        <v>2</v>
      </c>
      <c r="AK58" s="58">
        <v>450</v>
      </c>
      <c r="AL58" s="55">
        <f t="shared" si="2"/>
        <v>900</v>
      </c>
    </row>
    <row r="59" spans="1:38" ht="14.25" customHeight="1">
      <c r="A59" s="480">
        <v>8</v>
      </c>
      <c r="B59" s="481"/>
      <c r="C59" s="378" t="s">
        <v>76</v>
      </c>
      <c r="D59" s="379"/>
      <c r="E59" s="379"/>
      <c r="F59" s="379"/>
      <c r="G59" s="379"/>
      <c r="H59" s="379"/>
      <c r="I59" s="379"/>
      <c r="J59" s="379"/>
      <c r="K59" s="379"/>
      <c r="L59" s="379"/>
      <c r="M59" s="379"/>
      <c r="N59" s="380"/>
      <c r="O59" s="52"/>
      <c r="P59" s="53" t="s">
        <v>74</v>
      </c>
      <c r="Q59" s="54">
        <v>2</v>
      </c>
      <c r="R59" s="52">
        <v>1500</v>
      </c>
      <c r="S59" s="55">
        <f t="shared" si="3"/>
        <v>3000</v>
      </c>
      <c r="T59" s="480">
        <v>9</v>
      </c>
      <c r="U59" s="481"/>
      <c r="V59" s="378" t="s">
        <v>76</v>
      </c>
      <c r="W59" s="379"/>
      <c r="X59" s="379"/>
      <c r="Y59" s="379"/>
      <c r="Z59" s="379"/>
      <c r="AA59" s="379"/>
      <c r="AB59" s="379"/>
      <c r="AC59" s="379"/>
      <c r="AD59" s="379"/>
      <c r="AE59" s="379"/>
      <c r="AF59" s="379"/>
      <c r="AG59" s="380"/>
      <c r="AH59" s="57"/>
      <c r="AI59" s="53" t="s">
        <v>37</v>
      </c>
      <c r="AJ59" s="54">
        <v>2</v>
      </c>
      <c r="AK59" s="60">
        <v>2900</v>
      </c>
      <c r="AL59" s="55">
        <f t="shared" si="2"/>
        <v>5800</v>
      </c>
    </row>
    <row r="60" spans="1:38" ht="14.25" customHeight="1">
      <c r="A60" s="480">
        <v>9</v>
      </c>
      <c r="B60" s="481"/>
      <c r="C60" s="378" t="s">
        <v>167</v>
      </c>
      <c r="D60" s="379"/>
      <c r="E60" s="379"/>
      <c r="F60" s="379"/>
      <c r="G60" s="379"/>
      <c r="H60" s="379"/>
      <c r="I60" s="379"/>
      <c r="J60" s="379"/>
      <c r="K60" s="379"/>
      <c r="L60" s="379"/>
      <c r="M60" s="379"/>
      <c r="N60" s="380"/>
      <c r="O60" s="57"/>
      <c r="P60" s="53" t="s">
        <v>37</v>
      </c>
      <c r="Q60" s="54">
        <v>3</v>
      </c>
      <c r="R60" s="60">
        <v>750</v>
      </c>
      <c r="S60" s="55">
        <f t="shared" si="3"/>
        <v>2250</v>
      </c>
      <c r="T60" s="480">
        <v>10</v>
      </c>
      <c r="U60" s="481"/>
      <c r="V60" s="378" t="s">
        <v>167</v>
      </c>
      <c r="W60" s="379"/>
      <c r="X60" s="379"/>
      <c r="Y60" s="379"/>
      <c r="Z60" s="379"/>
      <c r="AA60" s="379"/>
      <c r="AB60" s="379"/>
      <c r="AC60" s="379"/>
      <c r="AD60" s="379"/>
      <c r="AE60" s="379"/>
      <c r="AF60" s="379"/>
      <c r="AG60" s="380"/>
      <c r="AH60" s="57"/>
      <c r="AI60" s="53" t="s">
        <v>37</v>
      </c>
      <c r="AJ60" s="54">
        <v>3</v>
      </c>
      <c r="AK60" s="60">
        <v>2200</v>
      </c>
      <c r="AL60" s="55">
        <f>AK60*AJ60</f>
        <v>6600</v>
      </c>
    </row>
    <row r="61" spans="1:38" ht="14">
      <c r="A61" s="480"/>
      <c r="B61" s="481"/>
      <c r="C61" s="552" t="s">
        <v>55</v>
      </c>
      <c r="D61" s="553"/>
      <c r="E61" s="553"/>
      <c r="F61" s="553"/>
      <c r="G61" s="553"/>
      <c r="H61" s="553"/>
      <c r="I61" s="553"/>
      <c r="J61" s="553"/>
      <c r="K61" s="553"/>
      <c r="L61" s="553"/>
      <c r="M61" s="553"/>
      <c r="N61" s="554"/>
      <c r="O61" s="57"/>
      <c r="P61" s="53"/>
      <c r="Q61" s="54"/>
      <c r="R61" s="60"/>
      <c r="S61" s="61">
        <f>SUM(S51:S60)</f>
        <v>6602</v>
      </c>
      <c r="T61" s="239"/>
      <c r="U61" s="240"/>
      <c r="V61" s="552" t="s">
        <v>55</v>
      </c>
      <c r="W61" s="553"/>
      <c r="X61" s="553"/>
      <c r="Y61" s="553"/>
      <c r="Z61" s="553"/>
      <c r="AA61" s="553"/>
      <c r="AB61" s="553"/>
      <c r="AC61" s="553"/>
      <c r="AD61" s="553"/>
      <c r="AE61" s="553"/>
      <c r="AF61" s="553"/>
      <c r="AG61" s="554"/>
      <c r="AH61" s="57"/>
      <c r="AI61" s="53"/>
      <c r="AJ61" s="54"/>
      <c r="AK61" s="60"/>
      <c r="AL61" s="61">
        <f>SUM(AL51:AL60)</f>
        <v>13300</v>
      </c>
    </row>
    <row r="62" spans="1:38" ht="14">
      <c r="A62" s="239"/>
      <c r="B62" s="240"/>
      <c r="C62" s="552"/>
      <c r="D62" s="553"/>
      <c r="E62" s="553"/>
      <c r="F62" s="553"/>
      <c r="G62" s="553"/>
      <c r="H62" s="553"/>
      <c r="I62" s="553"/>
      <c r="J62" s="553"/>
      <c r="K62" s="553"/>
      <c r="L62" s="553"/>
      <c r="M62" s="553"/>
      <c r="N62" s="554"/>
      <c r="O62" s="57"/>
      <c r="P62" s="53"/>
      <c r="Q62" s="54"/>
      <c r="R62" s="60"/>
      <c r="S62" s="61"/>
      <c r="T62" s="480"/>
      <c r="U62" s="481"/>
      <c r="V62" s="378"/>
      <c r="W62" s="379"/>
      <c r="X62" s="379"/>
      <c r="Y62" s="379"/>
      <c r="Z62" s="379"/>
      <c r="AA62" s="379"/>
      <c r="AB62" s="379"/>
      <c r="AC62" s="379"/>
      <c r="AD62" s="379"/>
      <c r="AE62" s="379"/>
      <c r="AF62" s="379"/>
      <c r="AG62" s="380"/>
      <c r="AH62" s="59"/>
      <c r="AI62" s="53"/>
      <c r="AJ62" s="60"/>
      <c r="AK62" s="60"/>
      <c r="AL62" s="55">
        <f t="shared" ref="AL62:AL84" si="4">AK62*AJ62</f>
        <v>0</v>
      </c>
    </row>
    <row r="63" spans="1:38" ht="13.5">
      <c r="A63" s="531" t="s">
        <v>243</v>
      </c>
      <c r="B63" s="532"/>
      <c r="C63" s="550" t="s">
        <v>80</v>
      </c>
      <c r="D63" s="551"/>
      <c r="E63" s="551"/>
      <c r="F63" s="551"/>
      <c r="G63" s="551"/>
      <c r="H63" s="551"/>
      <c r="I63" s="551"/>
      <c r="J63" s="551"/>
      <c r="K63" s="551"/>
      <c r="L63" s="551"/>
      <c r="M63" s="551"/>
      <c r="N63" s="566"/>
      <c r="O63" s="59"/>
      <c r="P63" s="53"/>
      <c r="Q63" s="60"/>
      <c r="R63" s="60"/>
      <c r="S63" s="55">
        <f t="shared" ref="S63:S80" si="5">R63*Q63</f>
        <v>0</v>
      </c>
      <c r="T63" s="531" t="s">
        <v>79</v>
      </c>
      <c r="U63" s="532"/>
      <c r="V63" s="550" t="s">
        <v>80</v>
      </c>
      <c r="W63" s="551"/>
      <c r="X63" s="551"/>
      <c r="Y63" s="551"/>
      <c r="Z63" s="551"/>
      <c r="AA63" s="551"/>
      <c r="AB63" s="551"/>
      <c r="AC63" s="551"/>
      <c r="AD63" s="551"/>
      <c r="AE63" s="551"/>
      <c r="AF63" s="551"/>
      <c r="AG63" s="566"/>
      <c r="AH63" s="59"/>
      <c r="AI63" s="53"/>
      <c r="AJ63" s="62"/>
      <c r="AK63" s="60"/>
      <c r="AL63" s="55">
        <f t="shared" si="4"/>
        <v>0</v>
      </c>
    </row>
    <row r="64" spans="1:38" ht="13.5">
      <c r="A64" s="561">
        <v>1</v>
      </c>
      <c r="B64" s="562"/>
      <c r="C64" s="536" t="s">
        <v>168</v>
      </c>
      <c r="D64" s="537"/>
      <c r="E64" s="537"/>
      <c r="F64" s="537"/>
      <c r="G64" s="537"/>
      <c r="H64" s="537"/>
      <c r="I64" s="537"/>
      <c r="J64" s="537"/>
      <c r="K64" s="537"/>
      <c r="L64" s="537"/>
      <c r="M64" s="537"/>
      <c r="N64" s="538"/>
      <c r="O64" s="59"/>
      <c r="P64" s="53" t="s">
        <v>74</v>
      </c>
      <c r="Q64" s="62"/>
      <c r="R64" s="63">
        <v>68750</v>
      </c>
      <c r="S64" s="55">
        <f t="shared" si="5"/>
        <v>0</v>
      </c>
      <c r="T64" s="561">
        <v>1</v>
      </c>
      <c r="U64" s="562"/>
      <c r="V64" s="514" t="s">
        <v>168</v>
      </c>
      <c r="W64" s="515"/>
      <c r="X64" s="515"/>
      <c r="Y64" s="515"/>
      <c r="Z64" s="515"/>
      <c r="AA64" s="515"/>
      <c r="AB64" s="515"/>
      <c r="AC64" s="515"/>
      <c r="AD64" s="515"/>
      <c r="AE64" s="515"/>
      <c r="AF64" s="515"/>
      <c r="AG64" s="516"/>
      <c r="AH64" s="59" t="s">
        <v>200</v>
      </c>
      <c r="AI64" s="53" t="s">
        <v>74</v>
      </c>
      <c r="AJ64" s="62">
        <v>2</v>
      </c>
      <c r="AK64" s="63"/>
      <c r="AL64" s="55">
        <f t="shared" si="4"/>
        <v>0</v>
      </c>
    </row>
    <row r="65" spans="1:38" ht="13.5">
      <c r="A65" s="561">
        <v>1</v>
      </c>
      <c r="B65" s="562"/>
      <c r="C65" s="536" t="s">
        <v>169</v>
      </c>
      <c r="D65" s="537"/>
      <c r="E65" s="537"/>
      <c r="F65" s="537"/>
      <c r="G65" s="537"/>
      <c r="H65" s="537"/>
      <c r="I65" s="537"/>
      <c r="J65" s="537"/>
      <c r="K65" s="537"/>
      <c r="L65" s="537"/>
      <c r="M65" s="537"/>
      <c r="N65" s="538"/>
      <c r="O65" s="59"/>
      <c r="P65" s="53" t="s">
        <v>78</v>
      </c>
      <c r="Q65" s="62"/>
      <c r="R65" s="55">
        <v>52500</v>
      </c>
      <c r="S65" s="55">
        <f t="shared" si="5"/>
        <v>0</v>
      </c>
      <c r="T65" s="561">
        <v>2</v>
      </c>
      <c r="U65" s="562"/>
      <c r="V65" s="514" t="s">
        <v>169</v>
      </c>
      <c r="W65" s="515"/>
      <c r="X65" s="515"/>
      <c r="Y65" s="515"/>
      <c r="Z65" s="515"/>
      <c r="AA65" s="515"/>
      <c r="AB65" s="515"/>
      <c r="AC65" s="515"/>
      <c r="AD65" s="515"/>
      <c r="AE65" s="515"/>
      <c r="AF65" s="515"/>
      <c r="AG65" s="516"/>
      <c r="AH65" s="59" t="s">
        <v>200</v>
      </c>
      <c r="AI65" s="53" t="s">
        <v>78</v>
      </c>
      <c r="AJ65" s="62">
        <v>3</v>
      </c>
      <c r="AK65" s="55"/>
      <c r="AL65" s="55">
        <f t="shared" si="4"/>
        <v>0</v>
      </c>
    </row>
    <row r="66" spans="1:38" ht="14">
      <c r="A66" s="561">
        <v>2</v>
      </c>
      <c r="B66" s="562"/>
      <c r="C66" s="536" t="s">
        <v>174</v>
      </c>
      <c r="D66" s="537"/>
      <c r="E66" s="537"/>
      <c r="F66" s="537"/>
      <c r="G66" s="537"/>
      <c r="H66" s="537"/>
      <c r="I66" s="537"/>
      <c r="J66" s="537"/>
      <c r="K66" s="537"/>
      <c r="L66" s="537"/>
      <c r="M66" s="537"/>
      <c r="N66" s="538"/>
      <c r="O66" s="57"/>
      <c r="P66" s="53" t="s">
        <v>78</v>
      </c>
      <c r="Q66" s="54"/>
      <c r="R66" s="58">
        <v>28187</v>
      </c>
      <c r="S66" s="55">
        <f t="shared" si="5"/>
        <v>0</v>
      </c>
      <c r="T66" s="561">
        <v>3</v>
      </c>
      <c r="U66" s="562"/>
      <c r="V66" s="514" t="s">
        <v>174</v>
      </c>
      <c r="W66" s="515"/>
      <c r="X66" s="515"/>
      <c r="Y66" s="515"/>
      <c r="Z66" s="515"/>
      <c r="AA66" s="515"/>
      <c r="AB66" s="515"/>
      <c r="AC66" s="515"/>
      <c r="AD66" s="515"/>
      <c r="AE66" s="515"/>
      <c r="AF66" s="515"/>
      <c r="AG66" s="516"/>
      <c r="AH66" s="59" t="s">
        <v>200</v>
      </c>
      <c r="AI66" s="53" t="s">
        <v>78</v>
      </c>
      <c r="AJ66" s="62">
        <v>2</v>
      </c>
      <c r="AK66" s="64"/>
      <c r="AL66" s="55"/>
    </row>
    <row r="67" spans="1:38" ht="14">
      <c r="A67" s="561">
        <v>3</v>
      </c>
      <c r="B67" s="562"/>
      <c r="C67" s="536" t="s">
        <v>173</v>
      </c>
      <c r="D67" s="537"/>
      <c r="E67" s="537"/>
      <c r="F67" s="537"/>
      <c r="G67" s="537"/>
      <c r="H67" s="537"/>
      <c r="I67" s="537"/>
      <c r="J67" s="537"/>
      <c r="K67" s="537"/>
      <c r="L67" s="537"/>
      <c r="M67" s="537"/>
      <c r="N67" s="538"/>
      <c r="O67" s="57"/>
      <c r="P67" s="53" t="s">
        <v>78</v>
      </c>
      <c r="Q67" s="54"/>
      <c r="R67" s="60">
        <v>23125</v>
      </c>
      <c r="S67" s="55">
        <f t="shared" si="5"/>
        <v>0</v>
      </c>
      <c r="T67" s="561">
        <v>4</v>
      </c>
      <c r="U67" s="562"/>
      <c r="V67" s="514" t="s">
        <v>173</v>
      </c>
      <c r="W67" s="515"/>
      <c r="X67" s="515"/>
      <c r="Y67" s="515"/>
      <c r="Z67" s="515"/>
      <c r="AA67" s="515"/>
      <c r="AB67" s="515"/>
      <c r="AC67" s="515"/>
      <c r="AD67" s="515"/>
      <c r="AE67" s="515"/>
      <c r="AF67" s="515"/>
      <c r="AG67" s="516"/>
      <c r="AH67" s="59" t="s">
        <v>200</v>
      </c>
      <c r="AI67" s="53" t="s">
        <v>78</v>
      </c>
      <c r="AJ67" s="62">
        <v>1</v>
      </c>
      <c r="AK67" s="64"/>
      <c r="AL67" s="55"/>
    </row>
    <row r="68" spans="1:38" ht="13.5">
      <c r="A68" s="561">
        <v>4</v>
      </c>
      <c r="B68" s="562"/>
      <c r="C68" s="536" t="s">
        <v>171</v>
      </c>
      <c r="D68" s="537"/>
      <c r="E68" s="537"/>
      <c r="F68" s="537"/>
      <c r="G68" s="537"/>
      <c r="H68" s="537"/>
      <c r="I68" s="537"/>
      <c r="J68" s="537"/>
      <c r="K68" s="537"/>
      <c r="L68" s="537"/>
      <c r="M68" s="537"/>
      <c r="N68" s="538"/>
      <c r="O68" s="59"/>
      <c r="P68" s="53" t="s">
        <v>74</v>
      </c>
      <c r="Q68" s="62"/>
      <c r="R68" s="64">
        <v>31250</v>
      </c>
      <c r="S68" s="55">
        <f t="shared" si="5"/>
        <v>0</v>
      </c>
      <c r="T68" s="561">
        <v>5</v>
      </c>
      <c r="U68" s="562"/>
      <c r="V68" s="514" t="s">
        <v>171</v>
      </c>
      <c r="W68" s="515"/>
      <c r="X68" s="515"/>
      <c r="Y68" s="515"/>
      <c r="Z68" s="515"/>
      <c r="AA68" s="515"/>
      <c r="AB68" s="515"/>
      <c r="AC68" s="515"/>
      <c r="AD68" s="515"/>
      <c r="AE68" s="515"/>
      <c r="AF68" s="515"/>
      <c r="AG68" s="516"/>
      <c r="AH68" s="59" t="s">
        <v>200</v>
      </c>
      <c r="AI68" s="53" t="s">
        <v>74</v>
      </c>
      <c r="AJ68" s="62">
        <v>1</v>
      </c>
      <c r="AK68" s="64"/>
      <c r="AL68" s="55">
        <f t="shared" si="4"/>
        <v>0</v>
      </c>
    </row>
    <row r="69" spans="1:38" ht="13.5">
      <c r="A69" s="561">
        <v>5</v>
      </c>
      <c r="B69" s="562"/>
      <c r="C69" s="536" t="s">
        <v>170</v>
      </c>
      <c r="D69" s="537"/>
      <c r="E69" s="537"/>
      <c r="F69" s="537"/>
      <c r="G69" s="537"/>
      <c r="H69" s="537"/>
      <c r="I69" s="537"/>
      <c r="J69" s="537"/>
      <c r="K69" s="537"/>
      <c r="L69" s="537"/>
      <c r="M69" s="537"/>
      <c r="N69" s="538"/>
      <c r="O69" s="59"/>
      <c r="P69" s="53" t="s">
        <v>74</v>
      </c>
      <c r="Q69" s="62"/>
      <c r="R69" s="64">
        <v>28125</v>
      </c>
      <c r="S69" s="55">
        <f t="shared" si="5"/>
        <v>0</v>
      </c>
      <c r="T69" s="561">
        <v>6</v>
      </c>
      <c r="U69" s="562"/>
      <c r="V69" s="514" t="s">
        <v>170</v>
      </c>
      <c r="W69" s="515"/>
      <c r="X69" s="515"/>
      <c r="Y69" s="515"/>
      <c r="Z69" s="515"/>
      <c r="AA69" s="515"/>
      <c r="AB69" s="515"/>
      <c r="AC69" s="515"/>
      <c r="AD69" s="515"/>
      <c r="AE69" s="515"/>
      <c r="AF69" s="515"/>
      <c r="AG69" s="516"/>
      <c r="AH69" s="59" t="s">
        <v>200</v>
      </c>
      <c r="AI69" s="53" t="s">
        <v>74</v>
      </c>
      <c r="AJ69" s="62">
        <v>1</v>
      </c>
      <c r="AK69" s="64"/>
      <c r="AL69" s="55">
        <f t="shared" si="4"/>
        <v>0</v>
      </c>
    </row>
    <row r="70" spans="1:38" ht="14">
      <c r="A70" s="561">
        <v>6</v>
      </c>
      <c r="B70" s="562"/>
      <c r="C70" s="539" t="s">
        <v>176</v>
      </c>
      <c r="D70" s="540"/>
      <c r="E70" s="540"/>
      <c r="F70" s="540"/>
      <c r="G70" s="540"/>
      <c r="H70" s="540"/>
      <c r="I70" s="540"/>
      <c r="J70" s="540"/>
      <c r="K70" s="540"/>
      <c r="L70" s="540"/>
      <c r="M70" s="540"/>
      <c r="N70" s="541"/>
      <c r="O70" s="57"/>
      <c r="P70" s="53" t="s">
        <v>74</v>
      </c>
      <c r="Q70" s="54"/>
      <c r="R70" s="60">
        <v>17000</v>
      </c>
      <c r="S70" s="55">
        <f t="shared" si="5"/>
        <v>0</v>
      </c>
      <c r="T70" s="561">
        <v>7</v>
      </c>
      <c r="U70" s="562"/>
      <c r="V70" s="547" t="s">
        <v>176</v>
      </c>
      <c r="W70" s="548"/>
      <c r="X70" s="548"/>
      <c r="Y70" s="548"/>
      <c r="Z70" s="548"/>
      <c r="AA70" s="548"/>
      <c r="AB70" s="548"/>
      <c r="AC70" s="548"/>
      <c r="AD70" s="548"/>
      <c r="AE70" s="548"/>
      <c r="AF70" s="548"/>
      <c r="AG70" s="549"/>
      <c r="AH70" s="59" t="s">
        <v>200</v>
      </c>
      <c r="AI70" s="53" t="s">
        <v>37</v>
      </c>
      <c r="AJ70" s="62">
        <v>1</v>
      </c>
      <c r="AK70" s="64"/>
      <c r="AL70" s="55"/>
    </row>
    <row r="71" spans="1:38" ht="14">
      <c r="A71" s="561">
        <v>7</v>
      </c>
      <c r="B71" s="562"/>
      <c r="C71" s="539" t="s">
        <v>175</v>
      </c>
      <c r="D71" s="540"/>
      <c r="E71" s="540"/>
      <c r="F71" s="540"/>
      <c r="G71" s="540"/>
      <c r="H71" s="540"/>
      <c r="I71" s="540"/>
      <c r="J71" s="540"/>
      <c r="K71" s="540"/>
      <c r="L71" s="540"/>
      <c r="M71" s="540"/>
      <c r="N71" s="541"/>
      <c r="O71" s="57"/>
      <c r="P71" s="53" t="s">
        <v>37</v>
      </c>
      <c r="Q71" s="54"/>
      <c r="R71" s="60">
        <v>12000</v>
      </c>
      <c r="S71" s="55">
        <f t="shared" si="5"/>
        <v>0</v>
      </c>
      <c r="T71" s="561">
        <v>8</v>
      </c>
      <c r="U71" s="562"/>
      <c r="V71" s="547" t="s">
        <v>175</v>
      </c>
      <c r="W71" s="548"/>
      <c r="X71" s="548"/>
      <c r="Y71" s="548"/>
      <c r="Z71" s="548"/>
      <c r="AA71" s="548"/>
      <c r="AB71" s="548"/>
      <c r="AC71" s="548"/>
      <c r="AD71" s="548"/>
      <c r="AE71" s="548"/>
      <c r="AF71" s="548"/>
      <c r="AG71" s="549"/>
      <c r="AH71" s="59" t="s">
        <v>200</v>
      </c>
      <c r="AI71" s="53" t="s">
        <v>37</v>
      </c>
      <c r="AJ71" s="62">
        <v>1</v>
      </c>
      <c r="AK71" s="64"/>
      <c r="AL71" s="55"/>
    </row>
    <row r="72" spans="1:38" ht="14">
      <c r="A72" s="561">
        <v>8</v>
      </c>
      <c r="B72" s="562"/>
      <c r="C72" s="539" t="s">
        <v>219</v>
      </c>
      <c r="D72" s="540"/>
      <c r="E72" s="540"/>
      <c r="F72" s="540"/>
      <c r="G72" s="540"/>
      <c r="H72" s="540"/>
      <c r="I72" s="540"/>
      <c r="J72" s="540"/>
      <c r="K72" s="540"/>
      <c r="L72" s="540"/>
      <c r="M72" s="540"/>
      <c r="N72" s="541"/>
      <c r="O72" s="57"/>
      <c r="P72" s="53" t="s">
        <v>74</v>
      </c>
      <c r="Q72" s="54"/>
      <c r="R72" s="60">
        <v>10000</v>
      </c>
      <c r="S72" s="55">
        <f t="shared" si="5"/>
        <v>0</v>
      </c>
      <c r="T72" s="561">
        <v>9</v>
      </c>
      <c r="U72" s="562"/>
      <c r="V72" s="547" t="s">
        <v>195</v>
      </c>
      <c r="W72" s="548"/>
      <c r="X72" s="548"/>
      <c r="Y72" s="548"/>
      <c r="Z72" s="548"/>
      <c r="AA72" s="548"/>
      <c r="AB72" s="548"/>
      <c r="AC72" s="548"/>
      <c r="AD72" s="548"/>
      <c r="AE72" s="548"/>
      <c r="AF72" s="548"/>
      <c r="AG72" s="549"/>
      <c r="AH72" s="59" t="s">
        <v>200</v>
      </c>
      <c r="AI72" s="53" t="s">
        <v>37</v>
      </c>
      <c r="AJ72" s="54">
        <v>2</v>
      </c>
      <c r="AK72" s="64"/>
      <c r="AL72" s="55">
        <f t="shared" si="4"/>
        <v>0</v>
      </c>
    </row>
    <row r="73" spans="1:38" ht="14">
      <c r="A73" s="561">
        <v>9</v>
      </c>
      <c r="B73" s="562"/>
      <c r="C73" s="539" t="s">
        <v>220</v>
      </c>
      <c r="D73" s="540"/>
      <c r="E73" s="540"/>
      <c r="F73" s="540"/>
      <c r="G73" s="540"/>
      <c r="H73" s="540"/>
      <c r="I73" s="540"/>
      <c r="J73" s="540"/>
      <c r="K73" s="540"/>
      <c r="L73" s="540"/>
      <c r="M73" s="540"/>
      <c r="N73" s="541"/>
      <c r="O73" s="57"/>
      <c r="P73" s="53" t="s">
        <v>37</v>
      </c>
      <c r="Q73" s="54"/>
      <c r="R73" s="226">
        <v>3800</v>
      </c>
      <c r="S73" s="55">
        <f t="shared" si="5"/>
        <v>0</v>
      </c>
      <c r="T73" s="561">
        <v>10</v>
      </c>
      <c r="U73" s="562"/>
      <c r="V73" s="547" t="s">
        <v>194</v>
      </c>
      <c r="W73" s="548"/>
      <c r="X73" s="548"/>
      <c r="Y73" s="548"/>
      <c r="Z73" s="548"/>
      <c r="AA73" s="548"/>
      <c r="AB73" s="548"/>
      <c r="AC73" s="548"/>
      <c r="AD73" s="548"/>
      <c r="AE73" s="548"/>
      <c r="AF73" s="548"/>
      <c r="AG73" s="549"/>
      <c r="AH73" s="59" t="s">
        <v>200</v>
      </c>
      <c r="AI73" s="53" t="s">
        <v>37</v>
      </c>
      <c r="AJ73" s="54">
        <v>3</v>
      </c>
      <c r="AK73" s="60"/>
      <c r="AL73" s="55">
        <f t="shared" si="4"/>
        <v>0</v>
      </c>
    </row>
    <row r="74" spans="1:38" ht="14">
      <c r="A74" s="561">
        <v>10</v>
      </c>
      <c r="B74" s="562"/>
      <c r="C74" s="563" t="s">
        <v>172</v>
      </c>
      <c r="D74" s="564"/>
      <c r="E74" s="564"/>
      <c r="F74" s="564"/>
      <c r="G74" s="564"/>
      <c r="H74" s="564"/>
      <c r="I74" s="564"/>
      <c r="J74" s="564"/>
      <c r="K74" s="564"/>
      <c r="L74" s="564"/>
      <c r="M74" s="564"/>
      <c r="N74" s="565"/>
      <c r="O74" s="57"/>
      <c r="P74" s="53" t="s">
        <v>37</v>
      </c>
      <c r="Q74" s="54">
        <v>4</v>
      </c>
      <c r="R74" s="64">
        <v>2000</v>
      </c>
      <c r="S74" s="55">
        <f t="shared" si="5"/>
        <v>8000</v>
      </c>
      <c r="T74" s="561">
        <v>11</v>
      </c>
      <c r="U74" s="562"/>
      <c r="V74" s="563" t="s">
        <v>172</v>
      </c>
      <c r="W74" s="564"/>
      <c r="X74" s="564"/>
      <c r="Y74" s="564"/>
      <c r="Z74" s="564"/>
      <c r="AA74" s="564"/>
      <c r="AB74" s="564"/>
      <c r="AC74" s="564"/>
      <c r="AD74" s="564"/>
      <c r="AE74" s="564"/>
      <c r="AF74" s="564"/>
      <c r="AG74" s="565"/>
      <c r="AH74" s="59"/>
      <c r="AI74" s="53" t="s">
        <v>37</v>
      </c>
      <c r="AJ74" s="54">
        <v>4</v>
      </c>
      <c r="AK74" s="60">
        <v>6900</v>
      </c>
      <c r="AL74" s="55">
        <f t="shared" si="4"/>
        <v>27600</v>
      </c>
    </row>
    <row r="75" spans="1:38" ht="14">
      <c r="A75" s="561">
        <v>11</v>
      </c>
      <c r="B75" s="562"/>
      <c r="C75" s="508" t="s">
        <v>240</v>
      </c>
      <c r="D75" s="509"/>
      <c r="E75" s="509"/>
      <c r="F75" s="509"/>
      <c r="G75" s="509"/>
      <c r="H75" s="509"/>
      <c r="I75" s="509"/>
      <c r="J75" s="509"/>
      <c r="K75" s="509"/>
      <c r="L75" s="509"/>
      <c r="M75" s="509"/>
      <c r="N75" s="510"/>
      <c r="O75" s="57"/>
      <c r="P75" s="53" t="s">
        <v>37</v>
      </c>
      <c r="Q75" s="54">
        <v>1</v>
      </c>
      <c r="R75" s="60">
        <v>2750</v>
      </c>
      <c r="S75" s="55">
        <f t="shared" si="5"/>
        <v>2750</v>
      </c>
      <c r="T75" s="561">
        <v>12</v>
      </c>
      <c r="U75" s="562"/>
      <c r="V75" s="508" t="s">
        <v>240</v>
      </c>
      <c r="W75" s="509"/>
      <c r="X75" s="509"/>
      <c r="Y75" s="509"/>
      <c r="Z75" s="509"/>
      <c r="AA75" s="509"/>
      <c r="AB75" s="509"/>
      <c r="AC75" s="509"/>
      <c r="AD75" s="509"/>
      <c r="AE75" s="509"/>
      <c r="AF75" s="509"/>
      <c r="AG75" s="510"/>
      <c r="AH75" s="57"/>
      <c r="AI75" s="53" t="s">
        <v>37</v>
      </c>
      <c r="AJ75" s="54">
        <v>1</v>
      </c>
      <c r="AK75" s="58">
        <v>28000</v>
      </c>
      <c r="AL75" s="55">
        <f t="shared" si="4"/>
        <v>28000</v>
      </c>
    </row>
    <row r="76" spans="1:38" ht="14">
      <c r="A76" s="561">
        <v>12</v>
      </c>
      <c r="B76" s="562"/>
      <c r="C76" s="508" t="s">
        <v>241</v>
      </c>
      <c r="D76" s="509"/>
      <c r="E76" s="509"/>
      <c r="F76" s="509"/>
      <c r="G76" s="509"/>
      <c r="H76" s="509"/>
      <c r="I76" s="509"/>
      <c r="J76" s="509"/>
      <c r="K76" s="509"/>
      <c r="L76" s="509"/>
      <c r="M76" s="509"/>
      <c r="N76" s="510"/>
      <c r="O76" s="57"/>
      <c r="P76" s="53" t="s">
        <v>37</v>
      </c>
      <c r="Q76" s="54">
        <v>1</v>
      </c>
      <c r="R76" s="60">
        <v>2000</v>
      </c>
      <c r="S76" s="55">
        <f t="shared" si="5"/>
        <v>2000</v>
      </c>
      <c r="T76" s="561">
        <v>13</v>
      </c>
      <c r="U76" s="562"/>
      <c r="V76" s="508" t="s">
        <v>241</v>
      </c>
      <c r="W76" s="509"/>
      <c r="X76" s="509"/>
      <c r="Y76" s="509"/>
      <c r="Z76" s="509"/>
      <c r="AA76" s="509"/>
      <c r="AB76" s="509"/>
      <c r="AC76" s="509"/>
      <c r="AD76" s="509"/>
      <c r="AE76" s="509"/>
      <c r="AF76" s="509"/>
      <c r="AG76" s="510"/>
      <c r="AH76" s="57"/>
      <c r="AI76" s="53" t="s">
        <v>37</v>
      </c>
      <c r="AJ76" s="54">
        <v>1</v>
      </c>
      <c r="AK76" s="226">
        <v>16800</v>
      </c>
      <c r="AL76" s="55">
        <f t="shared" si="4"/>
        <v>16800</v>
      </c>
    </row>
    <row r="77" spans="1:38" ht="14">
      <c r="A77" s="561">
        <v>13</v>
      </c>
      <c r="B77" s="562"/>
      <c r="C77" s="508" t="s">
        <v>242</v>
      </c>
      <c r="D77" s="509"/>
      <c r="E77" s="509"/>
      <c r="F77" s="509"/>
      <c r="G77" s="509"/>
      <c r="H77" s="509"/>
      <c r="I77" s="509"/>
      <c r="J77" s="509"/>
      <c r="K77" s="509"/>
      <c r="L77" s="509"/>
      <c r="M77" s="509"/>
      <c r="N77" s="510"/>
      <c r="O77" s="57"/>
      <c r="P77" s="53" t="s">
        <v>37</v>
      </c>
      <c r="Q77" s="54">
        <v>1</v>
      </c>
      <c r="R77" s="60">
        <v>1500</v>
      </c>
      <c r="S77" s="55">
        <f t="shared" si="5"/>
        <v>1500</v>
      </c>
      <c r="T77" s="561">
        <v>14</v>
      </c>
      <c r="U77" s="562"/>
      <c r="V77" s="508" t="s">
        <v>242</v>
      </c>
      <c r="W77" s="509"/>
      <c r="X77" s="509"/>
      <c r="Y77" s="509"/>
      <c r="Z77" s="509"/>
      <c r="AA77" s="509"/>
      <c r="AB77" s="509"/>
      <c r="AC77" s="509"/>
      <c r="AD77" s="509"/>
      <c r="AE77" s="509"/>
      <c r="AF77" s="509"/>
      <c r="AG77" s="510"/>
      <c r="AH77" s="57"/>
      <c r="AI77" s="53" t="s">
        <v>37</v>
      </c>
      <c r="AJ77" s="54">
        <v>1</v>
      </c>
      <c r="AK77" s="60">
        <v>7500</v>
      </c>
      <c r="AL77" s="55">
        <f t="shared" si="4"/>
        <v>7500</v>
      </c>
    </row>
    <row r="78" spans="1:38" ht="14">
      <c r="A78" s="561">
        <v>14</v>
      </c>
      <c r="B78" s="562"/>
      <c r="C78" s="378" t="s">
        <v>178</v>
      </c>
      <c r="D78" s="379"/>
      <c r="E78" s="379"/>
      <c r="F78" s="379"/>
      <c r="G78" s="379"/>
      <c r="H78" s="379"/>
      <c r="I78" s="379"/>
      <c r="J78" s="379"/>
      <c r="K78" s="379"/>
      <c r="L78" s="379"/>
      <c r="M78" s="379"/>
      <c r="N78" s="380"/>
      <c r="O78" s="57"/>
      <c r="P78" s="53" t="s">
        <v>37</v>
      </c>
      <c r="Q78" s="54">
        <v>5</v>
      </c>
      <c r="R78" s="60">
        <v>750</v>
      </c>
      <c r="S78" s="55">
        <f t="shared" si="5"/>
        <v>3750</v>
      </c>
      <c r="T78" s="561">
        <v>15</v>
      </c>
      <c r="U78" s="562"/>
      <c r="V78" s="378" t="s">
        <v>178</v>
      </c>
      <c r="W78" s="379"/>
      <c r="X78" s="379"/>
      <c r="Y78" s="379"/>
      <c r="Z78" s="379"/>
      <c r="AA78" s="379"/>
      <c r="AB78" s="379"/>
      <c r="AC78" s="379"/>
      <c r="AD78" s="379"/>
      <c r="AE78" s="379"/>
      <c r="AF78" s="379"/>
      <c r="AG78" s="380"/>
      <c r="AH78" s="57"/>
      <c r="AI78" s="53" t="s">
        <v>37</v>
      </c>
      <c r="AJ78" s="54">
        <v>5</v>
      </c>
      <c r="AK78" s="60">
        <v>2200</v>
      </c>
      <c r="AL78" s="55">
        <f t="shared" si="4"/>
        <v>11000</v>
      </c>
    </row>
    <row r="79" spans="1:38" ht="14">
      <c r="A79" s="258">
        <v>15</v>
      </c>
      <c r="B79" s="66"/>
      <c r="C79" s="378" t="s">
        <v>179</v>
      </c>
      <c r="D79" s="379"/>
      <c r="E79" s="379"/>
      <c r="F79" s="379"/>
      <c r="G79" s="379"/>
      <c r="H79" s="379"/>
      <c r="I79" s="379"/>
      <c r="J79" s="379"/>
      <c r="K79" s="379"/>
      <c r="L79" s="379"/>
      <c r="M79" s="379"/>
      <c r="N79" s="380"/>
      <c r="O79" s="57"/>
      <c r="P79" s="53" t="s">
        <v>37</v>
      </c>
      <c r="Q79" s="65">
        <v>3</v>
      </c>
      <c r="R79" s="60">
        <v>500</v>
      </c>
      <c r="S79" s="55">
        <f t="shared" si="5"/>
        <v>1500</v>
      </c>
      <c r="T79" s="561">
        <v>16</v>
      </c>
      <c r="U79" s="562"/>
      <c r="V79" s="378" t="s">
        <v>179</v>
      </c>
      <c r="W79" s="379"/>
      <c r="X79" s="379"/>
      <c r="Y79" s="379"/>
      <c r="Z79" s="379"/>
      <c r="AA79" s="379"/>
      <c r="AB79" s="379"/>
      <c r="AC79" s="379"/>
      <c r="AD79" s="379"/>
      <c r="AE79" s="379"/>
      <c r="AF79" s="379"/>
      <c r="AG79" s="380"/>
      <c r="AH79" s="57"/>
      <c r="AI79" s="53" t="s">
        <v>37</v>
      </c>
      <c r="AJ79" s="65">
        <v>3</v>
      </c>
      <c r="AK79" s="60">
        <v>1350</v>
      </c>
      <c r="AL79" s="55">
        <f t="shared" si="4"/>
        <v>4050</v>
      </c>
    </row>
    <row r="80" spans="1:38" ht="14">
      <c r="A80" s="239">
        <v>16</v>
      </c>
      <c r="B80" s="240"/>
      <c r="C80" s="378" t="s">
        <v>180</v>
      </c>
      <c r="D80" s="379"/>
      <c r="E80" s="379"/>
      <c r="F80" s="379"/>
      <c r="G80" s="379"/>
      <c r="H80" s="379"/>
      <c r="I80" s="379"/>
      <c r="J80" s="379"/>
      <c r="K80" s="379"/>
      <c r="L80" s="379"/>
      <c r="M80" s="379"/>
      <c r="N80" s="380"/>
      <c r="O80" s="57"/>
      <c r="P80" s="53"/>
      <c r="Q80" s="62">
        <v>1</v>
      </c>
      <c r="R80" s="60">
        <v>812.5</v>
      </c>
      <c r="S80" s="55">
        <f t="shared" si="5"/>
        <v>812.5</v>
      </c>
      <c r="T80" s="561">
        <v>17</v>
      </c>
      <c r="U80" s="562"/>
      <c r="V80" s="378" t="s">
        <v>180</v>
      </c>
      <c r="W80" s="379"/>
      <c r="X80" s="379"/>
      <c r="Y80" s="379"/>
      <c r="Z80" s="379"/>
      <c r="AA80" s="379"/>
      <c r="AB80" s="379"/>
      <c r="AC80" s="379"/>
      <c r="AD80" s="379"/>
      <c r="AE80" s="379"/>
      <c r="AF80" s="379"/>
      <c r="AG80" s="380"/>
      <c r="AH80" s="57"/>
      <c r="AI80" s="53" t="s">
        <v>37</v>
      </c>
      <c r="AJ80" s="65">
        <v>1</v>
      </c>
      <c r="AK80" s="63">
        <v>2450</v>
      </c>
      <c r="AL80" s="55">
        <f t="shared" si="4"/>
        <v>2450</v>
      </c>
    </row>
    <row r="81" spans="1:38" ht="14.25" customHeight="1">
      <c r="A81" s="239"/>
      <c r="B81" s="240"/>
      <c r="C81" s="552" t="s">
        <v>55</v>
      </c>
      <c r="D81" s="553"/>
      <c r="E81" s="553"/>
      <c r="F81" s="553"/>
      <c r="G81" s="553"/>
      <c r="H81" s="553"/>
      <c r="I81" s="553"/>
      <c r="J81" s="553"/>
      <c r="K81" s="553"/>
      <c r="L81" s="553"/>
      <c r="M81" s="553"/>
      <c r="N81" s="554"/>
      <c r="O81" s="57"/>
      <c r="P81" s="53"/>
      <c r="Q81" s="54"/>
      <c r="R81" s="60"/>
      <c r="S81" s="61">
        <f>SUM(S64:S80)</f>
        <v>20312.5</v>
      </c>
      <c r="T81" s="270"/>
      <c r="U81" s="271"/>
      <c r="V81" s="552" t="s">
        <v>55</v>
      </c>
      <c r="W81" s="553"/>
      <c r="X81" s="553"/>
      <c r="Y81" s="553"/>
      <c r="Z81" s="553"/>
      <c r="AA81" s="553"/>
      <c r="AB81" s="553"/>
      <c r="AC81" s="553"/>
      <c r="AD81" s="553"/>
      <c r="AE81" s="553"/>
      <c r="AF81" s="553"/>
      <c r="AG81" s="553"/>
      <c r="AH81" s="554"/>
      <c r="AI81" s="53"/>
      <c r="AJ81" s="65"/>
      <c r="AK81" s="63"/>
      <c r="AL81" s="61">
        <f>SUM(AL64:AL80)</f>
        <v>97400</v>
      </c>
    </row>
    <row r="82" spans="1:38" ht="14">
      <c r="A82" s="239"/>
      <c r="B82" s="240"/>
      <c r="C82" s="262"/>
      <c r="D82" s="263"/>
      <c r="E82" s="263"/>
      <c r="F82" s="263"/>
      <c r="G82" s="263"/>
      <c r="H82" s="263"/>
      <c r="I82" s="263"/>
      <c r="J82" s="263"/>
      <c r="K82" s="263"/>
      <c r="L82" s="263"/>
      <c r="M82" s="263"/>
      <c r="N82" s="264"/>
      <c r="O82" s="57"/>
      <c r="P82" s="53"/>
      <c r="Q82" s="54"/>
      <c r="R82" s="63"/>
      <c r="S82" s="61"/>
      <c r="T82" s="270"/>
      <c r="U82" s="271"/>
      <c r="V82" s="508"/>
      <c r="W82" s="509"/>
      <c r="X82" s="509"/>
      <c r="Y82" s="509"/>
      <c r="Z82" s="509"/>
      <c r="AA82" s="509"/>
      <c r="AB82" s="509"/>
      <c r="AC82" s="509"/>
      <c r="AD82" s="509"/>
      <c r="AE82" s="509"/>
      <c r="AF82" s="509"/>
      <c r="AG82" s="510"/>
      <c r="AH82" s="57"/>
      <c r="AI82" s="53"/>
      <c r="AJ82" s="54"/>
      <c r="AK82" s="60"/>
      <c r="AL82" s="55"/>
    </row>
    <row r="83" spans="1:38" ht="14">
      <c r="A83" s="487"/>
      <c r="B83" s="499"/>
      <c r="C83" s="378"/>
      <c r="D83" s="379"/>
      <c r="E83" s="379"/>
      <c r="F83" s="379"/>
      <c r="G83" s="379"/>
      <c r="H83" s="379"/>
      <c r="I83" s="379"/>
      <c r="J83" s="379"/>
      <c r="K83" s="379"/>
      <c r="L83" s="379"/>
      <c r="M83" s="379"/>
      <c r="N83" s="380"/>
      <c r="O83" s="57"/>
      <c r="P83" s="53"/>
      <c r="Q83" s="54"/>
      <c r="R83" s="64"/>
      <c r="S83" s="55">
        <f>R83*Q83</f>
        <v>0</v>
      </c>
      <c r="T83" s="270"/>
      <c r="U83" s="271"/>
      <c r="V83" s="236"/>
      <c r="W83" s="237"/>
      <c r="X83" s="237"/>
      <c r="Y83" s="237"/>
      <c r="Z83" s="237"/>
      <c r="AA83" s="237"/>
      <c r="AB83" s="237"/>
      <c r="AC83" s="237"/>
      <c r="AD83" s="237"/>
      <c r="AE83" s="237"/>
      <c r="AF83" s="237"/>
      <c r="AG83" s="238"/>
      <c r="AH83" s="57"/>
      <c r="AI83" s="53"/>
      <c r="AJ83" s="65"/>
      <c r="AK83" s="63"/>
      <c r="AL83" s="55"/>
    </row>
    <row r="84" spans="1:38" ht="14">
      <c r="A84" s="503" t="s">
        <v>85</v>
      </c>
      <c r="B84" s="504"/>
      <c r="C84" s="558" t="s">
        <v>86</v>
      </c>
      <c r="D84" s="559"/>
      <c r="E84" s="559"/>
      <c r="F84" s="559"/>
      <c r="G84" s="559"/>
      <c r="H84" s="559"/>
      <c r="I84" s="559"/>
      <c r="J84" s="559"/>
      <c r="K84" s="559"/>
      <c r="L84" s="559"/>
      <c r="M84" s="559"/>
      <c r="N84" s="560"/>
      <c r="O84" s="59"/>
      <c r="P84" s="53"/>
      <c r="Q84" s="62"/>
      <c r="R84" s="60"/>
      <c r="S84" s="55"/>
      <c r="T84" s="258"/>
      <c r="U84" s="66"/>
      <c r="V84" s="558" t="s">
        <v>86</v>
      </c>
      <c r="W84" s="559"/>
      <c r="X84" s="559"/>
      <c r="Y84" s="559"/>
      <c r="Z84" s="559"/>
      <c r="AA84" s="559"/>
      <c r="AB84" s="559"/>
      <c r="AC84" s="559"/>
      <c r="AD84" s="559"/>
      <c r="AE84" s="559"/>
      <c r="AF84" s="559"/>
      <c r="AG84" s="560"/>
      <c r="AH84" s="57"/>
      <c r="AI84" s="53"/>
      <c r="AJ84" s="65"/>
      <c r="AK84" s="64"/>
      <c r="AL84" s="55">
        <f t="shared" si="4"/>
        <v>0</v>
      </c>
    </row>
    <row r="85" spans="1:38" ht="13.5">
      <c r="A85" s="480">
        <v>1</v>
      </c>
      <c r="B85" s="481"/>
      <c r="C85" s="539" t="s">
        <v>181</v>
      </c>
      <c r="D85" s="540"/>
      <c r="E85" s="540"/>
      <c r="F85" s="540"/>
      <c r="G85" s="540"/>
      <c r="H85" s="540"/>
      <c r="I85" s="540"/>
      <c r="J85" s="540"/>
      <c r="K85" s="540"/>
      <c r="L85" s="540"/>
      <c r="M85" s="540"/>
      <c r="N85" s="541"/>
      <c r="O85" s="63"/>
      <c r="P85" s="53" t="s">
        <v>37</v>
      </c>
      <c r="Q85" s="62"/>
      <c r="R85" s="63">
        <v>68750</v>
      </c>
      <c r="S85" s="55">
        <f>R85*Q85</f>
        <v>0</v>
      </c>
      <c r="T85" s="239"/>
      <c r="U85" s="240"/>
      <c r="V85" s="547" t="s">
        <v>181</v>
      </c>
      <c r="W85" s="548"/>
      <c r="X85" s="548"/>
      <c r="Y85" s="548"/>
      <c r="Z85" s="548"/>
      <c r="AA85" s="548"/>
      <c r="AB85" s="548"/>
      <c r="AC85" s="548"/>
      <c r="AD85" s="548"/>
      <c r="AE85" s="548"/>
      <c r="AF85" s="548"/>
      <c r="AG85" s="549"/>
      <c r="AH85" s="59" t="s">
        <v>200</v>
      </c>
      <c r="AI85" s="53" t="s">
        <v>74</v>
      </c>
      <c r="AJ85" s="62">
        <v>2</v>
      </c>
      <c r="AK85" s="60"/>
      <c r="AL85" s="61"/>
    </row>
    <row r="86" spans="1:38" ht="13.5">
      <c r="A86" s="480">
        <v>2</v>
      </c>
      <c r="B86" s="481"/>
      <c r="C86" s="536" t="s">
        <v>182</v>
      </c>
      <c r="D86" s="537"/>
      <c r="E86" s="537"/>
      <c r="F86" s="537"/>
      <c r="G86" s="537"/>
      <c r="H86" s="537"/>
      <c r="I86" s="537"/>
      <c r="J86" s="537"/>
      <c r="K86" s="537"/>
      <c r="L86" s="537"/>
      <c r="M86" s="537"/>
      <c r="N86" s="538"/>
      <c r="O86" s="53"/>
      <c r="P86" s="228" t="s">
        <v>74</v>
      </c>
      <c r="Q86" s="229"/>
      <c r="R86" s="63">
        <v>31250</v>
      </c>
      <c r="S86" s="55">
        <f>R86*Q86</f>
        <v>0</v>
      </c>
      <c r="T86" s="487"/>
      <c r="U86" s="499"/>
      <c r="V86" s="547" t="s">
        <v>182</v>
      </c>
      <c r="W86" s="548"/>
      <c r="X86" s="548"/>
      <c r="Y86" s="548"/>
      <c r="Z86" s="548"/>
      <c r="AA86" s="548"/>
      <c r="AB86" s="548"/>
      <c r="AC86" s="548"/>
      <c r="AD86" s="548"/>
      <c r="AE86" s="548"/>
      <c r="AF86" s="548"/>
      <c r="AG86" s="549"/>
      <c r="AH86" s="59" t="s">
        <v>200</v>
      </c>
      <c r="AI86" s="53" t="s">
        <v>74</v>
      </c>
      <c r="AJ86" s="62">
        <v>2</v>
      </c>
      <c r="AK86" s="52"/>
      <c r="AL86" s="55">
        <f>AK86*AJ86</f>
        <v>0</v>
      </c>
    </row>
    <row r="87" spans="1:38" ht="13.5">
      <c r="A87" s="480">
        <v>3</v>
      </c>
      <c r="B87" s="481"/>
      <c r="C87" s="536" t="s">
        <v>183</v>
      </c>
      <c r="D87" s="537"/>
      <c r="E87" s="537"/>
      <c r="F87" s="537"/>
      <c r="G87" s="537"/>
      <c r="H87" s="537"/>
      <c r="I87" s="537"/>
      <c r="J87" s="537"/>
      <c r="K87" s="537"/>
      <c r="L87" s="537"/>
      <c r="M87" s="537"/>
      <c r="N87" s="538"/>
      <c r="O87" s="59"/>
      <c r="P87" s="53" t="s">
        <v>78</v>
      </c>
      <c r="Q87" s="62"/>
      <c r="R87" s="55">
        <v>52500</v>
      </c>
      <c r="S87" s="55">
        <f t="shared" ref="S87:S90" si="6">R87*Q87</f>
        <v>0</v>
      </c>
      <c r="T87" s="503" t="s">
        <v>85</v>
      </c>
      <c r="U87" s="504"/>
      <c r="V87" s="514" t="s">
        <v>183</v>
      </c>
      <c r="W87" s="515"/>
      <c r="X87" s="515"/>
      <c r="Y87" s="515"/>
      <c r="Z87" s="515"/>
      <c r="AA87" s="515"/>
      <c r="AB87" s="515"/>
      <c r="AC87" s="515"/>
      <c r="AD87" s="515"/>
      <c r="AE87" s="515"/>
      <c r="AF87" s="515"/>
      <c r="AG87" s="516"/>
      <c r="AH87" s="59" t="s">
        <v>200</v>
      </c>
      <c r="AI87" s="53" t="s">
        <v>78</v>
      </c>
      <c r="AJ87" s="62">
        <v>7</v>
      </c>
      <c r="AK87" s="60"/>
      <c r="AL87" s="55"/>
    </row>
    <row r="88" spans="1:38" ht="14.25" customHeight="1">
      <c r="A88" s="480">
        <v>4</v>
      </c>
      <c r="B88" s="481"/>
      <c r="C88" s="536" t="s">
        <v>186</v>
      </c>
      <c r="D88" s="537"/>
      <c r="E88" s="537"/>
      <c r="F88" s="537"/>
      <c r="G88" s="537"/>
      <c r="H88" s="537"/>
      <c r="I88" s="537"/>
      <c r="J88" s="537"/>
      <c r="K88" s="537"/>
      <c r="L88" s="537"/>
      <c r="M88" s="537"/>
      <c r="N88" s="538"/>
      <c r="O88" s="57"/>
      <c r="P88" s="53" t="s">
        <v>78</v>
      </c>
      <c r="Q88" s="54"/>
      <c r="R88" s="60">
        <v>23125</v>
      </c>
      <c r="S88" s="55">
        <f t="shared" si="6"/>
        <v>0</v>
      </c>
      <c r="T88" s="480">
        <v>1</v>
      </c>
      <c r="U88" s="481"/>
      <c r="V88" s="514" t="s">
        <v>186</v>
      </c>
      <c r="W88" s="515"/>
      <c r="X88" s="515"/>
      <c r="Y88" s="515"/>
      <c r="Z88" s="515"/>
      <c r="AA88" s="515"/>
      <c r="AB88" s="515"/>
      <c r="AC88" s="515"/>
      <c r="AD88" s="515"/>
      <c r="AE88" s="515"/>
      <c r="AF88" s="515"/>
      <c r="AG88" s="516"/>
      <c r="AH88" s="59" t="s">
        <v>200</v>
      </c>
      <c r="AI88" s="53" t="s">
        <v>78</v>
      </c>
      <c r="AJ88" s="62">
        <v>1</v>
      </c>
      <c r="AK88" s="63"/>
      <c r="AL88" s="55">
        <f>AK88*AJ88</f>
        <v>0</v>
      </c>
    </row>
    <row r="89" spans="1:38" ht="14">
      <c r="A89" s="480">
        <v>5</v>
      </c>
      <c r="B89" s="481"/>
      <c r="C89" s="539" t="s">
        <v>187</v>
      </c>
      <c r="D89" s="540"/>
      <c r="E89" s="540"/>
      <c r="F89" s="540"/>
      <c r="G89" s="540"/>
      <c r="H89" s="540"/>
      <c r="I89" s="540"/>
      <c r="J89" s="540"/>
      <c r="K89" s="540"/>
      <c r="L89" s="540"/>
      <c r="M89" s="540"/>
      <c r="N89" s="541"/>
      <c r="O89" s="57"/>
      <c r="P89" s="53" t="s">
        <v>37</v>
      </c>
      <c r="Q89" s="54"/>
      <c r="R89" s="60">
        <v>10000</v>
      </c>
      <c r="S89" s="55">
        <f t="shared" si="6"/>
        <v>0</v>
      </c>
      <c r="T89" s="480">
        <v>2</v>
      </c>
      <c r="U89" s="481"/>
      <c r="V89" s="547" t="s">
        <v>187</v>
      </c>
      <c r="W89" s="548"/>
      <c r="X89" s="548"/>
      <c r="Y89" s="548"/>
      <c r="Z89" s="548"/>
      <c r="AA89" s="548"/>
      <c r="AB89" s="548"/>
      <c r="AC89" s="548"/>
      <c r="AD89" s="548"/>
      <c r="AE89" s="548"/>
      <c r="AF89" s="548"/>
      <c r="AG89" s="549"/>
      <c r="AH89" s="59" t="s">
        <v>200</v>
      </c>
      <c r="AI89" s="53" t="s">
        <v>37</v>
      </c>
      <c r="AJ89" s="62">
        <v>4</v>
      </c>
      <c r="AK89" s="63"/>
      <c r="AL89" s="55">
        <f t="shared" ref="AL89:AL94" si="7">AK89*AJ89</f>
        <v>0</v>
      </c>
    </row>
    <row r="90" spans="1:38" ht="14.25" customHeight="1">
      <c r="A90" s="480">
        <v>6</v>
      </c>
      <c r="B90" s="481"/>
      <c r="C90" s="539" t="s">
        <v>221</v>
      </c>
      <c r="D90" s="540"/>
      <c r="E90" s="540"/>
      <c r="F90" s="540"/>
      <c r="G90" s="540"/>
      <c r="H90" s="540"/>
      <c r="I90" s="540"/>
      <c r="J90" s="540"/>
      <c r="K90" s="540"/>
      <c r="L90" s="540"/>
      <c r="M90" s="540"/>
      <c r="N90" s="541"/>
      <c r="O90" s="67"/>
      <c r="P90" s="53" t="s">
        <v>74</v>
      </c>
      <c r="Q90" s="65"/>
      <c r="R90" s="60">
        <v>17000</v>
      </c>
      <c r="S90" s="55">
        <f t="shared" si="6"/>
        <v>0</v>
      </c>
      <c r="T90" s="480">
        <v>3</v>
      </c>
      <c r="U90" s="481"/>
      <c r="V90" s="547" t="s">
        <v>196</v>
      </c>
      <c r="W90" s="548"/>
      <c r="X90" s="548"/>
      <c r="Y90" s="548"/>
      <c r="Z90" s="548"/>
      <c r="AA90" s="548"/>
      <c r="AB90" s="548"/>
      <c r="AC90" s="548"/>
      <c r="AD90" s="548"/>
      <c r="AE90" s="548"/>
      <c r="AF90" s="548"/>
      <c r="AG90" s="549"/>
      <c r="AH90" s="59" t="s">
        <v>200</v>
      </c>
      <c r="AI90" s="53" t="s">
        <v>37</v>
      </c>
      <c r="AJ90" s="62">
        <v>2</v>
      </c>
      <c r="AK90" s="63"/>
      <c r="AL90" s="55">
        <f t="shared" si="7"/>
        <v>0</v>
      </c>
    </row>
    <row r="91" spans="1:38" ht="13.5">
      <c r="A91" s="480">
        <v>7</v>
      </c>
      <c r="B91" s="481"/>
      <c r="C91" s="508" t="s">
        <v>245</v>
      </c>
      <c r="D91" s="509"/>
      <c r="E91" s="509"/>
      <c r="F91" s="509"/>
      <c r="G91" s="509"/>
      <c r="H91" s="509"/>
      <c r="I91" s="509"/>
      <c r="J91" s="509"/>
      <c r="K91" s="509"/>
      <c r="L91" s="509"/>
      <c r="M91" s="509"/>
      <c r="N91" s="510"/>
      <c r="O91" s="59"/>
      <c r="P91" s="53" t="s">
        <v>37</v>
      </c>
      <c r="Q91" s="54">
        <v>4</v>
      </c>
      <c r="R91" s="60">
        <v>2750</v>
      </c>
      <c r="S91" s="55">
        <f>R91*Q91</f>
        <v>11000</v>
      </c>
      <c r="T91" s="480">
        <v>4</v>
      </c>
      <c r="U91" s="481"/>
      <c r="V91" s="508" t="s">
        <v>244</v>
      </c>
      <c r="W91" s="509"/>
      <c r="X91" s="509"/>
      <c r="Y91" s="509"/>
      <c r="Z91" s="509"/>
      <c r="AA91" s="509"/>
      <c r="AB91" s="509"/>
      <c r="AC91" s="509"/>
      <c r="AD91" s="509"/>
      <c r="AE91" s="509"/>
      <c r="AF91" s="509"/>
      <c r="AG91" s="510"/>
      <c r="AH91" s="59"/>
      <c r="AI91" s="53" t="s">
        <v>37</v>
      </c>
      <c r="AJ91" s="54">
        <v>4</v>
      </c>
      <c r="AK91" s="60">
        <v>20850</v>
      </c>
      <c r="AL91" s="55">
        <f t="shared" si="7"/>
        <v>83400</v>
      </c>
    </row>
    <row r="92" spans="1:38" ht="14">
      <c r="A92" s="480">
        <v>8</v>
      </c>
      <c r="B92" s="481"/>
      <c r="C92" s="508" t="s">
        <v>185</v>
      </c>
      <c r="D92" s="509"/>
      <c r="E92" s="509"/>
      <c r="F92" s="509"/>
      <c r="G92" s="509"/>
      <c r="H92" s="509"/>
      <c r="I92" s="509"/>
      <c r="J92" s="509"/>
      <c r="K92" s="509"/>
      <c r="L92" s="509"/>
      <c r="M92" s="509"/>
      <c r="N92" s="510"/>
      <c r="O92" s="57"/>
      <c r="P92" s="53" t="s">
        <v>37</v>
      </c>
      <c r="Q92" s="54">
        <v>4</v>
      </c>
      <c r="R92" s="52">
        <v>625</v>
      </c>
      <c r="S92" s="55">
        <f>R92*Q92</f>
        <v>2500</v>
      </c>
      <c r="T92" s="480">
        <v>5</v>
      </c>
      <c r="U92" s="481"/>
      <c r="V92" s="508" t="s">
        <v>211</v>
      </c>
      <c r="W92" s="509"/>
      <c r="X92" s="509"/>
      <c r="Y92" s="509"/>
      <c r="Z92" s="509"/>
      <c r="AA92" s="509"/>
      <c r="AB92" s="509"/>
      <c r="AC92" s="509"/>
      <c r="AD92" s="509"/>
      <c r="AE92" s="509"/>
      <c r="AF92" s="509"/>
      <c r="AG92" s="510"/>
      <c r="AH92" s="59"/>
      <c r="AI92" s="53" t="s">
        <v>37</v>
      </c>
      <c r="AJ92" s="54">
        <v>4</v>
      </c>
      <c r="AK92" s="60">
        <v>2100</v>
      </c>
      <c r="AL92" s="55">
        <f t="shared" si="7"/>
        <v>8400</v>
      </c>
    </row>
    <row r="93" spans="1:38" ht="14">
      <c r="A93" s="480">
        <v>10</v>
      </c>
      <c r="B93" s="481"/>
      <c r="C93" s="378" t="s">
        <v>184</v>
      </c>
      <c r="D93" s="379"/>
      <c r="E93" s="379"/>
      <c r="F93" s="379"/>
      <c r="G93" s="379"/>
      <c r="H93" s="379"/>
      <c r="I93" s="379"/>
      <c r="J93" s="379"/>
      <c r="K93" s="379"/>
      <c r="L93" s="379"/>
      <c r="M93" s="379"/>
      <c r="N93" s="380"/>
      <c r="O93" s="57"/>
      <c r="P93" s="53" t="s">
        <v>37</v>
      </c>
      <c r="Q93" s="54">
        <v>4</v>
      </c>
      <c r="R93" s="60">
        <v>437.5</v>
      </c>
      <c r="S93" s="55">
        <f>R93*Q93</f>
        <v>1750</v>
      </c>
      <c r="T93" s="480">
        <v>7</v>
      </c>
      <c r="U93" s="481"/>
      <c r="V93" s="378" t="s">
        <v>212</v>
      </c>
      <c r="W93" s="379"/>
      <c r="X93" s="379"/>
      <c r="Y93" s="379"/>
      <c r="Z93" s="379"/>
      <c r="AA93" s="379"/>
      <c r="AB93" s="379"/>
      <c r="AC93" s="379"/>
      <c r="AD93" s="379"/>
      <c r="AE93" s="379"/>
      <c r="AF93" s="379"/>
      <c r="AG93" s="380"/>
      <c r="AH93" s="57"/>
      <c r="AI93" s="53" t="s">
        <v>37</v>
      </c>
      <c r="AJ93" s="54">
        <v>4</v>
      </c>
      <c r="AK93" s="60">
        <v>1350</v>
      </c>
      <c r="AL93" s="55">
        <f t="shared" si="7"/>
        <v>5400</v>
      </c>
    </row>
    <row r="94" spans="1:38" ht="15.75" customHeight="1">
      <c r="A94" s="258"/>
      <c r="B94" s="261"/>
      <c r="C94" s="378" t="s">
        <v>82</v>
      </c>
      <c r="D94" s="379"/>
      <c r="E94" s="379"/>
      <c r="F94" s="379"/>
      <c r="G94" s="379"/>
      <c r="H94" s="379"/>
      <c r="I94" s="379"/>
      <c r="J94" s="379"/>
      <c r="K94" s="379"/>
      <c r="L94" s="379"/>
      <c r="M94" s="379"/>
      <c r="N94" s="380"/>
      <c r="O94" s="57"/>
      <c r="P94" s="53" t="s">
        <v>37</v>
      </c>
      <c r="Q94" s="65">
        <v>9</v>
      </c>
      <c r="R94" s="64">
        <v>2000</v>
      </c>
      <c r="S94" s="55">
        <f>R94*Q94</f>
        <v>18000</v>
      </c>
      <c r="T94" s="239"/>
      <c r="U94" s="240"/>
      <c r="V94" s="378" t="s">
        <v>82</v>
      </c>
      <c r="W94" s="379"/>
      <c r="X94" s="379"/>
      <c r="Y94" s="379"/>
      <c r="Z94" s="379"/>
      <c r="AA94" s="379"/>
      <c r="AB94" s="379"/>
      <c r="AC94" s="379"/>
      <c r="AD94" s="379"/>
      <c r="AE94" s="379"/>
      <c r="AF94" s="379"/>
      <c r="AG94" s="380"/>
      <c r="AH94" s="57"/>
      <c r="AI94" s="53" t="s">
        <v>37</v>
      </c>
      <c r="AJ94" s="65">
        <v>9</v>
      </c>
      <c r="AK94" s="64">
        <v>6900</v>
      </c>
      <c r="AL94" s="55">
        <f t="shared" si="7"/>
        <v>62100</v>
      </c>
    </row>
    <row r="95" spans="1:38" ht="14">
      <c r="A95" s="258"/>
      <c r="B95" s="261"/>
      <c r="C95" s="550"/>
      <c r="D95" s="551"/>
      <c r="E95" s="551"/>
      <c r="F95" s="551"/>
      <c r="G95" s="551"/>
      <c r="H95" s="551"/>
      <c r="I95" s="551"/>
      <c r="J95" s="551"/>
      <c r="K95" s="551"/>
      <c r="L95" s="241"/>
      <c r="M95" s="241"/>
      <c r="N95" s="242"/>
      <c r="O95" s="57"/>
      <c r="P95" s="53"/>
      <c r="Q95" s="62"/>
      <c r="R95" s="60"/>
      <c r="S95" s="61">
        <f>SUM(S86:S94)</f>
        <v>33250</v>
      </c>
      <c r="T95" s="239"/>
      <c r="U95" s="240"/>
      <c r="V95" s="552" t="s">
        <v>55</v>
      </c>
      <c r="W95" s="553"/>
      <c r="X95" s="553"/>
      <c r="Y95" s="553"/>
      <c r="Z95" s="553"/>
      <c r="AA95" s="553"/>
      <c r="AB95" s="553"/>
      <c r="AC95" s="553"/>
      <c r="AD95" s="553"/>
      <c r="AE95" s="553"/>
      <c r="AF95" s="553"/>
      <c r="AG95" s="553"/>
      <c r="AH95" s="554"/>
      <c r="AI95" s="53"/>
      <c r="AJ95" s="65"/>
      <c r="AK95" s="64"/>
      <c r="AL95" s="61">
        <f>SUM(AL85:AL94)</f>
        <v>159300</v>
      </c>
    </row>
    <row r="96" spans="1:38" ht="14">
      <c r="A96" s="258"/>
      <c r="B96" s="261"/>
      <c r="C96" s="378"/>
      <c r="D96" s="379"/>
      <c r="E96" s="379"/>
      <c r="F96" s="379"/>
      <c r="G96" s="379"/>
      <c r="H96" s="379"/>
      <c r="I96" s="379"/>
      <c r="J96" s="379"/>
      <c r="K96" s="379"/>
      <c r="L96" s="379"/>
      <c r="M96" s="379"/>
      <c r="N96" s="380"/>
      <c r="O96" s="57"/>
      <c r="P96" s="53"/>
      <c r="Q96" s="65"/>
      <c r="R96" s="64"/>
      <c r="S96" s="61"/>
      <c r="T96" s="239"/>
      <c r="U96" s="240"/>
      <c r="V96" s="236"/>
      <c r="W96" s="237"/>
      <c r="X96" s="237"/>
      <c r="Y96" s="237"/>
      <c r="Z96" s="237"/>
      <c r="AA96" s="237"/>
      <c r="AB96" s="237"/>
      <c r="AC96" s="237"/>
      <c r="AD96" s="237"/>
      <c r="AE96" s="237"/>
      <c r="AF96" s="237"/>
      <c r="AG96" s="238"/>
      <c r="AH96" s="57"/>
      <c r="AI96" s="53"/>
      <c r="AJ96" s="65"/>
      <c r="AK96" s="64"/>
      <c r="AL96" s="55"/>
    </row>
    <row r="97" spans="1:38" ht="14">
      <c r="A97" s="545" t="s">
        <v>88</v>
      </c>
      <c r="B97" s="546"/>
      <c r="C97" s="555" t="s">
        <v>89</v>
      </c>
      <c r="D97" s="556"/>
      <c r="E97" s="556"/>
      <c r="F97" s="556"/>
      <c r="G97" s="556"/>
      <c r="H97" s="556"/>
      <c r="I97" s="556"/>
      <c r="J97" s="556"/>
      <c r="K97" s="556"/>
      <c r="L97" s="556"/>
      <c r="M97" s="556"/>
      <c r="N97" s="557"/>
      <c r="O97" s="57"/>
      <c r="P97" s="53"/>
      <c r="Q97" s="62"/>
      <c r="R97" s="52"/>
      <c r="S97" s="61"/>
      <c r="T97" s="239"/>
      <c r="U97" s="240"/>
      <c r="V97" s="555" t="s">
        <v>89</v>
      </c>
      <c r="W97" s="556"/>
      <c r="X97" s="556"/>
      <c r="Y97" s="556"/>
      <c r="Z97" s="556"/>
      <c r="AA97" s="556"/>
      <c r="AB97" s="556"/>
      <c r="AC97" s="556"/>
      <c r="AD97" s="556"/>
      <c r="AE97" s="556"/>
      <c r="AF97" s="556"/>
      <c r="AG97" s="557"/>
      <c r="AH97" s="59"/>
      <c r="AI97" s="53"/>
      <c r="AJ97" s="54"/>
      <c r="AK97" s="60"/>
      <c r="AL97" s="55"/>
    </row>
    <row r="98" spans="1:38" ht="13.5">
      <c r="A98" s="480">
        <v>1</v>
      </c>
      <c r="B98" s="481"/>
      <c r="C98" s="539" t="s">
        <v>188</v>
      </c>
      <c r="D98" s="540"/>
      <c r="E98" s="540"/>
      <c r="F98" s="540"/>
      <c r="G98" s="540"/>
      <c r="H98" s="540"/>
      <c r="I98" s="540"/>
      <c r="J98" s="540"/>
      <c r="K98" s="540"/>
      <c r="L98" s="540"/>
      <c r="M98" s="540"/>
      <c r="N98" s="541"/>
      <c r="O98" s="52"/>
      <c r="P98" s="53" t="s">
        <v>37</v>
      </c>
      <c r="Q98" s="62"/>
      <c r="R98" s="52">
        <v>50000</v>
      </c>
      <c r="S98" s="55">
        <f>R98*Q98</f>
        <v>0</v>
      </c>
      <c r="T98" s="480">
        <v>8</v>
      </c>
      <c r="U98" s="481"/>
      <c r="V98" s="547" t="s">
        <v>188</v>
      </c>
      <c r="W98" s="548"/>
      <c r="X98" s="548"/>
      <c r="Y98" s="548"/>
      <c r="Z98" s="548"/>
      <c r="AA98" s="548"/>
      <c r="AB98" s="548"/>
      <c r="AC98" s="548"/>
      <c r="AD98" s="548"/>
      <c r="AE98" s="548"/>
      <c r="AF98" s="548"/>
      <c r="AG98" s="549"/>
      <c r="AH98" s="59" t="s">
        <v>200</v>
      </c>
      <c r="AI98" s="53" t="s">
        <v>74</v>
      </c>
      <c r="AJ98" s="62">
        <v>2</v>
      </c>
      <c r="AK98" s="60"/>
      <c r="AL98" s="55"/>
    </row>
    <row r="99" spans="1:38" ht="14">
      <c r="A99" s="480">
        <v>2</v>
      </c>
      <c r="B99" s="481"/>
      <c r="C99" s="539" t="s">
        <v>90</v>
      </c>
      <c r="D99" s="540"/>
      <c r="E99" s="540"/>
      <c r="F99" s="540"/>
      <c r="G99" s="540"/>
      <c r="H99" s="540"/>
      <c r="I99" s="540"/>
      <c r="J99" s="540"/>
      <c r="K99" s="540"/>
      <c r="L99" s="540"/>
      <c r="M99" s="540"/>
      <c r="N99" s="541"/>
      <c r="O99" s="230"/>
      <c r="P99" s="228" t="s">
        <v>74</v>
      </c>
      <c r="Q99" s="229"/>
      <c r="R99" s="52">
        <v>5625</v>
      </c>
      <c r="S99" s="55">
        <f>R99*Q99</f>
        <v>0</v>
      </c>
      <c r="T99" s="480">
        <v>10</v>
      </c>
      <c r="U99" s="481"/>
      <c r="V99" s="542" t="s">
        <v>90</v>
      </c>
      <c r="W99" s="543"/>
      <c r="X99" s="543"/>
      <c r="Y99" s="543"/>
      <c r="Z99" s="543"/>
      <c r="AA99" s="543"/>
      <c r="AB99" s="543"/>
      <c r="AC99" s="543"/>
      <c r="AD99" s="543"/>
      <c r="AE99" s="543"/>
      <c r="AF99" s="543"/>
      <c r="AG99" s="544"/>
      <c r="AH99" s="59" t="s">
        <v>200</v>
      </c>
      <c r="AI99" s="53" t="s">
        <v>74</v>
      </c>
      <c r="AJ99" s="62">
        <v>2</v>
      </c>
      <c r="AK99" s="64"/>
      <c r="AL99" s="55"/>
    </row>
    <row r="100" spans="1:38" ht="14">
      <c r="A100" s="480">
        <v>3</v>
      </c>
      <c r="B100" s="481"/>
      <c r="C100" s="539" t="s">
        <v>222</v>
      </c>
      <c r="D100" s="540"/>
      <c r="E100" s="540"/>
      <c r="F100" s="540"/>
      <c r="G100" s="540"/>
      <c r="H100" s="540"/>
      <c r="I100" s="540"/>
      <c r="J100" s="540"/>
      <c r="K100" s="540"/>
      <c r="L100" s="540"/>
      <c r="M100" s="540"/>
      <c r="N100" s="541"/>
      <c r="O100" s="230"/>
      <c r="P100" s="53" t="s">
        <v>37</v>
      </c>
      <c r="Q100" s="62"/>
      <c r="R100" s="52">
        <v>2250</v>
      </c>
      <c r="S100" s="55">
        <f>R100*Q100</f>
        <v>0</v>
      </c>
      <c r="T100" s="258"/>
      <c r="U100" s="261"/>
      <c r="V100" s="542" t="s">
        <v>198</v>
      </c>
      <c r="W100" s="543"/>
      <c r="X100" s="543"/>
      <c r="Y100" s="543"/>
      <c r="Z100" s="543"/>
      <c r="AA100" s="543"/>
      <c r="AB100" s="543"/>
      <c r="AC100" s="543"/>
      <c r="AD100" s="543"/>
      <c r="AE100" s="543"/>
      <c r="AF100" s="543"/>
      <c r="AG100" s="544"/>
      <c r="AH100" s="59" t="s">
        <v>200</v>
      </c>
      <c r="AI100" s="53" t="s">
        <v>37</v>
      </c>
      <c r="AJ100" s="62">
        <v>2</v>
      </c>
      <c r="AK100" s="60"/>
      <c r="AL100" s="61"/>
    </row>
    <row r="101" spans="1:38" ht="13.5">
      <c r="A101" s="480">
        <v>4</v>
      </c>
      <c r="B101" s="481"/>
      <c r="C101" s="539" t="s">
        <v>224</v>
      </c>
      <c r="D101" s="540"/>
      <c r="E101" s="540"/>
      <c r="F101" s="540"/>
      <c r="G101" s="540"/>
      <c r="H101" s="540"/>
      <c r="I101" s="540"/>
      <c r="J101" s="540"/>
      <c r="K101" s="540"/>
      <c r="L101" s="540"/>
      <c r="M101" s="540"/>
      <c r="N101" s="541"/>
      <c r="O101" s="59"/>
      <c r="P101" s="53" t="s">
        <v>78</v>
      </c>
      <c r="Q101" s="54"/>
      <c r="R101" s="60">
        <v>8865.5</v>
      </c>
      <c r="S101" s="55">
        <f>R101*Q101</f>
        <v>0</v>
      </c>
      <c r="T101" s="545" t="s">
        <v>88</v>
      </c>
      <c r="U101" s="546"/>
      <c r="V101" s="547" t="s">
        <v>197</v>
      </c>
      <c r="W101" s="548"/>
      <c r="X101" s="548"/>
      <c r="Y101" s="548"/>
      <c r="Z101" s="548"/>
      <c r="AA101" s="548"/>
      <c r="AB101" s="548"/>
      <c r="AC101" s="548"/>
      <c r="AD101" s="548"/>
      <c r="AE101" s="548"/>
      <c r="AF101" s="548"/>
      <c r="AG101" s="549"/>
      <c r="AH101" s="59" t="s">
        <v>200</v>
      </c>
      <c r="AI101" s="53" t="s">
        <v>37</v>
      </c>
      <c r="AJ101" s="62">
        <v>2</v>
      </c>
      <c r="AK101" s="52"/>
      <c r="AL101" s="55"/>
    </row>
    <row r="102" spans="1:38" ht="13.5">
      <c r="A102" s="480">
        <v>5</v>
      </c>
      <c r="B102" s="481"/>
      <c r="C102" s="536" t="s">
        <v>189</v>
      </c>
      <c r="D102" s="537"/>
      <c r="E102" s="537"/>
      <c r="F102" s="537"/>
      <c r="G102" s="537"/>
      <c r="H102" s="537"/>
      <c r="I102" s="537"/>
      <c r="J102" s="537"/>
      <c r="K102" s="537"/>
      <c r="L102" s="537"/>
      <c r="M102" s="537"/>
      <c r="N102" s="538"/>
      <c r="O102" s="59"/>
      <c r="P102" s="53" t="s">
        <v>37</v>
      </c>
      <c r="Q102" s="54">
        <v>4</v>
      </c>
      <c r="R102" s="52">
        <v>625</v>
      </c>
      <c r="S102" s="55"/>
      <c r="T102" s="480">
        <v>1</v>
      </c>
      <c r="U102" s="481"/>
      <c r="V102" s="514" t="s">
        <v>189</v>
      </c>
      <c r="W102" s="515"/>
      <c r="X102" s="515"/>
      <c r="Y102" s="515"/>
      <c r="Z102" s="515"/>
      <c r="AA102" s="515"/>
      <c r="AB102" s="515"/>
      <c r="AC102" s="515"/>
      <c r="AD102" s="515"/>
      <c r="AE102" s="515"/>
      <c r="AF102" s="515"/>
      <c r="AG102" s="516"/>
      <c r="AH102" s="59" t="s">
        <v>200</v>
      </c>
      <c r="AI102" s="53" t="s">
        <v>78</v>
      </c>
      <c r="AJ102" s="62">
        <v>7</v>
      </c>
      <c r="AK102" s="52"/>
      <c r="AL102" s="55">
        <f>AK102*AJ102</f>
        <v>0</v>
      </c>
    </row>
    <row r="103" spans="1:38" ht="14">
      <c r="A103" s="480">
        <v>6</v>
      </c>
      <c r="B103" s="481"/>
      <c r="C103" s="378" t="s">
        <v>236</v>
      </c>
      <c r="D103" s="379"/>
      <c r="E103" s="379"/>
      <c r="F103" s="379"/>
      <c r="G103" s="379"/>
      <c r="H103" s="379"/>
      <c r="I103" s="379"/>
      <c r="J103" s="379"/>
      <c r="K103" s="379"/>
      <c r="L103" s="379"/>
      <c r="M103" s="379"/>
      <c r="N103" s="380"/>
      <c r="O103" s="57"/>
      <c r="P103" s="53" t="s">
        <v>37</v>
      </c>
      <c r="Q103" s="54">
        <v>4</v>
      </c>
      <c r="R103" s="60">
        <v>625</v>
      </c>
      <c r="S103" s="55">
        <f t="shared" ref="S103:S104" si="8">R103*Q103</f>
        <v>2500</v>
      </c>
      <c r="T103" s="480">
        <v>2</v>
      </c>
      <c r="U103" s="481"/>
      <c r="V103" s="508" t="s">
        <v>190</v>
      </c>
      <c r="W103" s="509"/>
      <c r="X103" s="509"/>
      <c r="Y103" s="509"/>
      <c r="Z103" s="509"/>
      <c r="AA103" s="509"/>
      <c r="AB103" s="509"/>
      <c r="AC103" s="509"/>
      <c r="AD103" s="509"/>
      <c r="AE103" s="509"/>
      <c r="AF103" s="509"/>
      <c r="AG103" s="510"/>
      <c r="AH103" s="59"/>
      <c r="AI103" s="53" t="s">
        <v>37</v>
      </c>
      <c r="AJ103" s="54">
        <v>4</v>
      </c>
      <c r="AK103" s="52">
        <v>2450</v>
      </c>
      <c r="AL103" s="55">
        <f>AK103*AJ103</f>
        <v>9800</v>
      </c>
    </row>
    <row r="104" spans="1:38" ht="14">
      <c r="A104" s="480"/>
      <c r="B104" s="481"/>
      <c r="C104" s="378" t="s">
        <v>213</v>
      </c>
      <c r="D104" s="379"/>
      <c r="E104" s="379"/>
      <c r="F104" s="379"/>
      <c r="G104" s="379"/>
      <c r="H104" s="379"/>
      <c r="I104" s="379"/>
      <c r="J104" s="379"/>
      <c r="K104" s="379"/>
      <c r="L104" s="379"/>
      <c r="M104" s="379"/>
      <c r="N104" s="380"/>
      <c r="O104" s="57"/>
      <c r="P104" s="53" t="s">
        <v>37</v>
      </c>
      <c r="Q104" s="54">
        <v>12</v>
      </c>
      <c r="R104" s="60">
        <v>500</v>
      </c>
      <c r="S104" s="55">
        <f t="shared" si="8"/>
        <v>6000</v>
      </c>
      <c r="T104" s="480">
        <v>3</v>
      </c>
      <c r="U104" s="481"/>
      <c r="V104" s="378" t="s">
        <v>213</v>
      </c>
      <c r="W104" s="379"/>
      <c r="X104" s="379"/>
      <c r="Y104" s="379"/>
      <c r="Z104" s="379"/>
      <c r="AA104" s="379"/>
      <c r="AB104" s="379"/>
      <c r="AC104" s="379"/>
      <c r="AD104" s="379"/>
      <c r="AE104" s="379"/>
      <c r="AF104" s="379"/>
      <c r="AG104" s="380"/>
      <c r="AH104" s="57"/>
      <c r="AI104" s="53" t="s">
        <v>37</v>
      </c>
      <c r="AJ104" s="54">
        <v>12</v>
      </c>
      <c r="AK104" s="60">
        <v>1350</v>
      </c>
      <c r="AL104" s="55">
        <f>AK104*AJ104</f>
        <v>16200</v>
      </c>
    </row>
    <row r="105" spans="1:38" ht="14">
      <c r="A105" s="480">
        <v>7</v>
      </c>
      <c r="B105" s="481"/>
      <c r="C105" s="378" t="s">
        <v>192</v>
      </c>
      <c r="D105" s="379"/>
      <c r="E105" s="379"/>
      <c r="F105" s="379"/>
      <c r="G105" s="379"/>
      <c r="H105" s="379"/>
      <c r="I105" s="379"/>
      <c r="J105" s="379"/>
      <c r="K105" s="379"/>
      <c r="L105" s="379"/>
      <c r="M105" s="379"/>
      <c r="N105" s="380"/>
      <c r="O105" s="57"/>
      <c r="P105" s="53" t="s">
        <v>37</v>
      </c>
      <c r="Q105" s="54">
        <v>2</v>
      </c>
      <c r="R105" s="60">
        <v>500</v>
      </c>
      <c r="S105" s="55">
        <f>R105*Q105</f>
        <v>1000</v>
      </c>
      <c r="T105" s="239"/>
      <c r="U105" s="240"/>
      <c r="V105" s="378" t="s">
        <v>192</v>
      </c>
      <c r="W105" s="379"/>
      <c r="X105" s="379"/>
      <c r="Y105" s="379"/>
      <c r="Z105" s="379"/>
      <c r="AA105" s="379"/>
      <c r="AB105" s="379"/>
      <c r="AC105" s="379"/>
      <c r="AD105" s="379"/>
      <c r="AE105" s="379"/>
      <c r="AF105" s="379"/>
      <c r="AG105" s="380"/>
      <c r="AH105" s="57"/>
      <c r="AI105" s="53" t="s">
        <v>37</v>
      </c>
      <c r="AJ105" s="54">
        <v>2</v>
      </c>
      <c r="AK105" s="60">
        <v>1200</v>
      </c>
      <c r="AL105" s="55">
        <f>AK105*AJ105</f>
        <v>2400</v>
      </c>
    </row>
    <row r="106" spans="1:38" ht="13.5">
      <c r="A106" s="480">
        <v>8</v>
      </c>
      <c r="B106" s="481"/>
      <c r="C106" s="508"/>
      <c r="D106" s="509"/>
      <c r="E106" s="509"/>
      <c r="F106" s="509"/>
      <c r="G106" s="509"/>
      <c r="H106" s="509"/>
      <c r="I106" s="509"/>
      <c r="J106" s="509"/>
      <c r="K106" s="509"/>
      <c r="L106" s="509"/>
      <c r="M106" s="509"/>
      <c r="N106" s="510"/>
      <c r="O106" s="59"/>
      <c r="P106" s="53"/>
      <c r="Q106" s="54"/>
      <c r="R106" s="52"/>
      <c r="S106" s="55">
        <f t="shared" ref="S106" si="9">R106*Q106</f>
        <v>0</v>
      </c>
      <c r="T106" s="239"/>
      <c r="U106" s="240"/>
      <c r="V106" s="508"/>
      <c r="W106" s="509"/>
      <c r="X106" s="509"/>
      <c r="Y106" s="509"/>
      <c r="Z106" s="509"/>
      <c r="AA106" s="509"/>
      <c r="AB106" s="509"/>
      <c r="AC106" s="509"/>
      <c r="AD106" s="509"/>
      <c r="AE106" s="509"/>
      <c r="AF106" s="509"/>
      <c r="AG106" s="510"/>
      <c r="AH106" s="59"/>
      <c r="AI106" s="53"/>
      <c r="AJ106" s="62"/>
      <c r="AK106" s="52"/>
      <c r="AL106" s="55"/>
    </row>
    <row r="107" spans="1:38" ht="13.5">
      <c r="A107" s="258"/>
      <c r="B107" s="259"/>
      <c r="C107" s="500" t="s">
        <v>55</v>
      </c>
      <c r="D107" s="501"/>
      <c r="E107" s="501"/>
      <c r="F107" s="501"/>
      <c r="G107" s="501"/>
      <c r="H107" s="501"/>
      <c r="I107" s="501"/>
      <c r="J107" s="501"/>
      <c r="K107" s="501"/>
      <c r="L107" s="501"/>
      <c r="M107" s="501"/>
      <c r="N107" s="502"/>
      <c r="O107" s="59"/>
      <c r="P107" s="53"/>
      <c r="Q107" s="52"/>
      <c r="R107" s="52"/>
      <c r="S107" s="61">
        <f>SUM(S98:S106)</f>
        <v>9500</v>
      </c>
      <c r="T107" s="480">
        <v>5</v>
      </c>
      <c r="U107" s="481"/>
      <c r="V107" s="500" t="s">
        <v>55</v>
      </c>
      <c r="W107" s="501"/>
      <c r="X107" s="501"/>
      <c r="Y107" s="501"/>
      <c r="Z107" s="501"/>
      <c r="AA107" s="501"/>
      <c r="AB107" s="501"/>
      <c r="AC107" s="501"/>
      <c r="AD107" s="501"/>
      <c r="AE107" s="501"/>
      <c r="AF107" s="501"/>
      <c r="AG107" s="501"/>
      <c r="AH107" s="502"/>
      <c r="AI107" s="53"/>
      <c r="AJ107" s="54"/>
      <c r="AK107" s="52"/>
      <c r="AL107" s="61">
        <f>SUM(AL98:AL106)</f>
        <v>28400</v>
      </c>
    </row>
    <row r="108" spans="1:38" ht="14">
      <c r="A108" s="258"/>
      <c r="B108" s="259"/>
      <c r="C108" s="378"/>
      <c r="D108" s="379"/>
      <c r="E108" s="379"/>
      <c r="F108" s="379"/>
      <c r="G108" s="379"/>
      <c r="H108" s="379"/>
      <c r="I108" s="379"/>
      <c r="J108" s="379"/>
      <c r="K108" s="379"/>
      <c r="L108" s="379"/>
      <c r="M108" s="379"/>
      <c r="N108" s="380"/>
      <c r="O108" s="59"/>
      <c r="P108" s="53"/>
      <c r="Q108" s="68"/>
      <c r="R108" s="52"/>
      <c r="S108" s="61"/>
      <c r="T108" s="480">
        <v>6</v>
      </c>
      <c r="U108" s="481"/>
      <c r="V108" s="378"/>
      <c r="W108" s="379"/>
      <c r="X108" s="379"/>
      <c r="Y108" s="379"/>
      <c r="Z108" s="379"/>
      <c r="AA108" s="379"/>
      <c r="AB108" s="379"/>
      <c r="AC108" s="379"/>
      <c r="AD108" s="379"/>
      <c r="AE108" s="379"/>
      <c r="AF108" s="379"/>
      <c r="AG108" s="380"/>
      <c r="AH108" s="57"/>
      <c r="AI108" s="53"/>
      <c r="AJ108" s="54"/>
      <c r="AK108" s="60"/>
      <c r="AL108" s="55"/>
    </row>
    <row r="109" spans="1:38" ht="14">
      <c r="A109" s="258"/>
      <c r="B109" s="259"/>
      <c r="C109" s="233"/>
      <c r="D109" s="234"/>
      <c r="E109" s="234"/>
      <c r="F109" s="234"/>
      <c r="G109" s="234"/>
      <c r="H109" s="234"/>
      <c r="I109" s="234"/>
      <c r="J109" s="234"/>
      <c r="K109" s="234"/>
      <c r="L109" s="234"/>
      <c r="M109" s="234"/>
      <c r="N109" s="235"/>
      <c r="O109" s="59"/>
      <c r="P109" s="53"/>
      <c r="Q109" s="68"/>
      <c r="R109" s="52"/>
      <c r="S109" s="61"/>
      <c r="T109" s="239"/>
      <c r="U109" s="240"/>
      <c r="V109" s="236"/>
      <c r="W109" s="237"/>
      <c r="X109" s="237"/>
      <c r="Y109" s="237"/>
      <c r="Z109" s="237"/>
      <c r="AA109" s="237"/>
      <c r="AB109" s="237"/>
      <c r="AC109" s="237"/>
      <c r="AD109" s="237"/>
      <c r="AE109" s="237"/>
      <c r="AF109" s="237"/>
      <c r="AG109" s="238"/>
      <c r="AH109" s="57"/>
      <c r="AI109" s="53"/>
      <c r="AJ109" s="54"/>
      <c r="AK109" s="60"/>
      <c r="AL109" s="55"/>
    </row>
    <row r="110" spans="1:38" ht="14">
      <c r="A110" s="258"/>
      <c r="B110" s="259"/>
      <c r="C110" s="525" t="s">
        <v>91</v>
      </c>
      <c r="D110" s="526"/>
      <c r="E110" s="526"/>
      <c r="F110" s="526"/>
      <c r="G110" s="526"/>
      <c r="H110" s="526"/>
      <c r="I110" s="526"/>
      <c r="J110" s="526"/>
      <c r="K110" s="526"/>
      <c r="L110" s="526"/>
      <c r="M110" s="526"/>
      <c r="N110" s="527"/>
      <c r="O110" s="59"/>
      <c r="P110" s="53"/>
      <c r="Q110" s="68"/>
      <c r="R110" s="52"/>
      <c r="S110" s="61"/>
      <c r="T110" s="480"/>
      <c r="U110" s="481"/>
      <c r="V110" s="525" t="s">
        <v>91</v>
      </c>
      <c r="W110" s="526"/>
      <c r="X110" s="526"/>
      <c r="Y110" s="526"/>
      <c r="Z110" s="526"/>
      <c r="AA110" s="526"/>
      <c r="AB110" s="526"/>
      <c r="AC110" s="526"/>
      <c r="AD110" s="526"/>
      <c r="AE110" s="526"/>
      <c r="AF110" s="526"/>
      <c r="AG110" s="527"/>
      <c r="AH110" s="57"/>
      <c r="AI110" s="53"/>
      <c r="AJ110" s="54"/>
      <c r="AK110" s="60"/>
      <c r="AL110" s="55"/>
    </row>
    <row r="111" spans="1:38" ht="13.5">
      <c r="A111" s="258"/>
      <c r="B111" s="259"/>
      <c r="C111" s="533" t="s">
        <v>91</v>
      </c>
      <c r="D111" s="534"/>
      <c r="E111" s="534"/>
      <c r="F111" s="534"/>
      <c r="G111" s="534"/>
      <c r="H111" s="534"/>
      <c r="I111" s="534"/>
      <c r="J111" s="534"/>
      <c r="K111" s="534"/>
      <c r="L111" s="534"/>
      <c r="M111" s="534"/>
      <c r="N111" s="535"/>
      <c r="O111" s="59"/>
      <c r="P111" s="53" t="s">
        <v>92</v>
      </c>
      <c r="Q111" s="68">
        <v>1</v>
      </c>
      <c r="R111" s="52">
        <v>60000</v>
      </c>
      <c r="S111" s="52">
        <f>R111*Q111</f>
        <v>60000</v>
      </c>
      <c r="T111" s="480">
        <v>7</v>
      </c>
      <c r="U111" s="481"/>
      <c r="V111" s="533" t="s">
        <v>91</v>
      </c>
      <c r="W111" s="534"/>
      <c r="X111" s="534"/>
      <c r="Y111" s="534"/>
      <c r="Z111" s="534"/>
      <c r="AA111" s="534"/>
      <c r="AB111" s="534"/>
      <c r="AC111" s="534"/>
      <c r="AD111" s="534"/>
      <c r="AE111" s="534"/>
      <c r="AF111" s="534"/>
      <c r="AG111" s="535"/>
      <c r="AH111" s="59"/>
      <c r="AI111" s="53" t="s">
        <v>92</v>
      </c>
      <c r="AJ111" s="68">
        <v>1</v>
      </c>
      <c r="AK111" s="52">
        <v>110000</v>
      </c>
      <c r="AL111" s="55">
        <f>AK111*AJ111</f>
        <v>110000</v>
      </c>
    </row>
    <row r="112" spans="1:38" ht="13.5">
      <c r="A112" s="258"/>
      <c r="B112" s="259"/>
      <c r="C112" s="233"/>
      <c r="D112" s="234"/>
      <c r="E112" s="234"/>
      <c r="F112" s="234"/>
      <c r="G112" s="234"/>
      <c r="H112" s="234"/>
      <c r="I112" s="234"/>
      <c r="J112" s="234"/>
      <c r="K112" s="234"/>
      <c r="L112" s="234"/>
      <c r="M112" s="234"/>
      <c r="N112" s="235" t="s">
        <v>55</v>
      </c>
      <c r="O112" s="59"/>
      <c r="P112" s="53"/>
      <c r="Q112" s="68"/>
      <c r="R112" s="52"/>
      <c r="S112" s="61"/>
      <c r="T112" s="480">
        <v>8</v>
      </c>
      <c r="U112" s="481"/>
      <c r="V112" s="508"/>
      <c r="W112" s="509"/>
      <c r="X112" s="509"/>
      <c r="Y112" s="509"/>
      <c r="Z112" s="509"/>
      <c r="AA112" s="509"/>
      <c r="AB112" s="509"/>
      <c r="AC112" s="509"/>
      <c r="AD112" s="509"/>
      <c r="AE112" s="509"/>
      <c r="AF112" s="509"/>
      <c r="AG112" s="510"/>
      <c r="AH112" s="59"/>
      <c r="AI112" s="53"/>
      <c r="AJ112" s="54"/>
      <c r="AK112" s="52"/>
      <c r="AL112" s="55"/>
    </row>
    <row r="113" spans="1:38" ht="13.5">
      <c r="A113" s="258"/>
      <c r="B113" s="69"/>
      <c r="C113" s="500" t="s">
        <v>55</v>
      </c>
      <c r="D113" s="501"/>
      <c r="E113" s="501"/>
      <c r="F113" s="501"/>
      <c r="G113" s="501"/>
      <c r="H113" s="501"/>
      <c r="I113" s="501"/>
      <c r="J113" s="501"/>
      <c r="K113" s="501"/>
      <c r="L113" s="501"/>
      <c r="M113" s="501"/>
      <c r="N113" s="502"/>
      <c r="O113" s="59"/>
      <c r="P113" s="53"/>
      <c r="Q113" s="62"/>
      <c r="R113" s="52"/>
      <c r="S113" s="61">
        <f>SUM(S111:S112)</f>
        <v>60000</v>
      </c>
      <c r="T113" s="258"/>
      <c r="U113" s="259"/>
      <c r="V113" s="500" t="s">
        <v>55</v>
      </c>
      <c r="W113" s="501"/>
      <c r="X113" s="501"/>
      <c r="Y113" s="501"/>
      <c r="Z113" s="501"/>
      <c r="AA113" s="501"/>
      <c r="AB113" s="501"/>
      <c r="AC113" s="501"/>
      <c r="AD113" s="501"/>
      <c r="AE113" s="501"/>
      <c r="AF113" s="501"/>
      <c r="AG113" s="501"/>
      <c r="AH113" s="502"/>
      <c r="AI113" s="53"/>
      <c r="AJ113" s="52"/>
      <c r="AK113" s="231"/>
      <c r="AL113" s="61">
        <f>SUM(AL111:AL112)</f>
        <v>110000</v>
      </c>
    </row>
    <row r="114" spans="1:38" ht="13.5">
      <c r="A114" s="239"/>
      <c r="B114" s="240"/>
      <c r="C114" s="262"/>
      <c r="D114" s="263"/>
      <c r="E114" s="263"/>
      <c r="F114" s="263"/>
      <c r="G114" s="263"/>
      <c r="H114" s="263"/>
      <c r="I114" s="263"/>
      <c r="J114" s="263"/>
      <c r="K114" s="263"/>
      <c r="L114" s="263"/>
      <c r="M114" s="263"/>
      <c r="N114" s="264"/>
      <c r="O114" s="59"/>
      <c r="P114" s="53"/>
      <c r="Q114" s="62"/>
      <c r="R114" s="60"/>
      <c r="S114" s="55"/>
      <c r="T114" s="258"/>
      <c r="U114" s="259"/>
      <c r="V114" s="233"/>
      <c r="W114" s="234"/>
      <c r="X114" s="234"/>
      <c r="Y114" s="234"/>
      <c r="Z114" s="234"/>
      <c r="AA114" s="234"/>
      <c r="AB114" s="234"/>
      <c r="AC114" s="234"/>
      <c r="AD114" s="234"/>
      <c r="AE114" s="234"/>
      <c r="AF114" s="234"/>
      <c r="AG114" s="235"/>
      <c r="AH114" s="59"/>
      <c r="AI114" s="53"/>
      <c r="AJ114" s="68"/>
      <c r="AK114" s="52"/>
      <c r="AL114" s="61"/>
    </row>
    <row r="115" spans="1:38" ht="13.5">
      <c r="A115" s="531"/>
      <c r="B115" s="532"/>
      <c r="C115" s="505" t="s">
        <v>93</v>
      </c>
      <c r="D115" s="506"/>
      <c r="E115" s="506"/>
      <c r="F115" s="506"/>
      <c r="G115" s="506"/>
      <c r="H115" s="506"/>
      <c r="I115" s="506"/>
      <c r="J115" s="506"/>
      <c r="K115" s="506"/>
      <c r="L115" s="506"/>
      <c r="M115" s="506"/>
      <c r="N115" s="507"/>
      <c r="O115" s="53"/>
      <c r="P115" s="53"/>
      <c r="Q115" s="62"/>
      <c r="R115" s="60"/>
      <c r="S115" s="55"/>
      <c r="T115" s="258"/>
      <c r="U115" s="259"/>
      <c r="V115" s="505" t="s">
        <v>93</v>
      </c>
      <c r="W115" s="506"/>
      <c r="X115" s="506"/>
      <c r="Y115" s="506"/>
      <c r="Z115" s="506"/>
      <c r="AA115" s="506"/>
      <c r="AB115" s="506"/>
      <c r="AC115" s="506"/>
      <c r="AD115" s="506"/>
      <c r="AE115" s="506"/>
      <c r="AF115" s="506"/>
      <c r="AG115" s="507"/>
      <c r="AH115" s="59"/>
      <c r="AI115" s="53"/>
      <c r="AJ115" s="68"/>
      <c r="AK115" s="52"/>
      <c r="AL115" s="61"/>
    </row>
    <row r="116" spans="1:38" ht="13.5">
      <c r="A116" s="523">
        <v>1</v>
      </c>
      <c r="B116" s="524"/>
      <c r="C116" s="533" t="s">
        <v>94</v>
      </c>
      <c r="D116" s="534"/>
      <c r="E116" s="534"/>
      <c r="F116" s="534"/>
      <c r="G116" s="534"/>
      <c r="H116" s="534"/>
      <c r="I116" s="534"/>
      <c r="J116" s="534"/>
      <c r="K116" s="534"/>
      <c r="L116" s="534"/>
      <c r="M116" s="534"/>
      <c r="N116" s="535"/>
      <c r="O116" s="70"/>
      <c r="P116" s="53" t="s">
        <v>78</v>
      </c>
      <c r="Q116" s="55">
        <v>8</v>
      </c>
      <c r="R116" s="60">
        <v>4375</v>
      </c>
      <c r="S116" s="55">
        <f t="shared" ref="S116:S119" si="10">R116*Q116</f>
        <v>35000</v>
      </c>
      <c r="T116" s="480"/>
      <c r="U116" s="481"/>
      <c r="V116" s="533" t="s">
        <v>94</v>
      </c>
      <c r="W116" s="534"/>
      <c r="X116" s="534"/>
      <c r="Y116" s="534"/>
      <c r="Z116" s="534"/>
      <c r="AA116" s="534"/>
      <c r="AB116" s="534"/>
      <c r="AC116" s="534"/>
      <c r="AD116" s="534"/>
      <c r="AE116" s="534"/>
      <c r="AF116" s="534"/>
      <c r="AG116" s="535"/>
      <c r="AH116" s="70"/>
      <c r="AI116" s="53" t="s">
        <v>78</v>
      </c>
      <c r="AJ116" s="227">
        <v>7</v>
      </c>
      <c r="AK116" s="60">
        <v>4650</v>
      </c>
      <c r="AL116" s="52">
        <f>AK116*AJ116</f>
        <v>32550</v>
      </c>
    </row>
    <row r="117" spans="1:38" ht="13.5">
      <c r="A117" s="523">
        <v>2</v>
      </c>
      <c r="B117" s="524"/>
      <c r="C117" s="511" t="s">
        <v>95</v>
      </c>
      <c r="D117" s="512"/>
      <c r="E117" s="512"/>
      <c r="F117" s="512"/>
      <c r="G117" s="512"/>
      <c r="H117" s="512"/>
      <c r="I117" s="512"/>
      <c r="J117" s="512"/>
      <c r="K117" s="512"/>
      <c r="L117" s="512"/>
      <c r="M117" s="512"/>
      <c r="N117" s="513"/>
      <c r="O117" s="70"/>
      <c r="P117" s="53" t="s">
        <v>78</v>
      </c>
      <c r="Q117" s="55">
        <v>6</v>
      </c>
      <c r="R117" s="60">
        <v>8750</v>
      </c>
      <c r="S117" s="55">
        <f>R117*Q117</f>
        <v>52500</v>
      </c>
      <c r="T117" s="480"/>
      <c r="U117" s="481"/>
      <c r="V117" s="511" t="s">
        <v>95</v>
      </c>
      <c r="W117" s="512"/>
      <c r="X117" s="512"/>
      <c r="Y117" s="512"/>
      <c r="Z117" s="512"/>
      <c r="AA117" s="512"/>
      <c r="AB117" s="512"/>
      <c r="AC117" s="512"/>
      <c r="AD117" s="512"/>
      <c r="AE117" s="512"/>
      <c r="AF117" s="512"/>
      <c r="AG117" s="513"/>
      <c r="AH117" s="70"/>
      <c r="AI117" s="53" t="s">
        <v>78</v>
      </c>
      <c r="AJ117" s="227">
        <v>2</v>
      </c>
      <c r="AK117" s="60">
        <v>9600</v>
      </c>
      <c r="AL117" s="52">
        <f>AK117*AJ117</f>
        <v>19200</v>
      </c>
    </row>
    <row r="118" spans="1:38" ht="13.5">
      <c r="A118" s="523">
        <v>3</v>
      </c>
      <c r="B118" s="524"/>
      <c r="C118" s="511" t="s">
        <v>96</v>
      </c>
      <c r="D118" s="512"/>
      <c r="E118" s="512"/>
      <c r="F118" s="512"/>
      <c r="G118" s="512"/>
      <c r="H118" s="512"/>
      <c r="I118" s="512"/>
      <c r="J118" s="512"/>
      <c r="K118" s="512"/>
      <c r="L118" s="512"/>
      <c r="M118" s="512"/>
      <c r="N118" s="513"/>
      <c r="O118" s="70"/>
      <c r="P118" s="53" t="s">
        <v>78</v>
      </c>
      <c r="Q118" s="55">
        <v>5</v>
      </c>
      <c r="R118" s="60">
        <v>7375</v>
      </c>
      <c r="S118" s="55">
        <f>R118*Q118</f>
        <v>36875</v>
      </c>
      <c r="T118" s="480"/>
      <c r="U118" s="481"/>
      <c r="V118" s="511" t="s">
        <v>96</v>
      </c>
      <c r="W118" s="512"/>
      <c r="X118" s="512"/>
      <c r="Y118" s="512"/>
      <c r="Z118" s="512"/>
      <c r="AA118" s="512"/>
      <c r="AB118" s="512"/>
      <c r="AC118" s="512"/>
      <c r="AD118" s="512"/>
      <c r="AE118" s="512"/>
      <c r="AF118" s="512"/>
      <c r="AG118" s="513"/>
      <c r="AH118" s="70"/>
      <c r="AI118" s="53" t="s">
        <v>78</v>
      </c>
      <c r="AJ118" s="227">
        <v>7</v>
      </c>
      <c r="AK118" s="60">
        <v>6900</v>
      </c>
      <c r="AL118" s="52">
        <f t="shared" ref="AL118:AL119" si="11">AK118*AJ118</f>
        <v>48300</v>
      </c>
    </row>
    <row r="119" spans="1:38" ht="13.5">
      <c r="A119" s="523">
        <v>4</v>
      </c>
      <c r="B119" s="524"/>
      <c r="C119" s="378" t="s">
        <v>97</v>
      </c>
      <c r="D119" s="379"/>
      <c r="E119" s="379"/>
      <c r="F119" s="379"/>
      <c r="G119" s="379"/>
      <c r="H119" s="379"/>
      <c r="I119" s="379"/>
      <c r="J119" s="379"/>
      <c r="K119" s="379"/>
      <c r="L119" s="379"/>
      <c r="M119" s="379"/>
      <c r="N119" s="380"/>
      <c r="O119" s="70"/>
      <c r="P119" s="53" t="s">
        <v>92</v>
      </c>
      <c r="Q119" s="55">
        <v>1</v>
      </c>
      <c r="R119" s="60">
        <v>62500</v>
      </c>
      <c r="S119" s="55">
        <f t="shared" si="10"/>
        <v>62500</v>
      </c>
      <c r="T119" s="480"/>
      <c r="U119" s="481"/>
      <c r="V119" s="378" t="s">
        <v>97</v>
      </c>
      <c r="W119" s="379"/>
      <c r="X119" s="379"/>
      <c r="Y119" s="379"/>
      <c r="Z119" s="379"/>
      <c r="AA119" s="379"/>
      <c r="AB119" s="379"/>
      <c r="AC119" s="379"/>
      <c r="AD119" s="379"/>
      <c r="AE119" s="379"/>
      <c r="AF119" s="379"/>
      <c r="AG119" s="380"/>
      <c r="AH119" s="70"/>
      <c r="AI119" s="53" t="s">
        <v>92</v>
      </c>
      <c r="AJ119" s="227">
        <v>1</v>
      </c>
      <c r="AK119" s="60">
        <v>26000</v>
      </c>
      <c r="AL119" s="52">
        <f t="shared" si="11"/>
        <v>26000</v>
      </c>
    </row>
    <row r="120" spans="1:38" ht="13.5">
      <c r="A120" s="480"/>
      <c r="B120" s="481"/>
      <c r="C120" s="490"/>
      <c r="D120" s="491"/>
      <c r="E120" s="491"/>
      <c r="F120" s="491"/>
      <c r="G120" s="491"/>
      <c r="H120" s="491"/>
      <c r="I120" s="491"/>
      <c r="J120" s="491"/>
      <c r="K120" s="491"/>
      <c r="L120" s="491"/>
      <c r="M120" s="491"/>
      <c r="N120" s="492"/>
      <c r="O120" s="59"/>
      <c r="P120" s="53"/>
      <c r="Q120" s="62"/>
      <c r="R120" s="60"/>
      <c r="S120" s="55"/>
      <c r="T120" s="531"/>
      <c r="U120" s="532"/>
      <c r="V120" s="505"/>
      <c r="W120" s="506"/>
      <c r="X120" s="506"/>
      <c r="Y120" s="506"/>
      <c r="Z120" s="506"/>
      <c r="AA120" s="506"/>
      <c r="AB120" s="506"/>
      <c r="AC120" s="506"/>
      <c r="AD120" s="506"/>
      <c r="AE120" s="506"/>
      <c r="AF120" s="506"/>
      <c r="AG120" s="507"/>
      <c r="AH120" s="53"/>
      <c r="AI120" s="53"/>
      <c r="AJ120" s="62"/>
      <c r="AK120" s="60"/>
      <c r="AL120" s="55"/>
    </row>
    <row r="121" spans="1:38" ht="13.5">
      <c r="A121" s="258"/>
      <c r="B121" s="261"/>
      <c r="C121" s="500" t="s">
        <v>55</v>
      </c>
      <c r="D121" s="501"/>
      <c r="E121" s="501"/>
      <c r="F121" s="501"/>
      <c r="G121" s="501"/>
      <c r="H121" s="501"/>
      <c r="I121" s="501"/>
      <c r="J121" s="501"/>
      <c r="K121" s="501"/>
      <c r="L121" s="501"/>
      <c r="M121" s="501"/>
      <c r="N121" s="502"/>
      <c r="O121" s="59"/>
      <c r="P121" s="53"/>
      <c r="Q121" s="62"/>
      <c r="R121" s="60"/>
      <c r="S121" s="61">
        <f>SUM(S116:S120)</f>
        <v>186875</v>
      </c>
      <c r="T121" s="523"/>
      <c r="U121" s="524"/>
      <c r="V121" s="500" t="s">
        <v>55</v>
      </c>
      <c r="W121" s="501"/>
      <c r="X121" s="501"/>
      <c r="Y121" s="501"/>
      <c r="Z121" s="501"/>
      <c r="AA121" s="501"/>
      <c r="AB121" s="501"/>
      <c r="AC121" s="501"/>
      <c r="AD121" s="501"/>
      <c r="AE121" s="501"/>
      <c r="AF121" s="501"/>
      <c r="AG121" s="501"/>
      <c r="AH121" s="502"/>
      <c r="AI121" s="53"/>
      <c r="AJ121" s="227"/>
      <c r="AK121" s="231"/>
      <c r="AL121" s="61">
        <f>SUM(AL116:AL120)</f>
        <v>126050</v>
      </c>
    </row>
    <row r="122" spans="1:38" ht="13.5">
      <c r="A122" s="258"/>
      <c r="B122" s="261"/>
      <c r="C122" s="525" t="s">
        <v>214</v>
      </c>
      <c r="D122" s="526"/>
      <c r="E122" s="526"/>
      <c r="F122" s="526"/>
      <c r="G122" s="526"/>
      <c r="H122" s="526"/>
      <c r="I122" s="526"/>
      <c r="J122" s="526"/>
      <c r="K122" s="526"/>
      <c r="L122" s="526"/>
      <c r="M122" s="526"/>
      <c r="N122" s="527"/>
      <c r="O122" s="59"/>
      <c r="P122" s="53"/>
      <c r="Q122" s="62"/>
      <c r="R122" s="60"/>
      <c r="S122" s="61"/>
      <c r="T122" s="523"/>
      <c r="U122" s="524"/>
      <c r="V122" s="525" t="s">
        <v>214</v>
      </c>
      <c r="W122" s="526"/>
      <c r="X122" s="526"/>
      <c r="Y122" s="526"/>
      <c r="Z122" s="526"/>
      <c r="AA122" s="526"/>
      <c r="AB122" s="526"/>
      <c r="AC122" s="526"/>
      <c r="AD122" s="526"/>
      <c r="AE122" s="526"/>
      <c r="AF122" s="526"/>
      <c r="AG122" s="527"/>
      <c r="AH122" s="70"/>
      <c r="AI122" s="53"/>
      <c r="AJ122" s="227"/>
      <c r="AK122" s="60"/>
      <c r="AL122" s="55"/>
    </row>
    <row r="123" spans="1:38" ht="13.5">
      <c r="A123" s="258"/>
      <c r="B123" s="261"/>
      <c r="C123" s="528" t="s">
        <v>215</v>
      </c>
      <c r="D123" s="529"/>
      <c r="E123" s="529"/>
      <c r="F123" s="529"/>
      <c r="G123" s="529"/>
      <c r="H123" s="529"/>
      <c r="I123" s="529"/>
      <c r="J123" s="529"/>
      <c r="K123" s="529"/>
      <c r="L123" s="529"/>
      <c r="M123" s="529"/>
      <c r="N123" s="530"/>
      <c r="O123" s="70"/>
      <c r="P123" s="53" t="s">
        <v>37</v>
      </c>
      <c r="Q123" s="62">
        <v>2</v>
      </c>
      <c r="R123" s="60">
        <v>450</v>
      </c>
      <c r="S123" s="55">
        <f>R123*Q123</f>
        <v>900</v>
      </c>
      <c r="T123" s="523"/>
      <c r="U123" s="524"/>
      <c r="V123" s="528" t="s">
        <v>215</v>
      </c>
      <c r="W123" s="529"/>
      <c r="X123" s="529"/>
      <c r="Y123" s="529"/>
      <c r="Z123" s="529"/>
      <c r="AA123" s="529"/>
      <c r="AB123" s="529"/>
      <c r="AC123" s="529"/>
      <c r="AD123" s="529"/>
      <c r="AE123" s="529"/>
      <c r="AF123" s="529"/>
      <c r="AG123" s="530"/>
      <c r="AH123" s="70"/>
      <c r="AI123" s="53" t="s">
        <v>37</v>
      </c>
      <c r="AJ123" s="62">
        <v>2</v>
      </c>
      <c r="AK123" s="60">
        <v>450</v>
      </c>
      <c r="AL123" s="55">
        <f t="shared" ref="AL123:AL124" si="12">AK123*AJ123</f>
        <v>900</v>
      </c>
    </row>
    <row r="124" spans="1:38" ht="13.5">
      <c r="A124" s="487"/>
      <c r="B124" s="499"/>
      <c r="C124" s="528" t="s">
        <v>216</v>
      </c>
      <c r="D124" s="529"/>
      <c r="E124" s="529"/>
      <c r="F124" s="529"/>
      <c r="G124" s="529"/>
      <c r="H124" s="529"/>
      <c r="I124" s="529"/>
      <c r="J124" s="529"/>
      <c r="K124" s="529"/>
      <c r="L124" s="529"/>
      <c r="M124" s="529"/>
      <c r="N124" s="530"/>
      <c r="O124" s="59"/>
      <c r="P124" s="53" t="s">
        <v>37</v>
      </c>
      <c r="Q124" s="62">
        <v>6</v>
      </c>
      <c r="R124" s="60">
        <v>210</v>
      </c>
      <c r="S124" s="55">
        <f>R124*Q124</f>
        <v>1260</v>
      </c>
      <c r="T124" s="480"/>
      <c r="U124" s="481"/>
      <c r="V124" s="528" t="s">
        <v>216</v>
      </c>
      <c r="W124" s="529"/>
      <c r="X124" s="529"/>
      <c r="Y124" s="529"/>
      <c r="Z124" s="529"/>
      <c r="AA124" s="529"/>
      <c r="AB124" s="529"/>
      <c r="AC124" s="529"/>
      <c r="AD124" s="529"/>
      <c r="AE124" s="529"/>
      <c r="AF124" s="529"/>
      <c r="AG124" s="530"/>
      <c r="AH124" s="59"/>
      <c r="AI124" s="53" t="s">
        <v>37</v>
      </c>
      <c r="AJ124" s="62">
        <v>6</v>
      </c>
      <c r="AK124" s="60">
        <v>210</v>
      </c>
      <c r="AL124" s="55">
        <f t="shared" si="12"/>
        <v>1260</v>
      </c>
    </row>
    <row r="125" spans="1:38" ht="14">
      <c r="A125" s="258"/>
      <c r="B125" s="261"/>
      <c r="C125" s="517" t="s">
        <v>217</v>
      </c>
      <c r="D125" s="518"/>
      <c r="E125" s="518"/>
      <c r="F125" s="518"/>
      <c r="G125" s="518"/>
      <c r="H125" s="518"/>
      <c r="I125" s="518"/>
      <c r="J125" s="518"/>
      <c r="K125" s="518"/>
      <c r="L125" s="518"/>
      <c r="M125" s="518"/>
      <c r="N125" s="518"/>
      <c r="O125" s="519"/>
      <c r="P125" s="53" t="s">
        <v>37</v>
      </c>
      <c r="Q125" s="62">
        <v>4</v>
      </c>
      <c r="R125" s="60">
        <v>1650</v>
      </c>
      <c r="S125" s="55">
        <f>R125*Q125</f>
        <v>6600</v>
      </c>
      <c r="T125" s="239"/>
      <c r="U125" s="240"/>
      <c r="V125" s="517" t="s">
        <v>217</v>
      </c>
      <c r="W125" s="518"/>
      <c r="X125" s="518"/>
      <c r="Y125" s="518"/>
      <c r="Z125" s="518"/>
      <c r="AA125" s="518"/>
      <c r="AB125" s="518"/>
      <c r="AC125" s="518"/>
      <c r="AD125" s="518"/>
      <c r="AE125" s="518"/>
      <c r="AF125" s="518"/>
      <c r="AG125" s="518"/>
      <c r="AH125" s="519"/>
      <c r="AI125" s="53" t="s">
        <v>37</v>
      </c>
      <c r="AJ125" s="62">
        <v>4</v>
      </c>
      <c r="AK125" s="60">
        <v>1650</v>
      </c>
      <c r="AL125" s="55">
        <f>AK125*AJ125</f>
        <v>6600</v>
      </c>
    </row>
    <row r="126" spans="1:38" ht="13.5">
      <c r="A126" s="258"/>
      <c r="B126" s="261"/>
      <c r="C126" s="500" t="s">
        <v>55</v>
      </c>
      <c r="D126" s="501"/>
      <c r="E126" s="501"/>
      <c r="F126" s="501"/>
      <c r="G126" s="501"/>
      <c r="H126" s="501"/>
      <c r="I126" s="501"/>
      <c r="J126" s="501"/>
      <c r="K126" s="501"/>
      <c r="L126" s="501"/>
      <c r="M126" s="501"/>
      <c r="N126" s="502"/>
      <c r="O126" s="59"/>
      <c r="P126" s="53"/>
      <c r="Q126" s="62"/>
      <c r="R126" s="60"/>
      <c r="S126" s="61">
        <f>SUM(S123:S125)</f>
        <v>8760</v>
      </c>
      <c r="T126" s="239"/>
      <c r="U126" s="240"/>
      <c r="V126" s="500" t="s">
        <v>55</v>
      </c>
      <c r="W126" s="501"/>
      <c r="X126" s="501"/>
      <c r="Y126" s="501"/>
      <c r="Z126" s="501"/>
      <c r="AA126" s="501"/>
      <c r="AB126" s="501"/>
      <c r="AC126" s="501"/>
      <c r="AD126" s="501"/>
      <c r="AE126" s="501"/>
      <c r="AF126" s="501"/>
      <c r="AG126" s="501"/>
      <c r="AH126" s="502"/>
      <c r="AI126" s="53"/>
      <c r="AJ126" s="62"/>
      <c r="AK126" s="60"/>
      <c r="AL126" s="61">
        <f>SUM(AL123:AL125)</f>
        <v>8760</v>
      </c>
    </row>
    <row r="127" spans="1:38" ht="13.5">
      <c r="A127" s="503" t="s">
        <v>98</v>
      </c>
      <c r="B127" s="504"/>
      <c r="C127" s="520" t="s">
        <v>99</v>
      </c>
      <c r="D127" s="521"/>
      <c r="E127" s="521"/>
      <c r="F127" s="521"/>
      <c r="G127" s="521"/>
      <c r="H127" s="521"/>
      <c r="I127" s="521"/>
      <c r="J127" s="521"/>
      <c r="K127" s="521"/>
      <c r="L127" s="521"/>
      <c r="M127" s="521"/>
      <c r="N127" s="522"/>
      <c r="O127" s="59"/>
      <c r="P127" s="53"/>
      <c r="Q127" s="62"/>
      <c r="R127" s="60"/>
      <c r="S127" s="55">
        <f t="shared" ref="S127:S143" si="13">R127*Q127</f>
        <v>0</v>
      </c>
      <c r="T127" s="258"/>
      <c r="U127" s="261"/>
      <c r="V127" s="520" t="s">
        <v>99</v>
      </c>
      <c r="W127" s="521"/>
      <c r="X127" s="521"/>
      <c r="Y127" s="521"/>
      <c r="Z127" s="521"/>
      <c r="AA127" s="521"/>
      <c r="AB127" s="521"/>
      <c r="AC127" s="521"/>
      <c r="AD127" s="521"/>
      <c r="AE127" s="521"/>
      <c r="AF127" s="521"/>
      <c r="AG127" s="522"/>
      <c r="AH127" s="59"/>
      <c r="AI127" s="53"/>
      <c r="AJ127" s="62"/>
      <c r="AK127" s="60"/>
      <c r="AL127" s="55"/>
    </row>
    <row r="128" spans="1:38" ht="13.5">
      <c r="A128" s="487"/>
      <c r="B128" s="499"/>
      <c r="C128" s="520" t="s">
        <v>100</v>
      </c>
      <c r="D128" s="521"/>
      <c r="E128" s="521"/>
      <c r="F128" s="521"/>
      <c r="G128" s="521"/>
      <c r="H128" s="521"/>
      <c r="I128" s="521"/>
      <c r="J128" s="521"/>
      <c r="K128" s="521"/>
      <c r="L128" s="521"/>
      <c r="M128" s="521"/>
      <c r="N128" s="522"/>
      <c r="O128" s="59"/>
      <c r="P128" s="53"/>
      <c r="Q128" s="62"/>
      <c r="R128" s="60"/>
      <c r="S128" s="55">
        <f t="shared" si="13"/>
        <v>0</v>
      </c>
      <c r="T128" s="258"/>
      <c r="U128" s="261"/>
      <c r="V128" s="505" t="s">
        <v>100</v>
      </c>
      <c r="W128" s="506"/>
      <c r="X128" s="506"/>
      <c r="Y128" s="506"/>
      <c r="Z128" s="506"/>
      <c r="AA128" s="506"/>
      <c r="AB128" s="506"/>
      <c r="AC128" s="506"/>
      <c r="AD128" s="506"/>
      <c r="AE128" s="506"/>
      <c r="AF128" s="506"/>
      <c r="AG128" s="506"/>
      <c r="AH128" s="507"/>
      <c r="AI128" s="53"/>
      <c r="AJ128" s="62"/>
      <c r="AK128" s="60"/>
      <c r="AL128" s="61"/>
    </row>
    <row r="129" spans="1:38" ht="13.5">
      <c r="A129" s="487">
        <v>1</v>
      </c>
      <c r="B129" s="499"/>
      <c r="C129" s="378" t="s">
        <v>199</v>
      </c>
      <c r="D129" s="379"/>
      <c r="E129" s="379"/>
      <c r="F129" s="379"/>
      <c r="G129" s="379"/>
      <c r="H129" s="379"/>
      <c r="I129" s="379"/>
      <c r="J129" s="379"/>
      <c r="K129" s="379"/>
      <c r="L129" s="379"/>
      <c r="M129" s="379"/>
      <c r="N129" s="380"/>
      <c r="O129" s="59"/>
      <c r="P129" s="53" t="s">
        <v>78</v>
      </c>
      <c r="Q129" s="62"/>
      <c r="R129" s="52"/>
      <c r="S129" s="55">
        <f t="shared" si="13"/>
        <v>0</v>
      </c>
      <c r="T129" s="258"/>
      <c r="U129" s="261"/>
      <c r="V129" s="511" t="s">
        <v>199</v>
      </c>
      <c r="W129" s="512"/>
      <c r="X129" s="512"/>
      <c r="Y129" s="512"/>
      <c r="Z129" s="512"/>
      <c r="AA129" s="512"/>
      <c r="AB129" s="512"/>
      <c r="AC129" s="512"/>
      <c r="AD129" s="512"/>
      <c r="AE129" s="512"/>
      <c r="AF129" s="512"/>
      <c r="AG129" s="512"/>
      <c r="AH129" s="513"/>
      <c r="AI129" s="53" t="s">
        <v>78</v>
      </c>
      <c r="AJ129" s="62">
        <v>3</v>
      </c>
      <c r="AK129" s="60"/>
      <c r="AL129" s="61"/>
    </row>
    <row r="130" spans="1:38" ht="13.5">
      <c r="A130" s="487">
        <v>2</v>
      </c>
      <c r="B130" s="499"/>
      <c r="C130" s="378" t="s">
        <v>102</v>
      </c>
      <c r="D130" s="379"/>
      <c r="E130" s="379"/>
      <c r="F130" s="379"/>
      <c r="G130" s="379"/>
      <c r="H130" s="379"/>
      <c r="I130" s="379"/>
      <c r="J130" s="379"/>
      <c r="K130" s="379"/>
      <c r="L130" s="379"/>
      <c r="M130" s="379"/>
      <c r="N130" s="380"/>
      <c r="O130" s="59"/>
      <c r="P130" s="53" t="s">
        <v>37</v>
      </c>
      <c r="Q130" s="62">
        <v>1</v>
      </c>
      <c r="R130" s="52"/>
      <c r="S130" s="55">
        <f t="shared" si="13"/>
        <v>0</v>
      </c>
      <c r="T130" s="258"/>
      <c r="U130" s="261"/>
      <c r="V130" s="514" t="s">
        <v>102</v>
      </c>
      <c r="W130" s="515"/>
      <c r="X130" s="515"/>
      <c r="Y130" s="515"/>
      <c r="Z130" s="515"/>
      <c r="AA130" s="515"/>
      <c r="AB130" s="515"/>
      <c r="AC130" s="515"/>
      <c r="AD130" s="515"/>
      <c r="AE130" s="515"/>
      <c r="AF130" s="515"/>
      <c r="AG130" s="516"/>
      <c r="AH130" s="59"/>
      <c r="AI130" s="53" t="s">
        <v>74</v>
      </c>
      <c r="AJ130" s="62">
        <v>1</v>
      </c>
      <c r="AK130" s="60"/>
      <c r="AL130" s="55"/>
    </row>
    <row r="131" spans="1:38" ht="13.5">
      <c r="A131" s="487">
        <v>3</v>
      </c>
      <c r="B131" s="499"/>
      <c r="C131" s="378" t="s">
        <v>101</v>
      </c>
      <c r="D131" s="379"/>
      <c r="E131" s="379"/>
      <c r="F131" s="379"/>
      <c r="G131" s="379"/>
      <c r="H131" s="379"/>
      <c r="I131" s="379"/>
      <c r="J131" s="379"/>
      <c r="K131" s="379"/>
      <c r="L131" s="379"/>
      <c r="M131" s="379"/>
      <c r="N131" s="380"/>
      <c r="O131" s="59"/>
      <c r="P131" s="53" t="s">
        <v>74</v>
      </c>
      <c r="Q131" s="62">
        <v>12</v>
      </c>
      <c r="R131" s="52">
        <v>150</v>
      </c>
      <c r="S131" s="55">
        <f t="shared" si="13"/>
        <v>1800</v>
      </c>
      <c r="T131" s="258"/>
      <c r="U131" s="261"/>
      <c r="V131" s="378" t="s">
        <v>101</v>
      </c>
      <c r="W131" s="379"/>
      <c r="X131" s="379"/>
      <c r="Y131" s="379"/>
      <c r="Z131" s="379"/>
      <c r="AA131" s="379"/>
      <c r="AB131" s="379"/>
      <c r="AC131" s="379"/>
      <c r="AD131" s="379"/>
      <c r="AE131" s="379"/>
      <c r="AF131" s="379"/>
      <c r="AG131" s="380"/>
      <c r="AH131" s="59"/>
      <c r="AI131" s="53" t="s">
        <v>37</v>
      </c>
      <c r="AJ131" s="62">
        <v>12</v>
      </c>
      <c r="AK131" s="60">
        <v>180</v>
      </c>
      <c r="AL131" s="55">
        <f>AK131*AJ131</f>
        <v>2160</v>
      </c>
    </row>
    <row r="132" spans="1:38" ht="14.5">
      <c r="A132" s="487">
        <v>4</v>
      </c>
      <c r="B132" s="499"/>
      <c r="C132" s="508" t="s">
        <v>103</v>
      </c>
      <c r="D132" s="509"/>
      <c r="E132" s="509"/>
      <c r="F132" s="509"/>
      <c r="G132" s="509"/>
      <c r="H132" s="509"/>
      <c r="I132" s="509"/>
      <c r="J132" s="509"/>
      <c r="K132" s="509"/>
      <c r="L132" s="509"/>
      <c r="M132" s="509"/>
      <c r="N132" s="510"/>
      <c r="O132" s="59"/>
      <c r="P132" s="53" t="s">
        <v>37</v>
      </c>
      <c r="Q132" s="62">
        <v>2</v>
      </c>
      <c r="R132" s="60">
        <v>375</v>
      </c>
      <c r="S132" s="55">
        <f t="shared" si="13"/>
        <v>750</v>
      </c>
      <c r="T132" s="258"/>
      <c r="U132" s="261"/>
      <c r="V132" s="508" t="s">
        <v>103</v>
      </c>
      <c r="W132" s="509"/>
      <c r="X132" s="509"/>
      <c r="Y132" s="509"/>
      <c r="Z132" s="509"/>
      <c r="AA132" s="509"/>
      <c r="AB132" s="509"/>
      <c r="AC132" s="509"/>
      <c r="AD132" s="509"/>
      <c r="AE132" s="509"/>
      <c r="AF132" s="509"/>
      <c r="AG132" s="510"/>
      <c r="AH132" s="59"/>
      <c r="AI132" s="53" t="s">
        <v>37</v>
      </c>
      <c r="AJ132" s="62">
        <v>2</v>
      </c>
      <c r="AK132" s="60">
        <v>750</v>
      </c>
      <c r="AL132" s="55">
        <f>AK132*AJ132</f>
        <v>1500</v>
      </c>
    </row>
    <row r="133" spans="1:38" ht="14.5">
      <c r="A133" s="487">
        <v>5</v>
      </c>
      <c r="B133" s="499"/>
      <c r="C133" s="508" t="s">
        <v>104</v>
      </c>
      <c r="D133" s="509"/>
      <c r="E133" s="509"/>
      <c r="F133" s="509"/>
      <c r="G133" s="509"/>
      <c r="H133" s="509"/>
      <c r="I133" s="509"/>
      <c r="J133" s="509"/>
      <c r="K133" s="509"/>
      <c r="L133" s="509"/>
      <c r="M133" s="509"/>
      <c r="N133" s="510"/>
      <c r="O133" s="59"/>
      <c r="P133" s="53" t="s">
        <v>37</v>
      </c>
      <c r="Q133" s="62">
        <v>1</v>
      </c>
      <c r="R133" s="60">
        <v>437</v>
      </c>
      <c r="S133" s="55">
        <f t="shared" si="13"/>
        <v>437</v>
      </c>
      <c r="T133" s="258"/>
      <c r="U133" s="261"/>
      <c r="V133" s="508" t="s">
        <v>104</v>
      </c>
      <c r="W133" s="509"/>
      <c r="X133" s="509"/>
      <c r="Y133" s="509"/>
      <c r="Z133" s="509"/>
      <c r="AA133" s="509"/>
      <c r="AB133" s="509"/>
      <c r="AC133" s="509"/>
      <c r="AD133" s="509"/>
      <c r="AE133" s="509"/>
      <c r="AF133" s="509"/>
      <c r="AG133" s="510"/>
      <c r="AH133" s="59"/>
      <c r="AI133" s="53" t="s">
        <v>37</v>
      </c>
      <c r="AJ133" s="62">
        <v>2</v>
      </c>
      <c r="AK133" s="60">
        <v>290</v>
      </c>
      <c r="AL133" s="55">
        <f>AK133*AJ133</f>
        <v>580</v>
      </c>
    </row>
    <row r="134" spans="1:38" ht="13.5">
      <c r="A134" s="487">
        <v>6</v>
      </c>
      <c r="B134" s="499"/>
      <c r="C134" s="378" t="s">
        <v>105</v>
      </c>
      <c r="D134" s="379"/>
      <c r="E134" s="379"/>
      <c r="F134" s="379"/>
      <c r="G134" s="379"/>
      <c r="H134" s="379"/>
      <c r="I134" s="379"/>
      <c r="J134" s="379"/>
      <c r="K134" s="379"/>
      <c r="L134" s="379"/>
      <c r="M134" s="379"/>
      <c r="N134" s="380"/>
      <c r="O134" s="67"/>
      <c r="P134" s="53" t="s">
        <v>37</v>
      </c>
      <c r="Q134" s="62">
        <v>4</v>
      </c>
      <c r="R134" s="67">
        <v>225</v>
      </c>
      <c r="S134" s="55">
        <f t="shared" si="13"/>
        <v>900</v>
      </c>
      <c r="T134" s="487"/>
      <c r="U134" s="499"/>
      <c r="V134" s="378" t="s">
        <v>105</v>
      </c>
      <c r="W134" s="379"/>
      <c r="X134" s="379"/>
      <c r="Y134" s="379"/>
      <c r="Z134" s="379"/>
      <c r="AA134" s="379"/>
      <c r="AB134" s="379"/>
      <c r="AC134" s="379"/>
      <c r="AD134" s="379"/>
      <c r="AE134" s="379"/>
      <c r="AF134" s="379"/>
      <c r="AG134" s="380"/>
      <c r="AH134" s="59"/>
      <c r="AI134" s="53" t="s">
        <v>37</v>
      </c>
      <c r="AJ134" s="62">
        <v>4</v>
      </c>
      <c r="AK134" s="232">
        <v>290</v>
      </c>
      <c r="AL134" s="55">
        <f>AK134*AJ134</f>
        <v>1160</v>
      </c>
    </row>
    <row r="135" spans="1:38" ht="14">
      <c r="A135" s="487"/>
      <c r="B135" s="499"/>
      <c r="C135" s="500" t="s">
        <v>55</v>
      </c>
      <c r="D135" s="501"/>
      <c r="E135" s="501"/>
      <c r="F135" s="501"/>
      <c r="G135" s="501"/>
      <c r="H135" s="501"/>
      <c r="I135" s="501"/>
      <c r="J135" s="501"/>
      <c r="K135" s="501"/>
      <c r="L135" s="501"/>
      <c r="M135" s="501"/>
      <c r="N135" s="502"/>
      <c r="O135" s="57"/>
      <c r="P135" s="53"/>
      <c r="Q135" s="62"/>
      <c r="R135" s="60"/>
      <c r="S135" s="61">
        <f>SUM(S131:S134)</f>
        <v>3887</v>
      </c>
      <c r="T135" s="503" t="s">
        <v>98</v>
      </c>
      <c r="U135" s="504"/>
      <c r="V135" s="500" t="s">
        <v>55</v>
      </c>
      <c r="W135" s="501"/>
      <c r="X135" s="501"/>
      <c r="Y135" s="501"/>
      <c r="Z135" s="501"/>
      <c r="AA135" s="501"/>
      <c r="AB135" s="501"/>
      <c r="AC135" s="501"/>
      <c r="AD135" s="501"/>
      <c r="AE135" s="501"/>
      <c r="AF135" s="501"/>
      <c r="AG135" s="501"/>
      <c r="AH135" s="502"/>
      <c r="AI135" s="53"/>
      <c r="AJ135" s="62"/>
      <c r="AK135" s="60"/>
      <c r="AL135" s="61">
        <f>SUM(AL129:AL134)</f>
        <v>5400</v>
      </c>
    </row>
    <row r="136" spans="1:38" ht="14">
      <c r="A136" s="258"/>
      <c r="B136" s="261"/>
      <c r="C136" s="236"/>
      <c r="D136" s="237"/>
      <c r="E136" s="237"/>
      <c r="F136" s="237"/>
      <c r="G136" s="237"/>
      <c r="H136" s="237"/>
      <c r="I136" s="237"/>
      <c r="J136" s="237"/>
      <c r="K136" s="237"/>
      <c r="L136" s="237"/>
      <c r="M136" s="237"/>
      <c r="N136" s="238"/>
      <c r="O136" s="57"/>
      <c r="P136" s="53"/>
      <c r="Q136" s="62"/>
      <c r="R136" s="60"/>
      <c r="S136" s="61"/>
      <c r="T136" s="265"/>
      <c r="U136" s="266"/>
      <c r="V136" s="267"/>
      <c r="W136" s="268"/>
      <c r="X136" s="268"/>
      <c r="Y136" s="268"/>
      <c r="Z136" s="268"/>
      <c r="AA136" s="268"/>
      <c r="AB136" s="268"/>
      <c r="AC136" s="268"/>
      <c r="AD136" s="268"/>
      <c r="AE136" s="268"/>
      <c r="AF136" s="268"/>
      <c r="AG136" s="269"/>
      <c r="AH136" s="59"/>
      <c r="AI136" s="53"/>
      <c r="AJ136" s="62"/>
      <c r="AK136" s="60"/>
      <c r="AL136" s="61"/>
    </row>
    <row r="137" spans="1:38" ht="14">
      <c r="A137" s="503" t="s">
        <v>226</v>
      </c>
      <c r="B137" s="504"/>
      <c r="C137" s="505" t="s">
        <v>227</v>
      </c>
      <c r="D137" s="506"/>
      <c r="E137" s="506"/>
      <c r="F137" s="506"/>
      <c r="G137" s="506"/>
      <c r="H137" s="506"/>
      <c r="I137" s="506"/>
      <c r="J137" s="506"/>
      <c r="K137" s="506"/>
      <c r="L137" s="506"/>
      <c r="M137" s="506"/>
      <c r="N137" s="507"/>
      <c r="O137" s="57"/>
      <c r="P137" s="53"/>
      <c r="Q137" s="62"/>
      <c r="R137" s="60"/>
      <c r="S137" s="55"/>
      <c r="T137" s="487"/>
      <c r="U137" s="499"/>
      <c r="V137" s="505" t="s">
        <v>227</v>
      </c>
      <c r="W137" s="506"/>
      <c r="X137" s="506"/>
      <c r="Y137" s="506"/>
      <c r="Z137" s="506"/>
      <c r="AA137" s="506"/>
      <c r="AB137" s="506"/>
      <c r="AC137" s="506"/>
      <c r="AD137" s="506"/>
      <c r="AE137" s="506"/>
      <c r="AF137" s="506"/>
      <c r="AG137" s="507"/>
      <c r="AH137" s="59"/>
      <c r="AI137" s="53"/>
      <c r="AJ137" s="62"/>
      <c r="AK137" s="60"/>
      <c r="AL137" s="55"/>
    </row>
    <row r="138" spans="1:38" ht="13.5">
      <c r="A138" s="487">
        <v>1</v>
      </c>
      <c r="B138" s="499"/>
      <c r="C138" s="378" t="s">
        <v>228</v>
      </c>
      <c r="D138" s="379"/>
      <c r="E138" s="379"/>
      <c r="F138" s="379"/>
      <c r="G138" s="379"/>
      <c r="H138" s="379"/>
      <c r="I138" s="379"/>
      <c r="J138" s="379"/>
      <c r="K138" s="379"/>
      <c r="L138" s="379"/>
      <c r="M138" s="379"/>
      <c r="N138" s="380"/>
      <c r="O138" s="59"/>
      <c r="P138" s="53" t="s">
        <v>78</v>
      </c>
      <c r="Q138" s="62"/>
      <c r="R138" s="60"/>
      <c r="S138" s="55">
        <f t="shared" si="13"/>
        <v>0</v>
      </c>
      <c r="T138" s="487">
        <v>1</v>
      </c>
      <c r="U138" s="499"/>
      <c r="V138" s="378" t="s">
        <v>228</v>
      </c>
      <c r="W138" s="379"/>
      <c r="X138" s="379"/>
      <c r="Y138" s="379"/>
      <c r="Z138" s="379"/>
      <c r="AA138" s="379"/>
      <c r="AB138" s="379"/>
      <c r="AC138" s="379"/>
      <c r="AD138" s="379"/>
      <c r="AE138" s="379"/>
      <c r="AF138" s="379"/>
      <c r="AG138" s="380"/>
      <c r="AH138" s="59"/>
      <c r="AI138" s="53" t="s">
        <v>78</v>
      </c>
      <c r="AJ138" s="62"/>
      <c r="AK138" s="52"/>
      <c r="AL138" s="55">
        <f t="shared" ref="AL138:AL143" si="14">AK138*AJ138</f>
        <v>0</v>
      </c>
    </row>
    <row r="139" spans="1:38" ht="13.5">
      <c r="A139" s="487">
        <v>2</v>
      </c>
      <c r="B139" s="499"/>
      <c r="C139" s="378" t="s">
        <v>229</v>
      </c>
      <c r="D139" s="379"/>
      <c r="E139" s="379"/>
      <c r="F139" s="379"/>
      <c r="G139" s="379"/>
      <c r="H139" s="379"/>
      <c r="I139" s="379"/>
      <c r="J139" s="379"/>
      <c r="K139" s="379"/>
      <c r="L139" s="379"/>
      <c r="M139" s="379"/>
      <c r="N139" s="380"/>
      <c r="O139" s="59"/>
      <c r="P139" s="53" t="s">
        <v>37</v>
      </c>
      <c r="Q139" s="62"/>
      <c r="R139" s="60"/>
      <c r="S139" s="55">
        <f t="shared" si="13"/>
        <v>0</v>
      </c>
      <c r="T139" s="258"/>
      <c r="U139" s="261"/>
      <c r="V139" s="378" t="s">
        <v>229</v>
      </c>
      <c r="W139" s="379"/>
      <c r="X139" s="379"/>
      <c r="Y139" s="379"/>
      <c r="Z139" s="379"/>
      <c r="AA139" s="379"/>
      <c r="AB139" s="379"/>
      <c r="AC139" s="379"/>
      <c r="AD139" s="379"/>
      <c r="AE139" s="379"/>
      <c r="AF139" s="379"/>
      <c r="AG139" s="380"/>
      <c r="AH139" s="59"/>
      <c r="AI139" s="53" t="s">
        <v>37</v>
      </c>
      <c r="AJ139" s="62"/>
      <c r="AK139" s="52"/>
      <c r="AL139" s="55"/>
    </row>
    <row r="140" spans="1:38" ht="14">
      <c r="A140" s="487">
        <v>3</v>
      </c>
      <c r="B140" s="499"/>
      <c r="C140" s="378" t="s">
        <v>230</v>
      </c>
      <c r="D140" s="379"/>
      <c r="E140" s="379"/>
      <c r="F140" s="379"/>
      <c r="G140" s="379"/>
      <c r="H140" s="379"/>
      <c r="I140" s="379"/>
      <c r="J140" s="379"/>
      <c r="K140" s="379"/>
      <c r="L140" s="379"/>
      <c r="M140" s="379"/>
      <c r="N140" s="380"/>
      <c r="O140" s="57"/>
      <c r="P140" s="53" t="s">
        <v>74</v>
      </c>
      <c r="Q140" s="62"/>
      <c r="R140" s="60"/>
      <c r="S140" s="55">
        <f t="shared" si="13"/>
        <v>0</v>
      </c>
      <c r="T140" s="487">
        <v>2</v>
      </c>
      <c r="U140" s="499"/>
      <c r="V140" s="378" t="s">
        <v>230</v>
      </c>
      <c r="W140" s="379"/>
      <c r="X140" s="379"/>
      <c r="Y140" s="379"/>
      <c r="Z140" s="379"/>
      <c r="AA140" s="379"/>
      <c r="AB140" s="379"/>
      <c r="AC140" s="379"/>
      <c r="AD140" s="379"/>
      <c r="AE140" s="379"/>
      <c r="AF140" s="379"/>
      <c r="AG140" s="380"/>
      <c r="AH140" s="59"/>
      <c r="AI140" s="53" t="s">
        <v>74</v>
      </c>
      <c r="AJ140" s="62"/>
      <c r="AK140" s="52"/>
      <c r="AL140" s="55">
        <f t="shared" si="14"/>
        <v>0</v>
      </c>
    </row>
    <row r="141" spans="1:38" ht="14">
      <c r="A141" s="487">
        <v>4</v>
      </c>
      <c r="B141" s="499"/>
      <c r="C141" s="378" t="s">
        <v>231</v>
      </c>
      <c r="D141" s="379"/>
      <c r="E141" s="379"/>
      <c r="F141" s="379"/>
      <c r="G141" s="379"/>
      <c r="H141" s="379"/>
      <c r="I141" s="379"/>
      <c r="J141" s="379"/>
      <c r="K141" s="379"/>
      <c r="L141" s="379"/>
      <c r="M141" s="379"/>
      <c r="N141" s="380"/>
      <c r="O141" s="57"/>
      <c r="P141" s="53" t="s">
        <v>37</v>
      </c>
      <c r="Q141" s="62"/>
      <c r="R141" s="60"/>
      <c r="S141" s="55">
        <f t="shared" si="13"/>
        <v>0</v>
      </c>
      <c r="T141" s="487">
        <v>4</v>
      </c>
      <c r="U141" s="499"/>
      <c r="V141" s="378" t="s">
        <v>231</v>
      </c>
      <c r="W141" s="379"/>
      <c r="X141" s="379"/>
      <c r="Y141" s="379"/>
      <c r="Z141" s="379"/>
      <c r="AA141" s="379"/>
      <c r="AB141" s="379"/>
      <c r="AC141" s="379"/>
      <c r="AD141" s="379"/>
      <c r="AE141" s="379"/>
      <c r="AF141" s="379"/>
      <c r="AG141" s="380"/>
      <c r="AH141" s="59"/>
      <c r="AI141" s="53" t="s">
        <v>37</v>
      </c>
      <c r="AJ141" s="62"/>
      <c r="AK141" s="60"/>
      <c r="AL141" s="55">
        <f t="shared" si="14"/>
        <v>0</v>
      </c>
    </row>
    <row r="142" spans="1:38" ht="14">
      <c r="A142" s="487">
        <v>5</v>
      </c>
      <c r="B142" s="499"/>
      <c r="C142" s="378" t="s">
        <v>232</v>
      </c>
      <c r="D142" s="379"/>
      <c r="E142" s="379"/>
      <c r="F142" s="379"/>
      <c r="G142" s="379"/>
      <c r="H142" s="379"/>
      <c r="I142" s="379"/>
      <c r="J142" s="379"/>
      <c r="K142" s="379"/>
      <c r="L142" s="379"/>
      <c r="M142" s="379"/>
      <c r="N142" s="380"/>
      <c r="O142" s="57"/>
      <c r="P142" s="53" t="s">
        <v>37</v>
      </c>
      <c r="Q142" s="62"/>
      <c r="R142" s="60"/>
      <c r="S142" s="55">
        <f t="shared" si="13"/>
        <v>0</v>
      </c>
      <c r="T142" s="487">
        <v>5</v>
      </c>
      <c r="U142" s="499"/>
      <c r="V142" s="378" t="s">
        <v>232</v>
      </c>
      <c r="W142" s="379"/>
      <c r="X142" s="379"/>
      <c r="Y142" s="379"/>
      <c r="Z142" s="379"/>
      <c r="AA142" s="379"/>
      <c r="AB142" s="379"/>
      <c r="AC142" s="379"/>
      <c r="AD142" s="379"/>
      <c r="AE142" s="379"/>
      <c r="AF142" s="379"/>
      <c r="AG142" s="380"/>
      <c r="AH142" s="59"/>
      <c r="AI142" s="53" t="s">
        <v>37</v>
      </c>
      <c r="AJ142" s="62"/>
      <c r="AK142" s="60"/>
      <c r="AL142" s="55">
        <f t="shared" si="14"/>
        <v>0</v>
      </c>
    </row>
    <row r="143" spans="1:38" ht="14">
      <c r="A143" s="480">
        <v>6</v>
      </c>
      <c r="B143" s="481"/>
      <c r="C143" s="378" t="s">
        <v>233</v>
      </c>
      <c r="D143" s="379"/>
      <c r="E143" s="379"/>
      <c r="F143" s="379"/>
      <c r="G143" s="379"/>
      <c r="H143" s="379"/>
      <c r="I143" s="379"/>
      <c r="J143" s="379"/>
      <c r="K143" s="379"/>
      <c r="L143" s="379"/>
      <c r="M143" s="379"/>
      <c r="N143" s="380"/>
      <c r="O143" s="57"/>
      <c r="P143" s="53" t="s">
        <v>92</v>
      </c>
      <c r="Q143" s="62"/>
      <c r="R143" s="52"/>
      <c r="S143" s="55">
        <f t="shared" si="13"/>
        <v>0</v>
      </c>
      <c r="T143" s="487">
        <v>6</v>
      </c>
      <c r="U143" s="499"/>
      <c r="V143" s="378" t="s">
        <v>233</v>
      </c>
      <c r="W143" s="379"/>
      <c r="X143" s="379"/>
      <c r="Y143" s="379"/>
      <c r="Z143" s="379"/>
      <c r="AA143" s="379"/>
      <c r="AB143" s="379"/>
      <c r="AC143" s="379"/>
      <c r="AD143" s="379"/>
      <c r="AE143" s="379"/>
      <c r="AF143" s="379"/>
      <c r="AG143" s="380"/>
      <c r="AH143" s="67"/>
      <c r="AI143" s="53" t="s">
        <v>92</v>
      </c>
      <c r="AJ143" s="62"/>
      <c r="AK143" s="67"/>
      <c r="AL143" s="55">
        <f t="shared" si="14"/>
        <v>0</v>
      </c>
    </row>
    <row r="144" spans="1:38" ht="14">
      <c r="A144" s="258"/>
      <c r="B144" s="259"/>
      <c r="C144" s="496" t="s">
        <v>55</v>
      </c>
      <c r="D144" s="497"/>
      <c r="E144" s="497"/>
      <c r="F144" s="497"/>
      <c r="G144" s="497"/>
      <c r="H144" s="497"/>
      <c r="I144" s="497"/>
      <c r="J144" s="497"/>
      <c r="K144" s="497"/>
      <c r="L144" s="497"/>
      <c r="M144" s="497"/>
      <c r="N144" s="498"/>
      <c r="O144" s="59"/>
      <c r="P144" s="53"/>
      <c r="Q144" s="62"/>
      <c r="R144" s="52"/>
      <c r="S144" s="71"/>
      <c r="T144" s="487"/>
      <c r="U144" s="499"/>
      <c r="V144" s="378"/>
      <c r="W144" s="379"/>
      <c r="X144" s="379"/>
      <c r="Y144" s="379"/>
      <c r="Z144" s="379"/>
      <c r="AA144" s="379"/>
      <c r="AB144" s="379"/>
      <c r="AC144" s="379"/>
      <c r="AD144" s="379"/>
      <c r="AE144" s="379"/>
      <c r="AF144" s="379"/>
      <c r="AG144" s="380"/>
      <c r="AH144" s="57"/>
      <c r="AI144" s="53"/>
      <c r="AJ144" s="62"/>
      <c r="AK144" s="60"/>
      <c r="AL144" s="61">
        <f>SUM(AL138:AL143)</f>
        <v>0</v>
      </c>
    </row>
    <row r="145" spans="1:38" ht="14">
      <c r="A145" s="487"/>
      <c r="B145" s="489"/>
      <c r="C145" s="262"/>
      <c r="D145" s="263"/>
      <c r="E145" s="263"/>
      <c r="F145" s="263"/>
      <c r="G145" s="263"/>
      <c r="H145" s="263"/>
      <c r="I145" s="263"/>
      <c r="J145" s="263"/>
      <c r="K145" s="263"/>
      <c r="L145" s="263"/>
      <c r="M145" s="263"/>
      <c r="N145" s="264"/>
      <c r="O145" s="59"/>
      <c r="P145" s="53"/>
      <c r="Q145" s="62"/>
      <c r="R145" s="60"/>
      <c r="S145" s="73"/>
      <c r="T145" s="258"/>
      <c r="U145" s="259"/>
      <c r="V145" s="496" t="s">
        <v>55</v>
      </c>
      <c r="W145" s="497"/>
      <c r="X145" s="497"/>
      <c r="Y145" s="497"/>
      <c r="Z145" s="497"/>
      <c r="AA145" s="497"/>
      <c r="AB145" s="497"/>
      <c r="AC145" s="497"/>
      <c r="AD145" s="497"/>
      <c r="AE145" s="497"/>
      <c r="AF145" s="497"/>
      <c r="AG145" s="498"/>
      <c r="AH145" s="59"/>
      <c r="AI145" s="53"/>
      <c r="AJ145" s="62"/>
      <c r="AK145" s="52"/>
      <c r="AL145" s="71"/>
    </row>
    <row r="146" spans="1:38" ht="14">
      <c r="A146" s="258"/>
      <c r="B146" s="259"/>
      <c r="C146" s="484"/>
      <c r="D146" s="438"/>
      <c r="E146" s="438"/>
      <c r="F146" s="438"/>
      <c r="G146" s="438"/>
      <c r="H146" s="438"/>
      <c r="I146" s="438"/>
      <c r="J146" s="438"/>
      <c r="K146" s="438"/>
      <c r="L146" s="438"/>
      <c r="M146" s="438"/>
      <c r="N146" s="439"/>
      <c r="O146" s="59"/>
      <c r="P146" s="53"/>
      <c r="Q146" s="62"/>
      <c r="R146" s="60"/>
      <c r="S146" s="73"/>
      <c r="T146" s="487"/>
      <c r="U146" s="489"/>
      <c r="V146" s="262"/>
      <c r="W146" s="263"/>
      <c r="X146" s="263"/>
      <c r="Y146" s="263"/>
      <c r="Z146" s="263"/>
      <c r="AA146" s="263"/>
      <c r="AB146" s="263"/>
      <c r="AC146" s="263"/>
      <c r="AD146" s="263"/>
      <c r="AE146" s="263"/>
      <c r="AF146" s="263"/>
      <c r="AG146" s="264"/>
      <c r="AH146" s="59"/>
      <c r="AI146" s="53"/>
      <c r="AJ146" s="62"/>
      <c r="AK146" s="60"/>
      <c r="AL146" s="73"/>
    </row>
    <row r="147" spans="1:38" ht="14">
      <c r="A147" s="487"/>
      <c r="B147" s="489"/>
      <c r="C147" s="490"/>
      <c r="D147" s="491"/>
      <c r="E147" s="491"/>
      <c r="F147" s="491"/>
      <c r="G147" s="491"/>
      <c r="H147" s="491"/>
      <c r="I147" s="491"/>
      <c r="J147" s="491"/>
      <c r="K147" s="491"/>
      <c r="L147" s="491"/>
      <c r="M147" s="491"/>
      <c r="N147" s="492"/>
      <c r="O147" s="59"/>
      <c r="P147" s="53"/>
      <c r="Q147" s="62"/>
      <c r="R147" s="60"/>
      <c r="S147" s="73"/>
      <c r="T147" s="258"/>
      <c r="U147" s="259"/>
      <c r="V147" s="484"/>
      <c r="W147" s="438"/>
      <c r="X147" s="438"/>
      <c r="Y147" s="438"/>
      <c r="Z147" s="438"/>
      <c r="AA147" s="438"/>
      <c r="AB147" s="438"/>
      <c r="AC147" s="438"/>
      <c r="AD147" s="438"/>
      <c r="AE147" s="438"/>
      <c r="AF147" s="438"/>
      <c r="AG147" s="439"/>
      <c r="AH147" s="59"/>
      <c r="AI147" s="53"/>
      <c r="AJ147" s="62"/>
      <c r="AK147" s="60"/>
      <c r="AL147" s="73"/>
    </row>
    <row r="148" spans="1:38" ht="13.5">
      <c r="A148" s="487"/>
      <c r="B148" s="488"/>
      <c r="C148" s="493"/>
      <c r="D148" s="494"/>
      <c r="E148" s="494"/>
      <c r="F148" s="494"/>
      <c r="G148" s="494"/>
      <c r="H148" s="494"/>
      <c r="I148" s="494"/>
      <c r="J148" s="494"/>
      <c r="K148" s="494"/>
      <c r="L148" s="494"/>
      <c r="M148" s="494"/>
      <c r="N148" s="495"/>
      <c r="O148" s="59"/>
      <c r="P148" s="74"/>
      <c r="Q148" s="75"/>
      <c r="R148" s="76"/>
      <c r="S148" s="61"/>
      <c r="T148" s="487"/>
      <c r="U148" s="489"/>
      <c r="V148" s="490"/>
      <c r="W148" s="491"/>
      <c r="X148" s="491"/>
      <c r="Y148" s="491"/>
      <c r="Z148" s="491"/>
      <c r="AA148" s="491"/>
      <c r="AB148" s="491"/>
      <c r="AC148" s="491"/>
      <c r="AD148" s="491"/>
      <c r="AE148" s="491"/>
      <c r="AF148" s="491"/>
      <c r="AG148" s="492"/>
      <c r="AH148" s="59"/>
      <c r="AI148" s="53"/>
      <c r="AJ148" s="62"/>
      <c r="AK148" s="60"/>
      <c r="AL148" s="73"/>
    </row>
    <row r="149" spans="1:38" ht="14">
      <c r="A149" s="443" t="s">
        <v>106</v>
      </c>
      <c r="B149" s="472"/>
      <c r="C149" s="449" t="s">
        <v>107</v>
      </c>
      <c r="D149" s="485"/>
      <c r="E149" s="485"/>
      <c r="F149" s="485"/>
      <c r="G149" s="485"/>
      <c r="H149" s="485"/>
      <c r="I149" s="485"/>
      <c r="J149" s="485"/>
      <c r="K149" s="485"/>
      <c r="L149" s="485"/>
      <c r="M149" s="485"/>
      <c r="N149" s="486"/>
      <c r="O149" s="48"/>
      <c r="P149" s="77"/>
      <c r="Q149" s="78"/>
      <c r="R149" s="79"/>
      <c r="S149" s="32"/>
      <c r="T149" s="487"/>
      <c r="U149" s="488"/>
      <c r="V149" s="449" t="s">
        <v>107</v>
      </c>
      <c r="W149" s="485"/>
      <c r="X149" s="485"/>
      <c r="Y149" s="485"/>
      <c r="Z149" s="485"/>
      <c r="AA149" s="485"/>
      <c r="AB149" s="485"/>
      <c r="AC149" s="485"/>
      <c r="AD149" s="485"/>
      <c r="AE149" s="485"/>
      <c r="AF149" s="485"/>
      <c r="AG149" s="486"/>
      <c r="AH149" s="59"/>
      <c r="AI149" s="74"/>
      <c r="AJ149" s="75"/>
      <c r="AK149" s="76"/>
      <c r="AL149" s="61"/>
    </row>
    <row r="150" spans="1:38" ht="14">
      <c r="A150" s="480">
        <v>1</v>
      </c>
      <c r="B150" s="481"/>
      <c r="C150" s="484" t="s">
        <v>108</v>
      </c>
      <c r="D150" s="438"/>
      <c r="E150" s="438"/>
      <c r="F150" s="438"/>
      <c r="G150" s="438"/>
      <c r="H150" s="438"/>
      <c r="I150" s="438"/>
      <c r="J150" s="438"/>
      <c r="K150" s="438"/>
      <c r="L150" s="438"/>
      <c r="M150" s="438"/>
      <c r="N150" s="439"/>
      <c r="O150" s="48"/>
      <c r="P150" s="80" t="s">
        <v>37</v>
      </c>
      <c r="Q150" s="81">
        <v>180</v>
      </c>
      <c r="R150" s="51">
        <v>50</v>
      </c>
      <c r="S150" s="32">
        <f t="shared" ref="S150:S158" si="15">Q150*R150</f>
        <v>9000</v>
      </c>
      <c r="T150" s="443" t="s">
        <v>106</v>
      </c>
      <c r="U150" s="472"/>
      <c r="V150" s="260" t="s">
        <v>108</v>
      </c>
      <c r="W150" s="251"/>
      <c r="X150" s="251"/>
      <c r="Y150" s="251"/>
      <c r="Z150" s="251"/>
      <c r="AA150" s="251"/>
      <c r="AB150" s="251"/>
      <c r="AC150" s="251"/>
      <c r="AD150" s="251"/>
      <c r="AE150" s="251"/>
      <c r="AF150" s="251"/>
      <c r="AG150" s="252"/>
      <c r="AH150" s="48"/>
      <c r="AI150" s="80" t="s">
        <v>37</v>
      </c>
      <c r="AJ150" s="81">
        <v>180</v>
      </c>
      <c r="AK150" s="51">
        <v>115</v>
      </c>
      <c r="AL150" s="55">
        <f t="shared" ref="AL150" si="16">AK150*AJ150</f>
        <v>20700</v>
      </c>
    </row>
    <row r="151" spans="1:38" ht="14">
      <c r="A151" s="480">
        <v>3</v>
      </c>
      <c r="B151" s="481"/>
      <c r="C151" s="484" t="s">
        <v>109</v>
      </c>
      <c r="D151" s="438"/>
      <c r="E151" s="438"/>
      <c r="F151" s="438"/>
      <c r="G151" s="438"/>
      <c r="H151" s="438"/>
      <c r="I151" s="438"/>
      <c r="J151" s="438"/>
      <c r="K151" s="438"/>
      <c r="L151" s="438"/>
      <c r="M151" s="438"/>
      <c r="N151" s="439"/>
      <c r="O151" s="48"/>
      <c r="P151" s="80" t="s">
        <v>28</v>
      </c>
      <c r="Q151" s="81">
        <v>20</v>
      </c>
      <c r="R151" s="51">
        <v>50</v>
      </c>
      <c r="S151" s="32">
        <f t="shared" si="15"/>
        <v>1000</v>
      </c>
      <c r="T151" s="480">
        <v>1</v>
      </c>
      <c r="U151" s="481"/>
      <c r="V151" s="260" t="s">
        <v>109</v>
      </c>
      <c r="W151" s="251"/>
      <c r="X151" s="251"/>
      <c r="Y151" s="251"/>
      <c r="Z151" s="251"/>
      <c r="AA151" s="251"/>
      <c r="AB151" s="251"/>
      <c r="AC151" s="251"/>
      <c r="AD151" s="251"/>
      <c r="AE151" s="251"/>
      <c r="AF151" s="251"/>
      <c r="AG151" s="252"/>
      <c r="AH151" s="48"/>
      <c r="AI151" s="80" t="s">
        <v>28</v>
      </c>
      <c r="AJ151" s="81">
        <v>20</v>
      </c>
      <c r="AK151" s="51">
        <v>125</v>
      </c>
      <c r="AL151" s="32">
        <f t="shared" ref="AL151:AL158" si="17">AJ151*AK151</f>
        <v>2500</v>
      </c>
    </row>
    <row r="152" spans="1:38" ht="14">
      <c r="A152" s="480">
        <v>5</v>
      </c>
      <c r="B152" s="481"/>
      <c r="C152" s="484" t="s">
        <v>110</v>
      </c>
      <c r="D152" s="438"/>
      <c r="E152" s="438"/>
      <c r="F152" s="438"/>
      <c r="G152" s="438"/>
      <c r="H152" s="438"/>
      <c r="I152" s="438"/>
      <c r="J152" s="438"/>
      <c r="K152" s="438"/>
      <c r="L152" s="438"/>
      <c r="M152" s="438"/>
      <c r="N152" s="439"/>
      <c r="O152" s="48"/>
      <c r="P152" s="80" t="s">
        <v>28</v>
      </c>
      <c r="Q152" s="81">
        <v>15</v>
      </c>
      <c r="R152" s="51">
        <v>125</v>
      </c>
      <c r="S152" s="32">
        <f t="shared" si="15"/>
        <v>1875</v>
      </c>
      <c r="T152" s="480">
        <v>3</v>
      </c>
      <c r="U152" s="481"/>
      <c r="V152" s="260" t="s">
        <v>110</v>
      </c>
      <c r="W152" s="251"/>
      <c r="X152" s="251"/>
      <c r="Y152" s="251"/>
      <c r="Z152" s="251"/>
      <c r="AA152" s="251"/>
      <c r="AB152" s="251"/>
      <c r="AC152" s="251"/>
      <c r="AD152" s="251"/>
      <c r="AE152" s="251"/>
      <c r="AF152" s="251"/>
      <c r="AG152" s="252"/>
      <c r="AH152" s="48"/>
      <c r="AI152" s="80" t="s">
        <v>28</v>
      </c>
      <c r="AJ152" s="81">
        <v>15</v>
      </c>
      <c r="AK152" s="51">
        <v>180</v>
      </c>
      <c r="AL152" s="32">
        <f t="shared" si="17"/>
        <v>2700</v>
      </c>
    </row>
    <row r="153" spans="1:38" ht="14">
      <c r="A153" s="480">
        <v>6</v>
      </c>
      <c r="B153" s="481"/>
      <c r="C153" s="484" t="s">
        <v>111</v>
      </c>
      <c r="D153" s="427"/>
      <c r="E153" s="427"/>
      <c r="F153" s="427"/>
      <c r="G153" s="427"/>
      <c r="H153" s="427"/>
      <c r="I153" s="427"/>
      <c r="J153" s="427"/>
      <c r="K153" s="427"/>
      <c r="L153" s="427"/>
      <c r="M153" s="427"/>
      <c r="N153" s="431"/>
      <c r="O153" s="82"/>
      <c r="P153" s="83" t="s">
        <v>43</v>
      </c>
      <c r="Q153" s="84">
        <v>60</v>
      </c>
      <c r="R153" s="31">
        <v>800</v>
      </c>
      <c r="S153" s="32">
        <f t="shared" si="15"/>
        <v>48000</v>
      </c>
      <c r="T153" s="480">
        <v>5</v>
      </c>
      <c r="U153" s="481"/>
      <c r="V153" s="260" t="s">
        <v>111</v>
      </c>
      <c r="W153" s="248"/>
      <c r="X153" s="248"/>
      <c r="Y153" s="248"/>
      <c r="Z153" s="248"/>
      <c r="AA153" s="248"/>
      <c r="AB153" s="248"/>
      <c r="AC153" s="248"/>
      <c r="AD153" s="248"/>
      <c r="AE153" s="248"/>
      <c r="AF153" s="248"/>
      <c r="AG153" s="250"/>
      <c r="AH153" s="48"/>
      <c r="AI153" s="83" t="s">
        <v>43</v>
      </c>
      <c r="AJ153" s="84">
        <v>60</v>
      </c>
      <c r="AK153" s="31">
        <v>750</v>
      </c>
      <c r="AL153" s="32">
        <f t="shared" si="17"/>
        <v>45000</v>
      </c>
    </row>
    <row r="154" spans="1:38" ht="14">
      <c r="A154" s="480">
        <v>7</v>
      </c>
      <c r="B154" s="481"/>
      <c r="C154" s="484" t="s">
        <v>112</v>
      </c>
      <c r="D154" s="427"/>
      <c r="E154" s="427"/>
      <c r="F154" s="427"/>
      <c r="G154" s="427"/>
      <c r="H154" s="427"/>
      <c r="I154" s="427"/>
      <c r="J154" s="427"/>
      <c r="K154" s="427"/>
      <c r="L154" s="427"/>
      <c r="M154" s="427"/>
      <c r="N154" s="431"/>
      <c r="O154" s="82"/>
      <c r="P154" s="83" t="s">
        <v>113</v>
      </c>
      <c r="Q154" s="84">
        <v>75</v>
      </c>
      <c r="R154" s="31">
        <v>4625</v>
      </c>
      <c r="S154" s="32">
        <f t="shared" si="15"/>
        <v>346875</v>
      </c>
      <c r="T154" s="480">
        <v>6</v>
      </c>
      <c r="U154" s="481"/>
      <c r="V154" s="260" t="s">
        <v>112</v>
      </c>
      <c r="W154" s="248"/>
      <c r="X154" s="248"/>
      <c r="Y154" s="248"/>
      <c r="Z154" s="248"/>
      <c r="AA154" s="248"/>
      <c r="AB154" s="248"/>
      <c r="AC154" s="248"/>
      <c r="AD154" s="248"/>
      <c r="AE154" s="248"/>
      <c r="AF154" s="248"/>
      <c r="AG154" s="250"/>
      <c r="AH154" s="82"/>
      <c r="AI154" s="83" t="s">
        <v>113</v>
      </c>
      <c r="AJ154" s="84">
        <v>75</v>
      </c>
      <c r="AK154" s="31">
        <v>3900</v>
      </c>
      <c r="AL154" s="32">
        <f t="shared" si="17"/>
        <v>292500</v>
      </c>
    </row>
    <row r="155" spans="1:38" ht="14">
      <c r="A155" s="480">
        <v>8</v>
      </c>
      <c r="B155" s="481"/>
      <c r="C155" s="484" t="s">
        <v>114</v>
      </c>
      <c r="D155" s="427"/>
      <c r="E155" s="427"/>
      <c r="F155" s="427"/>
      <c r="G155" s="427"/>
      <c r="H155" s="427"/>
      <c r="I155" s="427"/>
      <c r="J155" s="427"/>
      <c r="K155" s="427"/>
      <c r="L155" s="427"/>
      <c r="M155" s="427"/>
      <c r="N155" s="431"/>
      <c r="O155" s="48"/>
      <c r="P155" s="80" t="s">
        <v>43</v>
      </c>
      <c r="Q155" s="48">
        <v>4</v>
      </c>
      <c r="R155" s="51">
        <v>812.5</v>
      </c>
      <c r="S155" s="32">
        <f t="shared" si="15"/>
        <v>3250</v>
      </c>
      <c r="T155" s="480">
        <v>7</v>
      </c>
      <c r="U155" s="481"/>
      <c r="V155" s="260" t="s">
        <v>114</v>
      </c>
      <c r="W155" s="248"/>
      <c r="X155" s="248"/>
      <c r="Y155" s="248"/>
      <c r="Z155" s="248"/>
      <c r="AA155" s="248"/>
      <c r="AB155" s="248"/>
      <c r="AC155" s="248"/>
      <c r="AD155" s="248"/>
      <c r="AE155" s="248"/>
      <c r="AF155" s="248"/>
      <c r="AG155" s="250"/>
      <c r="AH155" s="82"/>
      <c r="AI155" s="80" t="s">
        <v>43</v>
      </c>
      <c r="AJ155" s="48">
        <v>4</v>
      </c>
      <c r="AK155" s="51">
        <v>850</v>
      </c>
      <c r="AL155" s="32">
        <f t="shared" si="17"/>
        <v>3400</v>
      </c>
    </row>
    <row r="156" spans="1:38" ht="14">
      <c r="A156" s="480">
        <v>9</v>
      </c>
      <c r="B156" s="481"/>
      <c r="C156" s="484" t="s">
        <v>115</v>
      </c>
      <c r="D156" s="427"/>
      <c r="E156" s="427"/>
      <c r="F156" s="427"/>
      <c r="G156" s="427"/>
      <c r="H156" s="427"/>
      <c r="I156" s="427"/>
      <c r="J156" s="427"/>
      <c r="K156" s="427"/>
      <c r="L156" s="427"/>
      <c r="M156" s="427"/>
      <c r="N156" s="431"/>
      <c r="O156" s="48"/>
      <c r="P156" s="80" t="s">
        <v>28</v>
      </c>
      <c r="Q156" s="48">
        <v>80</v>
      </c>
      <c r="R156" s="51">
        <v>200</v>
      </c>
      <c r="S156" s="32">
        <f t="shared" si="15"/>
        <v>16000</v>
      </c>
      <c r="T156" s="480">
        <v>8</v>
      </c>
      <c r="U156" s="481"/>
      <c r="V156" s="260" t="s">
        <v>115</v>
      </c>
      <c r="W156" s="248"/>
      <c r="X156" s="248"/>
      <c r="Y156" s="248"/>
      <c r="Z156" s="248"/>
      <c r="AA156" s="248"/>
      <c r="AB156" s="248"/>
      <c r="AC156" s="248"/>
      <c r="AD156" s="248"/>
      <c r="AE156" s="248"/>
      <c r="AF156" s="248"/>
      <c r="AG156" s="250"/>
      <c r="AH156" s="48"/>
      <c r="AI156" s="80" t="s">
        <v>28</v>
      </c>
      <c r="AJ156" s="48">
        <v>80</v>
      </c>
      <c r="AK156" s="51">
        <v>135</v>
      </c>
      <c r="AL156" s="32">
        <f t="shared" si="17"/>
        <v>10800</v>
      </c>
    </row>
    <row r="157" spans="1:38" ht="14">
      <c r="A157" s="480">
        <v>10</v>
      </c>
      <c r="B157" s="481"/>
      <c r="C157" s="484" t="s">
        <v>116</v>
      </c>
      <c r="D157" s="427"/>
      <c r="E157" s="427"/>
      <c r="F157" s="427"/>
      <c r="G157" s="427"/>
      <c r="H157" s="427"/>
      <c r="I157" s="427"/>
      <c r="J157" s="427"/>
      <c r="K157" s="427"/>
      <c r="L157" s="427"/>
      <c r="M157" s="427"/>
      <c r="N157" s="431"/>
      <c r="O157" s="48"/>
      <c r="P157" s="80" t="s">
        <v>20</v>
      </c>
      <c r="Q157" s="48">
        <v>1</v>
      </c>
      <c r="R157" s="51">
        <v>18750</v>
      </c>
      <c r="S157" s="32">
        <f t="shared" si="15"/>
        <v>18750</v>
      </c>
      <c r="T157" s="480">
        <v>9</v>
      </c>
      <c r="U157" s="481"/>
      <c r="V157" s="260" t="s">
        <v>116</v>
      </c>
      <c r="W157" s="248"/>
      <c r="X157" s="248"/>
      <c r="Y157" s="248"/>
      <c r="Z157" s="248"/>
      <c r="AA157" s="248"/>
      <c r="AB157" s="248"/>
      <c r="AC157" s="248"/>
      <c r="AD157" s="248"/>
      <c r="AE157" s="248"/>
      <c r="AF157" s="248"/>
      <c r="AG157" s="250"/>
      <c r="AH157" s="48"/>
      <c r="AI157" s="80" t="s">
        <v>20</v>
      </c>
      <c r="AJ157" s="48">
        <v>1</v>
      </c>
      <c r="AK157" s="51">
        <v>10500</v>
      </c>
      <c r="AL157" s="32">
        <f t="shared" si="17"/>
        <v>10500</v>
      </c>
    </row>
    <row r="158" spans="1:38" ht="14">
      <c r="A158" s="480">
        <v>11</v>
      </c>
      <c r="B158" s="481"/>
      <c r="C158" s="477" t="s">
        <v>117</v>
      </c>
      <c r="D158" s="427"/>
      <c r="E158" s="427"/>
      <c r="F158" s="427"/>
      <c r="G158" s="427"/>
      <c r="H158" s="427"/>
      <c r="I158" s="427"/>
      <c r="J158" s="427"/>
      <c r="K158" s="427"/>
      <c r="L158" s="427"/>
      <c r="M158" s="427"/>
      <c r="N158" s="431"/>
      <c r="O158" s="48"/>
      <c r="P158" s="80" t="s">
        <v>20</v>
      </c>
      <c r="Q158" s="48">
        <v>1</v>
      </c>
      <c r="R158" s="51">
        <v>11250</v>
      </c>
      <c r="S158" s="32">
        <f t="shared" si="15"/>
        <v>11250</v>
      </c>
      <c r="T158" s="480">
        <v>10</v>
      </c>
      <c r="U158" s="481"/>
      <c r="V158" s="477" t="s">
        <v>117</v>
      </c>
      <c r="W158" s="427"/>
      <c r="X158" s="427"/>
      <c r="Y158" s="427"/>
      <c r="Z158" s="427"/>
      <c r="AA158" s="427"/>
      <c r="AB158" s="427"/>
      <c r="AC158" s="427"/>
      <c r="AD158" s="427"/>
      <c r="AE158" s="427"/>
      <c r="AF158" s="427"/>
      <c r="AG158" s="431"/>
      <c r="AH158" s="48"/>
      <c r="AI158" s="80" t="s">
        <v>20</v>
      </c>
      <c r="AJ158" s="48">
        <v>1</v>
      </c>
      <c r="AK158" s="51">
        <v>40000</v>
      </c>
      <c r="AL158" s="32">
        <f t="shared" si="17"/>
        <v>40000</v>
      </c>
    </row>
    <row r="159" spans="1:38" ht="14">
      <c r="A159" s="478"/>
      <c r="B159" s="479"/>
      <c r="C159" s="445" t="s">
        <v>118</v>
      </c>
      <c r="D159" s="453"/>
      <c r="E159" s="453"/>
      <c r="F159" s="453"/>
      <c r="G159" s="453"/>
      <c r="H159" s="453"/>
      <c r="I159" s="453"/>
      <c r="J159" s="453"/>
      <c r="K159" s="453"/>
      <c r="L159" s="453"/>
      <c r="M159" s="453"/>
      <c r="N159" s="455"/>
      <c r="O159" s="257"/>
      <c r="P159" s="42"/>
      <c r="Q159" s="43"/>
      <c r="R159" s="44"/>
      <c r="S159" s="33">
        <f>SUM(S150:S158)</f>
        <v>456000</v>
      </c>
      <c r="T159" s="480">
        <v>11</v>
      </c>
      <c r="U159" s="481"/>
      <c r="V159" s="445" t="s">
        <v>118</v>
      </c>
      <c r="W159" s="453"/>
      <c r="X159" s="453"/>
      <c r="Y159" s="453"/>
      <c r="Z159" s="453"/>
      <c r="AA159" s="453"/>
      <c r="AB159" s="453"/>
      <c r="AC159" s="453"/>
      <c r="AD159" s="453"/>
      <c r="AE159" s="453"/>
      <c r="AF159" s="453"/>
      <c r="AG159" s="455"/>
      <c r="AH159" s="48"/>
      <c r="AI159" s="80"/>
      <c r="AJ159" s="48"/>
      <c r="AK159" s="51"/>
      <c r="AL159" s="33">
        <f>SUM(AL150:AL158)</f>
        <v>428100</v>
      </c>
    </row>
    <row r="160" spans="1:38" ht="14">
      <c r="A160" s="478"/>
      <c r="B160" s="482"/>
      <c r="C160" s="445"/>
      <c r="D160" s="483"/>
      <c r="E160" s="483"/>
      <c r="F160" s="483"/>
      <c r="G160" s="483"/>
      <c r="H160" s="483"/>
      <c r="I160" s="483"/>
      <c r="J160" s="483"/>
      <c r="K160" s="483"/>
      <c r="L160" s="483"/>
      <c r="M160" s="483"/>
      <c r="N160" s="482"/>
      <c r="O160" s="85"/>
      <c r="P160" s="77"/>
      <c r="Q160" s="78"/>
      <c r="R160" s="79"/>
      <c r="S160" s="86"/>
      <c r="T160" s="478"/>
      <c r="U160" s="479"/>
      <c r="V160" s="445"/>
      <c r="W160" s="453"/>
      <c r="X160" s="453"/>
      <c r="Y160" s="453"/>
      <c r="Z160" s="453"/>
      <c r="AA160" s="453"/>
      <c r="AB160" s="453"/>
      <c r="AC160" s="453"/>
      <c r="AD160" s="453"/>
      <c r="AE160" s="453"/>
      <c r="AF160" s="453"/>
      <c r="AG160" s="455"/>
      <c r="AH160" s="257"/>
      <c r="AI160" s="42"/>
      <c r="AJ160" s="43"/>
      <c r="AK160" s="44"/>
      <c r="AL160" s="33"/>
    </row>
    <row r="161" spans="1:38" ht="14">
      <c r="A161" s="443" t="s">
        <v>119</v>
      </c>
      <c r="B161" s="444"/>
      <c r="C161" s="449" t="s">
        <v>120</v>
      </c>
      <c r="D161" s="427"/>
      <c r="E161" s="427"/>
      <c r="F161" s="427"/>
      <c r="G161" s="427"/>
      <c r="H161" s="427"/>
      <c r="I161" s="427"/>
      <c r="J161" s="427"/>
      <c r="K161" s="427"/>
      <c r="L161" s="427"/>
      <c r="M161" s="427"/>
      <c r="N161" s="431"/>
      <c r="O161" s="48"/>
      <c r="P161" s="80"/>
      <c r="Q161" s="78"/>
      <c r="R161" s="79"/>
      <c r="S161" s="32"/>
      <c r="T161" s="443" t="s">
        <v>119</v>
      </c>
      <c r="U161" s="476"/>
      <c r="V161" s="449" t="s">
        <v>120</v>
      </c>
      <c r="W161" s="427"/>
      <c r="X161" s="427"/>
      <c r="Y161" s="427"/>
      <c r="Z161" s="427"/>
      <c r="AA161" s="427"/>
      <c r="AB161" s="427"/>
      <c r="AC161" s="427"/>
      <c r="AD161" s="427"/>
      <c r="AE161" s="427"/>
      <c r="AF161" s="427"/>
      <c r="AG161" s="431"/>
      <c r="AH161" s="85"/>
      <c r="AI161" s="77"/>
      <c r="AJ161" s="78"/>
      <c r="AK161" s="79"/>
      <c r="AL161" s="86"/>
    </row>
    <row r="162" spans="1:38" ht="14">
      <c r="A162" s="443"/>
      <c r="B162" s="472"/>
      <c r="C162" s="473"/>
      <c r="D162" s="474"/>
      <c r="E162" s="474"/>
      <c r="F162" s="474"/>
      <c r="G162" s="474"/>
      <c r="H162" s="474"/>
      <c r="I162" s="474"/>
      <c r="J162" s="474"/>
      <c r="K162" s="474"/>
      <c r="L162" s="474"/>
      <c r="M162" s="474"/>
      <c r="N162" s="475"/>
      <c r="O162" s="87"/>
      <c r="P162" s="80"/>
      <c r="Q162" s="88"/>
      <c r="R162" s="89"/>
      <c r="S162" s="90"/>
      <c r="T162" s="443"/>
      <c r="U162" s="444"/>
      <c r="V162" s="449"/>
      <c r="W162" s="427"/>
      <c r="X162" s="427"/>
      <c r="Y162" s="427"/>
      <c r="Z162" s="427"/>
      <c r="AA162" s="427"/>
      <c r="AB162" s="427"/>
      <c r="AC162" s="427"/>
      <c r="AD162" s="427"/>
      <c r="AE162" s="427"/>
      <c r="AF162" s="427"/>
      <c r="AG162" s="431"/>
      <c r="AH162" s="48"/>
      <c r="AI162" s="80"/>
      <c r="AJ162" s="78"/>
      <c r="AK162" s="79"/>
      <c r="AL162" s="32"/>
    </row>
    <row r="163" spans="1:38" ht="14">
      <c r="A163" s="443"/>
      <c r="B163" s="472"/>
      <c r="C163" s="473"/>
      <c r="D163" s="474"/>
      <c r="E163" s="474"/>
      <c r="F163" s="474"/>
      <c r="G163" s="474"/>
      <c r="H163" s="474"/>
      <c r="I163" s="474"/>
      <c r="J163" s="474"/>
      <c r="K163" s="474"/>
      <c r="L163" s="474"/>
      <c r="M163" s="474"/>
      <c r="N163" s="475"/>
      <c r="O163" s="87"/>
      <c r="P163" s="80"/>
      <c r="Q163" s="88"/>
      <c r="R163" s="89"/>
      <c r="S163" s="90"/>
      <c r="T163" s="443"/>
      <c r="U163" s="472"/>
      <c r="V163" s="473"/>
      <c r="W163" s="474"/>
      <c r="X163" s="474"/>
      <c r="Y163" s="474"/>
      <c r="Z163" s="474"/>
      <c r="AA163" s="474"/>
      <c r="AB163" s="474"/>
      <c r="AC163" s="474"/>
      <c r="AD163" s="474"/>
      <c r="AE163" s="474"/>
      <c r="AF163" s="474"/>
      <c r="AG163" s="475"/>
      <c r="AH163" s="87"/>
      <c r="AI163" s="80"/>
      <c r="AJ163" s="88"/>
      <c r="AK163" s="89"/>
      <c r="AL163" s="90"/>
    </row>
    <row r="164" spans="1:38" ht="14">
      <c r="A164" s="443"/>
      <c r="B164" s="472"/>
      <c r="C164" s="473" t="s">
        <v>121</v>
      </c>
      <c r="D164" s="474"/>
      <c r="E164" s="474"/>
      <c r="F164" s="474"/>
      <c r="G164" s="474"/>
      <c r="H164" s="474"/>
      <c r="I164" s="474"/>
      <c r="J164" s="474"/>
      <c r="K164" s="474"/>
      <c r="L164" s="474"/>
      <c r="M164" s="474"/>
      <c r="N164" s="475"/>
      <c r="O164" s="87"/>
      <c r="P164" s="80"/>
      <c r="Q164" s="88"/>
      <c r="R164" s="89"/>
      <c r="S164" s="90"/>
      <c r="T164" s="443"/>
      <c r="U164" s="472"/>
      <c r="V164" s="473" t="s">
        <v>121</v>
      </c>
      <c r="W164" s="474"/>
      <c r="X164" s="474"/>
      <c r="Y164" s="474"/>
      <c r="Z164" s="474"/>
      <c r="AA164" s="474"/>
      <c r="AB164" s="474"/>
      <c r="AC164" s="474"/>
      <c r="AD164" s="474"/>
      <c r="AE164" s="474"/>
      <c r="AF164" s="474"/>
      <c r="AG164" s="475"/>
      <c r="AH164" s="87"/>
      <c r="AI164" s="80"/>
      <c r="AJ164" s="88"/>
      <c r="AK164" s="89"/>
      <c r="AL164" s="90"/>
    </row>
    <row r="165" spans="1:38" ht="14">
      <c r="A165" s="426"/>
      <c r="B165" s="454"/>
      <c r="C165" s="469" t="s">
        <v>122</v>
      </c>
      <c r="D165" s="470"/>
      <c r="E165" s="470"/>
      <c r="F165" s="470"/>
      <c r="G165" s="470"/>
      <c r="H165" s="470"/>
      <c r="I165" s="470"/>
      <c r="J165" s="470"/>
      <c r="K165" s="470"/>
      <c r="L165" s="470"/>
      <c r="M165" s="470"/>
      <c r="N165" s="471"/>
      <c r="O165" s="48">
        <v>1</v>
      </c>
      <c r="P165" s="80" t="s">
        <v>123</v>
      </c>
      <c r="Q165" s="81">
        <v>40</v>
      </c>
      <c r="R165" s="51">
        <v>1200</v>
      </c>
      <c r="S165" s="32">
        <f>R165*Q165*O165</f>
        <v>48000</v>
      </c>
      <c r="T165" s="443"/>
      <c r="U165" s="472"/>
      <c r="V165" s="283" t="s">
        <v>122</v>
      </c>
      <c r="W165" s="284"/>
      <c r="X165" s="284"/>
      <c r="Y165" s="284"/>
      <c r="Z165" s="284"/>
      <c r="AA165" s="284"/>
      <c r="AB165" s="284"/>
      <c r="AC165" s="284"/>
      <c r="AD165" s="284"/>
      <c r="AE165" s="284"/>
      <c r="AF165" s="284"/>
      <c r="AG165" s="285"/>
      <c r="AH165" s="48">
        <v>1</v>
      </c>
      <c r="AI165" s="80" t="s">
        <v>123</v>
      </c>
      <c r="AJ165" s="81">
        <v>40</v>
      </c>
      <c r="AK165" s="51">
        <v>980</v>
      </c>
      <c r="AL165" s="32">
        <f>AK165*AJ165*AH165</f>
        <v>39200</v>
      </c>
    </row>
    <row r="166" spans="1:38" ht="14">
      <c r="A166" s="426"/>
      <c r="B166" s="454"/>
      <c r="C166" s="461" t="s">
        <v>124</v>
      </c>
      <c r="D166" s="467"/>
      <c r="E166" s="467"/>
      <c r="F166" s="467"/>
      <c r="G166" s="467"/>
      <c r="H166" s="467"/>
      <c r="I166" s="467"/>
      <c r="J166" s="467"/>
      <c r="K166" s="467"/>
      <c r="L166" s="467"/>
      <c r="M166" s="467"/>
      <c r="N166" s="468"/>
      <c r="O166" s="48">
        <v>1</v>
      </c>
      <c r="P166" s="80" t="s">
        <v>123</v>
      </c>
      <c r="Q166" s="81">
        <v>40</v>
      </c>
      <c r="R166" s="51">
        <v>1100</v>
      </c>
      <c r="S166" s="32">
        <f t="shared" ref="S166:S174" si="18">R166*Q166*O166</f>
        <v>44000</v>
      </c>
      <c r="T166" s="426"/>
      <c r="U166" s="454"/>
      <c r="V166" s="280" t="s">
        <v>124</v>
      </c>
      <c r="W166" s="286"/>
      <c r="X166" s="286"/>
      <c r="Y166" s="286"/>
      <c r="Z166" s="286"/>
      <c r="AA166" s="286"/>
      <c r="AB166" s="286"/>
      <c r="AC166" s="286"/>
      <c r="AD166" s="286"/>
      <c r="AE166" s="286"/>
      <c r="AF166" s="286"/>
      <c r="AG166" s="287"/>
      <c r="AH166" s="48">
        <v>1</v>
      </c>
      <c r="AI166" s="80" t="s">
        <v>123</v>
      </c>
      <c r="AJ166" s="81">
        <v>40</v>
      </c>
      <c r="AK166" s="51">
        <v>950</v>
      </c>
      <c r="AL166" s="32">
        <f t="shared" ref="AL166:AL173" si="19">AK166*AJ166*AH166</f>
        <v>38000</v>
      </c>
    </row>
    <row r="167" spans="1:38" ht="14">
      <c r="A167" s="426"/>
      <c r="B167" s="454"/>
      <c r="C167" s="461" t="s">
        <v>125</v>
      </c>
      <c r="D167" s="467"/>
      <c r="E167" s="467"/>
      <c r="F167" s="467"/>
      <c r="G167" s="467"/>
      <c r="H167" s="467"/>
      <c r="I167" s="467"/>
      <c r="J167" s="467"/>
      <c r="K167" s="467"/>
      <c r="L167" s="467"/>
      <c r="M167" s="467"/>
      <c r="N167" s="468"/>
      <c r="O167" s="48">
        <v>1</v>
      </c>
      <c r="P167" s="80" t="s">
        <v>123</v>
      </c>
      <c r="Q167" s="81">
        <v>40</v>
      </c>
      <c r="R167" s="51">
        <v>1100</v>
      </c>
      <c r="S167" s="32">
        <f t="shared" si="18"/>
        <v>44000</v>
      </c>
      <c r="T167" s="426"/>
      <c r="U167" s="454"/>
      <c r="V167" s="280" t="s">
        <v>125</v>
      </c>
      <c r="W167" s="286"/>
      <c r="X167" s="286"/>
      <c r="Y167" s="286"/>
      <c r="Z167" s="286"/>
      <c r="AA167" s="286"/>
      <c r="AB167" s="286"/>
      <c r="AC167" s="286"/>
      <c r="AD167" s="286"/>
      <c r="AE167" s="286"/>
      <c r="AF167" s="286"/>
      <c r="AG167" s="287"/>
      <c r="AH167" s="48">
        <v>1</v>
      </c>
      <c r="AI167" s="80" t="s">
        <v>123</v>
      </c>
      <c r="AJ167" s="81">
        <v>40</v>
      </c>
      <c r="AK167" s="51">
        <v>950</v>
      </c>
      <c r="AL167" s="32">
        <f t="shared" si="19"/>
        <v>38000</v>
      </c>
    </row>
    <row r="168" spans="1:38" ht="14">
      <c r="A168" s="426"/>
      <c r="B168" s="454"/>
      <c r="C168" s="461" t="s">
        <v>126</v>
      </c>
      <c r="D168" s="467"/>
      <c r="E168" s="467"/>
      <c r="F168" s="467"/>
      <c r="G168" s="467"/>
      <c r="H168" s="467"/>
      <c r="I168" s="467"/>
      <c r="J168" s="467"/>
      <c r="K168" s="467"/>
      <c r="L168" s="467"/>
      <c r="M168" s="467"/>
      <c r="N168" s="468"/>
      <c r="O168" s="48">
        <v>3</v>
      </c>
      <c r="P168" s="80" t="s">
        <v>123</v>
      </c>
      <c r="Q168" s="81">
        <v>40</v>
      </c>
      <c r="R168" s="51">
        <v>950</v>
      </c>
      <c r="S168" s="32">
        <f t="shared" si="18"/>
        <v>114000</v>
      </c>
      <c r="T168" s="426"/>
      <c r="U168" s="454"/>
      <c r="V168" s="280" t="s">
        <v>126</v>
      </c>
      <c r="W168" s="286"/>
      <c r="X168" s="286"/>
      <c r="Y168" s="286"/>
      <c r="Z168" s="286"/>
      <c r="AA168" s="286"/>
      <c r="AB168" s="286"/>
      <c r="AC168" s="286"/>
      <c r="AD168" s="286"/>
      <c r="AE168" s="286"/>
      <c r="AF168" s="286"/>
      <c r="AG168" s="287"/>
      <c r="AH168" s="48">
        <v>3</v>
      </c>
      <c r="AI168" s="80" t="s">
        <v>123</v>
      </c>
      <c r="AJ168" s="81">
        <v>40</v>
      </c>
      <c r="AK168" s="51">
        <v>850</v>
      </c>
      <c r="AL168" s="32">
        <f t="shared" si="19"/>
        <v>102000</v>
      </c>
    </row>
    <row r="169" spans="1:38" ht="14">
      <c r="A169" s="426"/>
      <c r="B169" s="431"/>
      <c r="C169" s="461" t="s">
        <v>127</v>
      </c>
      <c r="D169" s="462"/>
      <c r="E169" s="462"/>
      <c r="F169" s="462"/>
      <c r="G169" s="462"/>
      <c r="H169" s="462"/>
      <c r="I169" s="462"/>
      <c r="J169" s="462"/>
      <c r="K169" s="462"/>
      <c r="L169" s="462"/>
      <c r="M169" s="462"/>
      <c r="N169" s="463"/>
      <c r="O169" s="48">
        <v>3</v>
      </c>
      <c r="P169" s="80" t="s">
        <v>123</v>
      </c>
      <c r="Q169" s="81">
        <v>40</v>
      </c>
      <c r="R169" s="51">
        <v>950</v>
      </c>
      <c r="S169" s="32">
        <f t="shared" si="18"/>
        <v>114000</v>
      </c>
      <c r="T169" s="426"/>
      <c r="U169" s="454"/>
      <c r="V169" s="280" t="s">
        <v>127</v>
      </c>
      <c r="W169" s="281"/>
      <c r="X169" s="281"/>
      <c r="Y169" s="281"/>
      <c r="Z169" s="281"/>
      <c r="AA169" s="281"/>
      <c r="AB169" s="281"/>
      <c r="AC169" s="281"/>
      <c r="AD169" s="281"/>
      <c r="AE169" s="281"/>
      <c r="AF169" s="281"/>
      <c r="AG169" s="282"/>
      <c r="AH169" s="48">
        <v>3</v>
      </c>
      <c r="AI169" s="80" t="s">
        <v>123</v>
      </c>
      <c r="AJ169" s="81">
        <v>40</v>
      </c>
      <c r="AK169" s="51">
        <v>850</v>
      </c>
      <c r="AL169" s="32">
        <f t="shared" si="19"/>
        <v>102000</v>
      </c>
    </row>
    <row r="170" spans="1:38" ht="14">
      <c r="A170" s="426"/>
      <c r="B170" s="454"/>
      <c r="C170" s="461" t="s">
        <v>128</v>
      </c>
      <c r="D170" s="462"/>
      <c r="E170" s="462"/>
      <c r="F170" s="462"/>
      <c r="G170" s="462"/>
      <c r="H170" s="462"/>
      <c r="I170" s="462"/>
      <c r="J170" s="462"/>
      <c r="K170" s="462"/>
      <c r="L170" s="462"/>
      <c r="M170" s="462"/>
      <c r="N170" s="463"/>
      <c r="O170" s="48">
        <v>2</v>
      </c>
      <c r="P170" s="80" t="s">
        <v>123</v>
      </c>
      <c r="Q170" s="81">
        <v>40</v>
      </c>
      <c r="R170" s="51">
        <v>800</v>
      </c>
      <c r="S170" s="31">
        <f t="shared" si="18"/>
        <v>64000</v>
      </c>
      <c r="T170" s="426"/>
      <c r="U170" s="431"/>
      <c r="V170" s="280" t="s">
        <v>128</v>
      </c>
      <c r="W170" s="281"/>
      <c r="X170" s="281"/>
      <c r="Y170" s="281"/>
      <c r="Z170" s="281"/>
      <c r="AA170" s="281"/>
      <c r="AB170" s="281"/>
      <c r="AC170" s="281"/>
      <c r="AD170" s="281"/>
      <c r="AE170" s="281"/>
      <c r="AF170" s="281"/>
      <c r="AG170" s="282"/>
      <c r="AH170" s="48">
        <v>2</v>
      </c>
      <c r="AI170" s="80" t="s">
        <v>123</v>
      </c>
      <c r="AJ170" s="81">
        <v>40</v>
      </c>
      <c r="AK170" s="51">
        <v>800</v>
      </c>
      <c r="AL170" s="31">
        <f t="shared" si="19"/>
        <v>64000</v>
      </c>
    </row>
    <row r="171" spans="1:38" ht="14">
      <c r="A171" s="247"/>
      <c r="B171" s="255"/>
      <c r="C171" s="461" t="s">
        <v>129</v>
      </c>
      <c r="D171" s="462"/>
      <c r="E171" s="462"/>
      <c r="F171" s="462"/>
      <c r="G171" s="462"/>
      <c r="H171" s="462"/>
      <c r="I171" s="462"/>
      <c r="J171" s="462"/>
      <c r="K171" s="462"/>
      <c r="L171" s="462"/>
      <c r="M171" s="462"/>
      <c r="N171" s="463"/>
      <c r="O171" s="92">
        <v>2</v>
      </c>
      <c r="P171" s="80" t="s">
        <v>123</v>
      </c>
      <c r="Q171" s="81">
        <v>40</v>
      </c>
      <c r="R171" s="51">
        <v>800</v>
      </c>
      <c r="S171" s="31">
        <f t="shared" si="18"/>
        <v>64000</v>
      </c>
      <c r="T171" s="426"/>
      <c r="U171" s="454"/>
      <c r="V171" s="280" t="s">
        <v>129</v>
      </c>
      <c r="W171" s="281"/>
      <c r="X171" s="281"/>
      <c r="Y171" s="281"/>
      <c r="Z171" s="281"/>
      <c r="AA171" s="281"/>
      <c r="AB171" s="281"/>
      <c r="AC171" s="281"/>
      <c r="AD171" s="281"/>
      <c r="AE171" s="281"/>
      <c r="AF171" s="281"/>
      <c r="AG171" s="282"/>
      <c r="AH171" s="92">
        <v>2</v>
      </c>
      <c r="AI171" s="80" t="s">
        <v>123</v>
      </c>
      <c r="AJ171" s="81">
        <v>40</v>
      </c>
      <c r="AK171" s="51">
        <v>800</v>
      </c>
      <c r="AL171" s="31">
        <f t="shared" si="19"/>
        <v>64000</v>
      </c>
    </row>
    <row r="172" spans="1:38" ht="14">
      <c r="A172" s="247"/>
      <c r="B172" s="255"/>
      <c r="C172" s="461" t="s">
        <v>130</v>
      </c>
      <c r="D172" s="462"/>
      <c r="E172" s="462"/>
      <c r="F172" s="462"/>
      <c r="G172" s="462"/>
      <c r="H172" s="462"/>
      <c r="I172" s="462"/>
      <c r="J172" s="462"/>
      <c r="K172" s="462"/>
      <c r="L172" s="462"/>
      <c r="M172" s="462"/>
      <c r="N172" s="463"/>
      <c r="O172" s="92">
        <v>1</v>
      </c>
      <c r="P172" s="80" t="s">
        <v>123</v>
      </c>
      <c r="Q172" s="81">
        <v>40</v>
      </c>
      <c r="R172" s="51">
        <v>800</v>
      </c>
      <c r="S172" s="31">
        <f t="shared" si="18"/>
        <v>32000</v>
      </c>
      <c r="T172" s="247"/>
      <c r="U172" s="255"/>
      <c r="V172" s="280" t="s">
        <v>130</v>
      </c>
      <c r="W172" s="281"/>
      <c r="X172" s="281"/>
      <c r="Y172" s="281"/>
      <c r="Z172" s="281"/>
      <c r="AA172" s="281"/>
      <c r="AB172" s="281"/>
      <c r="AC172" s="281"/>
      <c r="AD172" s="281"/>
      <c r="AE172" s="281"/>
      <c r="AF172" s="281"/>
      <c r="AG172" s="282"/>
      <c r="AH172" s="92">
        <v>1</v>
      </c>
      <c r="AI172" s="80" t="s">
        <v>123</v>
      </c>
      <c r="AJ172" s="81">
        <v>40</v>
      </c>
      <c r="AK172" s="51">
        <v>750</v>
      </c>
      <c r="AL172" s="31">
        <f t="shared" si="19"/>
        <v>30000</v>
      </c>
    </row>
    <row r="173" spans="1:38" ht="13.5">
      <c r="A173" s="247"/>
      <c r="B173" s="255"/>
      <c r="C173" s="450" t="s">
        <v>131</v>
      </c>
      <c r="D173" s="451"/>
      <c r="E173" s="451"/>
      <c r="F173" s="451"/>
      <c r="G173" s="451"/>
      <c r="H173" s="451"/>
      <c r="I173" s="451"/>
      <c r="J173" s="451"/>
      <c r="K173" s="451"/>
      <c r="L173" s="451"/>
      <c r="M173" s="451"/>
      <c r="N173" s="452"/>
      <c r="O173" s="29">
        <v>1</v>
      </c>
      <c r="P173" s="80" t="s">
        <v>123</v>
      </c>
      <c r="Q173" s="81">
        <v>40</v>
      </c>
      <c r="R173" s="51">
        <v>800</v>
      </c>
      <c r="S173" s="31">
        <f t="shared" si="18"/>
        <v>32000</v>
      </c>
      <c r="T173" s="247"/>
      <c r="U173" s="255"/>
      <c r="V173" s="450" t="s">
        <v>131</v>
      </c>
      <c r="W173" s="451"/>
      <c r="X173" s="451"/>
      <c r="Y173" s="451"/>
      <c r="Z173" s="451"/>
      <c r="AA173" s="451"/>
      <c r="AB173" s="451"/>
      <c r="AC173" s="451"/>
      <c r="AD173" s="451"/>
      <c r="AE173" s="451"/>
      <c r="AF173" s="451"/>
      <c r="AG173" s="452"/>
      <c r="AH173" s="29">
        <v>1</v>
      </c>
      <c r="AI173" s="80" t="s">
        <v>123</v>
      </c>
      <c r="AJ173" s="81">
        <v>40</v>
      </c>
      <c r="AK173" s="51">
        <v>850</v>
      </c>
      <c r="AL173" s="31">
        <f t="shared" si="19"/>
        <v>34000</v>
      </c>
    </row>
    <row r="174" spans="1:38" ht="14">
      <c r="A174" s="426"/>
      <c r="B174" s="454"/>
      <c r="C174" s="464"/>
      <c r="D174" s="465"/>
      <c r="E174" s="465"/>
      <c r="F174" s="465"/>
      <c r="G174" s="465"/>
      <c r="H174" s="465"/>
      <c r="I174" s="465"/>
      <c r="J174" s="465"/>
      <c r="K174" s="465"/>
      <c r="L174" s="465"/>
      <c r="M174" s="465"/>
      <c r="N174" s="466"/>
      <c r="O174" s="48"/>
      <c r="P174" s="29"/>
      <c r="Q174" s="81"/>
      <c r="R174" s="31"/>
      <c r="S174" s="31">
        <f t="shared" si="18"/>
        <v>0</v>
      </c>
      <c r="T174" s="247"/>
      <c r="U174" s="255"/>
      <c r="V174" s="450"/>
      <c r="W174" s="451"/>
      <c r="X174" s="451"/>
      <c r="Y174" s="451"/>
      <c r="Z174" s="451"/>
      <c r="AA174" s="451"/>
      <c r="AB174" s="451"/>
      <c r="AC174" s="451"/>
      <c r="AD174" s="451"/>
      <c r="AE174" s="451"/>
      <c r="AF174" s="451"/>
      <c r="AG174" s="452"/>
      <c r="AH174" s="29"/>
      <c r="AI174" s="80"/>
      <c r="AJ174" s="81"/>
      <c r="AK174" s="51"/>
      <c r="AL174" s="31"/>
    </row>
    <row r="175" spans="1:38" ht="14">
      <c r="A175" s="247"/>
      <c r="B175" s="255"/>
      <c r="C175" s="445" t="s">
        <v>118</v>
      </c>
      <c r="D175" s="453"/>
      <c r="E175" s="453"/>
      <c r="F175" s="453"/>
      <c r="G175" s="453"/>
      <c r="H175" s="453"/>
      <c r="I175" s="453"/>
      <c r="J175" s="453"/>
      <c r="K175" s="453"/>
      <c r="L175" s="453"/>
      <c r="M175" s="453"/>
      <c r="N175" s="256" t="s">
        <v>118</v>
      </c>
      <c r="O175" s="48">
        <f>SUM(O165:O174)</f>
        <v>15</v>
      </c>
      <c r="P175" s="80"/>
      <c r="Q175" s="78"/>
      <c r="R175" s="79"/>
      <c r="S175" s="94">
        <f>SUM(S165:S174)</f>
        <v>556000</v>
      </c>
      <c r="T175" s="426"/>
      <c r="U175" s="454"/>
      <c r="V175" s="445" t="s">
        <v>118</v>
      </c>
      <c r="W175" s="453"/>
      <c r="X175" s="453"/>
      <c r="Y175" s="453"/>
      <c r="Z175" s="453"/>
      <c r="AA175" s="453"/>
      <c r="AB175" s="453"/>
      <c r="AC175" s="453"/>
      <c r="AD175" s="453"/>
      <c r="AE175" s="453"/>
      <c r="AF175" s="453"/>
      <c r="AG175" s="455"/>
      <c r="AH175" s="48"/>
      <c r="AI175" s="29"/>
      <c r="AJ175" s="81"/>
      <c r="AK175" s="31"/>
      <c r="AL175" s="33">
        <f>SUM(AL165:AL174)</f>
        <v>511200</v>
      </c>
    </row>
    <row r="176" spans="1:38" ht="14">
      <c r="A176" s="247"/>
      <c r="B176" s="255"/>
      <c r="C176" s="253"/>
      <c r="D176" s="254"/>
      <c r="E176" s="254"/>
      <c r="F176" s="254"/>
      <c r="G176" s="254"/>
      <c r="H176" s="254"/>
      <c r="I176" s="254"/>
      <c r="J176" s="254"/>
      <c r="K176" s="254"/>
      <c r="L176" s="254"/>
      <c r="M176" s="254"/>
      <c r="N176" s="256"/>
      <c r="O176" s="48"/>
      <c r="P176" s="80"/>
      <c r="Q176" s="78"/>
      <c r="R176" s="79"/>
      <c r="S176" s="33"/>
      <c r="T176" s="247"/>
      <c r="U176" s="255"/>
      <c r="V176" s="456"/>
      <c r="W176" s="457"/>
      <c r="X176" s="457"/>
      <c r="Y176" s="457"/>
      <c r="Z176" s="457"/>
      <c r="AA176" s="457"/>
      <c r="AB176" s="457"/>
      <c r="AC176" s="457"/>
      <c r="AD176" s="457"/>
      <c r="AE176" s="457"/>
      <c r="AF176" s="457"/>
      <c r="AG176" s="256" t="s">
        <v>118</v>
      </c>
      <c r="AH176" s="48">
        <f>SUM(AH166:AH175)</f>
        <v>14</v>
      </c>
      <c r="AI176" s="80"/>
      <c r="AJ176" s="78"/>
      <c r="AK176" s="79"/>
      <c r="AL176" s="94"/>
    </row>
    <row r="177" spans="1:38" ht="14">
      <c r="A177" s="247"/>
      <c r="B177" s="255"/>
      <c r="C177" s="458" t="s">
        <v>132</v>
      </c>
      <c r="D177" s="459"/>
      <c r="E177" s="459"/>
      <c r="F177" s="459"/>
      <c r="G177" s="459"/>
      <c r="H177" s="459"/>
      <c r="I177" s="459"/>
      <c r="J177" s="459"/>
      <c r="K177" s="459"/>
      <c r="L177" s="459"/>
      <c r="M177" s="459"/>
      <c r="N177" s="460"/>
      <c r="O177" s="48" t="s">
        <v>133</v>
      </c>
      <c r="P177" s="80" t="s">
        <v>134</v>
      </c>
      <c r="Q177" s="95" t="s">
        <v>135</v>
      </c>
      <c r="R177" s="96" t="s">
        <v>136</v>
      </c>
      <c r="S177" s="33"/>
      <c r="T177" s="247"/>
      <c r="U177" s="255"/>
      <c r="V177" s="458" t="s">
        <v>132</v>
      </c>
      <c r="W177" s="459"/>
      <c r="X177" s="459"/>
      <c r="Y177" s="459"/>
      <c r="Z177" s="459"/>
      <c r="AA177" s="459"/>
      <c r="AB177" s="459"/>
      <c r="AC177" s="459"/>
      <c r="AD177" s="459"/>
      <c r="AE177" s="459"/>
      <c r="AF177" s="459"/>
      <c r="AG177" s="256"/>
      <c r="AH177" s="48" t="s">
        <v>133</v>
      </c>
      <c r="AI177" s="80" t="s">
        <v>134</v>
      </c>
      <c r="AJ177" s="95" t="s">
        <v>135</v>
      </c>
      <c r="AK177" s="96" t="s">
        <v>136</v>
      </c>
      <c r="AL177" s="33"/>
    </row>
    <row r="178" spans="1:38" ht="14">
      <c r="A178" s="247"/>
      <c r="B178" s="255"/>
      <c r="C178" s="292" t="s">
        <v>122</v>
      </c>
      <c r="D178" s="294"/>
      <c r="E178" s="294"/>
      <c r="F178" s="294"/>
      <c r="G178" s="294"/>
      <c r="H178" s="294"/>
      <c r="I178" s="294"/>
      <c r="J178" s="294"/>
      <c r="K178" s="294"/>
      <c r="L178" s="294"/>
      <c r="M178" s="294"/>
      <c r="N178" s="299"/>
      <c r="O178" s="48">
        <v>1</v>
      </c>
      <c r="P178" s="80">
        <v>3</v>
      </c>
      <c r="Q178" s="81">
        <v>25</v>
      </c>
      <c r="R178" s="96">
        <v>150</v>
      </c>
      <c r="S178" s="129">
        <f t="shared" ref="S178:S184" si="20">R178*Q178*P178*O178</f>
        <v>11250</v>
      </c>
      <c r="T178" s="247"/>
      <c r="U178" s="255"/>
      <c r="V178" s="283" t="s">
        <v>122</v>
      </c>
      <c r="W178" s="284"/>
      <c r="X178" s="284"/>
      <c r="Y178" s="284"/>
      <c r="Z178" s="284"/>
      <c r="AA178" s="284"/>
      <c r="AB178" s="284"/>
      <c r="AC178" s="284"/>
      <c r="AD178" s="284"/>
      <c r="AE178" s="284"/>
      <c r="AF178" s="284"/>
      <c r="AG178" s="285"/>
      <c r="AH178" s="48">
        <v>1</v>
      </c>
      <c r="AI178" s="80">
        <v>3</v>
      </c>
      <c r="AJ178" s="81">
        <v>25</v>
      </c>
      <c r="AK178" s="96">
        <v>153.13</v>
      </c>
      <c r="AL178" s="129">
        <f>AK178*AJ178*AI178*AH178</f>
        <v>11484.75</v>
      </c>
    </row>
    <row r="179" spans="1:38" ht="14">
      <c r="A179" s="247"/>
      <c r="B179" s="255"/>
      <c r="C179" s="292" t="s">
        <v>124</v>
      </c>
      <c r="D179" s="294"/>
      <c r="E179" s="294"/>
      <c r="F179" s="294"/>
      <c r="G179" s="294"/>
      <c r="H179" s="294"/>
      <c r="I179" s="294"/>
      <c r="J179" s="294"/>
      <c r="K179" s="294"/>
      <c r="L179" s="294"/>
      <c r="M179" s="294"/>
      <c r="N179" s="299"/>
      <c r="O179" s="48">
        <v>1</v>
      </c>
      <c r="P179" s="80">
        <v>3</v>
      </c>
      <c r="Q179" s="81">
        <v>25</v>
      </c>
      <c r="R179" s="96">
        <v>137.5</v>
      </c>
      <c r="S179" s="129">
        <f t="shared" si="20"/>
        <v>10312.5</v>
      </c>
      <c r="T179" s="247"/>
      <c r="U179" s="255"/>
      <c r="V179" s="280" t="s">
        <v>124</v>
      </c>
      <c r="W179" s="286"/>
      <c r="X179" s="286"/>
      <c r="Y179" s="286"/>
      <c r="Z179" s="286"/>
      <c r="AA179" s="286"/>
      <c r="AB179" s="286"/>
      <c r="AC179" s="286"/>
      <c r="AD179" s="286"/>
      <c r="AE179" s="286"/>
      <c r="AF179" s="286"/>
      <c r="AG179" s="287"/>
      <c r="AH179" s="48">
        <v>1</v>
      </c>
      <c r="AI179" s="80">
        <v>3</v>
      </c>
      <c r="AJ179" s="81">
        <v>25</v>
      </c>
      <c r="AK179" s="96">
        <v>148.44</v>
      </c>
      <c r="AL179" s="129">
        <f t="shared" ref="AL179:AL185" si="21">AK179*AJ179*AI179*AH179</f>
        <v>11133</v>
      </c>
    </row>
    <row r="180" spans="1:38" ht="14">
      <c r="A180" s="247"/>
      <c r="B180" s="255"/>
      <c r="C180" s="292" t="s">
        <v>125</v>
      </c>
      <c r="D180" s="294"/>
      <c r="E180" s="294"/>
      <c r="F180" s="294"/>
      <c r="G180" s="294"/>
      <c r="H180" s="294"/>
      <c r="I180" s="294"/>
      <c r="J180" s="294"/>
      <c r="K180" s="294"/>
      <c r="L180" s="294"/>
      <c r="M180" s="294"/>
      <c r="N180" s="299"/>
      <c r="O180" s="48">
        <v>1</v>
      </c>
      <c r="P180" s="80">
        <v>3</v>
      </c>
      <c r="Q180" s="81">
        <v>25</v>
      </c>
      <c r="R180" s="96">
        <v>137.5</v>
      </c>
      <c r="S180" s="129">
        <f t="shared" si="20"/>
        <v>10312.5</v>
      </c>
      <c r="T180" s="247"/>
      <c r="U180" s="255"/>
      <c r="V180" s="280" t="s">
        <v>125</v>
      </c>
      <c r="W180" s="286"/>
      <c r="X180" s="286"/>
      <c r="Y180" s="286"/>
      <c r="Z180" s="286"/>
      <c r="AA180" s="286"/>
      <c r="AB180" s="286"/>
      <c r="AC180" s="286"/>
      <c r="AD180" s="286"/>
      <c r="AE180" s="286"/>
      <c r="AF180" s="286"/>
      <c r="AG180" s="287"/>
      <c r="AH180" s="48">
        <v>1</v>
      </c>
      <c r="AI180" s="80">
        <v>3</v>
      </c>
      <c r="AJ180" s="81">
        <v>25</v>
      </c>
      <c r="AK180" s="96">
        <v>148.44</v>
      </c>
      <c r="AL180" s="129">
        <f t="shared" si="21"/>
        <v>11133</v>
      </c>
    </row>
    <row r="181" spans="1:38" ht="14">
      <c r="A181" s="247"/>
      <c r="B181" s="255"/>
      <c r="C181" s="292" t="s">
        <v>126</v>
      </c>
      <c r="D181" s="294"/>
      <c r="E181" s="294"/>
      <c r="F181" s="294"/>
      <c r="G181" s="294"/>
      <c r="H181" s="294"/>
      <c r="I181" s="294"/>
      <c r="J181" s="294"/>
      <c r="K181" s="294"/>
      <c r="L181" s="294"/>
      <c r="M181" s="294"/>
      <c r="N181" s="299"/>
      <c r="O181" s="48">
        <v>3</v>
      </c>
      <c r="P181" s="80">
        <v>3</v>
      </c>
      <c r="Q181" s="81">
        <v>25</v>
      </c>
      <c r="R181" s="96">
        <v>118.75</v>
      </c>
      <c r="S181" s="129">
        <f t="shared" si="20"/>
        <v>26718.75</v>
      </c>
      <c r="T181" s="247"/>
      <c r="U181" s="255"/>
      <c r="V181" s="280" t="s">
        <v>126</v>
      </c>
      <c r="W181" s="286"/>
      <c r="X181" s="286"/>
      <c r="Y181" s="286"/>
      <c r="Z181" s="286"/>
      <c r="AA181" s="286"/>
      <c r="AB181" s="286"/>
      <c r="AC181" s="286"/>
      <c r="AD181" s="286"/>
      <c r="AE181" s="286"/>
      <c r="AF181" s="286"/>
      <c r="AG181" s="287"/>
      <c r="AH181" s="48">
        <v>3</v>
      </c>
      <c r="AI181" s="80">
        <v>3</v>
      </c>
      <c r="AJ181" s="81">
        <v>25</v>
      </c>
      <c r="AK181" s="96">
        <v>132.81</v>
      </c>
      <c r="AL181" s="129">
        <f t="shared" si="21"/>
        <v>29882.25</v>
      </c>
    </row>
    <row r="182" spans="1:38" ht="14">
      <c r="A182" s="247"/>
      <c r="B182" s="255"/>
      <c r="C182" s="292" t="s">
        <v>127</v>
      </c>
      <c r="D182" s="293"/>
      <c r="E182" s="293"/>
      <c r="F182" s="293"/>
      <c r="G182" s="293"/>
      <c r="H182" s="293"/>
      <c r="I182" s="293"/>
      <c r="J182" s="293"/>
      <c r="K182" s="293"/>
      <c r="L182" s="293"/>
      <c r="M182" s="293"/>
      <c r="N182" s="300"/>
      <c r="O182" s="48">
        <v>3</v>
      </c>
      <c r="P182" s="80">
        <v>3</v>
      </c>
      <c r="Q182" s="81">
        <v>25</v>
      </c>
      <c r="R182" s="96">
        <v>118.75</v>
      </c>
      <c r="S182" s="129">
        <f t="shared" si="20"/>
        <v>26718.75</v>
      </c>
      <c r="T182" s="247"/>
      <c r="U182" s="255"/>
      <c r="V182" s="280" t="s">
        <v>127</v>
      </c>
      <c r="W182" s="281"/>
      <c r="X182" s="281"/>
      <c r="Y182" s="281"/>
      <c r="Z182" s="281"/>
      <c r="AA182" s="281"/>
      <c r="AB182" s="281"/>
      <c r="AC182" s="281"/>
      <c r="AD182" s="281"/>
      <c r="AE182" s="281"/>
      <c r="AF182" s="281"/>
      <c r="AG182" s="282"/>
      <c r="AH182" s="48">
        <v>3</v>
      </c>
      <c r="AI182" s="80">
        <v>3</v>
      </c>
      <c r="AJ182" s="81">
        <v>25</v>
      </c>
      <c r="AK182" s="96">
        <v>132.81</v>
      </c>
      <c r="AL182" s="129">
        <f>AK182*AJ182*AI182*AH182</f>
        <v>29882.25</v>
      </c>
    </row>
    <row r="183" spans="1:38" ht="14">
      <c r="A183" s="247"/>
      <c r="B183" s="255"/>
      <c r="C183" s="292" t="s">
        <v>128</v>
      </c>
      <c r="D183" s="293"/>
      <c r="E183" s="293"/>
      <c r="F183" s="293"/>
      <c r="G183" s="293"/>
      <c r="H183" s="293"/>
      <c r="I183" s="293"/>
      <c r="J183" s="293"/>
      <c r="K183" s="293"/>
      <c r="L183" s="293"/>
      <c r="M183" s="293"/>
      <c r="N183" s="300"/>
      <c r="O183" s="48">
        <v>2</v>
      </c>
      <c r="P183" s="80">
        <v>3</v>
      </c>
      <c r="Q183" s="81">
        <v>25</v>
      </c>
      <c r="R183" s="96">
        <v>100</v>
      </c>
      <c r="S183" s="129">
        <f t="shared" si="20"/>
        <v>15000</v>
      </c>
      <c r="T183" s="247"/>
      <c r="U183" s="255"/>
      <c r="V183" s="280" t="s">
        <v>128</v>
      </c>
      <c r="W183" s="281"/>
      <c r="X183" s="281"/>
      <c r="Y183" s="281"/>
      <c r="Z183" s="281"/>
      <c r="AA183" s="281"/>
      <c r="AB183" s="281"/>
      <c r="AC183" s="281"/>
      <c r="AD183" s="281"/>
      <c r="AE183" s="281"/>
      <c r="AF183" s="281"/>
      <c r="AG183" s="282"/>
      <c r="AH183" s="48">
        <v>2</v>
      </c>
      <c r="AI183" s="80">
        <v>3</v>
      </c>
      <c r="AJ183" s="81">
        <v>25</v>
      </c>
      <c r="AK183" s="96">
        <v>125</v>
      </c>
      <c r="AL183" s="129">
        <f>AK183*AJ183*AI183*AH183</f>
        <v>18750</v>
      </c>
    </row>
    <row r="184" spans="1:38" ht="14">
      <c r="A184" s="247"/>
      <c r="B184" s="255"/>
      <c r="C184" s="292" t="s">
        <v>129</v>
      </c>
      <c r="D184" s="293"/>
      <c r="E184" s="293"/>
      <c r="F184" s="293"/>
      <c r="G184" s="293"/>
      <c r="H184" s="293"/>
      <c r="I184" s="293"/>
      <c r="J184" s="293"/>
      <c r="K184" s="293"/>
      <c r="L184" s="293"/>
      <c r="M184" s="293"/>
      <c r="N184" s="300"/>
      <c r="O184" s="92">
        <v>2</v>
      </c>
      <c r="P184" s="80">
        <v>3</v>
      </c>
      <c r="Q184" s="81">
        <v>25</v>
      </c>
      <c r="R184" s="96">
        <v>100</v>
      </c>
      <c r="S184" s="129">
        <f t="shared" si="20"/>
        <v>15000</v>
      </c>
      <c r="T184" s="247"/>
      <c r="U184" s="255"/>
      <c r="V184" s="280" t="s">
        <v>129</v>
      </c>
      <c r="W184" s="281"/>
      <c r="X184" s="281"/>
      <c r="Y184" s="281"/>
      <c r="Z184" s="281"/>
      <c r="AA184" s="281"/>
      <c r="AB184" s="281"/>
      <c r="AC184" s="281"/>
      <c r="AD184" s="281"/>
      <c r="AE184" s="281"/>
      <c r="AF184" s="281"/>
      <c r="AG184" s="282"/>
      <c r="AH184" s="92">
        <v>2</v>
      </c>
      <c r="AI184" s="80">
        <v>3</v>
      </c>
      <c r="AJ184" s="81">
        <v>25</v>
      </c>
      <c r="AK184" s="96">
        <v>125</v>
      </c>
      <c r="AL184" s="129">
        <f t="shared" si="21"/>
        <v>18750</v>
      </c>
    </row>
    <row r="185" spans="1:38" ht="14">
      <c r="A185" s="247"/>
      <c r="B185" s="255"/>
      <c r="C185" s="292" t="s">
        <v>130</v>
      </c>
      <c r="D185" s="293"/>
      <c r="E185" s="293"/>
      <c r="F185" s="293"/>
      <c r="G185" s="293"/>
      <c r="H185" s="293"/>
      <c r="I185" s="293"/>
      <c r="J185" s="293"/>
      <c r="K185" s="293"/>
      <c r="L185" s="293"/>
      <c r="M185" s="293"/>
      <c r="N185" s="300"/>
      <c r="O185" s="92">
        <v>1</v>
      </c>
      <c r="P185" s="80">
        <v>3</v>
      </c>
      <c r="Q185" s="81">
        <v>25</v>
      </c>
      <c r="R185" s="96">
        <v>100</v>
      </c>
      <c r="S185" s="129">
        <f>R185*Q185*P185*O185</f>
        <v>7500</v>
      </c>
      <c r="T185" s="247"/>
      <c r="U185" s="255"/>
      <c r="V185" s="280" t="s">
        <v>130</v>
      </c>
      <c r="W185" s="281"/>
      <c r="X185" s="281"/>
      <c r="Y185" s="281"/>
      <c r="Z185" s="281"/>
      <c r="AA185" s="281"/>
      <c r="AB185" s="281"/>
      <c r="AC185" s="281"/>
      <c r="AD185" s="281"/>
      <c r="AE185" s="281"/>
      <c r="AF185" s="281"/>
      <c r="AG185" s="282"/>
      <c r="AH185" s="92">
        <v>1</v>
      </c>
      <c r="AI185" s="80">
        <v>3</v>
      </c>
      <c r="AJ185" s="81">
        <v>25</v>
      </c>
      <c r="AK185" s="96">
        <v>117.19</v>
      </c>
      <c r="AL185" s="129">
        <f t="shared" si="21"/>
        <v>8789.25</v>
      </c>
    </row>
    <row r="186" spans="1:38" ht="14">
      <c r="A186" s="247"/>
      <c r="B186" s="255"/>
      <c r="C186" s="295" t="s">
        <v>131</v>
      </c>
      <c r="D186" s="296"/>
      <c r="E186" s="296"/>
      <c r="F186" s="296"/>
      <c r="G186" s="296"/>
      <c r="H186" s="296"/>
      <c r="I186" s="296"/>
      <c r="J186" s="296"/>
      <c r="K186" s="296"/>
      <c r="L186" s="296"/>
      <c r="M186" s="296"/>
      <c r="N186" s="301"/>
      <c r="O186" s="92">
        <v>1</v>
      </c>
      <c r="P186" s="80">
        <v>3</v>
      </c>
      <c r="Q186" s="81">
        <v>25</v>
      </c>
      <c r="R186" s="96">
        <v>100</v>
      </c>
      <c r="S186" s="130">
        <f>R186*Q186*P186*O186</f>
        <v>7500</v>
      </c>
      <c r="T186" s="247"/>
      <c r="U186" s="255"/>
      <c r="V186" s="450" t="s">
        <v>131</v>
      </c>
      <c r="W186" s="451"/>
      <c r="X186" s="451"/>
      <c r="Y186" s="451"/>
      <c r="Z186" s="451"/>
      <c r="AA186" s="451"/>
      <c r="AB186" s="451"/>
      <c r="AC186" s="451"/>
      <c r="AD186" s="451"/>
      <c r="AE186" s="451"/>
      <c r="AF186" s="451"/>
      <c r="AG186" s="452"/>
      <c r="AH186" s="29">
        <v>1</v>
      </c>
      <c r="AI186" s="80">
        <v>3</v>
      </c>
      <c r="AJ186" s="81">
        <v>25</v>
      </c>
      <c r="AK186" s="96">
        <v>132.81</v>
      </c>
      <c r="AL186" s="129">
        <f>AK186*AJ186*AI186*AH186</f>
        <v>9960.75</v>
      </c>
    </row>
    <row r="187" spans="1:38" ht="14">
      <c r="A187" s="247"/>
      <c r="B187" s="255"/>
      <c r="C187" s="446" t="s">
        <v>55</v>
      </c>
      <c r="D187" s="447"/>
      <c r="E187" s="447"/>
      <c r="F187" s="447"/>
      <c r="G187" s="447"/>
      <c r="H187" s="447"/>
      <c r="I187" s="447"/>
      <c r="J187" s="447"/>
      <c r="K187" s="447"/>
      <c r="L187" s="447"/>
      <c r="M187" s="447"/>
      <c r="N187" s="448"/>
      <c r="O187" s="48">
        <f>SUM(O178:O186)</f>
        <v>15</v>
      </c>
      <c r="P187" s="80"/>
      <c r="Q187" s="78"/>
      <c r="R187" s="79"/>
      <c r="S187" s="94">
        <f>SUM(S178:S186)</f>
        <v>130312.5</v>
      </c>
      <c r="T187" s="247"/>
      <c r="U187" s="255"/>
      <c r="V187" s="446" t="s">
        <v>55</v>
      </c>
      <c r="W187" s="447"/>
      <c r="X187" s="447"/>
      <c r="Y187" s="447"/>
      <c r="Z187" s="447"/>
      <c r="AA187" s="447"/>
      <c r="AB187" s="447"/>
      <c r="AC187" s="447"/>
      <c r="AD187" s="447"/>
      <c r="AE187" s="447"/>
      <c r="AF187" s="447"/>
      <c r="AG187" s="448"/>
      <c r="AH187" s="29">
        <f>SUM(AH178:AH186)</f>
        <v>15</v>
      </c>
      <c r="AI187" s="80"/>
      <c r="AJ187" s="81"/>
      <c r="AK187" s="96"/>
      <c r="AL187" s="33">
        <f>SUM(AL178:AL186)</f>
        <v>149765.25</v>
      </c>
    </row>
    <row r="188" spans="1:38" ht="14">
      <c r="A188" s="426"/>
      <c r="B188" s="431"/>
      <c r="C188" s="445"/>
      <c r="D188" s="427"/>
      <c r="E188" s="427"/>
      <c r="F188" s="427"/>
      <c r="G188" s="427"/>
      <c r="H188" s="427"/>
      <c r="I188" s="427"/>
      <c r="J188" s="427"/>
      <c r="K188" s="427"/>
      <c r="L188" s="427"/>
      <c r="M188" s="427"/>
      <c r="N188" s="431"/>
      <c r="O188" s="48"/>
      <c r="P188" s="80"/>
      <c r="Q188" s="78"/>
      <c r="R188" s="79"/>
      <c r="S188" s="97"/>
      <c r="T188" s="247"/>
      <c r="U188" s="255"/>
      <c r="V188" s="446"/>
      <c r="W188" s="447"/>
      <c r="X188" s="447"/>
      <c r="Y188" s="447"/>
      <c r="Z188" s="447"/>
      <c r="AA188" s="447"/>
      <c r="AB188" s="447"/>
      <c r="AC188" s="447"/>
      <c r="AD188" s="447"/>
      <c r="AE188" s="447"/>
      <c r="AF188" s="447"/>
      <c r="AG188" s="448"/>
      <c r="AH188" s="48"/>
      <c r="AI188" s="80"/>
      <c r="AJ188" s="78"/>
      <c r="AK188" s="79"/>
      <c r="AL188" s="94"/>
    </row>
    <row r="189" spans="1:38" ht="14">
      <c r="A189" s="443" t="s">
        <v>137</v>
      </c>
      <c r="B189" s="444"/>
      <c r="C189" s="449" t="s">
        <v>138</v>
      </c>
      <c r="D189" s="427"/>
      <c r="E189" s="427"/>
      <c r="F189" s="427"/>
      <c r="G189" s="427"/>
      <c r="H189" s="427"/>
      <c r="I189" s="427"/>
      <c r="J189" s="427"/>
      <c r="K189" s="427"/>
      <c r="L189" s="427"/>
      <c r="M189" s="427"/>
      <c r="N189" s="431"/>
      <c r="O189" s="48"/>
      <c r="P189" s="80"/>
      <c r="Q189" s="78"/>
      <c r="R189" s="79"/>
      <c r="S189" s="97"/>
      <c r="T189" s="426"/>
      <c r="U189" s="431"/>
      <c r="V189" s="449" t="s">
        <v>138</v>
      </c>
      <c r="W189" s="427"/>
      <c r="X189" s="427"/>
      <c r="Y189" s="427"/>
      <c r="Z189" s="427"/>
      <c r="AA189" s="427"/>
      <c r="AB189" s="427"/>
      <c r="AC189" s="427"/>
      <c r="AD189" s="427"/>
      <c r="AE189" s="427"/>
      <c r="AF189" s="427"/>
      <c r="AG189" s="431"/>
      <c r="AH189" s="48"/>
      <c r="AI189" s="80"/>
      <c r="AJ189" s="78"/>
      <c r="AK189" s="79"/>
      <c r="AL189" s="97"/>
    </row>
    <row r="190" spans="1:38" ht="14">
      <c r="A190" s="426"/>
      <c r="B190" s="431"/>
      <c r="C190" s="440" t="s">
        <v>139</v>
      </c>
      <c r="D190" s="438"/>
      <c r="E190" s="438"/>
      <c r="F190" s="438"/>
      <c r="G190" s="438"/>
      <c r="H190" s="438"/>
      <c r="I190" s="438"/>
      <c r="J190" s="438"/>
      <c r="K190" s="438"/>
      <c r="L190" s="438"/>
      <c r="M190" s="438"/>
      <c r="N190" s="439"/>
      <c r="O190" s="48"/>
      <c r="P190" s="80"/>
      <c r="Q190" s="78"/>
      <c r="R190" s="79"/>
      <c r="S190" s="94">
        <f>(S194+S195+S196)*0.03</f>
        <v>55264.409999999996</v>
      </c>
      <c r="T190" s="443" t="s">
        <v>137</v>
      </c>
      <c r="U190" s="444"/>
      <c r="V190" s="291" t="s">
        <v>139</v>
      </c>
      <c r="W190" s="289"/>
      <c r="X190" s="289"/>
      <c r="Y190" s="289"/>
      <c r="Z190" s="289"/>
      <c r="AA190" s="289"/>
      <c r="AB190" s="289"/>
      <c r="AC190" s="289"/>
      <c r="AD190" s="289"/>
      <c r="AE190" s="289"/>
      <c r="AF190" s="289"/>
      <c r="AG190" s="290"/>
      <c r="AH190" s="48"/>
      <c r="AI190" s="80"/>
      <c r="AJ190" s="78"/>
      <c r="AK190" s="79"/>
      <c r="AL190" s="94">
        <v>6021</v>
      </c>
    </row>
    <row r="191" spans="1:38" ht="14">
      <c r="A191" s="435"/>
      <c r="B191" s="436"/>
      <c r="C191" s="440" t="s">
        <v>140</v>
      </c>
      <c r="D191" s="441"/>
      <c r="E191" s="441"/>
      <c r="F191" s="441"/>
      <c r="G191" s="441"/>
      <c r="H191" s="441"/>
      <c r="I191" s="441"/>
      <c r="J191" s="441"/>
      <c r="K191" s="441"/>
      <c r="L191" s="441"/>
      <c r="M191" s="441"/>
      <c r="N191" s="442"/>
      <c r="O191" s="48"/>
      <c r="P191" s="80"/>
      <c r="Q191" s="78"/>
      <c r="R191" s="79"/>
      <c r="S191" s="94">
        <f>(S194+S195+S196)*0.05</f>
        <v>92107.35</v>
      </c>
      <c r="T191" s="426"/>
      <c r="U191" s="431"/>
      <c r="V191" s="440" t="s">
        <v>140</v>
      </c>
      <c r="W191" s="441"/>
      <c r="X191" s="441"/>
      <c r="Y191" s="441"/>
      <c r="Z191" s="441"/>
      <c r="AA191" s="441"/>
      <c r="AB191" s="441"/>
      <c r="AC191" s="441"/>
      <c r="AD191" s="441"/>
      <c r="AE191" s="441"/>
      <c r="AF191" s="441"/>
      <c r="AG191" s="442"/>
      <c r="AH191" s="48"/>
      <c r="AI191" s="80"/>
      <c r="AJ191" s="78"/>
      <c r="AK191" s="79"/>
      <c r="AL191" s="94">
        <v>200712.56</v>
      </c>
    </row>
    <row r="192" spans="1:38" ht="14">
      <c r="A192" s="426"/>
      <c r="B192" s="431"/>
      <c r="C192" s="437"/>
      <c r="D192" s="438"/>
      <c r="E192" s="438"/>
      <c r="F192" s="438"/>
      <c r="G192" s="438"/>
      <c r="H192" s="438"/>
      <c r="I192" s="438"/>
      <c r="J192" s="438"/>
      <c r="K192" s="438"/>
      <c r="L192" s="438"/>
      <c r="M192" s="438"/>
      <c r="N192" s="439"/>
      <c r="O192" s="48"/>
      <c r="P192" s="80"/>
      <c r="Q192" s="78"/>
      <c r="R192" s="79"/>
      <c r="S192" s="31"/>
      <c r="T192" s="435"/>
      <c r="U192" s="436"/>
      <c r="V192" s="440"/>
      <c r="W192" s="441"/>
      <c r="X192" s="441"/>
      <c r="Y192" s="441"/>
      <c r="Z192" s="441"/>
      <c r="AA192" s="441"/>
      <c r="AB192" s="441"/>
      <c r="AC192" s="441"/>
      <c r="AD192" s="441"/>
      <c r="AE192" s="441"/>
      <c r="AF192" s="441"/>
      <c r="AG192" s="442"/>
      <c r="AH192" s="48"/>
      <c r="AI192" s="80"/>
      <c r="AJ192" s="78"/>
      <c r="AK192" s="79"/>
      <c r="AL192" s="94"/>
    </row>
    <row r="193" spans="1:38" ht="14">
      <c r="A193" s="426"/>
      <c r="B193" s="431"/>
      <c r="C193" s="432" t="s">
        <v>141</v>
      </c>
      <c r="D193" s="433"/>
      <c r="E193" s="433"/>
      <c r="F193" s="433"/>
      <c r="G193" s="433"/>
      <c r="H193" s="433"/>
      <c r="I193" s="433"/>
      <c r="J193" s="433"/>
      <c r="K193" s="433"/>
      <c r="L193" s="433"/>
      <c r="M193" s="433"/>
      <c r="N193" s="434"/>
      <c r="O193" s="48"/>
      <c r="P193" s="80"/>
      <c r="Q193" s="78"/>
      <c r="R193" s="79"/>
      <c r="S193" s="31"/>
      <c r="T193" s="426"/>
      <c r="U193" s="431"/>
      <c r="V193" s="432" t="s">
        <v>141</v>
      </c>
      <c r="W193" s="433"/>
      <c r="X193" s="433"/>
      <c r="Y193" s="433"/>
      <c r="Z193" s="433"/>
      <c r="AA193" s="433"/>
      <c r="AB193" s="433"/>
      <c r="AC193" s="433"/>
      <c r="AD193" s="433"/>
      <c r="AE193" s="433"/>
      <c r="AF193" s="433"/>
      <c r="AG193" s="434"/>
      <c r="AH193" s="48"/>
      <c r="AI193" s="80"/>
      <c r="AJ193" s="78"/>
      <c r="AK193" s="79"/>
      <c r="AL193" s="31"/>
    </row>
    <row r="194" spans="1:38" ht="14">
      <c r="A194" s="435"/>
      <c r="B194" s="436"/>
      <c r="C194" s="432" t="s">
        <v>142</v>
      </c>
      <c r="D194" s="433"/>
      <c r="E194" s="433"/>
      <c r="F194" s="433"/>
      <c r="G194" s="433"/>
      <c r="H194" s="433"/>
      <c r="I194" s="433"/>
      <c r="J194" s="433"/>
      <c r="K194" s="433"/>
      <c r="L194" s="433"/>
      <c r="M194" s="433"/>
      <c r="N194" s="434"/>
      <c r="O194" s="48"/>
      <c r="P194" s="80"/>
      <c r="Q194" s="78"/>
      <c r="R194" s="79"/>
      <c r="S194" s="105">
        <f>S30+S47</f>
        <v>370648</v>
      </c>
      <c r="T194" s="426"/>
      <c r="U194" s="431"/>
      <c r="V194" s="432" t="s">
        <v>142</v>
      </c>
      <c r="W194" s="433"/>
      <c r="X194" s="433"/>
      <c r="Y194" s="433"/>
      <c r="Z194" s="433"/>
      <c r="AA194" s="433"/>
      <c r="AB194" s="433"/>
      <c r="AC194" s="433"/>
      <c r="AD194" s="433"/>
      <c r="AE194" s="433"/>
      <c r="AF194" s="433"/>
      <c r="AG194" s="434"/>
      <c r="AH194" s="48"/>
      <c r="AI194" s="80"/>
      <c r="AJ194" s="78"/>
      <c r="AK194" s="79"/>
      <c r="AL194" s="105">
        <f>AL30+AL46</f>
        <v>369450</v>
      </c>
    </row>
    <row r="195" spans="1:38" ht="14">
      <c r="A195" s="426"/>
      <c r="B195" s="427"/>
      <c r="C195" s="432" t="s">
        <v>143</v>
      </c>
      <c r="D195" s="433"/>
      <c r="E195" s="433"/>
      <c r="F195" s="433"/>
      <c r="G195" s="433"/>
      <c r="H195" s="433"/>
      <c r="I195" s="433"/>
      <c r="J195" s="433"/>
      <c r="K195" s="433"/>
      <c r="L195" s="433"/>
      <c r="M195" s="433"/>
      <c r="N195" s="434"/>
      <c r="O195" s="48"/>
      <c r="P195" s="80"/>
      <c r="Q195" s="78"/>
      <c r="R195" s="79"/>
      <c r="S195" s="94">
        <f>S61+S81+S95+S107+S113+S121+S126+S135+S159</f>
        <v>785186.5</v>
      </c>
      <c r="T195" s="435"/>
      <c r="U195" s="436"/>
      <c r="V195" s="432" t="s">
        <v>143</v>
      </c>
      <c r="W195" s="433"/>
      <c r="X195" s="433"/>
      <c r="Y195" s="433"/>
      <c r="Z195" s="433"/>
      <c r="AA195" s="433"/>
      <c r="AB195" s="433"/>
      <c r="AC195" s="433"/>
      <c r="AD195" s="433"/>
      <c r="AE195" s="433"/>
      <c r="AF195" s="433"/>
      <c r="AG195" s="434"/>
      <c r="AH195" s="48"/>
      <c r="AI195" s="80"/>
      <c r="AJ195" s="78"/>
      <c r="AK195" s="79"/>
      <c r="AL195" s="105">
        <f>AL61+AL81+AL95+AL107+AL113+AL121+AL126+AL135+AL159</f>
        <v>976710</v>
      </c>
    </row>
    <row r="196" spans="1:38" ht="14">
      <c r="A196" s="426"/>
      <c r="B196" s="427"/>
      <c r="C196" s="432" t="s">
        <v>144</v>
      </c>
      <c r="D196" s="433"/>
      <c r="E196" s="433"/>
      <c r="F196" s="433"/>
      <c r="G196" s="433"/>
      <c r="H196" s="433"/>
      <c r="I196" s="433"/>
      <c r="J196" s="433"/>
      <c r="K196" s="433"/>
      <c r="L196" s="433"/>
      <c r="M196" s="433"/>
      <c r="N196" s="434"/>
      <c r="O196" s="48"/>
      <c r="P196" s="80"/>
      <c r="Q196" s="78"/>
      <c r="R196" s="79"/>
      <c r="S196" s="94">
        <f>S175+S187</f>
        <v>686312.5</v>
      </c>
      <c r="T196" s="426"/>
      <c r="U196" s="427"/>
      <c r="V196" s="432" t="s">
        <v>144</v>
      </c>
      <c r="W196" s="433"/>
      <c r="X196" s="433"/>
      <c r="Y196" s="433"/>
      <c r="Z196" s="433"/>
      <c r="AA196" s="433"/>
      <c r="AB196" s="433"/>
      <c r="AC196" s="433"/>
      <c r="AD196" s="433"/>
      <c r="AE196" s="433"/>
      <c r="AF196" s="433"/>
      <c r="AG196" s="434"/>
      <c r="AH196" s="48"/>
      <c r="AI196" s="80"/>
      <c r="AJ196" s="78"/>
      <c r="AK196" s="79"/>
      <c r="AL196" s="302">
        <f>AL175+AL187</f>
        <v>660965.25</v>
      </c>
    </row>
    <row r="197" spans="1:38" ht="14">
      <c r="A197" s="426"/>
      <c r="B197" s="427"/>
      <c r="C197" s="432" t="s">
        <v>145</v>
      </c>
      <c r="D197" s="433"/>
      <c r="E197" s="433"/>
      <c r="F197" s="433"/>
      <c r="G197" s="433"/>
      <c r="H197" s="433"/>
      <c r="I197" s="433"/>
      <c r="J197" s="433"/>
      <c r="K197" s="433"/>
      <c r="L197" s="433"/>
      <c r="M197" s="433"/>
      <c r="N197" s="434"/>
      <c r="O197" s="48"/>
      <c r="P197" s="80"/>
      <c r="Q197" s="78"/>
      <c r="R197" s="79"/>
      <c r="S197" s="94">
        <f>(S196+S195+S194)*0.15</f>
        <v>276322.05</v>
      </c>
      <c r="T197" s="426"/>
      <c r="U197" s="427"/>
      <c r="V197" s="432" t="s">
        <v>145</v>
      </c>
      <c r="W197" s="433"/>
      <c r="X197" s="433"/>
      <c r="Y197" s="433"/>
      <c r="Z197" s="433"/>
      <c r="AA197" s="433"/>
      <c r="AB197" s="433"/>
      <c r="AC197" s="433"/>
      <c r="AD197" s="433"/>
      <c r="AE197" s="433"/>
      <c r="AF197" s="433"/>
      <c r="AG197" s="434"/>
      <c r="AH197" s="48"/>
      <c r="AI197" s="80"/>
      <c r="AJ197" s="78"/>
      <c r="AK197" s="79"/>
      <c r="AL197" s="94">
        <f>(AL196+AL195+AL194)*0.15</f>
        <v>301068.78749999998</v>
      </c>
    </row>
    <row r="198" spans="1:38" ht="14">
      <c r="A198" s="426"/>
      <c r="B198" s="427"/>
      <c r="C198" s="430" t="s">
        <v>146</v>
      </c>
      <c r="D198" s="427"/>
      <c r="E198" s="427"/>
      <c r="F198" s="427"/>
      <c r="G198" s="427"/>
      <c r="H198" s="427"/>
      <c r="I198" s="427"/>
      <c r="J198" s="427"/>
      <c r="K198" s="427"/>
      <c r="L198" s="427"/>
      <c r="M198" s="427"/>
      <c r="N198" s="431"/>
      <c r="O198" s="48"/>
      <c r="P198" s="80"/>
      <c r="Q198" s="78"/>
      <c r="R198" s="79"/>
      <c r="S198" s="94">
        <f>SUM(S190:S197)</f>
        <v>2265840.81</v>
      </c>
      <c r="T198" s="426"/>
      <c r="U198" s="427"/>
      <c r="V198" s="432"/>
      <c r="W198" s="433"/>
      <c r="X198" s="433"/>
      <c r="Y198" s="433"/>
      <c r="Z198" s="433"/>
      <c r="AA198" s="433"/>
      <c r="AB198" s="433"/>
      <c r="AC198" s="433"/>
      <c r="AD198" s="433"/>
      <c r="AE198" s="433"/>
      <c r="AF198" s="433"/>
      <c r="AG198" s="434"/>
      <c r="AH198" s="48"/>
      <c r="AI198" s="80"/>
      <c r="AJ198" s="78"/>
      <c r="AK198" s="79"/>
      <c r="AL198" s="94"/>
    </row>
    <row r="199" spans="1:38" ht="14">
      <c r="A199" s="426"/>
      <c r="B199" s="427"/>
      <c r="C199" s="430" t="s">
        <v>147</v>
      </c>
      <c r="D199" s="427"/>
      <c r="E199" s="427"/>
      <c r="F199" s="427"/>
      <c r="G199" s="427"/>
      <c r="H199" s="427"/>
      <c r="I199" s="427"/>
      <c r="J199" s="427"/>
      <c r="K199" s="427"/>
      <c r="L199" s="427"/>
      <c r="M199" s="427"/>
      <c r="N199" s="431"/>
      <c r="O199" s="48"/>
      <c r="P199" s="80"/>
      <c r="Q199" s="78"/>
      <c r="R199" s="79"/>
      <c r="S199" s="110">
        <f>S198*1.12</f>
        <v>2537741.7072000005</v>
      </c>
      <c r="T199" s="426"/>
      <c r="U199" s="427"/>
      <c r="V199" s="430" t="s">
        <v>146</v>
      </c>
      <c r="W199" s="427"/>
      <c r="X199" s="427"/>
      <c r="Y199" s="427"/>
      <c r="Z199" s="427"/>
      <c r="AA199" s="427"/>
      <c r="AB199" s="427"/>
      <c r="AC199" s="427"/>
      <c r="AD199" s="427"/>
      <c r="AE199" s="427"/>
      <c r="AF199" s="427"/>
      <c r="AG199" s="431"/>
      <c r="AH199" s="48"/>
      <c r="AI199" s="80"/>
      <c r="AJ199" s="78"/>
      <c r="AK199" s="79"/>
      <c r="AL199" s="94">
        <f>SUM(AL190:AL198)</f>
        <v>2514927.5975000001</v>
      </c>
    </row>
    <row r="200" spans="1:38" ht="14.5" thickBot="1">
      <c r="A200" s="426"/>
      <c r="B200" s="427"/>
      <c r="C200" s="400" t="s">
        <v>148</v>
      </c>
      <c r="D200" s="401"/>
      <c r="E200" s="401"/>
      <c r="F200" s="428"/>
      <c r="G200" s="428"/>
      <c r="H200" s="428"/>
      <c r="I200" s="428"/>
      <c r="J200" s="428"/>
      <c r="K200" s="428"/>
      <c r="L200" s="428"/>
      <c r="M200" s="428"/>
      <c r="N200" s="429"/>
      <c r="O200" s="400" t="s">
        <v>235</v>
      </c>
      <c r="P200" s="401"/>
      <c r="Q200" s="401"/>
      <c r="R200" s="402"/>
      <c r="S200" s="111"/>
      <c r="T200" s="426"/>
      <c r="U200" s="427"/>
      <c r="V200" s="430" t="s">
        <v>147</v>
      </c>
      <c r="W200" s="427"/>
      <c r="X200" s="427"/>
      <c r="Y200" s="427"/>
      <c r="Z200" s="427"/>
      <c r="AA200" s="427"/>
      <c r="AB200" s="427"/>
      <c r="AC200" s="427"/>
      <c r="AD200" s="427"/>
      <c r="AE200" s="427"/>
      <c r="AF200" s="427"/>
      <c r="AG200" s="431"/>
      <c r="AH200" s="48"/>
      <c r="AI200" s="80"/>
      <c r="AJ200" s="78"/>
      <c r="AK200" s="79"/>
      <c r="AL200" s="110">
        <f>AL199*1.12</f>
        <v>2816718.9092000006</v>
      </c>
    </row>
    <row r="201" spans="1:38" ht="15.5" thickBot="1">
      <c r="A201" s="403"/>
      <c r="B201" s="404"/>
      <c r="C201" s="405" t="s">
        <v>149</v>
      </c>
      <c r="D201" s="406"/>
      <c r="E201" s="406"/>
      <c r="F201" s="406"/>
      <c r="G201" s="406"/>
      <c r="H201" s="406"/>
      <c r="I201" s="406"/>
      <c r="J201" s="406"/>
      <c r="K201" s="406"/>
      <c r="L201" s="406"/>
      <c r="M201" s="406"/>
      <c r="N201" s="407"/>
      <c r="O201" s="112"/>
      <c r="P201" s="113"/>
      <c r="Q201" s="114"/>
      <c r="R201" s="115" t="s">
        <v>150</v>
      </c>
      <c r="S201" s="116">
        <f>S198</f>
        <v>2265840.81</v>
      </c>
      <c r="T201" s="426"/>
      <c r="U201" s="427"/>
      <c r="V201" s="400" t="s">
        <v>148</v>
      </c>
      <c r="W201" s="401"/>
      <c r="X201" s="401"/>
      <c r="Y201" s="428"/>
      <c r="Z201" s="428"/>
      <c r="AA201" s="428"/>
      <c r="AB201" s="428"/>
      <c r="AC201" s="428"/>
      <c r="AD201" s="428"/>
      <c r="AE201" s="428"/>
      <c r="AF201" s="428"/>
      <c r="AG201" s="429"/>
      <c r="AH201" s="400" t="s">
        <v>193</v>
      </c>
      <c r="AI201" s="401"/>
      <c r="AJ201" s="401"/>
      <c r="AK201" s="402"/>
      <c r="AL201" s="111"/>
    </row>
    <row r="202" spans="1:38" ht="15.5" thickBot="1">
      <c r="A202" s="118"/>
      <c r="B202" s="119"/>
      <c r="C202" s="120"/>
      <c r="D202" s="120"/>
      <c r="E202" s="120"/>
      <c r="F202" s="120"/>
      <c r="G202" s="120"/>
      <c r="H202" s="120"/>
      <c r="I202" s="120"/>
      <c r="J202" s="120"/>
      <c r="K202" s="120"/>
      <c r="L202" s="120"/>
      <c r="M202" s="120"/>
      <c r="N202" s="120"/>
      <c r="O202" s="121"/>
      <c r="P202" s="120"/>
      <c r="Q202" s="120"/>
      <c r="R202" s="120"/>
      <c r="S202" s="122"/>
      <c r="T202" s="403"/>
      <c r="U202" s="404"/>
      <c r="V202" s="405" t="s">
        <v>149</v>
      </c>
      <c r="W202" s="406"/>
      <c r="X202" s="406"/>
      <c r="Y202" s="406"/>
      <c r="Z202" s="406"/>
      <c r="AA202" s="406"/>
      <c r="AB202" s="406"/>
      <c r="AC202" s="406"/>
      <c r="AD202" s="406"/>
      <c r="AE202" s="406"/>
      <c r="AF202" s="406"/>
      <c r="AG202" s="407"/>
      <c r="AH202" s="112"/>
      <c r="AI202" s="113"/>
      <c r="AJ202" s="114"/>
      <c r="AK202" s="115" t="s">
        <v>150</v>
      </c>
      <c r="AL202" s="116">
        <f>AL199</f>
        <v>2514927.5975000001</v>
      </c>
    </row>
    <row r="203" spans="1:38" ht="14.5" thickBot="1">
      <c r="A203" s="408" t="s">
        <v>151</v>
      </c>
      <c r="B203" s="409"/>
      <c r="C203" s="414" t="s">
        <v>152</v>
      </c>
      <c r="D203" s="415"/>
      <c r="E203" s="415"/>
      <c r="F203" s="415"/>
      <c r="G203" s="415"/>
      <c r="H203" s="415"/>
      <c r="I203" s="415"/>
      <c r="J203" s="415"/>
      <c r="K203" s="415"/>
      <c r="L203" s="415"/>
      <c r="M203" s="415"/>
      <c r="N203" s="416"/>
      <c r="O203" s="123"/>
      <c r="P203" s="420" t="s">
        <v>153</v>
      </c>
      <c r="Q203" s="421"/>
      <c r="R203" s="421"/>
      <c r="S203" s="422"/>
      <c r="T203" s="118"/>
      <c r="U203" s="119"/>
      <c r="V203" s="120"/>
      <c r="W203" s="120"/>
      <c r="X203" s="120"/>
      <c r="Y203" s="120"/>
      <c r="Z203" s="120"/>
      <c r="AA203" s="120"/>
      <c r="AB203" s="120"/>
      <c r="AC203" s="120"/>
      <c r="AD203" s="120"/>
      <c r="AE203" s="120"/>
      <c r="AF203" s="120"/>
      <c r="AG203" s="120"/>
      <c r="AH203" s="121"/>
      <c r="AI203" s="120"/>
      <c r="AJ203" s="120"/>
      <c r="AK203" s="120"/>
      <c r="AL203" s="122"/>
    </row>
    <row r="204" spans="1:38" ht="14">
      <c r="A204" s="410"/>
      <c r="B204" s="411"/>
      <c r="C204" s="417"/>
      <c r="D204" s="418"/>
      <c r="E204" s="418"/>
      <c r="F204" s="418"/>
      <c r="G204" s="418"/>
      <c r="H204" s="418"/>
      <c r="I204" s="418"/>
      <c r="J204" s="418"/>
      <c r="K204" s="418"/>
      <c r="L204" s="418"/>
      <c r="M204" s="418"/>
      <c r="N204" s="419"/>
      <c r="O204" s="125"/>
      <c r="P204" s="423"/>
      <c r="Q204" s="424"/>
      <c r="R204" s="424"/>
      <c r="S204" s="425"/>
      <c r="T204" s="408" t="s">
        <v>151</v>
      </c>
      <c r="U204" s="409"/>
      <c r="V204" s="414" t="s">
        <v>152</v>
      </c>
      <c r="W204" s="415"/>
      <c r="X204" s="415"/>
      <c r="Y204" s="415"/>
      <c r="Z204" s="415"/>
      <c r="AA204" s="415"/>
      <c r="AB204" s="415"/>
      <c r="AC204" s="415"/>
      <c r="AD204" s="415"/>
      <c r="AE204" s="415"/>
      <c r="AF204" s="415"/>
      <c r="AG204" s="416"/>
      <c r="AH204" s="123"/>
      <c r="AI204" s="420" t="s">
        <v>153</v>
      </c>
      <c r="AJ204" s="421"/>
      <c r="AK204" s="421"/>
      <c r="AL204" s="422"/>
    </row>
    <row r="205" spans="1:38" ht="14">
      <c r="A205" s="412"/>
      <c r="B205" s="413"/>
      <c r="C205" s="397"/>
      <c r="D205" s="398"/>
      <c r="E205" s="398"/>
      <c r="F205" s="398"/>
      <c r="G205" s="398"/>
      <c r="H205" s="398"/>
      <c r="I205" s="398"/>
      <c r="J205" s="398"/>
      <c r="K205" s="398"/>
      <c r="L205" s="398"/>
      <c r="M205" s="398"/>
      <c r="N205" s="399"/>
      <c r="O205" s="249"/>
      <c r="P205" s="394"/>
      <c r="Q205" s="395"/>
      <c r="R205" s="395"/>
      <c r="S205" s="396"/>
      <c r="T205" s="410"/>
      <c r="U205" s="411"/>
      <c r="V205" s="417"/>
      <c r="W205" s="418"/>
      <c r="X205" s="418"/>
      <c r="Y205" s="418"/>
      <c r="Z205" s="418"/>
      <c r="AA205" s="418"/>
      <c r="AB205" s="418"/>
      <c r="AC205" s="418"/>
      <c r="AD205" s="418"/>
      <c r="AE205" s="418"/>
      <c r="AF205" s="418"/>
      <c r="AG205" s="419"/>
      <c r="AH205" s="125"/>
      <c r="AI205" s="423"/>
      <c r="AJ205" s="424"/>
      <c r="AK205" s="424"/>
      <c r="AL205" s="425"/>
    </row>
    <row r="206" spans="1:38" ht="15" thickBot="1">
      <c r="A206" s="385" t="s">
        <v>154</v>
      </c>
      <c r="B206" s="386"/>
      <c r="C206" s="387"/>
      <c r="D206" s="388"/>
      <c r="E206" s="388"/>
      <c r="F206" s="388"/>
      <c r="G206" s="388"/>
      <c r="H206" s="388"/>
      <c r="I206" s="388"/>
      <c r="J206" s="388"/>
      <c r="K206" s="388"/>
      <c r="L206" s="388"/>
      <c r="M206" s="388"/>
      <c r="N206" s="389"/>
      <c r="O206" s="246"/>
      <c r="P206" s="390"/>
      <c r="Q206" s="391"/>
      <c r="R206" s="391"/>
      <c r="S206" s="392"/>
      <c r="T206" s="412"/>
      <c r="U206" s="413"/>
      <c r="V206" s="397"/>
      <c r="W206" s="398"/>
      <c r="X206" s="398"/>
      <c r="Y206" s="398"/>
      <c r="Z206" s="398"/>
      <c r="AA206" s="398"/>
      <c r="AB206" s="398"/>
      <c r="AC206" s="398"/>
      <c r="AD206" s="398"/>
      <c r="AE206" s="398"/>
      <c r="AF206" s="398"/>
      <c r="AG206" s="399"/>
      <c r="AH206" s="249"/>
      <c r="AI206" s="394"/>
      <c r="AJ206" s="395"/>
      <c r="AK206" s="395"/>
      <c r="AL206" s="396"/>
    </row>
    <row r="207" spans="1:38" ht="15" thickBot="1">
      <c r="A207" s="383" t="s">
        <v>155</v>
      </c>
      <c r="B207" s="383"/>
      <c r="C207" s="383"/>
      <c r="D207" s="383"/>
      <c r="E207" s="383"/>
      <c r="F207" s="383"/>
      <c r="G207" s="383"/>
      <c r="H207" s="383"/>
      <c r="I207" s="383"/>
      <c r="J207" s="383"/>
      <c r="K207" s="383"/>
      <c r="L207" s="383"/>
      <c r="M207" s="383"/>
      <c r="N207" s="383"/>
      <c r="O207" s="383"/>
      <c r="P207" s="383"/>
      <c r="Q207" s="383"/>
      <c r="R207" s="383"/>
      <c r="S207" s="383"/>
      <c r="T207" s="385" t="s">
        <v>154</v>
      </c>
      <c r="U207" s="386"/>
      <c r="V207" s="387"/>
      <c r="W207" s="388"/>
      <c r="X207" s="388"/>
      <c r="Y207" s="388"/>
      <c r="Z207" s="388"/>
      <c r="AA207" s="388"/>
      <c r="AB207" s="388"/>
      <c r="AC207" s="388"/>
      <c r="AD207" s="388"/>
      <c r="AE207" s="388"/>
      <c r="AF207" s="388"/>
      <c r="AG207" s="389"/>
      <c r="AH207" s="246"/>
      <c r="AI207" s="390"/>
      <c r="AJ207" s="391"/>
      <c r="AK207" s="391"/>
      <c r="AL207" s="392"/>
    </row>
    <row r="208" spans="1:38">
      <c r="A208" s="384"/>
      <c r="B208" s="384"/>
      <c r="C208" s="384"/>
      <c r="D208" s="384"/>
      <c r="E208" s="384"/>
      <c r="F208" s="384"/>
      <c r="G208" s="384"/>
      <c r="H208" s="384"/>
      <c r="I208" s="384"/>
      <c r="J208" s="384"/>
      <c r="K208" s="384"/>
      <c r="L208" s="384"/>
      <c r="M208" s="384"/>
      <c r="N208" s="384"/>
      <c r="O208" s="384"/>
      <c r="P208" s="384"/>
      <c r="Q208" s="384"/>
      <c r="R208" s="384"/>
      <c r="S208" s="384"/>
      <c r="T208" s="383" t="s">
        <v>155</v>
      </c>
      <c r="U208" s="383"/>
      <c r="V208" s="383"/>
      <c r="W208" s="383"/>
      <c r="X208" s="383"/>
      <c r="Y208" s="383"/>
      <c r="Z208" s="383"/>
      <c r="AA208" s="383"/>
      <c r="AB208" s="383"/>
      <c r="AC208" s="383"/>
      <c r="AD208" s="383"/>
      <c r="AE208" s="383"/>
      <c r="AF208" s="383"/>
      <c r="AG208" s="383"/>
      <c r="AH208" s="383"/>
      <c r="AI208" s="383"/>
      <c r="AJ208" s="383"/>
      <c r="AK208" s="383"/>
      <c r="AL208" s="383"/>
    </row>
    <row r="209" spans="1:38">
      <c r="A209" s="393" t="s">
        <v>156</v>
      </c>
      <c r="B209" s="393"/>
      <c r="C209" s="393"/>
      <c r="D209" s="393"/>
      <c r="E209" s="393"/>
      <c r="F209" s="393"/>
      <c r="G209" s="393"/>
      <c r="H209" s="393"/>
      <c r="I209" s="393"/>
      <c r="J209" s="393"/>
      <c r="K209" s="393"/>
      <c r="L209" s="393"/>
      <c r="M209" s="393"/>
      <c r="N209" s="393"/>
      <c r="O209" s="393"/>
      <c r="P209" s="393"/>
      <c r="Q209" s="393"/>
      <c r="R209" s="393"/>
      <c r="S209" s="393"/>
      <c r="T209" s="384"/>
      <c r="U209" s="384"/>
      <c r="V209" s="384"/>
      <c r="W209" s="384"/>
      <c r="X209" s="384"/>
      <c r="Y209" s="384"/>
      <c r="Z209" s="384"/>
      <c r="AA209" s="384"/>
      <c r="AB209" s="384"/>
      <c r="AC209" s="384"/>
      <c r="AD209" s="384"/>
      <c r="AE209" s="384"/>
      <c r="AF209" s="384"/>
      <c r="AG209" s="384"/>
      <c r="AH209" s="384"/>
      <c r="AI209" s="384"/>
      <c r="AJ209" s="384"/>
      <c r="AK209" s="384"/>
      <c r="AL209" s="384"/>
    </row>
    <row r="210" spans="1:38">
      <c r="A210" s="393"/>
      <c r="B210" s="393"/>
      <c r="C210" s="393"/>
      <c r="D210" s="393"/>
      <c r="E210" s="393"/>
      <c r="F210" s="393"/>
      <c r="G210" s="393"/>
      <c r="H210" s="393"/>
      <c r="I210" s="393"/>
      <c r="J210" s="393"/>
      <c r="K210" s="393"/>
      <c r="L210" s="393"/>
      <c r="M210" s="393"/>
      <c r="N210" s="393"/>
      <c r="O210" s="393"/>
      <c r="P210" s="393"/>
      <c r="Q210" s="393"/>
      <c r="R210" s="393"/>
      <c r="S210" s="393"/>
      <c r="T210" s="393" t="s">
        <v>156</v>
      </c>
      <c r="U210" s="393"/>
      <c r="V210" s="393"/>
      <c r="W210" s="393"/>
      <c r="X210" s="393"/>
      <c r="Y210" s="393"/>
      <c r="Z210" s="393"/>
      <c r="AA210" s="393"/>
      <c r="AB210" s="393"/>
      <c r="AC210" s="393"/>
      <c r="AD210" s="393"/>
      <c r="AE210" s="393"/>
      <c r="AF210" s="393"/>
      <c r="AG210" s="393"/>
      <c r="AH210" s="393"/>
      <c r="AI210" s="393"/>
      <c r="AJ210" s="393"/>
      <c r="AK210" s="393"/>
      <c r="AL210" s="393"/>
    </row>
    <row r="211" spans="1:38">
      <c r="A211" s="2"/>
      <c r="B211" s="2"/>
      <c r="C211" s="2"/>
      <c r="D211" s="2"/>
      <c r="E211" s="2"/>
      <c r="F211" s="2"/>
      <c r="G211" s="2"/>
      <c r="H211" s="2"/>
      <c r="I211" s="2"/>
      <c r="J211" s="2"/>
      <c r="K211" s="2"/>
      <c r="L211" s="2"/>
      <c r="M211" s="2"/>
      <c r="N211" s="2"/>
      <c r="O211" s="128"/>
      <c r="P211" s="2"/>
      <c r="Q211" s="2"/>
      <c r="R211" s="2"/>
      <c r="S211" s="2"/>
      <c r="T211" s="393"/>
      <c r="U211" s="393"/>
      <c r="V211" s="393"/>
      <c r="W211" s="393"/>
      <c r="X211" s="393"/>
      <c r="Y211" s="393"/>
      <c r="Z211" s="393"/>
      <c r="AA211" s="393"/>
      <c r="AB211" s="393"/>
      <c r="AC211" s="393"/>
      <c r="AD211" s="393"/>
      <c r="AE211" s="393"/>
      <c r="AF211" s="393"/>
      <c r="AG211" s="393"/>
      <c r="AH211" s="393"/>
      <c r="AI211" s="393"/>
      <c r="AJ211" s="393"/>
      <c r="AK211" s="393"/>
      <c r="AL211" s="393"/>
    </row>
    <row r="212" spans="1:38" ht="13">
      <c r="A212" s="2"/>
      <c r="B212" s="2" t="s">
        <v>157</v>
      </c>
      <c r="C212" s="2"/>
      <c r="D212" s="2"/>
      <c r="E212" s="2"/>
      <c r="F212" s="2"/>
      <c r="G212" s="381"/>
      <c r="H212" s="382"/>
      <c r="I212" s="382"/>
      <c r="J212" s="382"/>
      <c r="K212" s="382"/>
      <c r="L212" s="2"/>
      <c r="M212" s="2"/>
      <c r="N212" s="2"/>
      <c r="O212" s="128"/>
      <c r="P212" s="2"/>
      <c r="Q212" s="2"/>
      <c r="R212" s="2"/>
      <c r="S212" s="2"/>
      <c r="T212" s="2"/>
      <c r="U212" s="2"/>
      <c r="V212" s="2"/>
      <c r="W212" s="2"/>
      <c r="X212" s="2"/>
      <c r="Y212" s="2"/>
      <c r="Z212" s="2"/>
      <c r="AA212" s="2"/>
      <c r="AB212" s="2"/>
      <c r="AC212" s="2"/>
      <c r="AD212" s="2"/>
      <c r="AE212" s="2"/>
      <c r="AF212" s="2"/>
      <c r="AG212" s="2"/>
      <c r="AH212" s="128"/>
      <c r="AI212" s="2"/>
      <c r="AJ212" s="2"/>
      <c r="AK212" s="2"/>
      <c r="AL212" s="2"/>
    </row>
    <row r="213" spans="1:38" ht="13">
      <c r="A213" s="2"/>
      <c r="B213" s="2"/>
      <c r="C213" s="2"/>
      <c r="D213" s="2"/>
      <c r="E213" s="2"/>
      <c r="F213" s="2"/>
      <c r="G213" s="2"/>
      <c r="H213" s="2"/>
      <c r="I213" s="2"/>
      <c r="J213" s="2"/>
      <c r="K213" s="2"/>
      <c r="L213" s="2"/>
      <c r="M213" s="2"/>
      <c r="N213" s="2"/>
      <c r="O213" s="128"/>
      <c r="P213" s="2"/>
      <c r="Q213" s="2"/>
      <c r="R213" s="2"/>
      <c r="S213" s="2"/>
      <c r="T213" s="2"/>
      <c r="U213" s="2" t="s">
        <v>157</v>
      </c>
      <c r="V213" s="2"/>
      <c r="W213" s="2"/>
      <c r="X213" s="2"/>
      <c r="Y213" s="2"/>
      <c r="Z213" s="381"/>
      <c r="AA213" s="382"/>
      <c r="AB213" s="382"/>
      <c r="AC213" s="382"/>
      <c r="AD213" s="382"/>
      <c r="AE213" s="2"/>
      <c r="AF213" s="2"/>
      <c r="AG213" s="2"/>
      <c r="AH213" s="128"/>
      <c r="AI213" s="2"/>
      <c r="AJ213" s="2"/>
      <c r="AK213" s="2"/>
      <c r="AL213" s="2"/>
    </row>
    <row r="214" spans="1:38" ht="13">
      <c r="A214" s="2"/>
      <c r="B214" s="2" t="s">
        <v>152</v>
      </c>
      <c r="C214" s="2"/>
      <c r="D214" s="2"/>
      <c r="E214" s="373"/>
      <c r="F214" s="373"/>
      <c r="G214" s="373"/>
      <c r="H214" s="373"/>
      <c r="I214" s="373"/>
      <c r="J214" s="373"/>
      <c r="K214" s="373"/>
      <c r="L214" s="373"/>
      <c r="M214" s="2"/>
      <c r="N214" s="373"/>
      <c r="O214" s="374"/>
      <c r="P214" s="374"/>
      <c r="Q214" s="374"/>
      <c r="R214" s="374"/>
      <c r="S214" s="2"/>
      <c r="T214" s="2"/>
      <c r="U214" s="2"/>
      <c r="V214" s="2"/>
      <c r="W214" s="2"/>
      <c r="X214" s="2"/>
      <c r="Y214" s="2"/>
      <c r="Z214" s="2"/>
      <c r="AA214" s="2"/>
      <c r="AB214" s="2"/>
      <c r="AC214" s="2"/>
      <c r="AD214" s="2"/>
      <c r="AE214" s="2"/>
      <c r="AF214" s="2"/>
      <c r="AG214" s="2"/>
      <c r="AH214" s="128"/>
      <c r="AI214" s="2"/>
      <c r="AJ214" s="2"/>
      <c r="AK214" s="2"/>
      <c r="AL214" s="2"/>
    </row>
    <row r="215" spans="1:38" ht="13">
      <c r="A215" s="2"/>
      <c r="B215" s="2"/>
      <c r="C215" s="2"/>
      <c r="D215" s="2"/>
      <c r="E215" s="375" t="s">
        <v>158</v>
      </c>
      <c r="F215" s="375"/>
      <c r="G215" s="375"/>
      <c r="H215" s="375"/>
      <c r="I215" s="375"/>
      <c r="J215" s="375"/>
      <c r="K215" s="375"/>
      <c r="L215" s="375"/>
      <c r="M215" s="2"/>
      <c r="N215" s="375" t="s">
        <v>159</v>
      </c>
      <c r="O215" s="375"/>
      <c r="P215" s="375"/>
      <c r="Q215" s="375"/>
      <c r="R215" s="375"/>
      <c r="S215" s="2"/>
      <c r="T215" s="2"/>
      <c r="U215" s="2" t="s">
        <v>152</v>
      </c>
      <c r="V215" s="2"/>
      <c r="W215" s="2"/>
      <c r="X215" s="373"/>
      <c r="Y215" s="373"/>
      <c r="Z215" s="373"/>
      <c r="AA215" s="373"/>
      <c r="AB215" s="373"/>
      <c r="AC215" s="373"/>
      <c r="AD215" s="373"/>
      <c r="AE215" s="373"/>
      <c r="AF215" s="2"/>
      <c r="AG215" s="373"/>
      <c r="AH215" s="374"/>
      <c r="AI215" s="374"/>
      <c r="AJ215" s="374"/>
      <c r="AK215" s="374"/>
      <c r="AL215" s="2"/>
    </row>
    <row r="216" spans="1:38">
      <c r="A216" s="2"/>
      <c r="B216" s="2"/>
      <c r="C216" s="2"/>
      <c r="D216" s="2"/>
      <c r="E216" s="2"/>
      <c r="F216" s="2"/>
      <c r="G216" s="2"/>
      <c r="H216" s="2"/>
      <c r="I216" s="2"/>
      <c r="J216" s="2"/>
      <c r="K216" s="2"/>
      <c r="L216" s="2"/>
      <c r="M216" s="2"/>
      <c r="N216" s="2"/>
      <c r="O216" s="128"/>
      <c r="P216" s="2"/>
      <c r="Q216" s="2"/>
      <c r="R216" s="2"/>
      <c r="S216" s="2"/>
      <c r="T216" s="2"/>
      <c r="U216" s="2"/>
      <c r="V216" s="2"/>
      <c r="W216" s="2"/>
      <c r="X216" s="375" t="s">
        <v>158</v>
      </c>
      <c r="Y216" s="375"/>
      <c r="Z216" s="375"/>
      <c r="AA216" s="375"/>
      <c r="AB216" s="375"/>
      <c r="AC216" s="375"/>
      <c r="AD216" s="375"/>
      <c r="AE216" s="375"/>
      <c r="AF216" s="2"/>
      <c r="AG216" s="375" t="s">
        <v>159</v>
      </c>
      <c r="AH216" s="375"/>
      <c r="AI216" s="375"/>
      <c r="AJ216" s="375"/>
      <c r="AK216" s="375"/>
      <c r="AL216" s="2"/>
    </row>
    <row r="217" spans="1:38">
      <c r="T217" s="2"/>
      <c r="U217" s="2"/>
      <c r="V217" s="2"/>
      <c r="W217" s="2"/>
      <c r="X217" s="2"/>
      <c r="Y217" s="2"/>
      <c r="Z217" s="2"/>
      <c r="AA217" s="2"/>
      <c r="AB217" s="2"/>
      <c r="AC217" s="2"/>
      <c r="AD217" s="2"/>
      <c r="AE217" s="2"/>
      <c r="AF217" s="2"/>
      <c r="AG217" s="2"/>
      <c r="AH217" s="128"/>
      <c r="AI217" s="2"/>
      <c r="AJ217" s="2"/>
      <c r="AK217" s="2"/>
      <c r="AL217" s="2"/>
    </row>
    <row r="218" spans="1:38">
      <c r="T218" s="2"/>
      <c r="U218" s="2"/>
      <c r="V218" s="2"/>
      <c r="W218" s="2"/>
      <c r="X218" s="2"/>
      <c r="Y218" s="2"/>
      <c r="Z218" s="2"/>
      <c r="AA218" s="2"/>
      <c r="AB218" s="2"/>
      <c r="AC218" s="2"/>
      <c r="AD218" s="2"/>
      <c r="AE218" s="2"/>
      <c r="AF218" s="2"/>
      <c r="AG218" s="2"/>
      <c r="AH218" s="128"/>
      <c r="AI218" s="2"/>
      <c r="AJ218" s="2"/>
      <c r="AK218" s="2"/>
      <c r="AL218" s="2"/>
    </row>
    <row r="219" spans="1:38">
      <c r="T219" s="2"/>
      <c r="U219" s="2"/>
      <c r="V219" s="2"/>
      <c r="W219" s="2"/>
      <c r="X219" s="2"/>
      <c r="Y219" s="2"/>
      <c r="Z219" s="2"/>
      <c r="AA219" s="2"/>
      <c r="AB219" s="2"/>
      <c r="AC219" s="2"/>
      <c r="AD219" s="2"/>
      <c r="AE219" s="2"/>
      <c r="AF219" s="2"/>
      <c r="AG219" s="2"/>
      <c r="AH219" s="128"/>
      <c r="AI219" s="2"/>
      <c r="AJ219" s="2"/>
      <c r="AK219" s="2"/>
      <c r="AL219" s="2"/>
    </row>
    <row r="220" spans="1:38" ht="15.5">
      <c r="N220" s="304" t="s">
        <v>252</v>
      </c>
      <c r="O220" s="305" t="s">
        <v>254</v>
      </c>
      <c r="P220" s="305" t="s">
        <v>255</v>
      </c>
      <c r="Q220" s="305" t="s">
        <v>253</v>
      </c>
      <c r="R220" s="305" t="s">
        <v>256</v>
      </c>
      <c r="S220" s="303"/>
    </row>
    <row r="221" spans="1:38" ht="15.5">
      <c r="N221" s="304">
        <v>1</v>
      </c>
      <c r="O221" s="305" t="s">
        <v>246</v>
      </c>
      <c r="P221" s="307">
        <v>370648</v>
      </c>
      <c r="Q221" s="306">
        <v>369450</v>
      </c>
      <c r="R221" s="305" t="s">
        <v>258</v>
      </c>
      <c r="S221" s="309"/>
    </row>
    <row r="222" spans="1:38" ht="15.5">
      <c r="N222" s="304">
        <v>2</v>
      </c>
      <c r="O222" s="305" t="s">
        <v>247</v>
      </c>
      <c r="P222" s="307">
        <v>1188194</v>
      </c>
      <c r="Q222" s="307">
        <v>976710</v>
      </c>
      <c r="R222" s="305" t="s">
        <v>257</v>
      </c>
      <c r="S222" s="310"/>
    </row>
    <row r="223" spans="1:38" ht="15.5">
      <c r="N223" s="304">
        <v>3</v>
      </c>
      <c r="O223" s="305" t="s">
        <v>248</v>
      </c>
      <c r="P223" s="307">
        <v>686312.5</v>
      </c>
      <c r="Q223" s="307">
        <v>660965.63</v>
      </c>
      <c r="R223" s="305" t="s">
        <v>259</v>
      </c>
      <c r="S223" s="310"/>
    </row>
    <row r="224" spans="1:38" ht="15.5">
      <c r="N224" s="304">
        <v>4</v>
      </c>
      <c r="O224" s="305" t="s">
        <v>249</v>
      </c>
      <c r="P224" s="307">
        <v>336773.18</v>
      </c>
      <c r="Q224" s="307">
        <v>301068.84000000003</v>
      </c>
      <c r="R224" s="305" t="s">
        <v>260</v>
      </c>
      <c r="S224" s="310"/>
    </row>
    <row r="225" spans="14:19" ht="15.5">
      <c r="N225" s="304">
        <v>5</v>
      </c>
      <c r="O225" s="305" t="s">
        <v>250</v>
      </c>
      <c r="P225" s="307">
        <v>1886388.89</v>
      </c>
      <c r="Q225" s="307">
        <v>2702552.56</v>
      </c>
      <c r="R225" s="305" t="s">
        <v>261</v>
      </c>
      <c r="S225" s="309"/>
    </row>
    <row r="226" spans="14:19" ht="15.5">
      <c r="N226" s="304">
        <v>6</v>
      </c>
      <c r="O226" s="305"/>
      <c r="P226" s="307"/>
      <c r="Q226" s="307"/>
      <c r="R226" s="305"/>
      <c r="S226" s="303"/>
    </row>
    <row r="227" spans="14:19" ht="15.5">
      <c r="N227" s="304">
        <v>7</v>
      </c>
      <c r="O227" s="305" t="s">
        <v>251</v>
      </c>
      <c r="P227" s="308">
        <v>2761540.04</v>
      </c>
      <c r="Q227" s="308">
        <v>2514928.41</v>
      </c>
      <c r="R227" s="305" t="s">
        <v>262</v>
      </c>
      <c r="S227" s="310"/>
    </row>
    <row r="228" spans="14:19" ht="15.5">
      <c r="N228" s="303"/>
      <c r="O228" s="303"/>
      <c r="P228" s="303"/>
      <c r="Q228" s="303"/>
      <c r="R228" s="303"/>
      <c r="S228" s="303"/>
    </row>
  </sheetData>
  <mergeCells count="659">
    <mergeCell ref="E6:P6"/>
    <mergeCell ref="R6:S6"/>
    <mergeCell ref="X6:AI6"/>
    <mergeCell ref="AK6:AL6"/>
    <mergeCell ref="E7:P7"/>
    <mergeCell ref="R7:S7"/>
    <mergeCell ref="X7:AI7"/>
    <mergeCell ref="AK7:AL7"/>
    <mergeCell ref="A1:F4"/>
    <mergeCell ref="G1:P2"/>
    <mergeCell ref="Q1:S4"/>
    <mergeCell ref="T1:Y4"/>
    <mergeCell ref="Z1:AI2"/>
    <mergeCell ref="AJ1:AL4"/>
    <mergeCell ref="G3:P4"/>
    <mergeCell ref="Z3:AI4"/>
    <mergeCell ref="E8:P8"/>
    <mergeCell ref="R8:S8"/>
    <mergeCell ref="X8:AI8"/>
    <mergeCell ref="AK8:AL8"/>
    <mergeCell ref="A9:D9"/>
    <mergeCell ref="E9:P9"/>
    <mergeCell ref="Q9:S9"/>
    <mergeCell ref="T9:W9"/>
    <mergeCell ref="X9:AI9"/>
    <mergeCell ref="AJ9:AL9"/>
    <mergeCell ref="A12:B12"/>
    <mergeCell ref="C12:N12"/>
    <mergeCell ref="T12:U12"/>
    <mergeCell ref="V12:AG12"/>
    <mergeCell ref="A13:B13"/>
    <mergeCell ref="C13:N13"/>
    <mergeCell ref="T13:U13"/>
    <mergeCell ref="V13:AG13"/>
    <mergeCell ref="A10:B10"/>
    <mergeCell ref="C10:N10"/>
    <mergeCell ref="T10:U10"/>
    <mergeCell ref="V10:AG10"/>
    <mergeCell ref="A11:B11"/>
    <mergeCell ref="C11:N11"/>
    <mergeCell ref="T11:U11"/>
    <mergeCell ref="V11:AG11"/>
    <mergeCell ref="A16:B16"/>
    <mergeCell ref="C16:N16"/>
    <mergeCell ref="T16:U16"/>
    <mergeCell ref="V16:AG16"/>
    <mergeCell ref="A17:B17"/>
    <mergeCell ref="T17:U17"/>
    <mergeCell ref="A14:B14"/>
    <mergeCell ref="C14:N14"/>
    <mergeCell ref="T14:U14"/>
    <mergeCell ref="V14:AG14"/>
    <mergeCell ref="A15:B15"/>
    <mergeCell ref="C15:N15"/>
    <mergeCell ref="T15:U15"/>
    <mergeCell ref="V15:AG15"/>
    <mergeCell ref="V25:AG25"/>
    <mergeCell ref="A21:B21"/>
    <mergeCell ref="T21:U21"/>
    <mergeCell ref="V21:AG21"/>
    <mergeCell ref="A22:B22"/>
    <mergeCell ref="T22:U22"/>
    <mergeCell ref="A23:B23"/>
    <mergeCell ref="T23:U23"/>
    <mergeCell ref="A18:B18"/>
    <mergeCell ref="T18:U18"/>
    <mergeCell ref="A19:B19"/>
    <mergeCell ref="T19:U19"/>
    <mergeCell ref="A20:B20"/>
    <mergeCell ref="T20:U20"/>
    <mergeCell ref="A26:B26"/>
    <mergeCell ref="T26:U26"/>
    <mergeCell ref="A27:B27"/>
    <mergeCell ref="T27:U27"/>
    <mergeCell ref="A28:B28"/>
    <mergeCell ref="C28:N28"/>
    <mergeCell ref="T28:U28"/>
    <mergeCell ref="A24:B24"/>
    <mergeCell ref="T24:U24"/>
    <mergeCell ref="A25:B25"/>
    <mergeCell ref="C25:N25"/>
    <mergeCell ref="T25:U25"/>
    <mergeCell ref="A33:B33"/>
    <mergeCell ref="C33:N33"/>
    <mergeCell ref="T33:U33"/>
    <mergeCell ref="V33:AG33"/>
    <mergeCell ref="A34:B34"/>
    <mergeCell ref="C34:N34"/>
    <mergeCell ref="T34:U34"/>
    <mergeCell ref="V34:AG34"/>
    <mergeCell ref="V28:AG28"/>
    <mergeCell ref="A31:B31"/>
    <mergeCell ref="T31:U31"/>
    <mergeCell ref="A32:B32"/>
    <mergeCell ref="C32:J32"/>
    <mergeCell ref="T32:U32"/>
    <mergeCell ref="V32:AC32"/>
    <mergeCell ref="V29:AH29"/>
    <mergeCell ref="A37:B37"/>
    <mergeCell ref="C37:N37"/>
    <mergeCell ref="V37:AG37"/>
    <mergeCell ref="C38:N38"/>
    <mergeCell ref="T38:U38"/>
    <mergeCell ref="V38:AG38"/>
    <mergeCell ref="A35:B35"/>
    <mergeCell ref="C35:N35"/>
    <mergeCell ref="T35:U35"/>
    <mergeCell ref="V35:AG35"/>
    <mergeCell ref="A36:B36"/>
    <mergeCell ref="C36:N36"/>
    <mergeCell ref="T36:U36"/>
    <mergeCell ref="V36:AG36"/>
    <mergeCell ref="A41:B41"/>
    <mergeCell ref="C41:N41"/>
    <mergeCell ref="T41:U41"/>
    <mergeCell ref="V41:AG41"/>
    <mergeCell ref="A42:B42"/>
    <mergeCell ref="C42:N42"/>
    <mergeCell ref="T42:U42"/>
    <mergeCell ref="A39:B39"/>
    <mergeCell ref="C39:N39"/>
    <mergeCell ref="T39:U39"/>
    <mergeCell ref="V39:AF39"/>
    <mergeCell ref="A40:B40"/>
    <mergeCell ref="C40:M40"/>
    <mergeCell ref="T40:U40"/>
    <mergeCell ref="V40:AG40"/>
    <mergeCell ref="A47:B47"/>
    <mergeCell ref="C47:N47"/>
    <mergeCell ref="T47:U47"/>
    <mergeCell ref="V47:AG47"/>
    <mergeCell ref="A48:B48"/>
    <mergeCell ref="C48:N48"/>
    <mergeCell ref="T48:U48"/>
    <mergeCell ref="V48:AG48"/>
    <mergeCell ref="A43:B43"/>
    <mergeCell ref="C43:K43"/>
    <mergeCell ref="T43:U43"/>
    <mergeCell ref="A46:B46"/>
    <mergeCell ref="C46:K46"/>
    <mergeCell ref="T46:U46"/>
    <mergeCell ref="V44:AH44"/>
    <mergeCell ref="V45:AH45"/>
    <mergeCell ref="C44:O44"/>
    <mergeCell ref="C45:N45"/>
    <mergeCell ref="V46:AG46"/>
    <mergeCell ref="A51:B51"/>
    <mergeCell ref="C51:N51"/>
    <mergeCell ref="T51:U51"/>
    <mergeCell ref="V51:AG51"/>
    <mergeCell ref="A52:B52"/>
    <mergeCell ref="C52:N52"/>
    <mergeCell ref="T52:U52"/>
    <mergeCell ref="V52:AG52"/>
    <mergeCell ref="A49:B49"/>
    <mergeCell ref="C49:N49"/>
    <mergeCell ref="T49:U49"/>
    <mergeCell ref="V49:AG49"/>
    <mergeCell ref="A50:B50"/>
    <mergeCell ref="C50:N50"/>
    <mergeCell ref="T50:U50"/>
    <mergeCell ref="V50:AG50"/>
    <mergeCell ref="A55:B55"/>
    <mergeCell ref="C55:N55"/>
    <mergeCell ref="T55:U55"/>
    <mergeCell ref="V55:AG55"/>
    <mergeCell ref="A56:B56"/>
    <mergeCell ref="C56:N56"/>
    <mergeCell ref="T56:U56"/>
    <mergeCell ref="V56:AG56"/>
    <mergeCell ref="A53:B53"/>
    <mergeCell ref="C53:N53"/>
    <mergeCell ref="T53:U53"/>
    <mergeCell ref="V53:AG53"/>
    <mergeCell ref="A54:B54"/>
    <mergeCell ref="C54:N54"/>
    <mergeCell ref="V54:AG54"/>
    <mergeCell ref="A59:B59"/>
    <mergeCell ref="C59:N59"/>
    <mergeCell ref="T59:U59"/>
    <mergeCell ref="V59:AG59"/>
    <mergeCell ref="A60:B60"/>
    <mergeCell ref="C60:N60"/>
    <mergeCell ref="T60:U60"/>
    <mergeCell ref="V60:AG60"/>
    <mergeCell ref="A57:B57"/>
    <mergeCell ref="C57:N57"/>
    <mergeCell ref="T57:U57"/>
    <mergeCell ref="V57:AG57"/>
    <mergeCell ref="A58:B58"/>
    <mergeCell ref="C58:N58"/>
    <mergeCell ref="T58:U58"/>
    <mergeCell ref="V58:AG58"/>
    <mergeCell ref="A63:B63"/>
    <mergeCell ref="C63:N63"/>
    <mergeCell ref="T63:U63"/>
    <mergeCell ref="V63:AG63"/>
    <mergeCell ref="A64:B64"/>
    <mergeCell ref="C64:N64"/>
    <mergeCell ref="T64:U64"/>
    <mergeCell ref="V64:AG64"/>
    <mergeCell ref="A61:B61"/>
    <mergeCell ref="C61:N61"/>
    <mergeCell ref="V61:AG61"/>
    <mergeCell ref="C62:N62"/>
    <mergeCell ref="T62:U62"/>
    <mergeCell ref="V62:AG62"/>
    <mergeCell ref="A67:B67"/>
    <mergeCell ref="C67:N67"/>
    <mergeCell ref="V67:AG67"/>
    <mergeCell ref="A68:B68"/>
    <mergeCell ref="C68:N68"/>
    <mergeCell ref="T68:U68"/>
    <mergeCell ref="V68:AG68"/>
    <mergeCell ref="A65:B65"/>
    <mergeCell ref="C65:N65"/>
    <mergeCell ref="T65:U65"/>
    <mergeCell ref="V65:AG65"/>
    <mergeCell ref="A66:B66"/>
    <mergeCell ref="C66:N66"/>
    <mergeCell ref="V66:AG66"/>
    <mergeCell ref="T66:U66"/>
    <mergeCell ref="T67:U67"/>
    <mergeCell ref="A71:B71"/>
    <mergeCell ref="C71:N71"/>
    <mergeCell ref="V71:AG71"/>
    <mergeCell ref="A72:B72"/>
    <mergeCell ref="C72:N72"/>
    <mergeCell ref="T72:U72"/>
    <mergeCell ref="V72:AG72"/>
    <mergeCell ref="A69:B69"/>
    <mergeCell ref="C69:N69"/>
    <mergeCell ref="T69:U69"/>
    <mergeCell ref="V69:AG69"/>
    <mergeCell ref="A70:B70"/>
    <mergeCell ref="C70:N70"/>
    <mergeCell ref="V70:AG70"/>
    <mergeCell ref="T71:U71"/>
    <mergeCell ref="T70:U70"/>
    <mergeCell ref="A75:B75"/>
    <mergeCell ref="C75:N75"/>
    <mergeCell ref="T75:U75"/>
    <mergeCell ref="V75:AG75"/>
    <mergeCell ref="A76:B76"/>
    <mergeCell ref="C76:N76"/>
    <mergeCell ref="V76:AG76"/>
    <mergeCell ref="A73:B73"/>
    <mergeCell ref="C73:N73"/>
    <mergeCell ref="T73:U73"/>
    <mergeCell ref="V73:AG73"/>
    <mergeCell ref="A74:B74"/>
    <mergeCell ref="C74:N74"/>
    <mergeCell ref="T74:U74"/>
    <mergeCell ref="V74:AG74"/>
    <mergeCell ref="T76:U76"/>
    <mergeCell ref="A78:B78"/>
    <mergeCell ref="C78:N78"/>
    <mergeCell ref="T78:U78"/>
    <mergeCell ref="V78:AG78"/>
    <mergeCell ref="C79:N79"/>
    <mergeCell ref="T79:U79"/>
    <mergeCell ref="V79:AG79"/>
    <mergeCell ref="A77:B77"/>
    <mergeCell ref="C77:N77"/>
    <mergeCell ref="T77:U77"/>
    <mergeCell ref="V77:AG77"/>
    <mergeCell ref="A84:B84"/>
    <mergeCell ref="C84:N84"/>
    <mergeCell ref="V84:AG84"/>
    <mergeCell ref="A85:B85"/>
    <mergeCell ref="C85:N85"/>
    <mergeCell ref="V85:AG85"/>
    <mergeCell ref="C80:N80"/>
    <mergeCell ref="T80:U80"/>
    <mergeCell ref="V80:AG80"/>
    <mergeCell ref="C81:N81"/>
    <mergeCell ref="V81:AH81"/>
    <mergeCell ref="A83:B83"/>
    <mergeCell ref="C83:N83"/>
    <mergeCell ref="V82:AG82"/>
    <mergeCell ref="A88:B88"/>
    <mergeCell ref="C88:N88"/>
    <mergeCell ref="T88:U88"/>
    <mergeCell ref="V88:AG88"/>
    <mergeCell ref="A89:B89"/>
    <mergeCell ref="C89:N89"/>
    <mergeCell ref="T89:U89"/>
    <mergeCell ref="V89:AG89"/>
    <mergeCell ref="A86:B86"/>
    <mergeCell ref="C86:N86"/>
    <mergeCell ref="T86:U86"/>
    <mergeCell ref="V86:AG86"/>
    <mergeCell ref="A87:B87"/>
    <mergeCell ref="C87:N87"/>
    <mergeCell ref="T87:U87"/>
    <mergeCell ref="V87:AG87"/>
    <mergeCell ref="A92:B92"/>
    <mergeCell ref="C92:N92"/>
    <mergeCell ref="T92:U92"/>
    <mergeCell ref="V92:AG92"/>
    <mergeCell ref="A90:B90"/>
    <mergeCell ref="C90:N90"/>
    <mergeCell ref="T90:U90"/>
    <mergeCell ref="V90:AG90"/>
    <mergeCell ref="A91:B91"/>
    <mergeCell ref="C91:N91"/>
    <mergeCell ref="T91:U91"/>
    <mergeCell ref="V91:AG91"/>
    <mergeCell ref="C95:K95"/>
    <mergeCell ref="V95:AH95"/>
    <mergeCell ref="C96:N96"/>
    <mergeCell ref="A97:B97"/>
    <mergeCell ref="C97:N97"/>
    <mergeCell ref="V97:AG97"/>
    <mergeCell ref="A93:B93"/>
    <mergeCell ref="C93:N93"/>
    <mergeCell ref="T93:U93"/>
    <mergeCell ref="V93:AG93"/>
    <mergeCell ref="C94:N94"/>
    <mergeCell ref="V94:AG94"/>
    <mergeCell ref="A100:B100"/>
    <mergeCell ref="C100:N100"/>
    <mergeCell ref="V100:AG100"/>
    <mergeCell ref="A101:B101"/>
    <mergeCell ref="C101:N101"/>
    <mergeCell ref="T101:U101"/>
    <mergeCell ref="V101:AG101"/>
    <mergeCell ref="A98:B98"/>
    <mergeCell ref="C98:N98"/>
    <mergeCell ref="T98:U98"/>
    <mergeCell ref="V98:AG98"/>
    <mergeCell ref="A99:B99"/>
    <mergeCell ref="C99:N99"/>
    <mergeCell ref="T99:U99"/>
    <mergeCell ref="V99:AG99"/>
    <mergeCell ref="A104:B104"/>
    <mergeCell ref="C104:N104"/>
    <mergeCell ref="T104:U104"/>
    <mergeCell ref="V104:AG104"/>
    <mergeCell ref="A105:B105"/>
    <mergeCell ref="C105:N105"/>
    <mergeCell ref="V105:AG105"/>
    <mergeCell ref="A102:B102"/>
    <mergeCell ref="C102:N102"/>
    <mergeCell ref="T102:U102"/>
    <mergeCell ref="V102:AG102"/>
    <mergeCell ref="A103:B103"/>
    <mergeCell ref="C103:N103"/>
    <mergeCell ref="T103:U103"/>
    <mergeCell ref="V103:AG103"/>
    <mergeCell ref="T108:U108"/>
    <mergeCell ref="V108:AG108"/>
    <mergeCell ref="C110:N110"/>
    <mergeCell ref="T110:U110"/>
    <mergeCell ref="V110:AG110"/>
    <mergeCell ref="C111:N111"/>
    <mergeCell ref="T111:U111"/>
    <mergeCell ref="V111:AG111"/>
    <mergeCell ref="A106:B106"/>
    <mergeCell ref="C106:N106"/>
    <mergeCell ref="V106:AG106"/>
    <mergeCell ref="C107:N107"/>
    <mergeCell ref="T107:U107"/>
    <mergeCell ref="V107:AH107"/>
    <mergeCell ref="A116:B116"/>
    <mergeCell ref="C116:N116"/>
    <mergeCell ref="T116:U116"/>
    <mergeCell ref="V116:AG116"/>
    <mergeCell ref="A117:B117"/>
    <mergeCell ref="C117:N117"/>
    <mergeCell ref="T117:U117"/>
    <mergeCell ref="V117:AG117"/>
    <mergeCell ref="T112:U112"/>
    <mergeCell ref="V112:AG112"/>
    <mergeCell ref="C113:N113"/>
    <mergeCell ref="V113:AH113"/>
    <mergeCell ref="A115:B115"/>
    <mergeCell ref="C115:N115"/>
    <mergeCell ref="V115:AG115"/>
    <mergeCell ref="A120:B120"/>
    <mergeCell ref="C120:N120"/>
    <mergeCell ref="T120:U120"/>
    <mergeCell ref="V120:AG120"/>
    <mergeCell ref="C121:N121"/>
    <mergeCell ref="T121:U121"/>
    <mergeCell ref="V121:AH121"/>
    <mergeCell ref="A118:B118"/>
    <mergeCell ref="C118:N118"/>
    <mergeCell ref="T118:U118"/>
    <mergeCell ref="V118:AG118"/>
    <mergeCell ref="A119:B119"/>
    <mergeCell ref="C119:N119"/>
    <mergeCell ref="T119:U119"/>
    <mergeCell ref="V119:AG119"/>
    <mergeCell ref="V125:AH125"/>
    <mergeCell ref="V126:AH126"/>
    <mergeCell ref="A127:B127"/>
    <mergeCell ref="C127:N127"/>
    <mergeCell ref="V127:AG127"/>
    <mergeCell ref="A128:B128"/>
    <mergeCell ref="C128:N128"/>
    <mergeCell ref="V128:AH128"/>
    <mergeCell ref="T122:U122"/>
    <mergeCell ref="V122:AG122"/>
    <mergeCell ref="T123:U123"/>
    <mergeCell ref="V123:AG123"/>
    <mergeCell ref="A124:B124"/>
    <mergeCell ref="C124:N124"/>
    <mergeCell ref="T124:U124"/>
    <mergeCell ref="V124:AG124"/>
    <mergeCell ref="C122:N122"/>
    <mergeCell ref="C123:N123"/>
    <mergeCell ref="C125:O125"/>
    <mergeCell ref="C126:N126"/>
    <mergeCell ref="A131:B131"/>
    <mergeCell ref="C131:N131"/>
    <mergeCell ref="V131:AG131"/>
    <mergeCell ref="A132:B132"/>
    <mergeCell ref="C132:N132"/>
    <mergeCell ref="V132:AG132"/>
    <mergeCell ref="A129:B129"/>
    <mergeCell ref="C129:N129"/>
    <mergeCell ref="V129:AH129"/>
    <mergeCell ref="A130:B130"/>
    <mergeCell ref="C130:N130"/>
    <mergeCell ref="V130:AG130"/>
    <mergeCell ref="A135:B135"/>
    <mergeCell ref="C135:N135"/>
    <mergeCell ref="T135:U135"/>
    <mergeCell ref="V135:AH135"/>
    <mergeCell ref="A137:B137"/>
    <mergeCell ref="C137:N137"/>
    <mergeCell ref="T137:U137"/>
    <mergeCell ref="V137:AG137"/>
    <mergeCell ref="A133:B133"/>
    <mergeCell ref="C133:N133"/>
    <mergeCell ref="V133:AG133"/>
    <mergeCell ref="A134:B134"/>
    <mergeCell ref="C134:N134"/>
    <mergeCell ref="T134:U134"/>
    <mergeCell ref="V134:AG134"/>
    <mergeCell ref="A140:B140"/>
    <mergeCell ref="C140:N140"/>
    <mergeCell ref="T140:U140"/>
    <mergeCell ref="V140:AG140"/>
    <mergeCell ref="A141:B141"/>
    <mergeCell ref="C141:N141"/>
    <mergeCell ref="T141:U141"/>
    <mergeCell ref="V141:AG141"/>
    <mergeCell ref="A138:B138"/>
    <mergeCell ref="C138:N138"/>
    <mergeCell ref="T138:U138"/>
    <mergeCell ref="V138:AG138"/>
    <mergeCell ref="A139:B139"/>
    <mergeCell ref="C139:N139"/>
    <mergeCell ref="V139:AG139"/>
    <mergeCell ref="C144:N144"/>
    <mergeCell ref="T144:U144"/>
    <mergeCell ref="V144:AG144"/>
    <mergeCell ref="A145:B145"/>
    <mergeCell ref="V145:AG145"/>
    <mergeCell ref="C146:N146"/>
    <mergeCell ref="T146:U146"/>
    <mergeCell ref="A142:B142"/>
    <mergeCell ref="C142:N142"/>
    <mergeCell ref="T142:U142"/>
    <mergeCell ref="V142:AG142"/>
    <mergeCell ref="A143:B143"/>
    <mergeCell ref="C143:N143"/>
    <mergeCell ref="T143:U143"/>
    <mergeCell ref="V143:AG143"/>
    <mergeCell ref="A149:B149"/>
    <mergeCell ref="C149:N149"/>
    <mergeCell ref="T149:U149"/>
    <mergeCell ref="V149:AG149"/>
    <mergeCell ref="A150:B150"/>
    <mergeCell ref="C150:N150"/>
    <mergeCell ref="T150:U150"/>
    <mergeCell ref="A147:B147"/>
    <mergeCell ref="C147:N147"/>
    <mergeCell ref="V147:AG147"/>
    <mergeCell ref="A148:B148"/>
    <mergeCell ref="C148:N148"/>
    <mergeCell ref="T148:U148"/>
    <mergeCell ref="V148:AG148"/>
    <mergeCell ref="A153:B153"/>
    <mergeCell ref="C153:N153"/>
    <mergeCell ref="T153:U153"/>
    <mergeCell ref="A154:B154"/>
    <mergeCell ref="C154:N154"/>
    <mergeCell ref="T154:U154"/>
    <mergeCell ref="A151:B151"/>
    <mergeCell ref="C151:N151"/>
    <mergeCell ref="T151:U151"/>
    <mergeCell ref="A152:B152"/>
    <mergeCell ref="C152:N152"/>
    <mergeCell ref="T152:U152"/>
    <mergeCell ref="A157:B157"/>
    <mergeCell ref="C157:N157"/>
    <mergeCell ref="T157:U157"/>
    <mergeCell ref="A158:B158"/>
    <mergeCell ref="C158:N158"/>
    <mergeCell ref="T158:U158"/>
    <mergeCell ref="A155:B155"/>
    <mergeCell ref="C155:N155"/>
    <mergeCell ref="T155:U155"/>
    <mergeCell ref="A156:B156"/>
    <mergeCell ref="C156:N156"/>
    <mergeCell ref="T156:U156"/>
    <mergeCell ref="V158:AG158"/>
    <mergeCell ref="A159:B159"/>
    <mergeCell ref="C159:N159"/>
    <mergeCell ref="T159:U159"/>
    <mergeCell ref="V159:AG159"/>
    <mergeCell ref="A160:B160"/>
    <mergeCell ref="C160:N160"/>
    <mergeCell ref="T160:U160"/>
    <mergeCell ref="V160:AG160"/>
    <mergeCell ref="A163:B163"/>
    <mergeCell ref="C163:N163"/>
    <mergeCell ref="T163:U163"/>
    <mergeCell ref="V163:AG163"/>
    <mergeCell ref="A164:B164"/>
    <mergeCell ref="C164:N164"/>
    <mergeCell ref="T164:U164"/>
    <mergeCell ref="V164:AG164"/>
    <mergeCell ref="A161:B161"/>
    <mergeCell ref="C161:N161"/>
    <mergeCell ref="T161:U161"/>
    <mergeCell ref="V161:AG161"/>
    <mergeCell ref="A162:B162"/>
    <mergeCell ref="C162:N162"/>
    <mergeCell ref="T162:U162"/>
    <mergeCell ref="V162:AG162"/>
    <mergeCell ref="A167:B167"/>
    <mergeCell ref="C167:N167"/>
    <mergeCell ref="T167:U167"/>
    <mergeCell ref="A168:B168"/>
    <mergeCell ref="C168:N168"/>
    <mergeCell ref="T168:U168"/>
    <mergeCell ref="A165:B165"/>
    <mergeCell ref="C165:N165"/>
    <mergeCell ref="T165:U165"/>
    <mergeCell ref="A166:B166"/>
    <mergeCell ref="C166:N166"/>
    <mergeCell ref="T166:U166"/>
    <mergeCell ref="C171:N171"/>
    <mergeCell ref="T171:U171"/>
    <mergeCell ref="C172:N172"/>
    <mergeCell ref="C173:N173"/>
    <mergeCell ref="V173:AG173"/>
    <mergeCell ref="A174:B174"/>
    <mergeCell ref="C174:N174"/>
    <mergeCell ref="V174:AG174"/>
    <mergeCell ref="A169:B169"/>
    <mergeCell ref="C169:N169"/>
    <mergeCell ref="T169:U169"/>
    <mergeCell ref="A170:B170"/>
    <mergeCell ref="C170:N170"/>
    <mergeCell ref="T170:U170"/>
    <mergeCell ref="V186:AG186"/>
    <mergeCell ref="C187:N187"/>
    <mergeCell ref="V187:AG187"/>
    <mergeCell ref="C175:M175"/>
    <mergeCell ref="T175:U175"/>
    <mergeCell ref="V175:AG175"/>
    <mergeCell ref="V176:AF176"/>
    <mergeCell ref="C177:N177"/>
    <mergeCell ref="V177:AF177"/>
    <mergeCell ref="A190:B190"/>
    <mergeCell ref="C190:N190"/>
    <mergeCell ref="T190:U190"/>
    <mergeCell ref="A191:B191"/>
    <mergeCell ref="C191:N191"/>
    <mergeCell ref="T191:U191"/>
    <mergeCell ref="V191:AG191"/>
    <mergeCell ref="A188:B188"/>
    <mergeCell ref="C188:N188"/>
    <mergeCell ref="V188:AG188"/>
    <mergeCell ref="A189:B189"/>
    <mergeCell ref="C189:N189"/>
    <mergeCell ref="T189:U189"/>
    <mergeCell ref="V189:AG189"/>
    <mergeCell ref="A194:B194"/>
    <mergeCell ref="C194:N194"/>
    <mergeCell ref="T194:U194"/>
    <mergeCell ref="V194:AG194"/>
    <mergeCell ref="A195:B195"/>
    <mergeCell ref="C195:N195"/>
    <mergeCell ref="T195:U195"/>
    <mergeCell ref="V195:AG195"/>
    <mergeCell ref="A192:B192"/>
    <mergeCell ref="C192:N192"/>
    <mergeCell ref="T192:U192"/>
    <mergeCell ref="V192:AG192"/>
    <mergeCell ref="A193:B193"/>
    <mergeCell ref="C193:N193"/>
    <mergeCell ref="T193:U193"/>
    <mergeCell ref="V193:AG193"/>
    <mergeCell ref="A198:B198"/>
    <mergeCell ref="C198:N198"/>
    <mergeCell ref="T198:U198"/>
    <mergeCell ref="V198:AG198"/>
    <mergeCell ref="A199:B199"/>
    <mergeCell ref="C199:N199"/>
    <mergeCell ref="T199:U199"/>
    <mergeCell ref="V199:AG199"/>
    <mergeCell ref="A196:B196"/>
    <mergeCell ref="C196:N196"/>
    <mergeCell ref="T196:U196"/>
    <mergeCell ref="V196:AG196"/>
    <mergeCell ref="A197:B197"/>
    <mergeCell ref="C197:N197"/>
    <mergeCell ref="T197:U197"/>
    <mergeCell ref="V197:AG197"/>
    <mergeCell ref="A200:B200"/>
    <mergeCell ref="C200:N200"/>
    <mergeCell ref="O200:R200"/>
    <mergeCell ref="T200:U200"/>
    <mergeCell ref="V200:AG200"/>
    <mergeCell ref="A201:B201"/>
    <mergeCell ref="C201:N201"/>
    <mergeCell ref="T201:U201"/>
    <mergeCell ref="V201:AG201"/>
    <mergeCell ref="AI206:AL206"/>
    <mergeCell ref="AH201:AK201"/>
    <mergeCell ref="T202:U202"/>
    <mergeCell ref="V202:AG202"/>
    <mergeCell ref="A203:B205"/>
    <mergeCell ref="C203:N204"/>
    <mergeCell ref="P203:S204"/>
    <mergeCell ref="T204:U206"/>
    <mergeCell ref="V204:AG205"/>
    <mergeCell ref="AI204:AL205"/>
    <mergeCell ref="C205:N205"/>
    <mergeCell ref="AG215:AK215"/>
    <mergeCell ref="X216:AE216"/>
    <mergeCell ref="AG216:AK216"/>
    <mergeCell ref="C29:K29"/>
    <mergeCell ref="C108:N108"/>
    <mergeCell ref="G212:K212"/>
    <mergeCell ref="Z213:AD213"/>
    <mergeCell ref="E214:L214"/>
    <mergeCell ref="N214:R214"/>
    <mergeCell ref="E215:L215"/>
    <mergeCell ref="N215:R215"/>
    <mergeCell ref="X215:AE215"/>
    <mergeCell ref="A207:S208"/>
    <mergeCell ref="T207:U207"/>
    <mergeCell ref="V207:AG207"/>
    <mergeCell ref="AI207:AL207"/>
    <mergeCell ref="T208:AL209"/>
    <mergeCell ref="A209:S210"/>
    <mergeCell ref="T210:AL211"/>
    <mergeCell ref="P205:S205"/>
    <mergeCell ref="A206:B206"/>
    <mergeCell ref="C206:N206"/>
    <mergeCell ref="P206:S206"/>
    <mergeCell ref="V206:AG206"/>
  </mergeCells>
  <pageMargins left="0.25" right="0.25" top="0.75" bottom="0.75" header="0.3" footer="0.3"/>
  <pageSetup paperSize="8" scale="56"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AH211"/>
  <sheetViews>
    <sheetView zoomScale="70" zoomScaleNormal="70" workbookViewId="0">
      <pane ySplit="10" topLeftCell="A11" activePane="bottomLeft" state="frozen"/>
      <selection activeCell="Y183" sqref="Y183"/>
      <selection pane="bottomLeft" activeCell="X209" sqref="X209"/>
    </sheetView>
  </sheetViews>
  <sheetFormatPr defaultColWidth="3.54296875" defaultRowHeight="12.5"/>
  <cols>
    <col min="1" max="1" width="1.54296875" style="2" customWidth="1"/>
    <col min="2" max="4" width="3.54296875" style="2" customWidth="1"/>
    <col min="5" max="5" width="5.7265625" style="2" customWidth="1"/>
    <col min="6" max="6" width="4.453125" style="2" customWidth="1"/>
    <col min="7" max="7" width="5" style="2" customWidth="1"/>
    <col min="8" max="11" width="3.54296875" style="2" customWidth="1"/>
    <col min="12" max="12" width="9.26953125" style="2" customWidth="1"/>
    <col min="13" max="13" width="4.7265625" style="2" customWidth="1"/>
    <col min="14" max="14" width="13.7265625" style="2" customWidth="1"/>
    <col min="15" max="15" width="34.453125" style="2" customWidth="1"/>
    <col min="16" max="16" width="10.54296875" style="128" customWidth="1"/>
    <col min="17" max="17" width="12" style="2" customWidth="1"/>
    <col min="18" max="18" width="10.7265625" style="2" customWidth="1"/>
    <col min="19" max="19" width="16.26953125" style="2" customWidth="1"/>
    <col min="20" max="20" width="24.26953125" style="2" customWidth="1"/>
    <col min="21" max="21" width="11.81640625" style="2" customWidth="1"/>
    <col min="22" max="22" width="0.453125" style="2" customWidth="1"/>
    <col min="23" max="23" width="26.7265625" style="2" customWidth="1"/>
    <col min="24" max="24" width="24.1796875" style="2" customWidth="1"/>
    <col min="25" max="25" width="29.453125" style="2" customWidth="1"/>
    <col min="26" max="26" width="26.7265625" style="2" customWidth="1"/>
    <col min="27" max="27" width="51.453125" style="2" customWidth="1"/>
    <col min="28" max="16384" width="3.54296875" style="2"/>
  </cols>
  <sheetData>
    <row r="1" spans="2:25" ht="15" customHeight="1">
      <c r="B1" s="636" t="s">
        <v>0</v>
      </c>
      <c r="C1" s="637"/>
      <c r="D1" s="637"/>
      <c r="E1" s="637"/>
      <c r="F1" s="637"/>
      <c r="G1" s="638"/>
      <c r="H1" s="645" t="s">
        <v>218</v>
      </c>
      <c r="I1" s="646"/>
      <c r="J1" s="646"/>
      <c r="K1" s="646"/>
      <c r="L1" s="646"/>
      <c r="M1" s="646"/>
      <c r="N1" s="646"/>
      <c r="O1" s="646"/>
      <c r="P1" s="646"/>
      <c r="Q1" s="646"/>
      <c r="R1" s="649" t="s">
        <v>2</v>
      </c>
      <c r="S1" s="650"/>
      <c r="T1" s="651"/>
      <c r="U1" s="1"/>
    </row>
    <row r="2" spans="2:25" s="4" customFormat="1" ht="15" customHeight="1">
      <c r="B2" s="639"/>
      <c r="C2" s="640"/>
      <c r="D2" s="640"/>
      <c r="E2" s="640"/>
      <c r="F2" s="640"/>
      <c r="G2" s="641"/>
      <c r="H2" s="647"/>
      <c r="I2" s="648"/>
      <c r="J2" s="648"/>
      <c r="K2" s="648"/>
      <c r="L2" s="648"/>
      <c r="M2" s="648"/>
      <c r="N2" s="648"/>
      <c r="O2" s="648"/>
      <c r="P2" s="648"/>
      <c r="Q2" s="648"/>
      <c r="R2" s="652"/>
      <c r="S2" s="653"/>
      <c r="T2" s="654"/>
      <c r="U2" s="3"/>
    </row>
    <row r="3" spans="2:25" s="4" customFormat="1" ht="15" customHeight="1">
      <c r="B3" s="639"/>
      <c r="C3" s="640"/>
      <c r="D3" s="640"/>
      <c r="E3" s="640"/>
      <c r="F3" s="640"/>
      <c r="G3" s="641"/>
      <c r="H3" s="658" t="s">
        <v>3</v>
      </c>
      <c r="I3" s="659"/>
      <c r="J3" s="659"/>
      <c r="K3" s="659"/>
      <c r="L3" s="659"/>
      <c r="M3" s="659"/>
      <c r="N3" s="659"/>
      <c r="O3" s="659"/>
      <c r="P3" s="659"/>
      <c r="Q3" s="659"/>
      <c r="R3" s="652"/>
      <c r="S3" s="653"/>
      <c r="T3" s="654"/>
      <c r="U3" s="3"/>
    </row>
    <row r="4" spans="2:25" s="4" customFormat="1" ht="15" customHeight="1" thickBot="1">
      <c r="B4" s="642"/>
      <c r="C4" s="643"/>
      <c r="D4" s="643"/>
      <c r="E4" s="643"/>
      <c r="F4" s="643"/>
      <c r="G4" s="644"/>
      <c r="H4" s="660"/>
      <c r="I4" s="661"/>
      <c r="J4" s="661"/>
      <c r="K4" s="661"/>
      <c r="L4" s="661"/>
      <c r="M4" s="661"/>
      <c r="N4" s="661"/>
      <c r="O4" s="661"/>
      <c r="P4" s="661"/>
      <c r="Q4" s="661"/>
      <c r="R4" s="655"/>
      <c r="S4" s="656"/>
      <c r="T4" s="657"/>
      <c r="U4" s="3"/>
    </row>
    <row r="5" spans="2:25" s="4" customFormat="1" ht="10.5" customHeight="1" thickBot="1">
      <c r="P5" s="5"/>
      <c r="R5" s="6"/>
      <c r="S5" s="6"/>
      <c r="T5" s="6"/>
    </row>
    <row r="6" spans="2:25" s="10" customFormat="1" ht="17.25" customHeight="1">
      <c r="B6" s="7" t="s">
        <v>4</v>
      </c>
      <c r="C6" s="8"/>
      <c r="D6" s="8"/>
      <c r="E6" s="8"/>
      <c r="F6" s="630" t="s">
        <v>5</v>
      </c>
      <c r="G6" s="630"/>
      <c r="H6" s="630"/>
      <c r="I6" s="630"/>
      <c r="J6" s="630"/>
      <c r="K6" s="630"/>
      <c r="L6" s="630"/>
      <c r="M6" s="630"/>
      <c r="N6" s="630"/>
      <c r="O6" s="630"/>
      <c r="P6" s="630"/>
      <c r="Q6" s="630"/>
      <c r="R6" s="9" t="s">
        <v>6</v>
      </c>
      <c r="S6" s="631">
        <f ca="1">NOW()</f>
        <v>44727.47135821759</v>
      </c>
      <c r="T6" s="632"/>
    </row>
    <row r="7" spans="2:25" s="10" customFormat="1" ht="17.25" customHeight="1">
      <c r="B7" s="11"/>
      <c r="C7" s="12"/>
      <c r="D7" s="12"/>
      <c r="E7" s="12"/>
      <c r="F7" s="633"/>
      <c r="G7" s="633"/>
      <c r="H7" s="633"/>
      <c r="I7" s="633"/>
      <c r="J7" s="633"/>
      <c r="K7" s="633"/>
      <c r="L7" s="633"/>
      <c r="M7" s="633"/>
      <c r="N7" s="633"/>
      <c r="O7" s="633"/>
      <c r="P7" s="633"/>
      <c r="Q7" s="633"/>
      <c r="R7" s="9"/>
      <c r="S7" s="634"/>
      <c r="T7" s="635"/>
    </row>
    <row r="8" spans="2:25" s="10" customFormat="1" ht="17.25" customHeight="1">
      <c r="B8" s="11" t="s">
        <v>7</v>
      </c>
      <c r="C8" s="12"/>
      <c r="D8" s="12"/>
      <c r="E8" s="12"/>
      <c r="F8" s="620" t="s">
        <v>8</v>
      </c>
      <c r="G8" s="621"/>
      <c r="H8" s="621"/>
      <c r="I8" s="621"/>
      <c r="J8" s="621"/>
      <c r="K8" s="621"/>
      <c r="L8" s="621"/>
      <c r="M8" s="621"/>
      <c r="N8" s="621"/>
      <c r="O8" s="621"/>
      <c r="P8" s="621"/>
      <c r="Q8" s="621"/>
      <c r="R8" s="9" t="s">
        <v>9</v>
      </c>
      <c r="S8" s="622"/>
      <c r="T8" s="623"/>
      <c r="U8" s="13"/>
    </row>
    <row r="9" spans="2:25" s="1" customFormat="1" ht="15.75" customHeight="1">
      <c r="B9" s="624"/>
      <c r="C9" s="625"/>
      <c r="D9" s="625"/>
      <c r="E9" s="625"/>
      <c r="F9" s="626"/>
      <c r="G9" s="626"/>
      <c r="H9" s="626"/>
      <c r="I9" s="626"/>
      <c r="J9" s="626"/>
      <c r="K9" s="626"/>
      <c r="L9" s="626"/>
      <c r="M9" s="626"/>
      <c r="N9" s="626"/>
      <c r="O9" s="626"/>
      <c r="P9" s="626"/>
      <c r="Q9" s="626"/>
      <c r="R9" s="627"/>
      <c r="S9" s="628"/>
      <c r="T9" s="629"/>
    </row>
    <row r="10" spans="2:25" s="16" customFormat="1" ht="25" customHeight="1">
      <c r="B10" s="610" t="s">
        <v>10</v>
      </c>
      <c r="C10" s="611"/>
      <c r="D10" s="612" t="s">
        <v>11</v>
      </c>
      <c r="E10" s="613"/>
      <c r="F10" s="613"/>
      <c r="G10" s="613"/>
      <c r="H10" s="613"/>
      <c r="I10" s="613"/>
      <c r="J10" s="613"/>
      <c r="K10" s="613"/>
      <c r="L10" s="613"/>
      <c r="M10" s="613"/>
      <c r="N10" s="613"/>
      <c r="O10" s="614"/>
      <c r="P10" s="131" t="s">
        <v>12</v>
      </c>
      <c r="Q10" s="14" t="s">
        <v>13</v>
      </c>
      <c r="R10" s="14" t="s">
        <v>14</v>
      </c>
      <c r="S10" s="14" t="s">
        <v>15</v>
      </c>
      <c r="T10" s="15" t="s">
        <v>16</v>
      </c>
    </row>
    <row r="11" spans="2:25" s="22" customFormat="1" ht="15" customHeight="1">
      <c r="B11" s="615"/>
      <c r="C11" s="616"/>
      <c r="D11" s="617"/>
      <c r="E11" s="618"/>
      <c r="F11" s="618"/>
      <c r="G11" s="618"/>
      <c r="H11" s="618"/>
      <c r="I11" s="618"/>
      <c r="J11" s="618"/>
      <c r="K11" s="618"/>
      <c r="L11" s="618"/>
      <c r="M11" s="618"/>
      <c r="N11" s="618"/>
      <c r="O11" s="619"/>
      <c r="P11" s="17"/>
      <c r="Q11" s="18"/>
      <c r="R11" s="19"/>
      <c r="S11" s="20"/>
      <c r="T11" s="21"/>
    </row>
    <row r="12" spans="2:25" s="26" customFormat="1" ht="15" customHeight="1">
      <c r="B12" s="443" t="s">
        <v>17</v>
      </c>
      <c r="C12" s="444"/>
      <c r="D12" s="449" t="s">
        <v>18</v>
      </c>
      <c r="E12" s="608"/>
      <c r="F12" s="608"/>
      <c r="G12" s="608"/>
      <c r="H12" s="608"/>
      <c r="I12" s="608"/>
      <c r="J12" s="608"/>
      <c r="K12" s="608"/>
      <c r="L12" s="608"/>
      <c r="M12" s="608"/>
      <c r="N12" s="608"/>
      <c r="O12" s="609"/>
      <c r="P12" s="156"/>
      <c r="Q12" s="23"/>
      <c r="R12" s="23"/>
      <c r="S12" s="24"/>
      <c r="T12" s="25"/>
      <c r="Y12" s="27"/>
    </row>
    <row r="13" spans="2:25" s="22" customFormat="1" ht="15" customHeight="1">
      <c r="B13" s="604">
        <v>1</v>
      </c>
      <c r="C13" s="605"/>
      <c r="D13" s="440" t="s">
        <v>19</v>
      </c>
      <c r="E13" s="606"/>
      <c r="F13" s="606"/>
      <c r="G13" s="606"/>
      <c r="H13" s="606"/>
      <c r="I13" s="606"/>
      <c r="J13" s="606"/>
      <c r="K13" s="606"/>
      <c r="L13" s="606"/>
      <c r="M13" s="606"/>
      <c r="N13" s="606"/>
      <c r="O13" s="607"/>
      <c r="P13" s="28"/>
      <c r="Q13" s="29" t="s">
        <v>20</v>
      </c>
      <c r="R13" s="30">
        <v>1</v>
      </c>
      <c r="S13" s="30">
        <v>75000</v>
      </c>
      <c r="T13" s="32">
        <f>S13*R13</f>
        <v>75000</v>
      </c>
      <c r="Y13" s="33"/>
    </row>
    <row r="14" spans="2:25" s="22" customFormat="1" ht="15" customHeight="1">
      <c r="B14" s="604">
        <v>2</v>
      </c>
      <c r="C14" s="605"/>
      <c r="D14" s="440" t="s">
        <v>21</v>
      </c>
      <c r="E14" s="606"/>
      <c r="F14" s="606"/>
      <c r="G14" s="606"/>
      <c r="H14" s="606"/>
      <c r="I14" s="606"/>
      <c r="J14" s="606"/>
      <c r="K14" s="606"/>
      <c r="L14" s="606"/>
      <c r="M14" s="606"/>
      <c r="N14" s="606"/>
      <c r="O14" s="607"/>
      <c r="P14" s="28"/>
      <c r="Q14" s="29" t="s">
        <v>20</v>
      </c>
      <c r="R14" s="30">
        <v>1</v>
      </c>
      <c r="S14" s="30">
        <v>35000</v>
      </c>
      <c r="T14" s="32">
        <f>S14*R14</f>
        <v>35000</v>
      </c>
    </row>
    <row r="15" spans="2:25" s="22" customFormat="1" ht="15" customHeight="1">
      <c r="B15" s="567">
        <v>3</v>
      </c>
      <c r="C15" s="568"/>
      <c r="D15" s="376" t="s">
        <v>22</v>
      </c>
      <c r="E15" s="569"/>
      <c r="F15" s="569"/>
      <c r="G15" s="569"/>
      <c r="H15" s="569"/>
      <c r="I15" s="569"/>
      <c r="J15" s="569"/>
      <c r="K15" s="569"/>
      <c r="L15" s="569"/>
      <c r="M15" s="569"/>
      <c r="N15" s="569"/>
      <c r="O15" s="570"/>
      <c r="P15" s="28"/>
      <c r="Q15" s="29"/>
      <c r="R15" s="34"/>
      <c r="S15" s="31"/>
      <c r="T15" s="32"/>
    </row>
    <row r="16" spans="2:25" s="22" customFormat="1" ht="15" customHeight="1">
      <c r="B16" s="599" t="s">
        <v>23</v>
      </c>
      <c r="C16" s="600"/>
      <c r="D16" s="376" t="s">
        <v>24</v>
      </c>
      <c r="E16" s="569"/>
      <c r="F16" s="569"/>
      <c r="G16" s="569"/>
      <c r="H16" s="569"/>
      <c r="I16" s="569"/>
      <c r="J16" s="569"/>
      <c r="K16" s="569"/>
      <c r="L16" s="569"/>
      <c r="M16" s="569"/>
      <c r="N16" s="569"/>
      <c r="O16" s="570"/>
      <c r="P16" s="28"/>
      <c r="Q16" s="29" t="s">
        <v>201</v>
      </c>
      <c r="R16" s="34">
        <v>1</v>
      </c>
      <c r="S16" s="31">
        <v>24000</v>
      </c>
      <c r="T16" s="32">
        <f t="shared" ref="T16:T42" si="0">S16*R16</f>
        <v>24000</v>
      </c>
    </row>
    <row r="17" spans="2:20" s="22" customFormat="1" ht="15" customHeight="1">
      <c r="B17" s="587" t="s">
        <v>26</v>
      </c>
      <c r="C17" s="588"/>
      <c r="D17" s="132" t="s">
        <v>27</v>
      </c>
      <c r="E17" s="133"/>
      <c r="F17" s="133"/>
      <c r="G17" s="133"/>
      <c r="H17" s="133"/>
      <c r="I17" s="133"/>
      <c r="J17" s="133"/>
      <c r="K17" s="133"/>
      <c r="L17" s="133"/>
      <c r="M17" s="133"/>
      <c r="N17" s="133"/>
      <c r="O17" s="134"/>
      <c r="P17" s="28"/>
      <c r="Q17" s="29" t="s">
        <v>28</v>
      </c>
      <c r="R17" s="34">
        <v>2</v>
      </c>
      <c r="S17" s="31">
        <v>850</v>
      </c>
      <c r="T17" s="32">
        <f t="shared" si="0"/>
        <v>1700</v>
      </c>
    </row>
    <row r="18" spans="2:20" s="22" customFormat="1" ht="15" customHeight="1">
      <c r="B18" s="587" t="s">
        <v>29</v>
      </c>
      <c r="C18" s="588"/>
      <c r="D18" s="132" t="s">
        <v>30</v>
      </c>
      <c r="E18" s="133"/>
      <c r="F18" s="133"/>
      <c r="G18" s="133"/>
      <c r="H18" s="133"/>
      <c r="I18" s="133"/>
      <c r="J18" s="133"/>
      <c r="K18" s="133"/>
      <c r="L18" s="133"/>
      <c r="M18" s="133"/>
      <c r="N18" s="133"/>
      <c r="O18" s="134"/>
      <c r="P18" s="28"/>
      <c r="Q18" s="29" t="s">
        <v>28</v>
      </c>
      <c r="R18" s="34">
        <v>2</v>
      </c>
      <c r="S18" s="31">
        <v>650</v>
      </c>
      <c r="T18" s="32">
        <f t="shared" si="0"/>
        <v>1300</v>
      </c>
    </row>
    <row r="19" spans="2:20" s="22" customFormat="1" ht="15" customHeight="1">
      <c r="B19" s="587" t="s">
        <v>31</v>
      </c>
      <c r="C19" s="588"/>
      <c r="D19" s="132" t="s">
        <v>32</v>
      </c>
      <c r="E19" s="133"/>
      <c r="F19" s="133"/>
      <c r="G19" s="133"/>
      <c r="H19" s="133"/>
      <c r="I19" s="133"/>
      <c r="J19" s="133"/>
      <c r="K19" s="133"/>
      <c r="L19" s="133"/>
      <c r="M19" s="133"/>
      <c r="N19" s="133"/>
      <c r="O19" s="134"/>
      <c r="P19" s="28"/>
      <c r="Q19" s="29" t="s">
        <v>28</v>
      </c>
      <c r="R19" s="34">
        <v>2</v>
      </c>
      <c r="S19" s="31">
        <v>1200</v>
      </c>
      <c r="T19" s="32">
        <f t="shared" si="0"/>
        <v>2400</v>
      </c>
    </row>
    <row r="20" spans="2:20" s="22" customFormat="1" ht="15" customHeight="1">
      <c r="B20" s="587" t="s">
        <v>33</v>
      </c>
      <c r="C20" s="588"/>
      <c r="D20" s="132" t="s">
        <v>34</v>
      </c>
      <c r="E20" s="133"/>
      <c r="F20" s="133"/>
      <c r="G20" s="133"/>
      <c r="H20" s="133"/>
      <c r="I20" s="133"/>
      <c r="J20" s="133"/>
      <c r="K20" s="133"/>
      <c r="L20" s="133"/>
      <c r="M20" s="133"/>
      <c r="N20" s="133"/>
      <c r="O20" s="134"/>
      <c r="P20" s="28"/>
      <c r="Q20" s="29" t="s">
        <v>28</v>
      </c>
      <c r="R20" s="34">
        <v>5</v>
      </c>
      <c r="S20" s="31">
        <v>450</v>
      </c>
      <c r="T20" s="32">
        <f t="shared" si="0"/>
        <v>2250</v>
      </c>
    </row>
    <row r="21" spans="2:20" s="22" customFormat="1" ht="15" customHeight="1">
      <c r="B21" s="587" t="s">
        <v>35</v>
      </c>
      <c r="C21" s="588"/>
      <c r="D21" s="376" t="s">
        <v>202</v>
      </c>
      <c r="E21" s="377"/>
      <c r="F21" s="377"/>
      <c r="G21" s="377"/>
      <c r="H21" s="377"/>
      <c r="I21" s="377"/>
      <c r="J21" s="377"/>
      <c r="K21" s="377"/>
      <c r="L21" s="377"/>
      <c r="M21" s="377"/>
      <c r="N21" s="377"/>
      <c r="O21" s="592"/>
      <c r="P21" s="28"/>
      <c r="Q21" s="29" t="s">
        <v>37</v>
      </c>
      <c r="R21" s="34">
        <v>1</v>
      </c>
      <c r="S21" s="31">
        <v>65000</v>
      </c>
      <c r="T21" s="32">
        <f t="shared" si="0"/>
        <v>65000</v>
      </c>
    </row>
    <row r="22" spans="2:20" s="22" customFormat="1" ht="15" customHeight="1">
      <c r="B22" s="587" t="s">
        <v>38</v>
      </c>
      <c r="C22" s="588"/>
      <c r="D22" s="132" t="s">
        <v>39</v>
      </c>
      <c r="E22" s="133"/>
      <c r="F22" s="133"/>
      <c r="G22" s="133"/>
      <c r="H22" s="133"/>
      <c r="I22" s="133"/>
      <c r="J22" s="133"/>
      <c r="K22" s="133"/>
      <c r="L22" s="133"/>
      <c r="M22" s="133"/>
      <c r="N22" s="133"/>
      <c r="O22" s="134"/>
      <c r="P22" s="28"/>
      <c r="Q22" s="29" t="s">
        <v>40</v>
      </c>
      <c r="R22" s="34">
        <v>1</v>
      </c>
      <c r="S22" s="31">
        <v>700</v>
      </c>
      <c r="T22" s="32">
        <f t="shared" si="0"/>
        <v>700</v>
      </c>
    </row>
    <row r="23" spans="2:20" s="22" customFormat="1" ht="15" customHeight="1">
      <c r="B23" s="587" t="s">
        <v>41</v>
      </c>
      <c r="C23" s="588"/>
      <c r="D23" s="132" t="s">
        <v>42</v>
      </c>
      <c r="E23" s="133"/>
      <c r="F23" s="133"/>
      <c r="G23" s="133"/>
      <c r="H23" s="133"/>
      <c r="I23" s="133"/>
      <c r="J23" s="133"/>
      <c r="K23" s="133"/>
      <c r="L23" s="133"/>
      <c r="M23" s="133"/>
      <c r="N23" s="133"/>
      <c r="O23" s="134"/>
      <c r="P23" s="28"/>
      <c r="Q23" s="29" t="s">
        <v>43</v>
      </c>
      <c r="R23" s="34">
        <v>10</v>
      </c>
      <c r="S23" s="31">
        <v>600</v>
      </c>
      <c r="T23" s="32">
        <f t="shared" si="0"/>
        <v>6000</v>
      </c>
    </row>
    <row r="24" spans="2:20" s="22" customFormat="1" ht="15" customHeight="1">
      <c r="B24" s="587" t="s">
        <v>44</v>
      </c>
      <c r="C24" s="588"/>
      <c r="D24" s="132" t="s">
        <v>45</v>
      </c>
      <c r="E24" s="133"/>
      <c r="F24" s="133"/>
      <c r="G24" s="133"/>
      <c r="H24" s="133"/>
      <c r="I24" s="133"/>
      <c r="J24" s="133"/>
      <c r="K24" s="133"/>
      <c r="L24" s="133"/>
      <c r="M24" s="133"/>
      <c r="N24" s="133"/>
      <c r="O24" s="134"/>
      <c r="P24" s="28"/>
      <c r="Q24" s="29" t="s">
        <v>20</v>
      </c>
      <c r="R24" s="34">
        <v>1</v>
      </c>
      <c r="S24" s="31">
        <v>5000</v>
      </c>
      <c r="T24" s="32">
        <f t="shared" si="0"/>
        <v>5000</v>
      </c>
    </row>
    <row r="25" spans="2:20" s="22" customFormat="1" ht="15" customHeight="1">
      <c r="B25" s="587" t="s">
        <v>46</v>
      </c>
      <c r="C25" s="588"/>
      <c r="D25" s="601" t="s">
        <v>47</v>
      </c>
      <c r="E25" s="602"/>
      <c r="F25" s="602"/>
      <c r="G25" s="602"/>
      <c r="H25" s="602"/>
      <c r="I25" s="602"/>
      <c r="J25" s="602"/>
      <c r="K25" s="602"/>
      <c r="L25" s="602"/>
      <c r="M25" s="602"/>
      <c r="N25" s="602"/>
      <c r="O25" s="603"/>
      <c r="P25" s="35"/>
      <c r="Q25" s="29" t="s">
        <v>28</v>
      </c>
      <c r="R25" s="36">
        <v>2</v>
      </c>
      <c r="S25" s="31">
        <v>4500</v>
      </c>
      <c r="T25" s="32">
        <f t="shared" si="0"/>
        <v>9000</v>
      </c>
    </row>
    <row r="26" spans="2:20" s="22" customFormat="1" ht="15" customHeight="1">
      <c r="B26" s="587" t="s">
        <v>48</v>
      </c>
      <c r="C26" s="588"/>
      <c r="D26" s="139" t="s">
        <v>49</v>
      </c>
      <c r="E26" s="140"/>
      <c r="F26" s="140"/>
      <c r="G26" s="140"/>
      <c r="H26" s="37" t="s">
        <v>50</v>
      </c>
      <c r="I26" s="37"/>
      <c r="J26" s="37"/>
      <c r="K26" s="37"/>
      <c r="L26" s="37"/>
      <c r="M26" s="37"/>
      <c r="N26" s="37"/>
      <c r="O26" s="38"/>
      <c r="P26" s="35"/>
      <c r="Q26" s="29" t="s">
        <v>28</v>
      </c>
      <c r="R26" s="36">
        <v>2</v>
      </c>
      <c r="S26" s="31">
        <v>4500</v>
      </c>
      <c r="T26" s="32">
        <f t="shared" si="0"/>
        <v>9000</v>
      </c>
    </row>
    <row r="27" spans="2:20" s="22" customFormat="1" ht="15" customHeight="1">
      <c r="B27" s="587" t="s">
        <v>51</v>
      </c>
      <c r="C27" s="588"/>
      <c r="D27" s="132" t="s">
        <v>52</v>
      </c>
      <c r="E27" s="137"/>
      <c r="F27" s="137"/>
      <c r="G27" s="137"/>
      <c r="H27" s="137"/>
      <c r="I27" s="137"/>
      <c r="J27" s="137"/>
      <c r="K27" s="137"/>
      <c r="L27" s="137"/>
      <c r="M27" s="137"/>
      <c r="N27" s="137"/>
      <c r="O27" s="138"/>
      <c r="P27" s="35"/>
      <c r="Q27" s="29" t="s">
        <v>20</v>
      </c>
      <c r="R27" s="36">
        <v>1</v>
      </c>
      <c r="S27" s="31">
        <v>3500</v>
      </c>
      <c r="T27" s="32">
        <f t="shared" si="0"/>
        <v>3500</v>
      </c>
    </row>
    <row r="28" spans="2:20" s="22" customFormat="1" ht="15" customHeight="1">
      <c r="B28" s="587" t="s">
        <v>53</v>
      </c>
      <c r="C28" s="588"/>
      <c r="D28" s="376" t="s">
        <v>54</v>
      </c>
      <c r="E28" s="377"/>
      <c r="F28" s="377"/>
      <c r="G28" s="377"/>
      <c r="H28" s="377"/>
      <c r="I28" s="377"/>
      <c r="J28" s="377"/>
      <c r="K28" s="377"/>
      <c r="L28" s="377"/>
      <c r="M28" s="377"/>
      <c r="N28" s="377"/>
      <c r="O28" s="592"/>
      <c r="P28" s="35"/>
      <c r="Q28" s="29" t="s">
        <v>92</v>
      </c>
      <c r="R28" s="36">
        <v>1</v>
      </c>
      <c r="S28" s="31">
        <v>300000</v>
      </c>
      <c r="T28" s="32">
        <f>S28*R28</f>
        <v>300000</v>
      </c>
    </row>
    <row r="29" spans="2:20" s="22" customFormat="1" ht="15" customHeight="1">
      <c r="B29" s="135"/>
      <c r="C29" s="136"/>
      <c r="D29" s="132"/>
      <c r="E29" s="137"/>
      <c r="F29" s="137"/>
      <c r="G29" s="137"/>
      <c r="H29" s="137"/>
      <c r="I29" s="137"/>
      <c r="J29" s="137"/>
      <c r="K29" s="137"/>
      <c r="L29" s="137"/>
      <c r="M29" s="137"/>
      <c r="N29" s="137"/>
      <c r="O29" s="39" t="s">
        <v>55</v>
      </c>
      <c r="P29" s="35"/>
      <c r="Q29" s="29"/>
      <c r="R29" s="36"/>
      <c r="S29" s="31"/>
      <c r="T29" s="27">
        <f>SUM(T13:T28)</f>
        <v>539850</v>
      </c>
    </row>
    <row r="30" spans="2:20" s="22" customFormat="1" ht="15" customHeight="1">
      <c r="B30" s="599">
        <v>4</v>
      </c>
      <c r="C30" s="600"/>
      <c r="D30" s="40" t="s">
        <v>56</v>
      </c>
      <c r="E30" s="137"/>
      <c r="F30" s="137"/>
      <c r="G30" s="137"/>
      <c r="H30" s="137"/>
      <c r="I30" s="137"/>
      <c r="J30" s="137"/>
      <c r="K30" s="137"/>
      <c r="L30" s="137"/>
      <c r="M30" s="137"/>
      <c r="N30" s="137"/>
      <c r="O30" s="138"/>
      <c r="P30" s="35"/>
      <c r="Q30" s="29"/>
      <c r="R30" s="36"/>
      <c r="S30" s="31"/>
      <c r="T30" s="32"/>
    </row>
    <row r="31" spans="2:20" s="22" customFormat="1" ht="15" customHeight="1">
      <c r="B31" s="587" t="s">
        <v>23</v>
      </c>
      <c r="C31" s="588"/>
      <c r="D31" s="596" t="s">
        <v>57</v>
      </c>
      <c r="E31" s="597"/>
      <c r="F31" s="597"/>
      <c r="G31" s="597"/>
      <c r="H31" s="597"/>
      <c r="I31" s="597"/>
      <c r="J31" s="597"/>
      <c r="K31" s="597"/>
      <c r="L31" s="133"/>
      <c r="M31" s="133"/>
      <c r="N31" s="133"/>
      <c r="O31" s="134"/>
      <c r="P31" s="35"/>
      <c r="Q31" s="29" t="s">
        <v>58</v>
      </c>
      <c r="R31" s="36">
        <v>2</v>
      </c>
      <c r="S31" s="31">
        <v>10000</v>
      </c>
      <c r="T31" s="32">
        <f t="shared" si="0"/>
        <v>20000</v>
      </c>
    </row>
    <row r="32" spans="2:20" s="22" customFormat="1" ht="15" customHeight="1">
      <c r="B32" s="587" t="s">
        <v>26</v>
      </c>
      <c r="C32" s="588"/>
      <c r="D32" s="596" t="s">
        <v>59</v>
      </c>
      <c r="E32" s="597"/>
      <c r="F32" s="597"/>
      <c r="G32" s="597"/>
      <c r="H32" s="597"/>
      <c r="I32" s="597"/>
      <c r="J32" s="597"/>
      <c r="K32" s="597"/>
      <c r="L32" s="597"/>
      <c r="M32" s="597"/>
      <c r="N32" s="597"/>
      <c r="O32" s="598"/>
      <c r="P32" s="35"/>
      <c r="Q32" s="29" t="s">
        <v>58</v>
      </c>
      <c r="R32" s="36">
        <v>2</v>
      </c>
      <c r="S32" s="31">
        <v>4000</v>
      </c>
      <c r="T32" s="32">
        <f t="shared" si="0"/>
        <v>8000</v>
      </c>
    </row>
    <row r="33" spans="2:26" s="22" customFormat="1" ht="15" customHeight="1">
      <c r="B33" s="587" t="s">
        <v>31</v>
      </c>
      <c r="C33" s="588"/>
      <c r="D33" s="596" t="s">
        <v>60</v>
      </c>
      <c r="E33" s="597"/>
      <c r="F33" s="597"/>
      <c r="G33" s="597"/>
      <c r="H33" s="597"/>
      <c r="I33" s="597"/>
      <c r="J33" s="597"/>
      <c r="K33" s="597"/>
      <c r="L33" s="597"/>
      <c r="M33" s="597"/>
      <c r="N33" s="597"/>
      <c r="O33" s="598"/>
      <c r="P33" s="35"/>
      <c r="Q33" s="29" t="s">
        <v>58</v>
      </c>
      <c r="R33" s="36">
        <v>2</v>
      </c>
      <c r="S33" s="31">
        <v>2000</v>
      </c>
      <c r="T33" s="32">
        <f t="shared" si="0"/>
        <v>4000</v>
      </c>
    </row>
    <row r="34" spans="2:26" s="22" customFormat="1" ht="15" customHeight="1">
      <c r="B34" s="587" t="s">
        <v>33</v>
      </c>
      <c r="C34" s="588"/>
      <c r="D34" s="376" t="s">
        <v>61</v>
      </c>
      <c r="E34" s="377"/>
      <c r="F34" s="377"/>
      <c r="G34" s="377"/>
      <c r="H34" s="377"/>
      <c r="I34" s="377"/>
      <c r="J34" s="377"/>
      <c r="K34" s="377"/>
      <c r="L34" s="377"/>
      <c r="M34" s="377"/>
      <c r="N34" s="377"/>
      <c r="O34" s="592"/>
      <c r="P34" s="35"/>
      <c r="Q34" s="29" t="s">
        <v>20</v>
      </c>
      <c r="R34" s="36">
        <v>1</v>
      </c>
      <c r="S34" s="31">
        <v>3000</v>
      </c>
      <c r="T34" s="32">
        <f t="shared" si="0"/>
        <v>3000</v>
      </c>
    </row>
    <row r="35" spans="2:26" s="22" customFormat="1" ht="15" customHeight="1">
      <c r="B35" s="587" t="s">
        <v>35</v>
      </c>
      <c r="C35" s="588"/>
      <c r="D35" s="376" t="s">
        <v>62</v>
      </c>
      <c r="E35" s="377"/>
      <c r="F35" s="377"/>
      <c r="G35" s="377"/>
      <c r="H35" s="377"/>
      <c r="I35" s="377"/>
      <c r="J35" s="377"/>
      <c r="K35" s="377"/>
      <c r="L35" s="377"/>
      <c r="M35" s="377"/>
      <c r="N35" s="377"/>
      <c r="O35" s="592"/>
      <c r="P35" s="35"/>
      <c r="Q35" s="29" t="s">
        <v>63</v>
      </c>
      <c r="R35" s="36">
        <v>1</v>
      </c>
      <c r="S35" s="31">
        <v>30000</v>
      </c>
      <c r="T35" s="32">
        <f t="shared" si="0"/>
        <v>30000</v>
      </c>
    </row>
    <row r="36" spans="2:26" s="22" customFormat="1" ht="15" customHeight="1">
      <c r="B36" s="135"/>
      <c r="C36" s="136"/>
      <c r="D36" s="376" t="s">
        <v>64</v>
      </c>
      <c r="E36" s="377"/>
      <c r="F36" s="377"/>
      <c r="G36" s="377"/>
      <c r="H36" s="377"/>
      <c r="I36" s="377"/>
      <c r="J36" s="377"/>
      <c r="K36" s="377"/>
      <c r="L36" s="377"/>
      <c r="M36" s="377"/>
      <c r="N36" s="377"/>
      <c r="O36" s="592"/>
      <c r="P36" s="35"/>
      <c r="Q36" s="29" t="s">
        <v>63</v>
      </c>
      <c r="R36" s="36">
        <v>1</v>
      </c>
      <c r="S36" s="31">
        <v>7500</v>
      </c>
      <c r="T36" s="32">
        <f t="shared" si="0"/>
        <v>7500</v>
      </c>
    </row>
    <row r="37" spans="2:26" s="22" customFormat="1" ht="15" customHeight="1">
      <c r="B37" s="587" t="s">
        <v>38</v>
      </c>
      <c r="C37" s="588"/>
      <c r="D37" s="596" t="s">
        <v>65</v>
      </c>
      <c r="E37" s="597"/>
      <c r="F37" s="597"/>
      <c r="G37" s="597"/>
      <c r="H37" s="597"/>
      <c r="I37" s="597"/>
      <c r="J37" s="597"/>
      <c r="K37" s="597"/>
      <c r="L37" s="597"/>
      <c r="M37" s="597"/>
      <c r="N37" s="597"/>
      <c r="O37" s="598"/>
      <c r="P37" s="35"/>
      <c r="Q37" s="29" t="s">
        <v>63</v>
      </c>
      <c r="R37" s="36">
        <v>2</v>
      </c>
      <c r="S37" s="31">
        <v>3000</v>
      </c>
      <c r="T37" s="32">
        <f t="shared" si="0"/>
        <v>6000</v>
      </c>
    </row>
    <row r="38" spans="2:26" s="22" customFormat="1" ht="15" customHeight="1">
      <c r="B38" s="587" t="s">
        <v>41</v>
      </c>
      <c r="C38" s="588"/>
      <c r="D38" s="596" t="s">
        <v>66</v>
      </c>
      <c r="E38" s="597"/>
      <c r="F38" s="597"/>
      <c r="G38" s="597"/>
      <c r="H38" s="597"/>
      <c r="I38" s="597"/>
      <c r="J38" s="597"/>
      <c r="K38" s="597"/>
      <c r="L38" s="597"/>
      <c r="M38" s="597"/>
      <c r="N38" s="597"/>
      <c r="O38" s="134"/>
      <c r="P38" s="35"/>
      <c r="Q38" s="29" t="s">
        <v>67</v>
      </c>
      <c r="R38" s="36">
        <v>1</v>
      </c>
      <c r="S38" s="31">
        <v>1000</v>
      </c>
      <c r="T38" s="32">
        <f t="shared" si="0"/>
        <v>1000</v>
      </c>
    </row>
    <row r="39" spans="2:26" s="22" customFormat="1" ht="15" customHeight="1">
      <c r="B39" s="587" t="s">
        <v>44</v>
      </c>
      <c r="C39" s="588"/>
      <c r="D39" s="376" t="s">
        <v>68</v>
      </c>
      <c r="E39" s="377"/>
      <c r="F39" s="377"/>
      <c r="G39" s="377"/>
      <c r="H39" s="377"/>
      <c r="I39" s="377"/>
      <c r="J39" s="377"/>
      <c r="K39" s="377"/>
      <c r="L39" s="377"/>
      <c r="M39" s="377"/>
      <c r="N39" s="377"/>
      <c r="O39" s="592"/>
      <c r="P39" s="35"/>
      <c r="Q39" s="29" t="s">
        <v>20</v>
      </c>
      <c r="R39" s="36">
        <v>1</v>
      </c>
      <c r="S39" s="31">
        <v>7500</v>
      </c>
      <c r="T39" s="32">
        <f t="shared" si="0"/>
        <v>7500</v>
      </c>
    </row>
    <row r="40" spans="2:26" s="22" customFormat="1" ht="26.25" customHeight="1">
      <c r="B40" s="587" t="s">
        <v>46</v>
      </c>
      <c r="C40" s="588"/>
      <c r="D40" s="593" t="s">
        <v>69</v>
      </c>
      <c r="E40" s="594"/>
      <c r="F40" s="594"/>
      <c r="G40" s="594"/>
      <c r="H40" s="594"/>
      <c r="I40" s="594"/>
      <c r="J40" s="594"/>
      <c r="K40" s="594"/>
      <c r="L40" s="594"/>
      <c r="M40" s="594"/>
      <c r="N40" s="594"/>
      <c r="O40" s="595"/>
      <c r="P40" s="35"/>
      <c r="Q40" s="29" t="s">
        <v>20</v>
      </c>
      <c r="R40" s="36">
        <v>1</v>
      </c>
      <c r="S40" s="31">
        <v>3000</v>
      </c>
      <c r="T40" s="32">
        <f t="shared" si="0"/>
        <v>3000</v>
      </c>
    </row>
    <row r="41" spans="2:26" s="22" customFormat="1" ht="15" customHeight="1">
      <c r="B41" s="587" t="s">
        <v>48</v>
      </c>
      <c r="C41" s="588"/>
      <c r="D41" s="41"/>
      <c r="E41" s="133" t="s">
        <v>70</v>
      </c>
      <c r="F41" s="133"/>
      <c r="G41" s="133"/>
      <c r="H41" s="133"/>
      <c r="I41" s="133"/>
      <c r="J41" s="133"/>
      <c r="K41" s="133"/>
      <c r="L41" s="133"/>
      <c r="M41" s="133"/>
      <c r="N41" s="133"/>
      <c r="O41" s="134"/>
      <c r="P41" s="35"/>
      <c r="Q41" s="29" t="s">
        <v>20</v>
      </c>
      <c r="R41" s="36">
        <v>2</v>
      </c>
      <c r="S41" s="31">
        <v>2000</v>
      </c>
      <c r="T41" s="32">
        <f t="shared" si="0"/>
        <v>4000</v>
      </c>
    </row>
    <row r="42" spans="2:26" s="22" customFormat="1" ht="15" customHeight="1">
      <c r="B42" s="587" t="s">
        <v>51</v>
      </c>
      <c r="C42" s="588"/>
      <c r="D42" s="132"/>
      <c r="E42" s="137" t="s">
        <v>71</v>
      </c>
      <c r="F42" s="137"/>
      <c r="G42" s="137"/>
      <c r="H42" s="137"/>
      <c r="I42" s="137"/>
      <c r="J42" s="137"/>
      <c r="K42" s="137"/>
      <c r="L42" s="137"/>
      <c r="M42" s="137"/>
      <c r="N42" s="137"/>
      <c r="O42" s="138"/>
      <c r="P42" s="35"/>
      <c r="Q42" s="29" t="s">
        <v>67</v>
      </c>
      <c r="R42" s="36">
        <v>1</v>
      </c>
      <c r="S42" s="31">
        <v>10000</v>
      </c>
      <c r="T42" s="32">
        <f t="shared" si="0"/>
        <v>10000</v>
      </c>
    </row>
    <row r="43" spans="2:26" s="46" customFormat="1" ht="15" customHeight="1">
      <c r="B43" s="577" t="s">
        <v>8</v>
      </c>
      <c r="C43" s="578"/>
      <c r="D43" s="579" t="s">
        <v>55</v>
      </c>
      <c r="E43" s="580"/>
      <c r="F43" s="580"/>
      <c r="G43" s="580"/>
      <c r="H43" s="580"/>
      <c r="I43" s="580"/>
      <c r="J43" s="580"/>
      <c r="K43" s="580"/>
      <c r="L43" s="580"/>
      <c r="M43" s="580"/>
      <c r="N43" s="580"/>
      <c r="O43" s="581"/>
      <c r="P43" s="156"/>
      <c r="Q43" s="42"/>
      <c r="R43" s="43"/>
      <c r="S43" s="44"/>
      <c r="T43" s="45">
        <f>SUM(T31:T42)</f>
        <v>104000</v>
      </c>
    </row>
    <row r="44" spans="2:26" s="46" customFormat="1" ht="15" customHeight="1">
      <c r="B44" s="582"/>
      <c r="C44" s="583"/>
      <c r="D44" s="584"/>
      <c r="E44" s="585"/>
      <c r="F44" s="585"/>
      <c r="G44" s="585"/>
      <c r="H44" s="585"/>
      <c r="I44" s="585"/>
      <c r="J44" s="585"/>
      <c r="K44" s="585"/>
      <c r="L44" s="585"/>
      <c r="M44" s="585"/>
      <c r="N44" s="585"/>
      <c r="O44" s="586"/>
      <c r="P44" s="156"/>
      <c r="Q44" s="42"/>
      <c r="R44" s="43"/>
      <c r="S44" s="44"/>
      <c r="T44" s="45"/>
    </row>
    <row r="45" spans="2:26" s="22" customFormat="1" ht="15" customHeight="1">
      <c r="B45" s="567"/>
      <c r="C45" s="568"/>
      <c r="D45" s="376"/>
      <c r="E45" s="569"/>
      <c r="F45" s="569"/>
      <c r="G45" s="569"/>
      <c r="H45" s="569"/>
      <c r="I45" s="569"/>
      <c r="J45" s="569"/>
      <c r="K45" s="569"/>
      <c r="L45" s="569"/>
      <c r="M45" s="569"/>
      <c r="N45" s="569"/>
      <c r="O45" s="570"/>
      <c r="P45" s="34"/>
      <c r="Q45" s="29"/>
      <c r="R45" s="47"/>
      <c r="S45" s="31"/>
      <c r="T45" s="32"/>
    </row>
    <row r="46" spans="2:26" s="46" customFormat="1" ht="15" customHeight="1">
      <c r="B46" s="443" t="s">
        <v>72</v>
      </c>
      <c r="C46" s="444"/>
      <c r="D46" s="571"/>
      <c r="E46" s="572"/>
      <c r="F46" s="572"/>
      <c r="G46" s="572"/>
      <c r="H46" s="572"/>
      <c r="I46" s="572"/>
      <c r="J46" s="572"/>
      <c r="K46" s="572"/>
      <c r="L46" s="572"/>
      <c r="M46" s="572"/>
      <c r="N46" s="572"/>
      <c r="O46" s="573"/>
      <c r="P46" s="48"/>
      <c r="Q46" s="49"/>
      <c r="R46" s="50"/>
      <c r="S46" s="51"/>
      <c r="T46" s="27"/>
    </row>
    <row r="47" spans="2:26" s="46" customFormat="1" ht="25.5" customHeight="1">
      <c r="B47" s="443"/>
      <c r="C47" s="444"/>
      <c r="D47" s="574" t="s">
        <v>73</v>
      </c>
      <c r="E47" s="575"/>
      <c r="F47" s="575"/>
      <c r="G47" s="575"/>
      <c r="H47" s="575"/>
      <c r="I47" s="575"/>
      <c r="J47" s="575"/>
      <c r="K47" s="575"/>
      <c r="L47" s="575"/>
      <c r="M47" s="575"/>
      <c r="N47" s="575"/>
      <c r="O47" s="576"/>
      <c r="P47" s="48"/>
      <c r="Q47" s="49"/>
      <c r="R47" s="50"/>
      <c r="S47" s="51"/>
      <c r="T47" s="27"/>
    </row>
    <row r="48" spans="2:26" s="56" customFormat="1" ht="15" customHeight="1">
      <c r="B48" s="480">
        <v>1</v>
      </c>
      <c r="C48" s="481"/>
      <c r="D48" s="514" t="s">
        <v>160</v>
      </c>
      <c r="E48" s="515"/>
      <c r="F48" s="515"/>
      <c r="G48" s="515"/>
      <c r="H48" s="515"/>
      <c r="I48" s="515"/>
      <c r="J48" s="515"/>
      <c r="K48" s="515"/>
      <c r="L48" s="515"/>
      <c r="M48" s="515"/>
      <c r="N48" s="515"/>
      <c r="O48" s="516"/>
      <c r="P48" s="59" t="s">
        <v>200</v>
      </c>
      <c r="Q48" s="53" t="s">
        <v>74</v>
      </c>
      <c r="R48" s="54">
        <v>1</v>
      </c>
      <c r="S48" s="52"/>
      <c r="T48" s="55">
        <f t="shared" ref="T48:T56" si="1">S48*R48</f>
        <v>0</v>
      </c>
      <c r="V48" s="46" t="s">
        <v>75</v>
      </c>
      <c r="W48" s="46"/>
      <c r="X48" s="46"/>
      <c r="Y48" s="46"/>
      <c r="Z48" s="46"/>
    </row>
    <row r="49" spans="2:34" s="56" customFormat="1" ht="15" customHeight="1">
      <c r="B49" s="480">
        <v>2</v>
      </c>
      <c r="C49" s="481"/>
      <c r="D49" s="514" t="s">
        <v>161</v>
      </c>
      <c r="E49" s="515"/>
      <c r="F49" s="515"/>
      <c r="G49" s="515"/>
      <c r="H49" s="515"/>
      <c r="I49" s="515"/>
      <c r="J49" s="515"/>
      <c r="K49" s="515"/>
      <c r="L49" s="515"/>
      <c r="M49" s="515"/>
      <c r="N49" s="515"/>
      <c r="O49" s="516"/>
      <c r="P49" s="59" t="s">
        <v>200</v>
      </c>
      <c r="Q49" s="53" t="s">
        <v>78</v>
      </c>
      <c r="R49" s="54">
        <v>2</v>
      </c>
      <c r="S49" s="52"/>
      <c r="T49" s="55">
        <f>S49*R49</f>
        <v>0</v>
      </c>
      <c r="V49" s="46"/>
      <c r="W49" s="46"/>
      <c r="X49" s="46"/>
      <c r="Y49" s="46"/>
      <c r="Z49" s="46"/>
    </row>
    <row r="50" spans="2:34" s="56" customFormat="1" ht="15" customHeight="1">
      <c r="B50" s="480">
        <v>3</v>
      </c>
      <c r="C50" s="481"/>
      <c r="D50" s="514" t="s">
        <v>162</v>
      </c>
      <c r="E50" s="515"/>
      <c r="F50" s="515"/>
      <c r="G50" s="515"/>
      <c r="H50" s="515"/>
      <c r="I50" s="515"/>
      <c r="J50" s="515"/>
      <c r="K50" s="515"/>
      <c r="L50" s="515"/>
      <c r="M50" s="515"/>
      <c r="N50" s="515"/>
      <c r="O50" s="516"/>
      <c r="P50" s="59" t="s">
        <v>200</v>
      </c>
      <c r="Q50" s="53" t="s">
        <v>78</v>
      </c>
      <c r="R50" s="54">
        <v>1</v>
      </c>
      <c r="S50" s="52"/>
      <c r="T50" s="55">
        <f t="shared" si="1"/>
        <v>0</v>
      </c>
      <c r="V50" s="46" t="s">
        <v>75</v>
      </c>
      <c r="W50" s="46"/>
      <c r="X50" s="46"/>
      <c r="Y50" s="46"/>
      <c r="Z50" s="46"/>
    </row>
    <row r="51" spans="2:34" s="56" customFormat="1" ht="15" customHeight="1">
      <c r="B51" s="163"/>
      <c r="C51" s="164"/>
      <c r="D51" s="514" t="s">
        <v>163</v>
      </c>
      <c r="E51" s="515"/>
      <c r="F51" s="515"/>
      <c r="G51" s="515"/>
      <c r="H51" s="515"/>
      <c r="I51" s="515"/>
      <c r="J51" s="515"/>
      <c r="K51" s="515"/>
      <c r="L51" s="515"/>
      <c r="M51" s="515"/>
      <c r="N51" s="515"/>
      <c r="O51" s="516"/>
      <c r="P51" s="59" t="s">
        <v>200</v>
      </c>
      <c r="Q51" s="53" t="s">
        <v>78</v>
      </c>
      <c r="R51" s="54">
        <v>1</v>
      </c>
      <c r="S51" s="52"/>
      <c r="T51" s="55"/>
      <c r="V51" s="46"/>
      <c r="W51" s="46"/>
      <c r="X51" s="46"/>
      <c r="Y51" s="46"/>
      <c r="Z51" s="46"/>
    </row>
    <row r="52" spans="2:34" s="56" customFormat="1" ht="15" customHeight="1">
      <c r="B52" s="480">
        <v>4</v>
      </c>
      <c r="C52" s="481"/>
      <c r="D52" s="514" t="s">
        <v>77</v>
      </c>
      <c r="E52" s="515"/>
      <c r="F52" s="515"/>
      <c r="G52" s="515"/>
      <c r="H52" s="515"/>
      <c r="I52" s="515"/>
      <c r="J52" s="515"/>
      <c r="K52" s="515"/>
      <c r="L52" s="515"/>
      <c r="M52" s="515"/>
      <c r="N52" s="515"/>
      <c r="O52" s="516"/>
      <c r="P52" s="59" t="s">
        <v>200</v>
      </c>
      <c r="Q52" s="53" t="s">
        <v>74</v>
      </c>
      <c r="R52" s="54">
        <v>1</v>
      </c>
      <c r="S52" s="58"/>
      <c r="T52" s="55">
        <f t="shared" si="1"/>
        <v>0</v>
      </c>
      <c r="V52" s="46" t="s">
        <v>75</v>
      </c>
      <c r="W52" s="46"/>
      <c r="X52" s="46"/>
      <c r="Y52" s="46"/>
      <c r="Z52" s="46"/>
    </row>
    <row r="53" spans="2:34" s="56" customFormat="1" ht="30" customHeight="1">
      <c r="B53" s="480">
        <v>5</v>
      </c>
      <c r="C53" s="481"/>
      <c r="D53" s="514" t="s">
        <v>165</v>
      </c>
      <c r="E53" s="515"/>
      <c r="F53" s="515"/>
      <c r="G53" s="515"/>
      <c r="H53" s="515"/>
      <c r="I53" s="515"/>
      <c r="J53" s="515"/>
      <c r="K53" s="515"/>
      <c r="L53" s="515"/>
      <c r="M53" s="515"/>
      <c r="N53" s="515"/>
      <c r="O53" s="516"/>
      <c r="P53" s="59" t="s">
        <v>200</v>
      </c>
      <c r="Q53" s="53" t="s">
        <v>37</v>
      </c>
      <c r="R53" s="54">
        <v>3</v>
      </c>
      <c r="S53" s="60"/>
      <c r="T53" s="55">
        <f t="shared" si="1"/>
        <v>0</v>
      </c>
      <c r="V53" s="46" t="s">
        <v>75</v>
      </c>
      <c r="W53" s="46"/>
      <c r="X53" s="46"/>
      <c r="Y53" s="46"/>
      <c r="Z53" s="46"/>
    </row>
    <row r="54" spans="2:34" s="56" customFormat="1" ht="24" customHeight="1">
      <c r="B54" s="480">
        <v>6</v>
      </c>
      <c r="C54" s="481"/>
      <c r="D54" s="514" t="s">
        <v>166</v>
      </c>
      <c r="E54" s="515"/>
      <c r="F54" s="515"/>
      <c r="G54" s="515"/>
      <c r="H54" s="515"/>
      <c r="I54" s="515"/>
      <c r="J54" s="515"/>
      <c r="K54" s="515"/>
      <c r="L54" s="515"/>
      <c r="M54" s="515"/>
      <c r="N54" s="515"/>
      <c r="O54" s="516"/>
      <c r="P54" s="59" t="s">
        <v>200</v>
      </c>
      <c r="Q54" s="53" t="s">
        <v>37</v>
      </c>
      <c r="R54" s="54">
        <v>1</v>
      </c>
      <c r="S54" s="60"/>
      <c r="T54" s="55">
        <f t="shared" si="1"/>
        <v>0</v>
      </c>
      <c r="V54" s="46" t="s">
        <v>75</v>
      </c>
      <c r="W54" s="46"/>
      <c r="X54" s="46"/>
      <c r="Y54" s="46"/>
      <c r="Z54" s="46"/>
    </row>
    <row r="55" spans="2:34" s="56" customFormat="1" ht="15" customHeight="1">
      <c r="B55" s="480">
        <v>8</v>
      </c>
      <c r="C55" s="481"/>
      <c r="D55" s="378" t="s">
        <v>164</v>
      </c>
      <c r="E55" s="379"/>
      <c r="F55" s="379"/>
      <c r="G55" s="379"/>
      <c r="H55" s="379"/>
      <c r="I55" s="379"/>
      <c r="J55" s="379"/>
      <c r="K55" s="379"/>
      <c r="L55" s="379"/>
      <c r="M55" s="379"/>
      <c r="N55" s="379"/>
      <c r="O55" s="380"/>
      <c r="P55" s="57"/>
      <c r="Q55" s="53" t="s">
        <v>37</v>
      </c>
      <c r="R55" s="54">
        <v>2</v>
      </c>
      <c r="S55" s="58">
        <v>450</v>
      </c>
      <c r="T55" s="55">
        <f t="shared" si="1"/>
        <v>900</v>
      </c>
      <c r="V55" s="46" t="s">
        <v>75</v>
      </c>
      <c r="W55" s="46"/>
      <c r="X55" s="46"/>
      <c r="Y55" s="46"/>
      <c r="Z55" s="46"/>
    </row>
    <row r="56" spans="2:34" s="56" customFormat="1" ht="15" customHeight="1">
      <c r="B56" s="480">
        <v>9</v>
      </c>
      <c r="C56" s="481"/>
      <c r="D56" s="378" t="s">
        <v>76</v>
      </c>
      <c r="E56" s="379"/>
      <c r="F56" s="379"/>
      <c r="G56" s="379"/>
      <c r="H56" s="379"/>
      <c r="I56" s="379"/>
      <c r="J56" s="379"/>
      <c r="K56" s="379"/>
      <c r="L56" s="379"/>
      <c r="M56" s="379"/>
      <c r="N56" s="379"/>
      <c r="O56" s="380"/>
      <c r="P56" s="57"/>
      <c r="Q56" s="53" t="s">
        <v>37</v>
      </c>
      <c r="R56" s="54">
        <v>2</v>
      </c>
      <c r="S56" s="60">
        <v>2900</v>
      </c>
      <c r="T56" s="55">
        <f t="shared" si="1"/>
        <v>5800</v>
      </c>
      <c r="V56" s="46" t="s">
        <v>75</v>
      </c>
      <c r="W56" s="46"/>
      <c r="X56" s="46"/>
      <c r="Y56" s="46"/>
      <c r="Z56" s="46"/>
    </row>
    <row r="57" spans="2:34" s="56" customFormat="1" ht="15" customHeight="1">
      <c r="B57" s="480">
        <v>10</v>
      </c>
      <c r="C57" s="481"/>
      <c r="D57" s="378" t="s">
        <v>167</v>
      </c>
      <c r="E57" s="379"/>
      <c r="F57" s="379"/>
      <c r="G57" s="379"/>
      <c r="H57" s="379"/>
      <c r="I57" s="379"/>
      <c r="J57" s="379"/>
      <c r="K57" s="379"/>
      <c r="L57" s="379"/>
      <c r="M57" s="379"/>
      <c r="N57" s="379"/>
      <c r="O57" s="380"/>
      <c r="P57" s="57"/>
      <c r="Q57" s="53" t="s">
        <v>37</v>
      </c>
      <c r="R57" s="54">
        <v>3</v>
      </c>
      <c r="S57" s="60">
        <v>2200</v>
      </c>
      <c r="T57" s="55">
        <f>S57*R57</f>
        <v>6600</v>
      </c>
      <c r="V57" s="46"/>
      <c r="W57" s="46"/>
      <c r="X57" s="46"/>
      <c r="Y57" s="46"/>
      <c r="Z57" s="46"/>
    </row>
    <row r="58" spans="2:34" s="56" customFormat="1" ht="15" customHeight="1">
      <c r="B58" s="141"/>
      <c r="C58" s="142"/>
      <c r="D58" s="552" t="s">
        <v>55</v>
      </c>
      <c r="E58" s="553"/>
      <c r="F58" s="553"/>
      <c r="G58" s="553"/>
      <c r="H58" s="553"/>
      <c r="I58" s="553"/>
      <c r="J58" s="553"/>
      <c r="K58" s="553"/>
      <c r="L58" s="553"/>
      <c r="M58" s="553"/>
      <c r="N58" s="553"/>
      <c r="O58" s="554"/>
      <c r="P58" s="57"/>
      <c r="Q58" s="53"/>
      <c r="R58" s="54"/>
      <c r="S58" s="60"/>
      <c r="T58" s="61">
        <f>SUM(T48:T57)</f>
        <v>13300</v>
      </c>
      <c r="V58" s="46"/>
      <c r="W58" s="46"/>
      <c r="X58" s="46"/>
      <c r="Y58" s="46"/>
      <c r="Z58" s="46"/>
    </row>
    <row r="59" spans="2:34" s="56" customFormat="1" ht="15" customHeight="1">
      <c r="B59" s="480"/>
      <c r="C59" s="481"/>
      <c r="D59" s="378"/>
      <c r="E59" s="379"/>
      <c r="F59" s="379"/>
      <c r="G59" s="379"/>
      <c r="H59" s="379"/>
      <c r="I59" s="379"/>
      <c r="J59" s="379"/>
      <c r="K59" s="379"/>
      <c r="L59" s="379"/>
      <c r="M59" s="379"/>
      <c r="N59" s="379"/>
      <c r="O59" s="380"/>
      <c r="P59" s="59"/>
      <c r="Q59" s="53"/>
      <c r="R59" s="60"/>
      <c r="S59" s="60"/>
      <c r="T59" s="55">
        <f t="shared" ref="T59:T82" si="2">S59*R59</f>
        <v>0</v>
      </c>
      <c r="V59" s="46"/>
      <c r="W59" s="46"/>
      <c r="X59" s="46"/>
      <c r="Y59" s="46"/>
      <c r="Z59" s="46"/>
    </row>
    <row r="60" spans="2:34" s="56" customFormat="1" ht="33" customHeight="1">
      <c r="B60" s="531" t="s">
        <v>79</v>
      </c>
      <c r="C60" s="532"/>
      <c r="D60" s="550" t="s">
        <v>80</v>
      </c>
      <c r="E60" s="551"/>
      <c r="F60" s="551"/>
      <c r="G60" s="551"/>
      <c r="H60" s="551"/>
      <c r="I60" s="551"/>
      <c r="J60" s="551"/>
      <c r="K60" s="551"/>
      <c r="L60" s="551"/>
      <c r="M60" s="551"/>
      <c r="N60" s="551"/>
      <c r="O60" s="566"/>
      <c r="P60" s="59"/>
      <c r="Q60" s="53"/>
      <c r="R60" s="62"/>
      <c r="S60" s="60"/>
      <c r="T60" s="55">
        <f t="shared" si="2"/>
        <v>0</v>
      </c>
      <c r="V60" s="46"/>
      <c r="W60" s="46"/>
      <c r="X60" s="46"/>
      <c r="Y60" s="46"/>
      <c r="Z60" s="46"/>
    </row>
    <row r="61" spans="2:34" s="56" customFormat="1" ht="34.5" customHeight="1">
      <c r="B61" s="561">
        <v>1</v>
      </c>
      <c r="C61" s="562"/>
      <c r="D61" s="514" t="s">
        <v>168</v>
      </c>
      <c r="E61" s="515"/>
      <c r="F61" s="515"/>
      <c r="G61" s="515"/>
      <c r="H61" s="515"/>
      <c r="I61" s="515"/>
      <c r="J61" s="515"/>
      <c r="K61" s="515"/>
      <c r="L61" s="515"/>
      <c r="M61" s="515"/>
      <c r="N61" s="515"/>
      <c r="O61" s="516"/>
      <c r="P61" s="59" t="s">
        <v>200</v>
      </c>
      <c r="Q61" s="53" t="s">
        <v>74</v>
      </c>
      <c r="R61" s="62">
        <v>2</v>
      </c>
      <c r="S61" s="63"/>
      <c r="T61" s="55">
        <f t="shared" si="2"/>
        <v>0</v>
      </c>
      <c r="V61" s="46" t="s">
        <v>81</v>
      </c>
      <c r="W61" s="46" t="s">
        <v>172</v>
      </c>
      <c r="X61" s="46"/>
      <c r="Y61" s="46"/>
      <c r="Z61" s="46"/>
      <c r="AA61" s="46"/>
      <c r="AB61" s="46"/>
      <c r="AC61" s="46"/>
      <c r="AD61" s="46"/>
      <c r="AE61" s="46"/>
      <c r="AF61" s="46"/>
      <c r="AG61" s="46"/>
      <c r="AH61" s="46"/>
    </row>
    <row r="62" spans="2:34" s="56" customFormat="1" ht="21" customHeight="1">
      <c r="B62" s="561">
        <v>2</v>
      </c>
      <c r="C62" s="562"/>
      <c r="D62" s="514" t="s">
        <v>169</v>
      </c>
      <c r="E62" s="515"/>
      <c r="F62" s="515"/>
      <c r="G62" s="515"/>
      <c r="H62" s="515"/>
      <c r="I62" s="515"/>
      <c r="J62" s="515"/>
      <c r="K62" s="515"/>
      <c r="L62" s="515"/>
      <c r="M62" s="515"/>
      <c r="N62" s="515"/>
      <c r="O62" s="516"/>
      <c r="P62" s="59" t="s">
        <v>200</v>
      </c>
      <c r="Q62" s="53" t="s">
        <v>78</v>
      </c>
      <c r="R62" s="62">
        <v>3</v>
      </c>
      <c r="S62" s="55"/>
      <c r="T62" s="55">
        <f t="shared" si="2"/>
        <v>0</v>
      </c>
      <c r="V62" s="46" t="s">
        <v>81</v>
      </c>
      <c r="W62" s="46"/>
      <c r="X62" s="46"/>
      <c r="Y62" s="46"/>
      <c r="Z62" s="46"/>
    </row>
    <row r="63" spans="2:34" s="56" customFormat="1" ht="21" customHeight="1">
      <c r="B63" s="167"/>
      <c r="C63" s="168"/>
      <c r="D63" s="514" t="s">
        <v>174</v>
      </c>
      <c r="E63" s="515"/>
      <c r="F63" s="515"/>
      <c r="G63" s="515"/>
      <c r="H63" s="515"/>
      <c r="I63" s="515"/>
      <c r="J63" s="515"/>
      <c r="K63" s="515"/>
      <c r="L63" s="515"/>
      <c r="M63" s="515"/>
      <c r="N63" s="515"/>
      <c r="O63" s="516"/>
      <c r="P63" s="59" t="s">
        <v>200</v>
      </c>
      <c r="Q63" s="53" t="s">
        <v>78</v>
      </c>
      <c r="R63" s="62">
        <v>2</v>
      </c>
      <c r="S63" s="64"/>
      <c r="T63" s="55"/>
      <c r="V63" s="46"/>
      <c r="W63" s="46"/>
      <c r="X63" s="46"/>
      <c r="Y63" s="46"/>
      <c r="Z63" s="46"/>
    </row>
    <row r="64" spans="2:34" s="56" customFormat="1" ht="21" customHeight="1">
      <c r="B64" s="167"/>
      <c r="C64" s="168"/>
      <c r="D64" s="514" t="s">
        <v>173</v>
      </c>
      <c r="E64" s="515"/>
      <c r="F64" s="515"/>
      <c r="G64" s="515"/>
      <c r="H64" s="515"/>
      <c r="I64" s="515"/>
      <c r="J64" s="515"/>
      <c r="K64" s="515"/>
      <c r="L64" s="515"/>
      <c r="M64" s="515"/>
      <c r="N64" s="515"/>
      <c r="O64" s="516"/>
      <c r="P64" s="59" t="s">
        <v>200</v>
      </c>
      <c r="Q64" s="53" t="s">
        <v>78</v>
      </c>
      <c r="R64" s="62">
        <v>1</v>
      </c>
      <c r="S64" s="64"/>
      <c r="T64" s="55"/>
      <c r="V64" s="46"/>
      <c r="W64" s="46"/>
      <c r="X64" s="46"/>
      <c r="Y64" s="46"/>
      <c r="Z64" s="46"/>
    </row>
    <row r="65" spans="2:26" s="56" customFormat="1" ht="21" customHeight="1">
      <c r="B65" s="561">
        <v>3</v>
      </c>
      <c r="C65" s="562"/>
      <c r="D65" s="514" t="s">
        <v>171</v>
      </c>
      <c r="E65" s="515"/>
      <c r="F65" s="515"/>
      <c r="G65" s="515"/>
      <c r="H65" s="515"/>
      <c r="I65" s="515"/>
      <c r="J65" s="515"/>
      <c r="K65" s="515"/>
      <c r="L65" s="515"/>
      <c r="M65" s="515"/>
      <c r="N65" s="515"/>
      <c r="O65" s="516"/>
      <c r="P65" s="59" t="s">
        <v>200</v>
      </c>
      <c r="Q65" s="53" t="s">
        <v>74</v>
      </c>
      <c r="R65" s="62">
        <v>1</v>
      </c>
      <c r="S65" s="64"/>
      <c r="T65" s="55">
        <f t="shared" si="2"/>
        <v>0</v>
      </c>
      <c r="V65" s="46"/>
      <c r="W65" s="46"/>
      <c r="X65" s="46"/>
      <c r="Y65" s="46"/>
      <c r="Z65" s="46"/>
    </row>
    <row r="66" spans="2:26" s="56" customFormat="1" ht="21" customHeight="1">
      <c r="B66" s="561">
        <v>4</v>
      </c>
      <c r="C66" s="562"/>
      <c r="D66" s="514" t="s">
        <v>170</v>
      </c>
      <c r="E66" s="515"/>
      <c r="F66" s="515"/>
      <c r="G66" s="515"/>
      <c r="H66" s="515"/>
      <c r="I66" s="515"/>
      <c r="J66" s="515"/>
      <c r="K66" s="515"/>
      <c r="L66" s="515"/>
      <c r="M66" s="515"/>
      <c r="N66" s="515"/>
      <c r="O66" s="516"/>
      <c r="P66" s="59" t="s">
        <v>200</v>
      </c>
      <c r="Q66" s="53" t="s">
        <v>74</v>
      </c>
      <c r="R66" s="62">
        <v>1</v>
      </c>
      <c r="S66" s="64"/>
      <c r="T66" s="55">
        <f t="shared" si="2"/>
        <v>0</v>
      </c>
      <c r="V66" s="46"/>
      <c r="W66" s="46"/>
      <c r="X66" s="46"/>
      <c r="Y66" s="46"/>
      <c r="Z66" s="46"/>
    </row>
    <row r="67" spans="2:26" s="56" customFormat="1" ht="21" customHeight="1">
      <c r="B67" s="167"/>
      <c r="C67" s="168"/>
      <c r="D67" s="547" t="s">
        <v>176</v>
      </c>
      <c r="E67" s="548"/>
      <c r="F67" s="548"/>
      <c r="G67" s="548"/>
      <c r="H67" s="548"/>
      <c r="I67" s="548"/>
      <c r="J67" s="548"/>
      <c r="K67" s="548"/>
      <c r="L67" s="548"/>
      <c r="M67" s="548"/>
      <c r="N67" s="548"/>
      <c r="O67" s="549"/>
      <c r="P67" s="59" t="s">
        <v>200</v>
      </c>
      <c r="Q67" s="53" t="s">
        <v>37</v>
      </c>
      <c r="R67" s="62">
        <v>1</v>
      </c>
      <c r="S67" s="64"/>
      <c r="T67" s="55"/>
      <c r="V67" s="46"/>
      <c r="W67" s="46"/>
      <c r="X67" s="46"/>
      <c r="Y67" s="46"/>
      <c r="Z67" s="46"/>
    </row>
    <row r="68" spans="2:26" s="56" customFormat="1" ht="21" customHeight="1">
      <c r="B68" s="167"/>
      <c r="C68" s="168"/>
      <c r="D68" s="547" t="s">
        <v>175</v>
      </c>
      <c r="E68" s="548"/>
      <c r="F68" s="548"/>
      <c r="G68" s="548"/>
      <c r="H68" s="548"/>
      <c r="I68" s="548"/>
      <c r="J68" s="548"/>
      <c r="K68" s="548"/>
      <c r="L68" s="548"/>
      <c r="M68" s="548"/>
      <c r="N68" s="548"/>
      <c r="O68" s="549"/>
      <c r="P68" s="59" t="s">
        <v>200</v>
      </c>
      <c r="Q68" s="53" t="s">
        <v>37</v>
      </c>
      <c r="R68" s="62">
        <v>1</v>
      </c>
      <c r="S68" s="64"/>
      <c r="T68" s="55"/>
      <c r="V68" s="46"/>
      <c r="W68" s="46"/>
      <c r="X68" s="46"/>
      <c r="Y68" s="46"/>
      <c r="Z68" s="46"/>
    </row>
    <row r="69" spans="2:26" s="56" customFormat="1" ht="15" customHeight="1">
      <c r="B69" s="561">
        <v>5</v>
      </c>
      <c r="C69" s="562"/>
      <c r="D69" s="547" t="s">
        <v>195</v>
      </c>
      <c r="E69" s="548"/>
      <c r="F69" s="548"/>
      <c r="G69" s="548"/>
      <c r="H69" s="548"/>
      <c r="I69" s="548"/>
      <c r="J69" s="548"/>
      <c r="K69" s="548"/>
      <c r="L69" s="548"/>
      <c r="M69" s="548"/>
      <c r="N69" s="548"/>
      <c r="O69" s="549"/>
      <c r="P69" s="59" t="s">
        <v>200</v>
      </c>
      <c r="Q69" s="53" t="s">
        <v>37</v>
      </c>
      <c r="R69" s="54">
        <v>2</v>
      </c>
      <c r="S69" s="64"/>
      <c r="T69" s="55">
        <f t="shared" si="2"/>
        <v>0</v>
      </c>
      <c r="V69" s="46" t="s">
        <v>81</v>
      </c>
      <c r="W69" s="46"/>
      <c r="X69" s="46"/>
      <c r="Y69" s="46"/>
      <c r="Z69" s="46"/>
    </row>
    <row r="70" spans="2:26" s="56" customFormat="1" ht="15" customHeight="1">
      <c r="B70" s="561">
        <v>6</v>
      </c>
      <c r="C70" s="562"/>
      <c r="D70" s="547" t="s">
        <v>194</v>
      </c>
      <c r="E70" s="548"/>
      <c r="F70" s="548"/>
      <c r="G70" s="548"/>
      <c r="H70" s="548"/>
      <c r="I70" s="548"/>
      <c r="J70" s="548"/>
      <c r="K70" s="548"/>
      <c r="L70" s="548"/>
      <c r="M70" s="548"/>
      <c r="N70" s="548"/>
      <c r="O70" s="549"/>
      <c r="P70" s="59" t="s">
        <v>200</v>
      </c>
      <c r="Q70" s="53" t="s">
        <v>37</v>
      </c>
      <c r="R70" s="54">
        <v>3</v>
      </c>
      <c r="S70" s="60"/>
      <c r="T70" s="55">
        <f t="shared" si="2"/>
        <v>0</v>
      </c>
      <c r="V70" s="46" t="s">
        <v>81</v>
      </c>
      <c r="W70" s="46"/>
      <c r="X70" s="46"/>
      <c r="Y70" s="46"/>
      <c r="Z70" s="46"/>
    </row>
    <row r="71" spans="2:26" s="56" customFormat="1" ht="15" customHeight="1">
      <c r="B71" s="561">
        <v>7</v>
      </c>
      <c r="C71" s="562"/>
      <c r="D71" s="563" t="s">
        <v>172</v>
      </c>
      <c r="E71" s="564"/>
      <c r="F71" s="564"/>
      <c r="G71" s="564"/>
      <c r="H71" s="564"/>
      <c r="I71" s="564"/>
      <c r="J71" s="564"/>
      <c r="K71" s="564"/>
      <c r="L71" s="564"/>
      <c r="M71" s="564"/>
      <c r="N71" s="564"/>
      <c r="O71" s="565"/>
      <c r="P71" s="59"/>
      <c r="Q71" s="53" t="s">
        <v>37</v>
      </c>
      <c r="R71" s="54">
        <v>6</v>
      </c>
      <c r="S71" s="60">
        <v>6900</v>
      </c>
      <c r="T71" s="55">
        <f t="shared" si="2"/>
        <v>41400</v>
      </c>
      <c r="V71" s="46" t="s">
        <v>81</v>
      </c>
      <c r="W71" s="46"/>
      <c r="X71" s="46"/>
      <c r="Y71" s="46"/>
      <c r="Z71" s="46"/>
    </row>
    <row r="72" spans="2:26" s="56" customFormat="1" ht="15" customHeight="1">
      <c r="B72" s="561">
        <v>11</v>
      </c>
      <c r="C72" s="562"/>
      <c r="D72" s="508" t="s">
        <v>203</v>
      </c>
      <c r="E72" s="509"/>
      <c r="F72" s="509"/>
      <c r="G72" s="509"/>
      <c r="H72" s="509"/>
      <c r="I72" s="509"/>
      <c r="J72" s="509"/>
      <c r="K72" s="509"/>
      <c r="L72" s="509"/>
      <c r="M72" s="509"/>
      <c r="N72" s="509"/>
      <c r="O72" s="510"/>
      <c r="P72" s="57"/>
      <c r="Q72" s="53" t="s">
        <v>37</v>
      </c>
      <c r="R72" s="54">
        <v>1</v>
      </c>
      <c r="S72" s="58">
        <v>12650</v>
      </c>
      <c r="T72" s="55">
        <f t="shared" si="2"/>
        <v>12650</v>
      </c>
      <c r="V72" s="46" t="s">
        <v>81</v>
      </c>
      <c r="W72" s="46"/>
      <c r="X72" s="46"/>
      <c r="Y72" s="46"/>
      <c r="Z72" s="46"/>
    </row>
    <row r="73" spans="2:26" s="56" customFormat="1" ht="15" customHeight="1">
      <c r="B73" s="212"/>
      <c r="C73" s="213"/>
      <c r="D73" s="508" t="s">
        <v>204</v>
      </c>
      <c r="E73" s="509"/>
      <c r="F73" s="509"/>
      <c r="G73" s="509"/>
      <c r="H73" s="509"/>
      <c r="I73" s="509"/>
      <c r="J73" s="509"/>
      <c r="K73" s="509"/>
      <c r="L73" s="509"/>
      <c r="M73" s="509"/>
      <c r="N73" s="509"/>
      <c r="O73" s="510"/>
      <c r="P73" s="57"/>
      <c r="Q73" s="53" t="s">
        <v>37</v>
      </c>
      <c r="R73" s="54">
        <v>1</v>
      </c>
      <c r="S73" s="226">
        <v>1350</v>
      </c>
      <c r="T73" s="55">
        <f t="shared" si="2"/>
        <v>1350</v>
      </c>
      <c r="V73" s="46"/>
      <c r="W73" s="46"/>
      <c r="X73" s="46"/>
      <c r="Y73" s="46"/>
      <c r="Z73" s="46"/>
    </row>
    <row r="74" spans="2:26" s="56" customFormat="1" ht="15" customHeight="1">
      <c r="B74" s="561">
        <v>13</v>
      </c>
      <c r="C74" s="562"/>
      <c r="D74" s="508" t="s">
        <v>205</v>
      </c>
      <c r="E74" s="509"/>
      <c r="F74" s="509"/>
      <c r="G74" s="509"/>
      <c r="H74" s="509"/>
      <c r="I74" s="509"/>
      <c r="J74" s="509"/>
      <c r="K74" s="509"/>
      <c r="L74" s="509"/>
      <c r="M74" s="509"/>
      <c r="N74" s="509"/>
      <c r="O74" s="510"/>
      <c r="P74" s="57"/>
      <c r="Q74" s="53" t="s">
        <v>37</v>
      </c>
      <c r="R74" s="54">
        <v>1</v>
      </c>
      <c r="S74" s="60">
        <v>2200</v>
      </c>
      <c r="T74" s="55">
        <f t="shared" si="2"/>
        <v>2200</v>
      </c>
      <c r="V74" s="46" t="s">
        <v>81</v>
      </c>
      <c r="W74" s="46"/>
      <c r="X74" s="46"/>
      <c r="Y74" s="46"/>
      <c r="Z74" s="46"/>
    </row>
    <row r="75" spans="2:26" s="56" customFormat="1" ht="15" customHeight="1">
      <c r="B75" s="212"/>
      <c r="C75" s="213"/>
      <c r="D75" s="508" t="s">
        <v>206</v>
      </c>
      <c r="E75" s="509"/>
      <c r="F75" s="509"/>
      <c r="G75" s="509"/>
      <c r="H75" s="509"/>
      <c r="I75" s="509"/>
      <c r="J75" s="509"/>
      <c r="K75" s="509"/>
      <c r="L75" s="509"/>
      <c r="M75" s="509"/>
      <c r="N75" s="509"/>
      <c r="O75" s="510"/>
      <c r="P75" s="57"/>
      <c r="Q75" s="53" t="s">
        <v>37</v>
      </c>
      <c r="R75" s="54">
        <v>1</v>
      </c>
      <c r="S75" s="60">
        <v>6200</v>
      </c>
      <c r="T75" s="55">
        <f t="shared" si="2"/>
        <v>6200</v>
      </c>
      <c r="V75" s="46"/>
      <c r="W75" s="46"/>
      <c r="X75" s="46"/>
      <c r="Y75" s="46"/>
      <c r="Z75" s="46"/>
    </row>
    <row r="76" spans="2:26" s="56" customFormat="1" ht="15" customHeight="1">
      <c r="B76" s="561">
        <v>14</v>
      </c>
      <c r="C76" s="562"/>
      <c r="D76" s="508" t="s">
        <v>207</v>
      </c>
      <c r="E76" s="509"/>
      <c r="F76" s="509"/>
      <c r="G76" s="509"/>
      <c r="H76" s="509"/>
      <c r="I76" s="509"/>
      <c r="J76" s="509"/>
      <c r="K76" s="509"/>
      <c r="L76" s="509"/>
      <c r="M76" s="509"/>
      <c r="N76" s="509"/>
      <c r="O76" s="510"/>
      <c r="P76" s="57"/>
      <c r="Q76" s="53" t="s">
        <v>37</v>
      </c>
      <c r="R76" s="54">
        <v>1</v>
      </c>
      <c r="S76" s="60">
        <v>2100</v>
      </c>
      <c r="T76" s="55">
        <f t="shared" si="2"/>
        <v>2100</v>
      </c>
      <c r="V76" s="46" t="s">
        <v>81</v>
      </c>
      <c r="W76" s="46"/>
      <c r="X76" s="46"/>
      <c r="Y76" s="46"/>
      <c r="Z76" s="46"/>
    </row>
    <row r="77" spans="2:26" s="56" customFormat="1" ht="15" customHeight="1">
      <c r="B77" s="212"/>
      <c r="C77" s="213"/>
      <c r="D77" s="508" t="s">
        <v>208</v>
      </c>
      <c r="E77" s="509"/>
      <c r="F77" s="509"/>
      <c r="G77" s="509"/>
      <c r="H77" s="509"/>
      <c r="I77" s="509"/>
      <c r="J77" s="509"/>
      <c r="K77" s="509"/>
      <c r="L77" s="509"/>
      <c r="M77" s="509"/>
      <c r="N77" s="509"/>
      <c r="O77" s="510"/>
      <c r="P77" s="57"/>
      <c r="Q77" s="53" t="s">
        <v>37</v>
      </c>
      <c r="R77" s="54">
        <v>1</v>
      </c>
      <c r="S77" s="60">
        <v>1650</v>
      </c>
      <c r="T77" s="55">
        <f t="shared" si="2"/>
        <v>1650</v>
      </c>
      <c r="V77" s="46"/>
      <c r="W77" s="46"/>
      <c r="X77" s="46"/>
      <c r="Y77" s="46"/>
      <c r="Z77" s="46"/>
    </row>
    <row r="78" spans="2:26" s="56" customFormat="1" ht="15" customHeight="1">
      <c r="B78" s="561">
        <v>15</v>
      </c>
      <c r="C78" s="562"/>
      <c r="D78" s="378" t="s">
        <v>178</v>
      </c>
      <c r="E78" s="379"/>
      <c r="F78" s="379"/>
      <c r="G78" s="379"/>
      <c r="H78" s="379"/>
      <c r="I78" s="379"/>
      <c r="J78" s="379"/>
      <c r="K78" s="379"/>
      <c r="L78" s="379"/>
      <c r="M78" s="379"/>
      <c r="N78" s="379"/>
      <c r="O78" s="380"/>
      <c r="P78" s="57"/>
      <c r="Q78" s="53" t="s">
        <v>37</v>
      </c>
      <c r="R78" s="54">
        <v>5</v>
      </c>
      <c r="S78" s="60">
        <v>2200</v>
      </c>
      <c r="T78" s="55">
        <f t="shared" si="2"/>
        <v>11000</v>
      </c>
      <c r="V78" s="46" t="s">
        <v>81</v>
      </c>
      <c r="W78" s="46"/>
      <c r="X78" s="46"/>
      <c r="Y78" s="46"/>
      <c r="Z78" s="46"/>
    </row>
    <row r="79" spans="2:26" s="56" customFormat="1" ht="15" customHeight="1">
      <c r="B79" s="561">
        <v>16</v>
      </c>
      <c r="C79" s="562"/>
      <c r="D79" s="378" t="s">
        <v>179</v>
      </c>
      <c r="E79" s="379"/>
      <c r="F79" s="379"/>
      <c r="G79" s="379"/>
      <c r="H79" s="379"/>
      <c r="I79" s="379"/>
      <c r="J79" s="379"/>
      <c r="K79" s="379"/>
      <c r="L79" s="379"/>
      <c r="M79" s="379"/>
      <c r="N79" s="379"/>
      <c r="O79" s="380"/>
      <c r="P79" s="57"/>
      <c r="Q79" s="53" t="s">
        <v>37</v>
      </c>
      <c r="R79" s="65">
        <v>1</v>
      </c>
      <c r="S79" s="60">
        <v>1350</v>
      </c>
      <c r="T79" s="55">
        <f t="shared" si="2"/>
        <v>1350</v>
      </c>
      <c r="V79" s="46" t="s">
        <v>81</v>
      </c>
      <c r="W79" s="46"/>
      <c r="X79" s="46"/>
      <c r="Y79" s="46"/>
      <c r="Z79" s="46"/>
    </row>
    <row r="80" spans="2:26" s="56" customFormat="1" ht="15" customHeight="1">
      <c r="B80" s="561">
        <v>17</v>
      </c>
      <c r="C80" s="562"/>
      <c r="D80" s="378" t="s">
        <v>180</v>
      </c>
      <c r="E80" s="379"/>
      <c r="F80" s="379"/>
      <c r="G80" s="379"/>
      <c r="H80" s="379"/>
      <c r="I80" s="379"/>
      <c r="J80" s="379"/>
      <c r="K80" s="379"/>
      <c r="L80" s="379"/>
      <c r="M80" s="379"/>
      <c r="N80" s="379"/>
      <c r="O80" s="380"/>
      <c r="P80" s="57"/>
      <c r="Q80" s="53" t="s">
        <v>37</v>
      </c>
      <c r="R80" s="65">
        <v>1</v>
      </c>
      <c r="S80" s="63">
        <v>2450</v>
      </c>
      <c r="T80" s="55">
        <f t="shared" si="2"/>
        <v>2450</v>
      </c>
      <c r="V80" s="46" t="s">
        <v>81</v>
      </c>
      <c r="W80" s="46"/>
      <c r="X80" s="46"/>
      <c r="Y80" s="46"/>
      <c r="Z80" s="46"/>
    </row>
    <row r="81" spans="2:26" s="56" customFormat="1" ht="15" customHeight="1">
      <c r="B81" s="212"/>
      <c r="C81" s="213"/>
      <c r="D81" s="195"/>
      <c r="E81" s="196"/>
      <c r="F81" s="196"/>
      <c r="G81" s="196"/>
      <c r="H81" s="196"/>
      <c r="I81" s="196"/>
      <c r="J81" s="196"/>
      <c r="K81" s="196"/>
      <c r="L81" s="196"/>
      <c r="M81" s="196"/>
      <c r="N81" s="196"/>
      <c r="O81" s="197"/>
      <c r="P81" s="57"/>
      <c r="Q81" s="53"/>
      <c r="R81" s="65"/>
      <c r="S81" s="63"/>
      <c r="T81" s="55"/>
      <c r="V81" s="46"/>
      <c r="W81" s="46"/>
      <c r="X81" s="46"/>
      <c r="Y81" s="46"/>
      <c r="Z81" s="46"/>
    </row>
    <row r="82" spans="2:26" s="56" customFormat="1" ht="15" customHeight="1">
      <c r="B82" s="149"/>
      <c r="C82" s="66"/>
      <c r="D82" s="378"/>
      <c r="E82" s="379"/>
      <c r="F82" s="379"/>
      <c r="G82" s="379"/>
      <c r="H82" s="379"/>
      <c r="I82" s="379"/>
      <c r="J82" s="379"/>
      <c r="K82" s="379"/>
      <c r="L82" s="379"/>
      <c r="M82" s="379"/>
      <c r="N82" s="379"/>
      <c r="O82" s="380"/>
      <c r="P82" s="57"/>
      <c r="Q82" s="53"/>
      <c r="R82" s="65"/>
      <c r="S82" s="64"/>
      <c r="T82" s="55">
        <f t="shared" si="2"/>
        <v>0</v>
      </c>
      <c r="V82" s="46"/>
      <c r="W82" s="46"/>
      <c r="X82" s="46"/>
      <c r="Y82" s="46"/>
      <c r="Z82" s="46"/>
    </row>
    <row r="83" spans="2:26" s="56" customFormat="1" ht="15" customHeight="1">
      <c r="B83" s="141"/>
      <c r="C83" s="142"/>
      <c r="D83" s="552" t="s">
        <v>55</v>
      </c>
      <c r="E83" s="553"/>
      <c r="F83" s="553"/>
      <c r="G83" s="553"/>
      <c r="H83" s="553"/>
      <c r="I83" s="553"/>
      <c r="J83" s="553"/>
      <c r="K83" s="553"/>
      <c r="L83" s="553"/>
      <c r="M83" s="553"/>
      <c r="N83" s="553"/>
      <c r="O83" s="554"/>
      <c r="P83" s="57"/>
      <c r="Q83" s="53"/>
      <c r="R83" s="62"/>
      <c r="S83" s="60"/>
      <c r="T83" s="61">
        <f>SUM(T62:T82)</f>
        <v>82350</v>
      </c>
      <c r="V83" s="46"/>
      <c r="W83" s="46"/>
      <c r="X83" s="46"/>
      <c r="Y83" s="46"/>
      <c r="Z83" s="46"/>
    </row>
    <row r="84" spans="2:26" s="56" customFormat="1" ht="15" customHeight="1">
      <c r="B84" s="487"/>
      <c r="C84" s="499"/>
      <c r="D84" s="378"/>
      <c r="E84" s="379"/>
      <c r="F84" s="379"/>
      <c r="G84" s="379"/>
      <c r="H84" s="379"/>
      <c r="I84" s="379"/>
      <c r="J84" s="379"/>
      <c r="K84" s="379"/>
      <c r="L84" s="379"/>
      <c r="M84" s="379"/>
      <c r="N84" s="379"/>
      <c r="O84" s="380"/>
      <c r="P84" s="57"/>
      <c r="Q84" s="53"/>
      <c r="R84" s="62"/>
      <c r="S84" s="52"/>
      <c r="T84" s="55">
        <f>S84*R84</f>
        <v>0</v>
      </c>
      <c r="V84" s="46"/>
      <c r="W84" s="46"/>
      <c r="X84" s="46"/>
      <c r="Y84" s="46"/>
      <c r="Z84" s="46"/>
    </row>
    <row r="85" spans="2:26" s="56" customFormat="1" ht="15" customHeight="1">
      <c r="B85" s="503" t="s">
        <v>85</v>
      </c>
      <c r="C85" s="504"/>
      <c r="D85" s="558" t="s">
        <v>86</v>
      </c>
      <c r="E85" s="559"/>
      <c r="F85" s="559"/>
      <c r="G85" s="559"/>
      <c r="H85" s="559"/>
      <c r="I85" s="559"/>
      <c r="J85" s="559"/>
      <c r="K85" s="559"/>
      <c r="L85" s="559"/>
      <c r="M85" s="559"/>
      <c r="N85" s="559"/>
      <c r="O85" s="560"/>
      <c r="P85" s="59"/>
      <c r="Q85" s="53"/>
      <c r="R85" s="62"/>
      <c r="S85" s="60"/>
      <c r="T85" s="55"/>
      <c r="V85" s="46"/>
      <c r="W85" s="46"/>
      <c r="X85" s="46"/>
      <c r="Y85" s="46"/>
      <c r="Z85" s="46"/>
    </row>
    <row r="86" spans="2:26" s="56" customFormat="1" ht="15" customHeight="1">
      <c r="B86" s="480">
        <v>1</v>
      </c>
      <c r="C86" s="481"/>
      <c r="D86" s="547" t="s">
        <v>181</v>
      </c>
      <c r="E86" s="548"/>
      <c r="F86" s="548"/>
      <c r="G86" s="548"/>
      <c r="H86" s="548"/>
      <c r="I86" s="548"/>
      <c r="J86" s="548"/>
      <c r="K86" s="548"/>
      <c r="L86" s="548"/>
      <c r="M86" s="548"/>
      <c r="N86" s="548"/>
      <c r="O86" s="549"/>
      <c r="P86" s="59" t="s">
        <v>200</v>
      </c>
      <c r="Q86" s="53" t="s">
        <v>74</v>
      </c>
      <c r="R86" s="62">
        <v>2</v>
      </c>
      <c r="S86" s="63"/>
      <c r="T86" s="55">
        <f>S86*R86</f>
        <v>0</v>
      </c>
      <c r="V86" s="46" t="s">
        <v>81</v>
      </c>
      <c r="W86" s="46" t="s">
        <v>87</v>
      </c>
      <c r="X86" s="46"/>
      <c r="Y86" s="46"/>
      <c r="Z86" s="46"/>
    </row>
    <row r="87" spans="2:26" s="56" customFormat="1" ht="15" customHeight="1">
      <c r="B87" s="480">
        <v>2</v>
      </c>
      <c r="C87" s="481"/>
      <c r="D87" s="547" t="s">
        <v>182</v>
      </c>
      <c r="E87" s="548"/>
      <c r="F87" s="548"/>
      <c r="G87" s="548"/>
      <c r="H87" s="548"/>
      <c r="I87" s="548"/>
      <c r="J87" s="548"/>
      <c r="K87" s="548"/>
      <c r="L87" s="548"/>
      <c r="M87" s="548"/>
      <c r="N87" s="548"/>
      <c r="O87" s="549"/>
      <c r="P87" s="59" t="s">
        <v>200</v>
      </c>
      <c r="Q87" s="53" t="s">
        <v>74</v>
      </c>
      <c r="R87" s="62">
        <v>2</v>
      </c>
      <c r="S87" s="63"/>
      <c r="T87" s="55">
        <f>S87*R87</f>
        <v>0</v>
      </c>
      <c r="V87" s="46"/>
      <c r="W87" s="46"/>
      <c r="X87" s="46"/>
      <c r="Y87" s="46"/>
      <c r="Z87" s="46"/>
    </row>
    <row r="88" spans="2:26" s="56" customFormat="1" ht="15" customHeight="1">
      <c r="B88" s="480">
        <v>3</v>
      </c>
      <c r="C88" s="481"/>
      <c r="D88" s="514" t="s">
        <v>183</v>
      </c>
      <c r="E88" s="515"/>
      <c r="F88" s="515"/>
      <c r="G88" s="515"/>
      <c r="H88" s="515"/>
      <c r="I88" s="515"/>
      <c r="J88" s="515"/>
      <c r="K88" s="515"/>
      <c r="L88" s="515"/>
      <c r="M88" s="515"/>
      <c r="N88" s="515"/>
      <c r="O88" s="516"/>
      <c r="P88" s="59" t="s">
        <v>200</v>
      </c>
      <c r="Q88" s="53" t="s">
        <v>78</v>
      </c>
      <c r="R88" s="62">
        <v>7</v>
      </c>
      <c r="S88" s="63"/>
      <c r="T88" s="55"/>
      <c r="V88" s="46"/>
      <c r="W88" s="46"/>
      <c r="X88" s="46"/>
      <c r="Y88" s="46"/>
      <c r="Z88" s="46"/>
    </row>
    <row r="89" spans="2:26" s="56" customFormat="1" ht="15" customHeight="1">
      <c r="B89" s="480">
        <v>4</v>
      </c>
      <c r="C89" s="481"/>
      <c r="D89" s="514" t="s">
        <v>186</v>
      </c>
      <c r="E89" s="515"/>
      <c r="F89" s="515"/>
      <c r="G89" s="515"/>
      <c r="H89" s="515"/>
      <c r="I89" s="515"/>
      <c r="J89" s="515"/>
      <c r="K89" s="515"/>
      <c r="L89" s="515"/>
      <c r="M89" s="515"/>
      <c r="N89" s="515"/>
      <c r="O89" s="516"/>
      <c r="P89" s="59" t="s">
        <v>200</v>
      </c>
      <c r="Q89" s="53" t="s">
        <v>78</v>
      </c>
      <c r="R89" s="62">
        <v>1</v>
      </c>
      <c r="S89" s="63"/>
      <c r="T89" s="55"/>
      <c r="V89" s="46"/>
      <c r="W89" s="46"/>
      <c r="X89" s="46"/>
      <c r="Y89" s="46"/>
      <c r="Z89" s="46"/>
    </row>
    <row r="90" spans="2:26" s="56" customFormat="1" ht="15" customHeight="1">
      <c r="B90" s="480">
        <v>5</v>
      </c>
      <c r="C90" s="481"/>
      <c r="D90" s="547" t="s">
        <v>187</v>
      </c>
      <c r="E90" s="548"/>
      <c r="F90" s="548"/>
      <c r="G90" s="548"/>
      <c r="H90" s="548"/>
      <c r="I90" s="548"/>
      <c r="J90" s="548"/>
      <c r="K90" s="548"/>
      <c r="L90" s="548"/>
      <c r="M90" s="548"/>
      <c r="N90" s="548"/>
      <c r="O90" s="549"/>
      <c r="P90" s="59" t="s">
        <v>200</v>
      </c>
      <c r="Q90" s="53" t="s">
        <v>37</v>
      </c>
      <c r="R90" s="62">
        <v>4</v>
      </c>
      <c r="S90" s="63"/>
      <c r="T90" s="55"/>
      <c r="V90" s="46"/>
      <c r="W90" s="46"/>
      <c r="X90" s="46"/>
      <c r="Y90" s="46"/>
      <c r="Z90" s="46"/>
    </row>
    <row r="91" spans="2:26" s="56" customFormat="1" ht="15" customHeight="1">
      <c r="B91" s="480">
        <v>6</v>
      </c>
      <c r="C91" s="481"/>
      <c r="D91" s="547" t="s">
        <v>196</v>
      </c>
      <c r="E91" s="548"/>
      <c r="F91" s="548"/>
      <c r="G91" s="548"/>
      <c r="H91" s="548"/>
      <c r="I91" s="548"/>
      <c r="J91" s="548"/>
      <c r="K91" s="548"/>
      <c r="L91" s="548"/>
      <c r="M91" s="548"/>
      <c r="N91" s="548"/>
      <c r="O91" s="549"/>
      <c r="P91" s="59" t="s">
        <v>200</v>
      </c>
      <c r="Q91" s="53" t="s">
        <v>37</v>
      </c>
      <c r="R91" s="62">
        <v>2</v>
      </c>
      <c r="S91" s="55"/>
      <c r="T91" s="55">
        <f t="shared" ref="T91:T95" si="3">S91*R91</f>
        <v>0</v>
      </c>
      <c r="V91" s="46" t="s">
        <v>81</v>
      </c>
      <c r="W91" s="46"/>
      <c r="X91" s="46"/>
      <c r="Y91" s="46"/>
      <c r="Z91" s="46"/>
    </row>
    <row r="92" spans="2:26" s="56" customFormat="1" ht="15" customHeight="1">
      <c r="B92" s="480">
        <v>7</v>
      </c>
      <c r="C92" s="481"/>
      <c r="D92" s="508" t="s">
        <v>209</v>
      </c>
      <c r="E92" s="509"/>
      <c r="F92" s="509"/>
      <c r="G92" s="509"/>
      <c r="H92" s="509"/>
      <c r="I92" s="509"/>
      <c r="J92" s="509"/>
      <c r="K92" s="509"/>
      <c r="L92" s="509"/>
      <c r="M92" s="509"/>
      <c r="N92" s="509"/>
      <c r="O92" s="510"/>
      <c r="P92" s="59"/>
      <c r="Q92" s="53" t="s">
        <v>37</v>
      </c>
      <c r="R92" s="54">
        <v>2</v>
      </c>
      <c r="S92" s="60">
        <v>12650</v>
      </c>
      <c r="T92" s="55">
        <f t="shared" si="3"/>
        <v>25300</v>
      </c>
      <c r="V92" s="46" t="s">
        <v>81</v>
      </c>
      <c r="W92" s="46"/>
      <c r="X92" s="46"/>
      <c r="Y92" s="46"/>
      <c r="Z92" s="46"/>
    </row>
    <row r="93" spans="2:26" s="56" customFormat="1" ht="15" customHeight="1">
      <c r="B93" s="188"/>
      <c r="C93" s="189"/>
      <c r="D93" s="508" t="s">
        <v>210</v>
      </c>
      <c r="E93" s="509"/>
      <c r="F93" s="509"/>
      <c r="G93" s="509"/>
      <c r="H93" s="509"/>
      <c r="I93" s="509"/>
      <c r="J93" s="509"/>
      <c r="K93" s="509"/>
      <c r="L93" s="509"/>
      <c r="M93" s="509"/>
      <c r="N93" s="509"/>
      <c r="O93" s="510"/>
      <c r="P93" s="59"/>
      <c r="Q93" s="53" t="s">
        <v>37</v>
      </c>
      <c r="R93" s="54">
        <v>2</v>
      </c>
      <c r="S93" s="60">
        <v>8200</v>
      </c>
      <c r="T93" s="55">
        <f t="shared" si="3"/>
        <v>16400</v>
      </c>
      <c r="V93" s="46"/>
      <c r="W93" s="46"/>
      <c r="X93" s="46"/>
      <c r="Y93" s="46"/>
      <c r="Z93" s="46"/>
    </row>
    <row r="94" spans="2:26" s="56" customFormat="1" ht="15" customHeight="1">
      <c r="B94" s="188"/>
      <c r="C94" s="189"/>
      <c r="D94" s="508" t="s">
        <v>211</v>
      </c>
      <c r="E94" s="509"/>
      <c r="F94" s="509"/>
      <c r="G94" s="509"/>
      <c r="H94" s="509"/>
      <c r="I94" s="509"/>
      <c r="J94" s="509"/>
      <c r="K94" s="509"/>
      <c r="L94" s="509"/>
      <c r="M94" s="509"/>
      <c r="N94" s="509"/>
      <c r="O94" s="510"/>
      <c r="P94" s="59"/>
      <c r="Q94" s="53" t="s">
        <v>37</v>
      </c>
      <c r="R94" s="54">
        <v>4</v>
      </c>
      <c r="S94" s="60">
        <v>2100</v>
      </c>
      <c r="T94" s="55">
        <f t="shared" si="3"/>
        <v>8400</v>
      </c>
      <c r="V94" s="46"/>
      <c r="W94" s="46"/>
      <c r="X94" s="46"/>
      <c r="Y94" s="46"/>
      <c r="Z94" s="46"/>
    </row>
    <row r="95" spans="2:26" s="56" customFormat="1" ht="15" customHeight="1">
      <c r="B95" s="480">
        <v>8</v>
      </c>
      <c r="C95" s="481"/>
      <c r="D95" s="378" t="s">
        <v>212</v>
      </c>
      <c r="E95" s="379"/>
      <c r="F95" s="379"/>
      <c r="G95" s="379"/>
      <c r="H95" s="379"/>
      <c r="I95" s="379"/>
      <c r="J95" s="379"/>
      <c r="K95" s="379"/>
      <c r="L95" s="379"/>
      <c r="M95" s="379"/>
      <c r="N95" s="379"/>
      <c r="O95" s="380"/>
      <c r="P95" s="57"/>
      <c r="Q95" s="53" t="s">
        <v>37</v>
      </c>
      <c r="R95" s="54">
        <v>4</v>
      </c>
      <c r="S95" s="60">
        <v>1350</v>
      </c>
      <c r="T95" s="55">
        <f t="shared" si="3"/>
        <v>5400</v>
      </c>
      <c r="V95" s="46" t="s">
        <v>81</v>
      </c>
      <c r="W95" s="46"/>
      <c r="X95" s="46"/>
      <c r="Y95" s="46"/>
      <c r="Z95" s="46"/>
    </row>
    <row r="96" spans="2:26" s="56" customFormat="1" ht="15" customHeight="1">
      <c r="B96" s="480">
        <v>10</v>
      </c>
      <c r="C96" s="481"/>
      <c r="D96" s="378" t="s">
        <v>82</v>
      </c>
      <c r="E96" s="379"/>
      <c r="F96" s="379"/>
      <c r="G96" s="379"/>
      <c r="H96" s="379"/>
      <c r="I96" s="379"/>
      <c r="J96" s="379"/>
      <c r="K96" s="379"/>
      <c r="L96" s="379"/>
      <c r="M96" s="379"/>
      <c r="N96" s="379"/>
      <c r="O96" s="380"/>
      <c r="P96" s="57"/>
      <c r="Q96" s="53" t="s">
        <v>37</v>
      </c>
      <c r="R96" s="65">
        <v>9</v>
      </c>
      <c r="S96" s="64">
        <v>6900</v>
      </c>
      <c r="T96" s="55">
        <f>S96*R96</f>
        <v>62100</v>
      </c>
      <c r="V96" s="46" t="s">
        <v>81</v>
      </c>
      <c r="W96" s="46"/>
      <c r="X96" s="46"/>
      <c r="Y96" s="46"/>
      <c r="Z96" s="46"/>
    </row>
    <row r="97" spans="2:26" s="56" customFormat="1" ht="15" customHeight="1">
      <c r="B97" s="149"/>
      <c r="C97" s="150"/>
      <c r="D97" s="143"/>
      <c r="E97" s="144"/>
      <c r="F97" s="144"/>
      <c r="G97" s="144"/>
      <c r="H97" s="144"/>
      <c r="I97" s="144"/>
      <c r="J97" s="144"/>
      <c r="K97" s="144"/>
      <c r="L97" s="144"/>
      <c r="M97" s="144"/>
      <c r="N97" s="144"/>
      <c r="O97" s="145" t="s">
        <v>55</v>
      </c>
      <c r="P97" s="57"/>
      <c r="Q97" s="53"/>
      <c r="R97" s="62"/>
      <c r="S97" s="60"/>
      <c r="T97" s="61">
        <f>SUM(T86:T96)</f>
        <v>117600</v>
      </c>
      <c r="V97" s="46"/>
      <c r="W97" s="46"/>
      <c r="X97" s="46"/>
      <c r="Y97" s="46"/>
      <c r="Z97" s="46"/>
    </row>
    <row r="98" spans="2:26" s="56" customFormat="1" ht="30" customHeight="1">
      <c r="B98" s="545" t="s">
        <v>88</v>
      </c>
      <c r="C98" s="546"/>
      <c r="D98" s="555" t="s">
        <v>89</v>
      </c>
      <c r="E98" s="556"/>
      <c r="F98" s="556"/>
      <c r="G98" s="556"/>
      <c r="H98" s="556"/>
      <c r="I98" s="556"/>
      <c r="J98" s="556"/>
      <c r="K98" s="556"/>
      <c r="L98" s="556"/>
      <c r="M98" s="556"/>
      <c r="N98" s="556"/>
      <c r="O98" s="557"/>
      <c r="P98" s="57"/>
      <c r="Q98" s="53"/>
      <c r="R98" s="62"/>
      <c r="S98" s="52"/>
      <c r="T98" s="55"/>
      <c r="V98" s="46"/>
      <c r="W98" s="46"/>
      <c r="X98" s="46"/>
      <c r="Y98" s="46"/>
      <c r="Z98" s="46"/>
    </row>
    <row r="99" spans="2:26" s="56" customFormat="1" ht="15" customHeight="1">
      <c r="B99" s="480">
        <v>1</v>
      </c>
      <c r="C99" s="481"/>
      <c r="D99" s="547" t="s">
        <v>188</v>
      </c>
      <c r="E99" s="548"/>
      <c r="F99" s="548"/>
      <c r="G99" s="548"/>
      <c r="H99" s="548"/>
      <c r="I99" s="548"/>
      <c r="J99" s="548"/>
      <c r="K99" s="548"/>
      <c r="L99" s="548"/>
      <c r="M99" s="548"/>
      <c r="N99" s="548"/>
      <c r="O99" s="549"/>
      <c r="P99" s="59" t="s">
        <v>200</v>
      </c>
      <c r="Q99" s="53" t="s">
        <v>74</v>
      </c>
      <c r="R99" s="62">
        <v>2</v>
      </c>
      <c r="S99" s="52"/>
      <c r="T99" s="55">
        <f>S99*R99</f>
        <v>0</v>
      </c>
      <c r="V99" s="46" t="s">
        <v>81</v>
      </c>
      <c r="W99" s="46"/>
      <c r="X99" s="46"/>
      <c r="Y99" s="46"/>
      <c r="Z99" s="46"/>
    </row>
    <row r="100" spans="2:26" s="56" customFormat="1" ht="15" customHeight="1">
      <c r="B100" s="480">
        <v>2</v>
      </c>
      <c r="C100" s="481"/>
      <c r="D100" s="542" t="s">
        <v>90</v>
      </c>
      <c r="E100" s="543"/>
      <c r="F100" s="543"/>
      <c r="G100" s="543"/>
      <c r="H100" s="543"/>
      <c r="I100" s="543"/>
      <c r="J100" s="543"/>
      <c r="K100" s="543"/>
      <c r="L100" s="543"/>
      <c r="M100" s="543"/>
      <c r="N100" s="543"/>
      <c r="O100" s="544"/>
      <c r="P100" s="59" t="s">
        <v>200</v>
      </c>
      <c r="Q100" s="53" t="s">
        <v>74</v>
      </c>
      <c r="R100" s="62">
        <v>2</v>
      </c>
      <c r="S100" s="52"/>
      <c r="T100" s="55">
        <f>S100*R100</f>
        <v>0</v>
      </c>
      <c r="V100" s="46"/>
      <c r="W100" s="46"/>
      <c r="X100" s="46"/>
      <c r="Y100" s="46"/>
      <c r="Z100" s="46"/>
    </row>
    <row r="101" spans="2:26" s="56" customFormat="1" ht="15" customHeight="1">
      <c r="B101" s="480">
        <v>3</v>
      </c>
      <c r="C101" s="481"/>
      <c r="D101" s="542" t="s">
        <v>198</v>
      </c>
      <c r="E101" s="543"/>
      <c r="F101" s="543"/>
      <c r="G101" s="543"/>
      <c r="H101" s="543"/>
      <c r="I101" s="543"/>
      <c r="J101" s="543"/>
      <c r="K101" s="543"/>
      <c r="L101" s="543"/>
      <c r="M101" s="543"/>
      <c r="N101" s="543"/>
      <c r="O101" s="544"/>
      <c r="P101" s="59" t="s">
        <v>200</v>
      </c>
      <c r="Q101" s="53" t="s">
        <v>37</v>
      </c>
      <c r="R101" s="62">
        <v>2</v>
      </c>
      <c r="S101" s="52"/>
      <c r="T101" s="55">
        <f>S101*R101</f>
        <v>0</v>
      </c>
      <c r="V101" s="46"/>
      <c r="W101" s="46"/>
      <c r="X101" s="46"/>
      <c r="Y101" s="46"/>
      <c r="Z101" s="46"/>
    </row>
    <row r="102" spans="2:26" s="56" customFormat="1" ht="15" customHeight="1">
      <c r="B102" s="163"/>
      <c r="C102" s="164"/>
      <c r="D102" s="547" t="s">
        <v>197</v>
      </c>
      <c r="E102" s="548"/>
      <c r="F102" s="548"/>
      <c r="G102" s="548"/>
      <c r="H102" s="548"/>
      <c r="I102" s="548"/>
      <c r="J102" s="548"/>
      <c r="K102" s="548"/>
      <c r="L102" s="548"/>
      <c r="M102" s="548"/>
      <c r="N102" s="548"/>
      <c r="O102" s="549"/>
      <c r="P102" s="59" t="s">
        <v>200</v>
      </c>
      <c r="Q102" s="53" t="s">
        <v>37</v>
      </c>
      <c r="R102" s="62">
        <v>2</v>
      </c>
      <c r="S102" s="52"/>
      <c r="T102" s="55"/>
      <c r="V102" s="46"/>
      <c r="W102" s="46"/>
      <c r="X102" s="46"/>
      <c r="Y102" s="46"/>
      <c r="Z102" s="46"/>
    </row>
    <row r="103" spans="2:26" s="56" customFormat="1" ht="15" customHeight="1">
      <c r="B103" s="163"/>
      <c r="C103" s="164"/>
      <c r="D103" s="514" t="s">
        <v>189</v>
      </c>
      <c r="E103" s="515"/>
      <c r="F103" s="515"/>
      <c r="G103" s="515"/>
      <c r="H103" s="515"/>
      <c r="I103" s="515"/>
      <c r="J103" s="515"/>
      <c r="K103" s="515"/>
      <c r="L103" s="515"/>
      <c r="M103" s="515"/>
      <c r="N103" s="515"/>
      <c r="O103" s="516"/>
      <c r="P103" s="59" t="s">
        <v>200</v>
      </c>
      <c r="Q103" s="53" t="s">
        <v>78</v>
      </c>
      <c r="R103" s="62">
        <v>7</v>
      </c>
      <c r="S103" s="52"/>
      <c r="T103" s="55"/>
      <c r="V103" s="46"/>
      <c r="W103" s="46"/>
      <c r="X103" s="46"/>
      <c r="Y103" s="46"/>
      <c r="Z103" s="46"/>
    </row>
    <row r="104" spans="2:26" s="56" customFormat="1" ht="15" customHeight="1">
      <c r="B104" s="480">
        <v>5</v>
      </c>
      <c r="C104" s="481"/>
      <c r="D104" s="508" t="s">
        <v>190</v>
      </c>
      <c r="E104" s="509"/>
      <c r="F104" s="509"/>
      <c r="G104" s="509"/>
      <c r="H104" s="509"/>
      <c r="I104" s="509"/>
      <c r="J104" s="509"/>
      <c r="K104" s="509"/>
      <c r="L104" s="509"/>
      <c r="M104" s="509"/>
      <c r="N104" s="509"/>
      <c r="O104" s="510"/>
      <c r="P104" s="59"/>
      <c r="Q104" s="53" t="s">
        <v>37</v>
      </c>
      <c r="R104" s="54">
        <v>4</v>
      </c>
      <c r="S104" s="52">
        <v>2450</v>
      </c>
      <c r="T104" s="55">
        <f>S104*R104</f>
        <v>9800</v>
      </c>
      <c r="V104" s="46"/>
      <c r="W104" s="46"/>
      <c r="X104" s="46"/>
      <c r="Y104" s="46"/>
      <c r="Z104" s="46"/>
    </row>
    <row r="105" spans="2:26" s="56" customFormat="1" ht="15" customHeight="1">
      <c r="B105" s="480">
        <v>6</v>
      </c>
      <c r="C105" s="481"/>
      <c r="D105" s="378" t="s">
        <v>213</v>
      </c>
      <c r="E105" s="379"/>
      <c r="F105" s="379"/>
      <c r="G105" s="379"/>
      <c r="H105" s="379"/>
      <c r="I105" s="379"/>
      <c r="J105" s="379"/>
      <c r="K105" s="379"/>
      <c r="L105" s="379"/>
      <c r="M105" s="379"/>
      <c r="N105" s="379"/>
      <c r="O105" s="380"/>
      <c r="P105" s="57"/>
      <c r="Q105" s="53" t="s">
        <v>37</v>
      </c>
      <c r="R105" s="54">
        <v>12</v>
      </c>
      <c r="S105" s="60">
        <v>1350</v>
      </c>
      <c r="T105" s="55">
        <f t="shared" ref="T105:T106" si="4">S105*R105</f>
        <v>16200</v>
      </c>
      <c r="V105" s="46"/>
      <c r="W105" s="46"/>
      <c r="X105" s="46"/>
      <c r="Y105" s="46"/>
      <c r="Z105" s="46"/>
    </row>
    <row r="106" spans="2:26" s="56" customFormat="1" ht="15" customHeight="1">
      <c r="B106" s="480"/>
      <c r="C106" s="481"/>
      <c r="D106" s="378" t="s">
        <v>192</v>
      </c>
      <c r="E106" s="379"/>
      <c r="F106" s="379"/>
      <c r="G106" s="379"/>
      <c r="H106" s="379"/>
      <c r="I106" s="379"/>
      <c r="J106" s="379"/>
      <c r="K106" s="379"/>
      <c r="L106" s="379"/>
      <c r="M106" s="379"/>
      <c r="N106" s="379"/>
      <c r="O106" s="380"/>
      <c r="P106" s="57"/>
      <c r="Q106" s="53" t="s">
        <v>37</v>
      </c>
      <c r="R106" s="54">
        <v>2</v>
      </c>
      <c r="S106" s="60">
        <v>1200</v>
      </c>
      <c r="T106" s="55">
        <f t="shared" si="4"/>
        <v>2400</v>
      </c>
      <c r="V106" s="46"/>
      <c r="W106" s="46"/>
      <c r="X106" s="46"/>
      <c r="Y106" s="46"/>
      <c r="Z106" s="46"/>
    </row>
    <row r="107" spans="2:26" s="56" customFormat="1" ht="15" customHeight="1">
      <c r="B107" s="480">
        <v>7</v>
      </c>
      <c r="C107" s="481"/>
      <c r="D107" s="508"/>
      <c r="E107" s="509"/>
      <c r="F107" s="509"/>
      <c r="G107" s="509"/>
      <c r="H107" s="509"/>
      <c r="I107" s="509"/>
      <c r="J107" s="509"/>
      <c r="K107" s="509"/>
      <c r="L107" s="509"/>
      <c r="M107" s="509"/>
      <c r="N107" s="509"/>
      <c r="O107" s="510"/>
      <c r="P107" s="59"/>
      <c r="Q107" s="53"/>
      <c r="R107" s="54"/>
      <c r="S107" s="60"/>
      <c r="T107" s="55">
        <f>S107*R107</f>
        <v>0</v>
      </c>
      <c r="V107" s="46"/>
      <c r="W107" s="46"/>
      <c r="X107" s="46"/>
      <c r="Y107" s="46"/>
      <c r="Z107" s="46"/>
    </row>
    <row r="108" spans="2:26" s="56" customFormat="1" ht="15" customHeight="1">
      <c r="B108" s="480">
        <v>8</v>
      </c>
      <c r="C108" s="481"/>
      <c r="D108" s="508"/>
      <c r="E108" s="509"/>
      <c r="F108" s="509"/>
      <c r="G108" s="509"/>
      <c r="H108" s="509"/>
      <c r="I108" s="509"/>
      <c r="J108" s="509"/>
      <c r="K108" s="509"/>
      <c r="L108" s="509"/>
      <c r="M108" s="509"/>
      <c r="N108" s="509"/>
      <c r="O108" s="510"/>
      <c r="P108" s="59"/>
      <c r="Q108" s="53"/>
      <c r="R108" s="54"/>
      <c r="S108" s="52"/>
      <c r="T108" s="55">
        <f t="shared" ref="T108" si="5">S108*R108</f>
        <v>0</v>
      </c>
      <c r="V108" s="46"/>
      <c r="W108" s="46"/>
      <c r="X108" s="46"/>
      <c r="Y108" s="46"/>
      <c r="Z108" s="46"/>
    </row>
    <row r="109" spans="2:26" s="56" customFormat="1" ht="15" customHeight="1">
      <c r="B109" s="149"/>
      <c r="C109" s="154"/>
      <c r="D109" s="500" t="s">
        <v>55</v>
      </c>
      <c r="E109" s="501"/>
      <c r="F109" s="501"/>
      <c r="G109" s="501"/>
      <c r="H109" s="501"/>
      <c r="I109" s="501"/>
      <c r="J109" s="501"/>
      <c r="K109" s="501"/>
      <c r="L109" s="501"/>
      <c r="M109" s="501"/>
      <c r="N109" s="501"/>
      <c r="O109" s="502"/>
      <c r="P109" s="59"/>
      <c r="Q109" s="53"/>
      <c r="R109" s="52"/>
      <c r="S109" s="52"/>
      <c r="T109" s="61">
        <f>SUM(T99:T108)</f>
        <v>28400</v>
      </c>
      <c r="V109" s="46"/>
      <c r="W109" s="46"/>
      <c r="X109" s="46"/>
      <c r="Y109" s="46"/>
      <c r="Z109" s="46"/>
    </row>
    <row r="110" spans="2:26" s="56" customFormat="1" ht="15" customHeight="1">
      <c r="B110" s="149"/>
      <c r="C110" s="154"/>
      <c r="D110" s="151"/>
      <c r="E110" s="152"/>
      <c r="F110" s="152"/>
      <c r="G110" s="152"/>
      <c r="H110" s="152"/>
      <c r="I110" s="152"/>
      <c r="J110" s="152"/>
      <c r="K110" s="152"/>
      <c r="L110" s="152"/>
      <c r="M110" s="152"/>
      <c r="N110" s="152"/>
      <c r="O110" s="153"/>
      <c r="P110" s="59"/>
      <c r="Q110" s="53"/>
      <c r="R110" s="68"/>
      <c r="S110" s="52"/>
      <c r="T110" s="61"/>
      <c r="V110" s="46"/>
      <c r="W110" s="46"/>
      <c r="X110" s="46"/>
      <c r="Y110" s="46"/>
      <c r="Z110" s="46"/>
    </row>
    <row r="111" spans="2:26" s="56" customFormat="1" ht="15" customHeight="1">
      <c r="B111" s="149"/>
      <c r="C111" s="154"/>
      <c r="D111" s="525" t="s">
        <v>91</v>
      </c>
      <c r="E111" s="526"/>
      <c r="F111" s="526"/>
      <c r="G111" s="526"/>
      <c r="H111" s="526"/>
      <c r="I111" s="526"/>
      <c r="J111" s="526"/>
      <c r="K111" s="526"/>
      <c r="L111" s="526"/>
      <c r="M111" s="526"/>
      <c r="N111" s="526"/>
      <c r="O111" s="527"/>
      <c r="P111" s="59"/>
      <c r="Q111" s="53"/>
      <c r="R111" s="68"/>
      <c r="S111" s="52"/>
      <c r="T111" s="61"/>
      <c r="V111" s="46"/>
      <c r="W111" s="46"/>
      <c r="X111" s="46"/>
      <c r="Y111" s="46"/>
      <c r="Z111" s="46"/>
    </row>
    <row r="112" spans="2:26" s="56" customFormat="1" ht="15" customHeight="1">
      <c r="B112" s="149"/>
      <c r="C112" s="154"/>
      <c r="D112" s="533" t="s">
        <v>91</v>
      </c>
      <c r="E112" s="534"/>
      <c r="F112" s="534"/>
      <c r="G112" s="534"/>
      <c r="H112" s="534"/>
      <c r="I112" s="534"/>
      <c r="J112" s="534"/>
      <c r="K112" s="534"/>
      <c r="L112" s="534"/>
      <c r="M112" s="534"/>
      <c r="N112" s="534"/>
      <c r="O112" s="535"/>
      <c r="P112" s="59"/>
      <c r="Q112" s="53" t="s">
        <v>92</v>
      </c>
      <c r="R112" s="68">
        <v>1</v>
      </c>
      <c r="S112" s="52">
        <v>142000</v>
      </c>
      <c r="T112" s="52">
        <f>S112*R112</f>
        <v>142000</v>
      </c>
      <c r="V112" s="46"/>
      <c r="W112" s="46"/>
      <c r="X112" s="46"/>
      <c r="Y112" s="46"/>
      <c r="Z112" s="46"/>
    </row>
    <row r="113" spans="2:26" s="56" customFormat="1" ht="15" customHeight="1">
      <c r="B113" s="149"/>
      <c r="C113" s="154"/>
      <c r="D113" s="151"/>
      <c r="E113" s="152"/>
      <c r="F113" s="152"/>
      <c r="G113" s="152"/>
      <c r="H113" s="152"/>
      <c r="I113" s="152"/>
      <c r="J113" s="152"/>
      <c r="K113" s="152"/>
      <c r="L113" s="152"/>
      <c r="M113" s="152"/>
      <c r="N113" s="152"/>
      <c r="O113" s="153" t="s">
        <v>55</v>
      </c>
      <c r="P113" s="59"/>
      <c r="Q113" s="53"/>
      <c r="R113" s="68"/>
      <c r="S113" s="52"/>
      <c r="T113" s="61">
        <f>SUM(T112)</f>
        <v>142000</v>
      </c>
      <c r="V113" s="46"/>
      <c r="W113" s="46"/>
      <c r="X113" s="46"/>
      <c r="Y113" s="46"/>
      <c r="Z113" s="46"/>
    </row>
    <row r="114" spans="2:26" s="56" customFormat="1" ht="18" customHeight="1">
      <c r="B114" s="149"/>
      <c r="C114" s="69"/>
      <c r="D114" s="525"/>
      <c r="E114" s="526"/>
      <c r="F114" s="526"/>
      <c r="G114" s="526"/>
      <c r="H114" s="526"/>
      <c r="I114" s="526"/>
      <c r="J114" s="526"/>
      <c r="K114" s="526"/>
      <c r="L114" s="526"/>
      <c r="M114" s="526"/>
      <c r="N114" s="526"/>
      <c r="O114" s="527"/>
      <c r="P114" s="59"/>
      <c r="Q114" s="53"/>
      <c r="R114" s="62"/>
      <c r="S114" s="52"/>
      <c r="T114" s="55"/>
      <c r="V114" s="46"/>
      <c r="W114" s="46"/>
      <c r="X114" s="46"/>
      <c r="Y114" s="46"/>
      <c r="Z114" s="46"/>
    </row>
    <row r="115" spans="2:26" s="56" customFormat="1" ht="15" customHeight="1">
      <c r="B115" s="141"/>
      <c r="C115" s="142"/>
      <c r="D115" s="146"/>
      <c r="E115" s="147"/>
      <c r="F115" s="147"/>
      <c r="G115" s="147"/>
      <c r="H115" s="147"/>
      <c r="I115" s="147"/>
      <c r="J115" s="147"/>
      <c r="K115" s="147"/>
      <c r="L115" s="147"/>
      <c r="M115" s="147"/>
      <c r="N115" s="147"/>
      <c r="O115" s="148"/>
      <c r="P115" s="59"/>
      <c r="Q115" s="53"/>
      <c r="R115" s="62"/>
      <c r="S115" s="60"/>
      <c r="T115" s="55"/>
    </row>
    <row r="116" spans="2:26" s="56" customFormat="1" ht="15" customHeight="1">
      <c r="B116" s="531"/>
      <c r="C116" s="532"/>
      <c r="D116" s="505" t="s">
        <v>93</v>
      </c>
      <c r="E116" s="506"/>
      <c r="F116" s="506"/>
      <c r="G116" s="506"/>
      <c r="H116" s="506"/>
      <c r="I116" s="506"/>
      <c r="J116" s="506"/>
      <c r="K116" s="506"/>
      <c r="L116" s="506"/>
      <c r="M116" s="506"/>
      <c r="N116" s="506"/>
      <c r="O116" s="507"/>
      <c r="P116" s="53"/>
      <c r="Q116" s="53"/>
      <c r="R116" s="62"/>
      <c r="S116" s="60"/>
      <c r="T116" s="55"/>
    </row>
    <row r="117" spans="2:26" s="56" customFormat="1" ht="15" customHeight="1">
      <c r="B117" s="523">
        <v>1</v>
      </c>
      <c r="C117" s="524"/>
      <c r="D117" s="533" t="s">
        <v>94</v>
      </c>
      <c r="E117" s="534"/>
      <c r="F117" s="534"/>
      <c r="G117" s="534"/>
      <c r="H117" s="534"/>
      <c r="I117" s="534"/>
      <c r="J117" s="534"/>
      <c r="K117" s="534"/>
      <c r="L117" s="534"/>
      <c r="M117" s="534"/>
      <c r="N117" s="534"/>
      <c r="O117" s="535"/>
      <c r="P117" s="70"/>
      <c r="Q117" s="53" t="s">
        <v>78</v>
      </c>
      <c r="R117" s="227">
        <v>6</v>
      </c>
      <c r="S117" s="60">
        <v>4650</v>
      </c>
      <c r="T117" s="55">
        <f t="shared" ref="T117:T120" si="6">S117*R117</f>
        <v>27900</v>
      </c>
    </row>
    <row r="118" spans="2:26" s="56" customFormat="1" ht="15" customHeight="1">
      <c r="B118" s="523">
        <v>2</v>
      </c>
      <c r="C118" s="524"/>
      <c r="D118" s="511" t="s">
        <v>95</v>
      </c>
      <c r="E118" s="512"/>
      <c r="F118" s="512"/>
      <c r="G118" s="512"/>
      <c r="H118" s="512"/>
      <c r="I118" s="512"/>
      <c r="J118" s="512"/>
      <c r="K118" s="512"/>
      <c r="L118" s="512"/>
      <c r="M118" s="512"/>
      <c r="N118" s="512"/>
      <c r="O118" s="513"/>
      <c r="P118" s="70"/>
      <c r="Q118" s="53" t="s">
        <v>78</v>
      </c>
      <c r="R118" s="227">
        <v>2</v>
      </c>
      <c r="S118" s="60">
        <v>9600</v>
      </c>
      <c r="T118" s="55">
        <f>S118*R118</f>
        <v>19200</v>
      </c>
    </row>
    <row r="119" spans="2:26" s="56" customFormat="1" ht="18" customHeight="1">
      <c r="B119" s="523">
        <v>3</v>
      </c>
      <c r="C119" s="524"/>
      <c r="D119" s="511" t="s">
        <v>96</v>
      </c>
      <c r="E119" s="512"/>
      <c r="F119" s="512"/>
      <c r="G119" s="512"/>
      <c r="H119" s="512"/>
      <c r="I119" s="512"/>
      <c r="J119" s="512"/>
      <c r="K119" s="512"/>
      <c r="L119" s="512"/>
      <c r="M119" s="512"/>
      <c r="N119" s="512"/>
      <c r="O119" s="513"/>
      <c r="P119" s="70"/>
      <c r="Q119" s="53" t="s">
        <v>78</v>
      </c>
      <c r="R119" s="227">
        <v>6</v>
      </c>
      <c r="S119" s="60">
        <v>6900</v>
      </c>
      <c r="T119" s="55">
        <f>S119*R119</f>
        <v>41400</v>
      </c>
    </row>
    <row r="120" spans="2:26" s="56" customFormat="1" ht="35.25" customHeight="1">
      <c r="B120" s="523">
        <v>4</v>
      </c>
      <c r="C120" s="524"/>
      <c r="D120" s="378" t="s">
        <v>97</v>
      </c>
      <c r="E120" s="379"/>
      <c r="F120" s="379"/>
      <c r="G120" s="379"/>
      <c r="H120" s="379"/>
      <c r="I120" s="379"/>
      <c r="J120" s="379"/>
      <c r="K120" s="379"/>
      <c r="L120" s="379"/>
      <c r="M120" s="379"/>
      <c r="N120" s="379"/>
      <c r="O120" s="380"/>
      <c r="P120" s="70"/>
      <c r="Q120" s="53" t="s">
        <v>92</v>
      </c>
      <c r="R120" s="227">
        <v>1</v>
      </c>
      <c r="S120" s="60">
        <v>26000</v>
      </c>
      <c r="T120" s="55">
        <f t="shared" si="6"/>
        <v>26000</v>
      </c>
    </row>
    <row r="121" spans="2:26" s="56" customFormat="1" ht="15" customHeight="1">
      <c r="B121" s="480"/>
      <c r="C121" s="481"/>
      <c r="D121" s="490"/>
      <c r="E121" s="491"/>
      <c r="F121" s="491"/>
      <c r="G121" s="491"/>
      <c r="H121" s="491"/>
      <c r="I121" s="491"/>
      <c r="J121" s="491"/>
      <c r="K121" s="491"/>
      <c r="L121" s="491"/>
      <c r="M121" s="491"/>
      <c r="N121" s="491"/>
      <c r="O121" s="492"/>
      <c r="P121" s="59"/>
      <c r="Q121" s="53"/>
      <c r="R121" s="62"/>
      <c r="S121" s="60"/>
      <c r="T121" s="55"/>
    </row>
    <row r="122" spans="2:26" s="56" customFormat="1" ht="15" customHeight="1">
      <c r="B122" s="149"/>
      <c r="C122" s="150"/>
      <c r="D122" s="500" t="s">
        <v>55</v>
      </c>
      <c r="E122" s="501"/>
      <c r="F122" s="501"/>
      <c r="G122" s="501"/>
      <c r="H122" s="501"/>
      <c r="I122" s="501"/>
      <c r="J122" s="501"/>
      <c r="K122" s="501"/>
      <c r="L122" s="501"/>
      <c r="M122" s="501"/>
      <c r="N122" s="501"/>
      <c r="O122" s="502"/>
      <c r="P122" s="59"/>
      <c r="Q122" s="53"/>
      <c r="R122" s="62"/>
      <c r="S122" s="60"/>
      <c r="T122" s="61">
        <f>SUM(T117:T121)</f>
        <v>114500</v>
      </c>
    </row>
    <row r="123" spans="2:26" s="56" customFormat="1" ht="15" customHeight="1">
      <c r="B123" s="149"/>
      <c r="C123" s="150"/>
      <c r="D123" s="525" t="s">
        <v>214</v>
      </c>
      <c r="E123" s="526"/>
      <c r="F123" s="526"/>
      <c r="G123" s="526"/>
      <c r="H123" s="526"/>
      <c r="I123" s="526"/>
      <c r="J123" s="526"/>
      <c r="K123" s="526"/>
      <c r="L123" s="526"/>
      <c r="M123" s="526"/>
      <c r="N123" s="526"/>
      <c r="O123" s="527"/>
      <c r="P123" s="59"/>
      <c r="Q123" s="53"/>
      <c r="R123" s="62"/>
      <c r="S123" s="60"/>
      <c r="T123" s="61"/>
    </row>
    <row r="124" spans="2:26" s="56" customFormat="1" ht="15" customHeight="1">
      <c r="B124" s="149"/>
      <c r="C124" s="150"/>
      <c r="D124" s="528" t="s">
        <v>215</v>
      </c>
      <c r="E124" s="529"/>
      <c r="F124" s="529"/>
      <c r="G124" s="529"/>
      <c r="H124" s="529"/>
      <c r="I124" s="529"/>
      <c r="J124" s="529"/>
      <c r="K124" s="529"/>
      <c r="L124" s="529"/>
      <c r="M124" s="529"/>
      <c r="N124" s="529"/>
      <c r="O124" s="530"/>
      <c r="P124" s="59"/>
      <c r="Q124" s="53" t="s">
        <v>37</v>
      </c>
      <c r="R124" s="62">
        <v>2</v>
      </c>
      <c r="S124" s="60">
        <v>450</v>
      </c>
      <c r="T124" s="55">
        <f>S124*R124</f>
        <v>900</v>
      </c>
    </row>
    <row r="125" spans="2:26" s="56" customFormat="1" ht="15" customHeight="1">
      <c r="B125" s="192"/>
      <c r="C125" s="194"/>
      <c r="D125" s="528" t="s">
        <v>216</v>
      </c>
      <c r="E125" s="529"/>
      <c r="F125" s="529"/>
      <c r="G125" s="529"/>
      <c r="H125" s="529"/>
      <c r="I125" s="529"/>
      <c r="J125" s="529"/>
      <c r="K125" s="529"/>
      <c r="L125" s="529"/>
      <c r="M125" s="529"/>
      <c r="N125" s="529"/>
      <c r="O125" s="530"/>
      <c r="P125" s="59"/>
      <c r="Q125" s="53" t="s">
        <v>37</v>
      </c>
      <c r="R125" s="62">
        <v>6</v>
      </c>
      <c r="S125" s="60">
        <v>210</v>
      </c>
      <c r="T125" s="55">
        <f t="shared" ref="T125:T126" si="7">S125*R125</f>
        <v>1260</v>
      </c>
    </row>
    <row r="126" spans="2:26" s="56" customFormat="1" ht="15" customHeight="1">
      <c r="B126" s="192"/>
      <c r="C126" s="194"/>
      <c r="D126" s="528" t="s">
        <v>217</v>
      </c>
      <c r="E126" s="529"/>
      <c r="F126" s="529"/>
      <c r="G126" s="529"/>
      <c r="H126" s="529"/>
      <c r="I126" s="529"/>
      <c r="J126" s="529"/>
      <c r="K126" s="529"/>
      <c r="L126" s="529"/>
      <c r="M126" s="529"/>
      <c r="N126" s="529"/>
      <c r="O126" s="530"/>
      <c r="P126" s="59"/>
      <c r="Q126" s="53" t="s">
        <v>37</v>
      </c>
      <c r="R126" s="62">
        <v>4</v>
      </c>
      <c r="S126" s="60">
        <v>1650</v>
      </c>
      <c r="T126" s="55">
        <f t="shared" si="7"/>
        <v>6600</v>
      </c>
    </row>
    <row r="127" spans="2:26" s="56" customFormat="1" ht="15" customHeight="1">
      <c r="B127" s="192"/>
      <c r="C127" s="194"/>
      <c r="D127" s="525"/>
      <c r="E127" s="526"/>
      <c r="F127" s="526"/>
      <c r="G127" s="526"/>
      <c r="H127" s="526"/>
      <c r="I127" s="526"/>
      <c r="J127" s="526"/>
      <c r="K127" s="526"/>
      <c r="L127" s="526"/>
      <c r="M127" s="526"/>
      <c r="N127" s="526"/>
      <c r="O127" s="527"/>
      <c r="P127" s="59"/>
      <c r="Q127" s="53"/>
      <c r="R127" s="62"/>
      <c r="S127" s="60"/>
      <c r="T127" s="61">
        <f>SUM(T124:T126)</f>
        <v>8760</v>
      </c>
    </row>
    <row r="128" spans="2:26" s="56" customFormat="1" ht="15" customHeight="1">
      <c r="B128" s="149"/>
      <c r="C128" s="150"/>
      <c r="D128" s="525"/>
      <c r="E128" s="526"/>
      <c r="F128" s="526"/>
      <c r="G128" s="526"/>
      <c r="H128" s="526"/>
      <c r="I128" s="526"/>
      <c r="J128" s="526"/>
      <c r="K128" s="526"/>
      <c r="L128" s="526"/>
      <c r="M128" s="526"/>
      <c r="N128" s="526"/>
      <c r="O128" s="527"/>
      <c r="P128" s="59"/>
      <c r="Q128" s="53"/>
      <c r="R128" s="62"/>
      <c r="S128" s="60"/>
      <c r="T128" s="61"/>
    </row>
    <row r="129" spans="2:27" s="56" customFormat="1" ht="15" customHeight="1">
      <c r="B129" s="487"/>
      <c r="C129" s="499"/>
      <c r="D129" s="662"/>
      <c r="E129" s="663"/>
      <c r="F129" s="663"/>
      <c r="G129" s="663"/>
      <c r="H129" s="663"/>
      <c r="I129" s="663"/>
      <c r="J129" s="663"/>
      <c r="K129" s="663"/>
      <c r="L129" s="663"/>
      <c r="M129" s="663"/>
      <c r="N129" s="663"/>
      <c r="O129" s="664"/>
      <c r="P129" s="59"/>
      <c r="Q129" s="53"/>
      <c r="R129" s="62"/>
      <c r="S129" s="60"/>
      <c r="T129" s="55">
        <f>S129*R129</f>
        <v>0</v>
      </c>
    </row>
    <row r="130" spans="2:27" s="56" customFormat="1" ht="15" customHeight="1">
      <c r="B130" s="503" t="s">
        <v>98</v>
      </c>
      <c r="C130" s="504"/>
      <c r="D130" s="520" t="s">
        <v>99</v>
      </c>
      <c r="E130" s="521"/>
      <c r="F130" s="521"/>
      <c r="G130" s="521"/>
      <c r="H130" s="521"/>
      <c r="I130" s="521"/>
      <c r="J130" s="521"/>
      <c r="K130" s="521"/>
      <c r="L130" s="521"/>
      <c r="M130" s="521"/>
      <c r="N130" s="521"/>
      <c r="O130" s="522"/>
      <c r="P130" s="59"/>
      <c r="Q130" s="53"/>
      <c r="R130" s="62"/>
      <c r="S130" s="60"/>
      <c r="T130" s="55">
        <f t="shared" ref="T130:T137" si="8">S130*R130</f>
        <v>0</v>
      </c>
    </row>
    <row r="131" spans="2:27" s="56" customFormat="1" ht="15" customHeight="1">
      <c r="B131" s="487"/>
      <c r="C131" s="499"/>
      <c r="D131" s="520" t="s">
        <v>100</v>
      </c>
      <c r="E131" s="521"/>
      <c r="F131" s="521"/>
      <c r="G131" s="521"/>
      <c r="H131" s="521"/>
      <c r="I131" s="521"/>
      <c r="J131" s="521"/>
      <c r="K131" s="521"/>
      <c r="L131" s="521"/>
      <c r="M131" s="521"/>
      <c r="N131" s="521"/>
      <c r="O131" s="522"/>
      <c r="P131" s="59"/>
      <c r="Q131" s="53"/>
      <c r="R131" s="62"/>
      <c r="S131" s="60"/>
      <c r="T131" s="55">
        <f t="shared" si="8"/>
        <v>0</v>
      </c>
    </row>
    <row r="132" spans="2:27" s="56" customFormat="1" ht="15" customHeight="1">
      <c r="B132" s="487">
        <v>1</v>
      </c>
      <c r="C132" s="499"/>
      <c r="D132" s="514" t="s">
        <v>199</v>
      </c>
      <c r="E132" s="515"/>
      <c r="F132" s="515"/>
      <c r="G132" s="515"/>
      <c r="H132" s="515"/>
      <c r="I132" s="515"/>
      <c r="J132" s="515"/>
      <c r="K132" s="515"/>
      <c r="L132" s="515"/>
      <c r="M132" s="515"/>
      <c r="N132" s="515"/>
      <c r="O132" s="516"/>
      <c r="P132" s="59" t="s">
        <v>200</v>
      </c>
      <c r="Q132" s="53" t="s">
        <v>78</v>
      </c>
      <c r="R132" s="62">
        <v>3</v>
      </c>
      <c r="S132" s="52"/>
      <c r="T132" s="55">
        <f t="shared" si="8"/>
        <v>0</v>
      </c>
    </row>
    <row r="133" spans="2:27" s="56" customFormat="1" ht="15" customHeight="1">
      <c r="B133" s="165"/>
      <c r="C133" s="166"/>
      <c r="D133" s="514" t="s">
        <v>102</v>
      </c>
      <c r="E133" s="515"/>
      <c r="F133" s="515"/>
      <c r="G133" s="515"/>
      <c r="H133" s="515"/>
      <c r="I133" s="515"/>
      <c r="J133" s="515"/>
      <c r="K133" s="515"/>
      <c r="L133" s="515"/>
      <c r="M133" s="515"/>
      <c r="N133" s="515"/>
      <c r="O133" s="516"/>
      <c r="P133" s="59" t="s">
        <v>200</v>
      </c>
      <c r="Q133" s="53" t="s">
        <v>74</v>
      </c>
      <c r="R133" s="62">
        <v>1</v>
      </c>
      <c r="S133" s="52"/>
      <c r="T133" s="55"/>
    </row>
    <row r="134" spans="2:27" s="56" customFormat="1" ht="15" customHeight="1">
      <c r="B134" s="487">
        <v>2</v>
      </c>
      <c r="C134" s="499"/>
      <c r="D134" s="378" t="s">
        <v>101</v>
      </c>
      <c r="E134" s="379"/>
      <c r="F134" s="379"/>
      <c r="G134" s="379"/>
      <c r="H134" s="379"/>
      <c r="I134" s="379"/>
      <c r="J134" s="379"/>
      <c r="K134" s="379"/>
      <c r="L134" s="379"/>
      <c r="M134" s="379"/>
      <c r="N134" s="379"/>
      <c r="O134" s="380"/>
      <c r="P134" s="59"/>
      <c r="Q134" s="53" t="s">
        <v>37</v>
      </c>
      <c r="R134" s="62">
        <v>12</v>
      </c>
      <c r="S134" s="52">
        <v>180</v>
      </c>
      <c r="T134" s="55">
        <f t="shared" si="8"/>
        <v>2160</v>
      </c>
    </row>
    <row r="135" spans="2:27" s="56" customFormat="1" ht="15" customHeight="1">
      <c r="B135" s="487">
        <v>4</v>
      </c>
      <c r="C135" s="499"/>
      <c r="D135" s="508" t="s">
        <v>103</v>
      </c>
      <c r="E135" s="509"/>
      <c r="F135" s="509"/>
      <c r="G135" s="509"/>
      <c r="H135" s="509"/>
      <c r="I135" s="509"/>
      <c r="J135" s="509"/>
      <c r="K135" s="509"/>
      <c r="L135" s="509"/>
      <c r="M135" s="509"/>
      <c r="N135" s="509"/>
      <c r="O135" s="510"/>
      <c r="P135" s="59"/>
      <c r="Q135" s="53" t="s">
        <v>37</v>
      </c>
      <c r="R135" s="62">
        <v>4</v>
      </c>
      <c r="S135" s="60">
        <v>750</v>
      </c>
      <c r="T135" s="55">
        <f t="shared" si="8"/>
        <v>3000</v>
      </c>
    </row>
    <row r="136" spans="2:27" s="56" customFormat="1" ht="15" customHeight="1">
      <c r="B136" s="487">
        <v>5</v>
      </c>
      <c r="C136" s="499"/>
      <c r="D136" s="508" t="s">
        <v>104</v>
      </c>
      <c r="E136" s="509"/>
      <c r="F136" s="509"/>
      <c r="G136" s="509"/>
      <c r="H136" s="509"/>
      <c r="I136" s="509"/>
      <c r="J136" s="509"/>
      <c r="K136" s="509"/>
      <c r="L136" s="509"/>
      <c r="M136" s="509"/>
      <c r="N136" s="509"/>
      <c r="O136" s="510"/>
      <c r="P136" s="59"/>
      <c r="Q136" s="53" t="s">
        <v>37</v>
      </c>
      <c r="R136" s="62">
        <v>2</v>
      </c>
      <c r="S136" s="60">
        <v>290</v>
      </c>
      <c r="T136" s="55">
        <f t="shared" si="8"/>
        <v>580</v>
      </c>
    </row>
    <row r="137" spans="2:27" s="56" customFormat="1" ht="15" customHeight="1">
      <c r="B137" s="487">
        <v>6</v>
      </c>
      <c r="C137" s="499"/>
      <c r="D137" s="378" t="s">
        <v>105</v>
      </c>
      <c r="E137" s="379"/>
      <c r="F137" s="379"/>
      <c r="G137" s="379"/>
      <c r="H137" s="379"/>
      <c r="I137" s="379"/>
      <c r="J137" s="379"/>
      <c r="K137" s="379"/>
      <c r="L137" s="379"/>
      <c r="M137" s="379"/>
      <c r="N137" s="379"/>
      <c r="O137" s="380"/>
      <c r="P137" s="67"/>
      <c r="Q137" s="53" t="s">
        <v>37</v>
      </c>
      <c r="R137" s="62">
        <v>4</v>
      </c>
      <c r="S137" s="67">
        <v>290</v>
      </c>
      <c r="T137" s="55">
        <f t="shared" si="8"/>
        <v>1160</v>
      </c>
    </row>
    <row r="138" spans="2:27" s="56" customFormat="1" ht="15" customHeight="1">
      <c r="B138" s="487"/>
      <c r="C138" s="499"/>
      <c r="D138" s="378"/>
      <c r="E138" s="379"/>
      <c r="F138" s="379"/>
      <c r="G138" s="379"/>
      <c r="H138" s="379"/>
      <c r="I138" s="379"/>
      <c r="J138" s="379"/>
      <c r="K138" s="379"/>
      <c r="L138" s="379"/>
      <c r="M138" s="379"/>
      <c r="N138" s="379"/>
      <c r="O138" s="380"/>
      <c r="P138" s="57"/>
      <c r="Q138" s="53"/>
      <c r="R138" s="62"/>
      <c r="S138" s="60"/>
      <c r="T138" s="61">
        <f>SUM(T132:T137)</f>
        <v>6900</v>
      </c>
    </row>
    <row r="139" spans="2:27" s="56" customFormat="1" ht="15" customHeight="1">
      <c r="B139" s="149"/>
      <c r="C139" s="154"/>
      <c r="D139" s="496" t="s">
        <v>55</v>
      </c>
      <c r="E139" s="497"/>
      <c r="F139" s="497"/>
      <c r="G139" s="497"/>
      <c r="H139" s="497"/>
      <c r="I139" s="497"/>
      <c r="J139" s="497"/>
      <c r="K139" s="497"/>
      <c r="L139" s="497"/>
      <c r="M139" s="497"/>
      <c r="N139" s="497"/>
      <c r="O139" s="498"/>
      <c r="P139" s="59"/>
      <c r="Q139" s="53"/>
      <c r="R139" s="62"/>
      <c r="S139" s="52"/>
      <c r="T139" s="71"/>
      <c r="U139" s="72"/>
      <c r="AA139" s="72"/>
    </row>
    <row r="140" spans="2:27" s="56" customFormat="1" ht="15" customHeight="1">
      <c r="B140" s="487"/>
      <c r="C140" s="489"/>
      <c r="D140" s="146"/>
      <c r="E140" s="147"/>
      <c r="F140" s="147"/>
      <c r="G140" s="147"/>
      <c r="H140" s="147"/>
      <c r="I140" s="147"/>
      <c r="J140" s="147"/>
      <c r="K140" s="147"/>
      <c r="L140" s="147"/>
      <c r="M140" s="147"/>
      <c r="N140" s="147"/>
      <c r="O140" s="148"/>
      <c r="P140" s="59"/>
      <c r="Q140" s="53"/>
      <c r="R140" s="62"/>
      <c r="S140" s="60"/>
      <c r="T140" s="73"/>
      <c r="U140" s="72"/>
      <c r="AA140" s="72"/>
    </row>
    <row r="141" spans="2:27" s="56" customFormat="1" ht="15" customHeight="1">
      <c r="B141" s="149"/>
      <c r="C141" s="154"/>
      <c r="D141" s="484"/>
      <c r="E141" s="438"/>
      <c r="F141" s="438"/>
      <c r="G141" s="438"/>
      <c r="H141" s="438"/>
      <c r="I141" s="438"/>
      <c r="J141" s="438"/>
      <c r="K141" s="438"/>
      <c r="L141" s="438"/>
      <c r="M141" s="438"/>
      <c r="N141" s="438"/>
      <c r="O141" s="439"/>
      <c r="P141" s="59"/>
      <c r="Q141" s="53"/>
      <c r="R141" s="62"/>
      <c r="S141" s="60"/>
      <c r="T141" s="73"/>
      <c r="U141" s="72"/>
      <c r="AA141" s="72"/>
    </row>
    <row r="142" spans="2:27" s="56" customFormat="1" ht="15" customHeight="1">
      <c r="B142" s="487"/>
      <c r="C142" s="489"/>
      <c r="D142" s="490"/>
      <c r="E142" s="491"/>
      <c r="F142" s="491"/>
      <c r="G142" s="491"/>
      <c r="H142" s="491"/>
      <c r="I142" s="491"/>
      <c r="J142" s="491"/>
      <c r="K142" s="491"/>
      <c r="L142" s="491"/>
      <c r="M142" s="491"/>
      <c r="N142" s="491"/>
      <c r="O142" s="492"/>
      <c r="P142" s="59"/>
      <c r="Q142" s="53"/>
      <c r="R142" s="62"/>
      <c r="S142" s="60"/>
      <c r="T142" s="73"/>
      <c r="U142" s="72"/>
      <c r="AA142" s="72"/>
    </row>
    <row r="143" spans="2:27" s="56" customFormat="1" ht="15" customHeight="1">
      <c r="B143" s="487"/>
      <c r="C143" s="488"/>
      <c r="D143" s="493"/>
      <c r="E143" s="494"/>
      <c r="F143" s="494"/>
      <c r="G143" s="494"/>
      <c r="H143" s="494"/>
      <c r="I143" s="494"/>
      <c r="J143" s="494"/>
      <c r="K143" s="494"/>
      <c r="L143" s="494"/>
      <c r="M143" s="494"/>
      <c r="N143" s="494"/>
      <c r="O143" s="495"/>
      <c r="P143" s="59"/>
      <c r="Q143" s="74"/>
      <c r="R143" s="75"/>
      <c r="S143" s="76"/>
      <c r="T143" s="61"/>
    </row>
    <row r="144" spans="2:27" s="46" customFormat="1" ht="15" customHeight="1">
      <c r="B144" s="443" t="s">
        <v>106</v>
      </c>
      <c r="C144" s="472"/>
      <c r="D144" s="449" t="s">
        <v>107</v>
      </c>
      <c r="E144" s="485"/>
      <c r="F144" s="485"/>
      <c r="G144" s="485"/>
      <c r="H144" s="485"/>
      <c r="I144" s="485"/>
      <c r="J144" s="485"/>
      <c r="K144" s="485"/>
      <c r="L144" s="485"/>
      <c r="M144" s="485"/>
      <c r="N144" s="485"/>
      <c r="O144" s="486"/>
      <c r="P144" s="48"/>
      <c r="Q144" s="77"/>
      <c r="R144" s="78"/>
      <c r="S144" s="79"/>
      <c r="T144" s="32"/>
      <c r="V144" s="56"/>
      <c r="W144" s="56"/>
      <c r="X144" s="56"/>
      <c r="Y144" s="56"/>
      <c r="Z144" s="56"/>
    </row>
    <row r="145" spans="2:26" s="46" customFormat="1" ht="15" customHeight="1">
      <c r="B145" s="480">
        <v>1</v>
      </c>
      <c r="C145" s="481"/>
      <c r="D145" s="484" t="s">
        <v>108</v>
      </c>
      <c r="E145" s="438"/>
      <c r="F145" s="438"/>
      <c r="G145" s="438"/>
      <c r="H145" s="438"/>
      <c r="I145" s="438"/>
      <c r="J145" s="438"/>
      <c r="K145" s="438"/>
      <c r="L145" s="438"/>
      <c r="M145" s="438"/>
      <c r="N145" s="438"/>
      <c r="O145" s="439"/>
      <c r="P145" s="48"/>
      <c r="Q145" s="80" t="s">
        <v>37</v>
      </c>
      <c r="R145" s="81">
        <v>180</v>
      </c>
      <c r="S145" s="51">
        <v>115</v>
      </c>
      <c r="T145" s="32">
        <f t="shared" ref="T145:T153" si="9">R145*S145</f>
        <v>20700</v>
      </c>
      <c r="V145" s="56"/>
      <c r="W145" s="56"/>
      <c r="X145" s="56"/>
      <c r="Y145" s="56"/>
      <c r="Z145" s="56"/>
    </row>
    <row r="146" spans="2:26" s="46" customFormat="1" ht="15" customHeight="1">
      <c r="B146" s="480">
        <v>3</v>
      </c>
      <c r="C146" s="481"/>
      <c r="D146" s="484" t="s">
        <v>109</v>
      </c>
      <c r="E146" s="438"/>
      <c r="F146" s="438"/>
      <c r="G146" s="438"/>
      <c r="H146" s="438"/>
      <c r="I146" s="438"/>
      <c r="J146" s="438"/>
      <c r="K146" s="438"/>
      <c r="L146" s="438"/>
      <c r="M146" s="438"/>
      <c r="N146" s="438"/>
      <c r="O146" s="439"/>
      <c r="P146" s="48"/>
      <c r="Q146" s="80" t="s">
        <v>28</v>
      </c>
      <c r="R146" s="81">
        <v>20</v>
      </c>
      <c r="S146" s="51">
        <v>125</v>
      </c>
      <c r="T146" s="32">
        <f t="shared" si="9"/>
        <v>2500</v>
      </c>
    </row>
    <row r="147" spans="2:26" s="46" customFormat="1" ht="15" customHeight="1">
      <c r="B147" s="480">
        <v>5</v>
      </c>
      <c r="C147" s="481"/>
      <c r="D147" s="484" t="s">
        <v>110</v>
      </c>
      <c r="E147" s="438"/>
      <c r="F147" s="438"/>
      <c r="G147" s="438"/>
      <c r="H147" s="438"/>
      <c r="I147" s="438"/>
      <c r="J147" s="438"/>
      <c r="K147" s="438"/>
      <c r="L147" s="438"/>
      <c r="M147" s="438"/>
      <c r="N147" s="438"/>
      <c r="O147" s="439"/>
      <c r="P147" s="48"/>
      <c r="Q147" s="80" t="s">
        <v>28</v>
      </c>
      <c r="R147" s="81">
        <v>15</v>
      </c>
      <c r="S147" s="51">
        <v>180</v>
      </c>
      <c r="T147" s="32">
        <f t="shared" si="9"/>
        <v>2700</v>
      </c>
    </row>
    <row r="148" spans="2:26" s="46" customFormat="1" ht="15" customHeight="1">
      <c r="B148" s="480">
        <v>6</v>
      </c>
      <c r="C148" s="481"/>
      <c r="D148" s="484" t="s">
        <v>111</v>
      </c>
      <c r="E148" s="427"/>
      <c r="F148" s="427"/>
      <c r="G148" s="427"/>
      <c r="H148" s="427"/>
      <c r="I148" s="427"/>
      <c r="J148" s="427"/>
      <c r="K148" s="427"/>
      <c r="L148" s="427"/>
      <c r="M148" s="427"/>
      <c r="N148" s="427"/>
      <c r="O148" s="431"/>
      <c r="P148" s="82"/>
      <c r="Q148" s="83" t="s">
        <v>43</v>
      </c>
      <c r="R148" s="84">
        <v>60</v>
      </c>
      <c r="S148" s="31">
        <v>750</v>
      </c>
      <c r="T148" s="32">
        <f t="shared" si="9"/>
        <v>45000</v>
      </c>
    </row>
    <row r="149" spans="2:26" s="46" customFormat="1" ht="15" customHeight="1">
      <c r="B149" s="480">
        <v>7</v>
      </c>
      <c r="C149" s="481"/>
      <c r="D149" s="484" t="s">
        <v>112</v>
      </c>
      <c r="E149" s="427"/>
      <c r="F149" s="427"/>
      <c r="G149" s="427"/>
      <c r="H149" s="427"/>
      <c r="I149" s="427"/>
      <c r="J149" s="427"/>
      <c r="K149" s="427"/>
      <c r="L149" s="427"/>
      <c r="M149" s="427"/>
      <c r="N149" s="427"/>
      <c r="O149" s="431"/>
      <c r="P149" s="82"/>
      <c r="Q149" s="83" t="s">
        <v>113</v>
      </c>
      <c r="R149" s="84">
        <v>75</v>
      </c>
      <c r="S149" s="31">
        <v>3900</v>
      </c>
      <c r="T149" s="32">
        <f t="shared" si="9"/>
        <v>292500</v>
      </c>
    </row>
    <row r="150" spans="2:26" s="46" customFormat="1" ht="15" customHeight="1">
      <c r="B150" s="480">
        <v>8</v>
      </c>
      <c r="C150" s="481"/>
      <c r="D150" s="484" t="s">
        <v>114</v>
      </c>
      <c r="E150" s="427"/>
      <c r="F150" s="427"/>
      <c r="G150" s="427"/>
      <c r="H150" s="427"/>
      <c r="I150" s="427"/>
      <c r="J150" s="427"/>
      <c r="K150" s="427"/>
      <c r="L150" s="427"/>
      <c r="M150" s="427"/>
      <c r="N150" s="427"/>
      <c r="O150" s="431"/>
      <c r="P150" s="48"/>
      <c r="Q150" s="80" t="s">
        <v>43</v>
      </c>
      <c r="R150" s="48">
        <v>4</v>
      </c>
      <c r="S150" s="51">
        <v>850</v>
      </c>
      <c r="T150" s="32">
        <f t="shared" si="9"/>
        <v>3400</v>
      </c>
    </row>
    <row r="151" spans="2:26" s="46" customFormat="1" ht="15" customHeight="1">
      <c r="B151" s="480">
        <v>9</v>
      </c>
      <c r="C151" s="481"/>
      <c r="D151" s="484" t="s">
        <v>115</v>
      </c>
      <c r="E151" s="427"/>
      <c r="F151" s="427"/>
      <c r="G151" s="427"/>
      <c r="H151" s="427"/>
      <c r="I151" s="427"/>
      <c r="J151" s="427"/>
      <c r="K151" s="427"/>
      <c r="L151" s="427"/>
      <c r="M151" s="427"/>
      <c r="N151" s="427"/>
      <c r="O151" s="431"/>
      <c r="P151" s="48"/>
      <c r="Q151" s="80" t="s">
        <v>28</v>
      </c>
      <c r="R151" s="48">
        <v>80</v>
      </c>
      <c r="S151" s="51">
        <v>135</v>
      </c>
      <c r="T151" s="32">
        <f t="shared" si="9"/>
        <v>10800</v>
      </c>
    </row>
    <row r="152" spans="2:26" s="46" customFormat="1" ht="15" customHeight="1">
      <c r="B152" s="480">
        <v>10</v>
      </c>
      <c r="C152" s="481"/>
      <c r="D152" s="484" t="s">
        <v>116</v>
      </c>
      <c r="E152" s="427"/>
      <c r="F152" s="427"/>
      <c r="G152" s="427"/>
      <c r="H152" s="427"/>
      <c r="I152" s="427"/>
      <c r="J152" s="427"/>
      <c r="K152" s="427"/>
      <c r="L152" s="427"/>
      <c r="M152" s="427"/>
      <c r="N152" s="427"/>
      <c r="O152" s="431"/>
      <c r="P152" s="48"/>
      <c r="Q152" s="80" t="s">
        <v>20</v>
      </c>
      <c r="R152" s="48">
        <v>1</v>
      </c>
      <c r="S152" s="51">
        <v>10500</v>
      </c>
      <c r="T152" s="32">
        <f t="shared" si="9"/>
        <v>10500</v>
      </c>
    </row>
    <row r="153" spans="2:26" s="46" customFormat="1" ht="15" customHeight="1">
      <c r="B153" s="480">
        <v>11</v>
      </c>
      <c r="C153" s="481"/>
      <c r="D153" s="477" t="s">
        <v>117</v>
      </c>
      <c r="E153" s="427"/>
      <c r="F153" s="427"/>
      <c r="G153" s="427"/>
      <c r="H153" s="427"/>
      <c r="I153" s="427"/>
      <c r="J153" s="427"/>
      <c r="K153" s="427"/>
      <c r="L153" s="427"/>
      <c r="M153" s="427"/>
      <c r="N153" s="427"/>
      <c r="O153" s="431"/>
      <c r="P153" s="48"/>
      <c r="Q153" s="80" t="s">
        <v>20</v>
      </c>
      <c r="R153" s="48">
        <v>1</v>
      </c>
      <c r="S153" s="51">
        <v>40000</v>
      </c>
      <c r="T153" s="32">
        <f t="shared" si="9"/>
        <v>40000</v>
      </c>
    </row>
    <row r="154" spans="2:26" s="46" customFormat="1" ht="15" customHeight="1">
      <c r="B154" s="478"/>
      <c r="C154" s="479"/>
      <c r="D154" s="445" t="s">
        <v>118</v>
      </c>
      <c r="E154" s="453"/>
      <c r="F154" s="453"/>
      <c r="G154" s="453"/>
      <c r="H154" s="453"/>
      <c r="I154" s="453"/>
      <c r="J154" s="453"/>
      <c r="K154" s="453"/>
      <c r="L154" s="453"/>
      <c r="M154" s="453"/>
      <c r="N154" s="453"/>
      <c r="O154" s="455"/>
      <c r="P154" s="156"/>
      <c r="Q154" s="42"/>
      <c r="R154" s="43">
        <v>1</v>
      </c>
      <c r="S154" s="44"/>
      <c r="T154" s="33">
        <f>SUM(T145:T153)</f>
        <v>428100</v>
      </c>
    </row>
    <row r="155" spans="2:26" s="46" customFormat="1" ht="15" customHeight="1">
      <c r="B155" s="478"/>
      <c r="C155" s="482"/>
      <c r="D155" s="445"/>
      <c r="E155" s="483"/>
      <c r="F155" s="483"/>
      <c r="G155" s="483"/>
      <c r="H155" s="483"/>
      <c r="I155" s="483"/>
      <c r="J155" s="483"/>
      <c r="K155" s="483"/>
      <c r="L155" s="483"/>
      <c r="M155" s="483"/>
      <c r="N155" s="483"/>
      <c r="O155" s="482"/>
      <c r="P155" s="85"/>
      <c r="Q155" s="77"/>
      <c r="R155" s="78"/>
      <c r="S155" s="79"/>
      <c r="T155" s="86"/>
    </row>
    <row r="156" spans="2:26" s="46" customFormat="1" ht="15" customHeight="1">
      <c r="B156" s="443" t="s">
        <v>119</v>
      </c>
      <c r="C156" s="444"/>
      <c r="D156" s="449" t="s">
        <v>120</v>
      </c>
      <c r="E156" s="427"/>
      <c r="F156" s="427"/>
      <c r="G156" s="427"/>
      <c r="H156" s="427"/>
      <c r="I156" s="427"/>
      <c r="J156" s="427"/>
      <c r="K156" s="427"/>
      <c r="L156" s="427"/>
      <c r="M156" s="427"/>
      <c r="N156" s="427"/>
      <c r="O156" s="431"/>
      <c r="P156" s="48"/>
      <c r="Q156" s="80"/>
      <c r="R156" s="78"/>
      <c r="S156" s="79"/>
      <c r="T156" s="32"/>
    </row>
    <row r="157" spans="2:26" s="46" customFormat="1" ht="18.75" customHeight="1">
      <c r="B157" s="443"/>
      <c r="C157" s="472"/>
      <c r="D157" s="473"/>
      <c r="E157" s="474"/>
      <c r="F157" s="474"/>
      <c r="G157" s="474"/>
      <c r="H157" s="474"/>
      <c r="I157" s="474"/>
      <c r="J157" s="474"/>
      <c r="K157" s="474"/>
      <c r="L157" s="474"/>
      <c r="M157" s="474"/>
      <c r="N157" s="474"/>
      <c r="O157" s="475"/>
      <c r="P157" s="87"/>
      <c r="Q157" s="80"/>
      <c r="R157" s="88"/>
      <c r="S157" s="89"/>
      <c r="T157" s="90"/>
    </row>
    <row r="158" spans="2:26" s="46" customFormat="1" ht="18.75" customHeight="1">
      <c r="B158" s="443"/>
      <c r="C158" s="472"/>
      <c r="D158" s="473"/>
      <c r="E158" s="474"/>
      <c r="F158" s="474"/>
      <c r="G158" s="474"/>
      <c r="H158" s="474"/>
      <c r="I158" s="474"/>
      <c r="J158" s="474"/>
      <c r="K158" s="474"/>
      <c r="L158" s="474"/>
      <c r="M158" s="474"/>
      <c r="N158" s="474"/>
      <c r="O158" s="475"/>
      <c r="P158" s="87"/>
      <c r="Q158" s="80"/>
      <c r="R158" s="88"/>
      <c r="S158" s="89"/>
      <c r="T158" s="90"/>
    </row>
    <row r="159" spans="2:26" s="46" customFormat="1" ht="19.5" customHeight="1">
      <c r="B159" s="443"/>
      <c r="C159" s="472"/>
      <c r="D159" s="473" t="s">
        <v>121</v>
      </c>
      <c r="E159" s="474"/>
      <c r="F159" s="474"/>
      <c r="G159" s="474"/>
      <c r="H159" s="474"/>
      <c r="I159" s="474"/>
      <c r="J159" s="474"/>
      <c r="K159" s="474"/>
      <c r="L159" s="474"/>
      <c r="M159" s="474"/>
      <c r="N159" s="474"/>
      <c r="O159" s="475"/>
      <c r="P159" s="87"/>
      <c r="Q159" s="80"/>
      <c r="R159" s="88"/>
      <c r="S159" s="89"/>
      <c r="T159" s="90"/>
    </row>
    <row r="160" spans="2:26" s="46" customFormat="1" ht="15" customHeight="1">
      <c r="B160" s="426"/>
      <c r="C160" s="454"/>
      <c r="D160" s="469" t="s">
        <v>122</v>
      </c>
      <c r="E160" s="470"/>
      <c r="F160" s="470"/>
      <c r="G160" s="470"/>
      <c r="H160" s="470"/>
      <c r="I160" s="470"/>
      <c r="J160" s="470"/>
      <c r="K160" s="470"/>
      <c r="L160" s="470"/>
      <c r="M160" s="470"/>
      <c r="N160" s="470"/>
      <c r="O160" s="471"/>
      <c r="P160" s="48">
        <v>1</v>
      </c>
      <c r="Q160" s="80" t="s">
        <v>123</v>
      </c>
      <c r="R160" s="81">
        <v>40</v>
      </c>
      <c r="S160" s="51">
        <v>980</v>
      </c>
      <c r="T160" s="32">
        <f>S160*R160*P160</f>
        <v>39200</v>
      </c>
    </row>
    <row r="161" spans="2:21" s="46" customFormat="1" ht="15" customHeight="1">
      <c r="B161" s="426"/>
      <c r="C161" s="454"/>
      <c r="D161" s="461" t="s">
        <v>124</v>
      </c>
      <c r="E161" s="467"/>
      <c r="F161" s="467"/>
      <c r="G161" s="467"/>
      <c r="H161" s="467"/>
      <c r="I161" s="467"/>
      <c r="J161" s="467"/>
      <c r="K161" s="467"/>
      <c r="L161" s="467"/>
      <c r="M161" s="467"/>
      <c r="N161" s="467"/>
      <c r="O161" s="468"/>
      <c r="P161" s="48">
        <v>1</v>
      </c>
      <c r="Q161" s="80" t="s">
        <v>123</v>
      </c>
      <c r="R161" s="81">
        <v>40</v>
      </c>
      <c r="S161" s="51">
        <v>950</v>
      </c>
      <c r="T161" s="32">
        <f t="shared" ref="T161:T169" si="10">S161*R161*P161</f>
        <v>38000</v>
      </c>
    </row>
    <row r="162" spans="2:21" s="46" customFormat="1" ht="15" customHeight="1">
      <c r="B162" s="426"/>
      <c r="C162" s="454"/>
      <c r="D162" s="461" t="s">
        <v>125</v>
      </c>
      <c r="E162" s="467"/>
      <c r="F162" s="467"/>
      <c r="G162" s="467"/>
      <c r="H162" s="467"/>
      <c r="I162" s="467"/>
      <c r="J162" s="467"/>
      <c r="K162" s="467"/>
      <c r="L162" s="467"/>
      <c r="M162" s="467"/>
      <c r="N162" s="467"/>
      <c r="O162" s="468"/>
      <c r="P162" s="48">
        <v>1</v>
      </c>
      <c r="Q162" s="80" t="s">
        <v>123</v>
      </c>
      <c r="R162" s="81">
        <v>40</v>
      </c>
      <c r="S162" s="51">
        <v>950</v>
      </c>
      <c r="T162" s="32">
        <f t="shared" si="10"/>
        <v>38000</v>
      </c>
    </row>
    <row r="163" spans="2:21" s="46" customFormat="1" ht="15" customHeight="1">
      <c r="B163" s="426"/>
      <c r="C163" s="454"/>
      <c r="D163" s="461" t="s">
        <v>126</v>
      </c>
      <c r="E163" s="467"/>
      <c r="F163" s="467"/>
      <c r="G163" s="467"/>
      <c r="H163" s="467"/>
      <c r="I163" s="467"/>
      <c r="J163" s="467"/>
      <c r="K163" s="467"/>
      <c r="L163" s="467"/>
      <c r="M163" s="467"/>
      <c r="N163" s="467"/>
      <c r="O163" s="468"/>
      <c r="P163" s="48">
        <v>3</v>
      </c>
      <c r="Q163" s="80" t="s">
        <v>123</v>
      </c>
      <c r="R163" s="81">
        <v>40</v>
      </c>
      <c r="S163" s="51">
        <v>850</v>
      </c>
      <c r="T163" s="32">
        <f t="shared" si="10"/>
        <v>102000</v>
      </c>
    </row>
    <row r="164" spans="2:21" s="46" customFormat="1" ht="15" customHeight="1">
      <c r="B164" s="426"/>
      <c r="C164" s="431"/>
      <c r="D164" s="461" t="s">
        <v>127</v>
      </c>
      <c r="E164" s="462"/>
      <c r="F164" s="462"/>
      <c r="G164" s="462"/>
      <c r="H164" s="462"/>
      <c r="I164" s="462"/>
      <c r="J164" s="462"/>
      <c r="K164" s="462"/>
      <c r="L164" s="462"/>
      <c r="M164" s="462"/>
      <c r="N164" s="462"/>
      <c r="O164" s="463"/>
      <c r="P164" s="48">
        <v>3</v>
      </c>
      <c r="Q164" s="80" t="s">
        <v>123</v>
      </c>
      <c r="R164" s="81">
        <v>40</v>
      </c>
      <c r="S164" s="51">
        <v>850</v>
      </c>
      <c r="T164" s="32">
        <f t="shared" si="10"/>
        <v>102000</v>
      </c>
    </row>
    <row r="165" spans="2:21" s="46" customFormat="1" ht="15" customHeight="1">
      <c r="B165" s="426"/>
      <c r="C165" s="454"/>
      <c r="D165" s="461" t="s">
        <v>128</v>
      </c>
      <c r="E165" s="462"/>
      <c r="F165" s="462"/>
      <c r="G165" s="462"/>
      <c r="H165" s="462"/>
      <c r="I165" s="462"/>
      <c r="J165" s="462"/>
      <c r="K165" s="462"/>
      <c r="L165" s="462"/>
      <c r="M165" s="462"/>
      <c r="N165" s="462"/>
      <c r="O165" s="463"/>
      <c r="P165" s="48">
        <v>2</v>
      </c>
      <c r="Q165" s="80" t="s">
        <v>123</v>
      </c>
      <c r="R165" s="81">
        <v>40</v>
      </c>
      <c r="S165" s="51">
        <v>800</v>
      </c>
      <c r="T165" s="31">
        <f t="shared" si="10"/>
        <v>64000</v>
      </c>
      <c r="U165" s="91"/>
    </row>
    <row r="166" spans="2:21" s="46" customFormat="1" ht="15" customHeight="1">
      <c r="B166" s="157"/>
      <c r="C166" s="158"/>
      <c r="D166" s="461" t="s">
        <v>129</v>
      </c>
      <c r="E166" s="462"/>
      <c r="F166" s="462"/>
      <c r="G166" s="462"/>
      <c r="H166" s="462"/>
      <c r="I166" s="462"/>
      <c r="J166" s="462"/>
      <c r="K166" s="462"/>
      <c r="L166" s="462"/>
      <c r="M166" s="462"/>
      <c r="N166" s="462"/>
      <c r="O166" s="463"/>
      <c r="P166" s="92">
        <v>2</v>
      </c>
      <c r="Q166" s="80" t="s">
        <v>123</v>
      </c>
      <c r="R166" s="81">
        <v>40</v>
      </c>
      <c r="S166" s="51">
        <v>800</v>
      </c>
      <c r="T166" s="31">
        <f t="shared" si="10"/>
        <v>64000</v>
      </c>
      <c r="U166" s="93"/>
    </row>
    <row r="167" spans="2:21" s="46" customFormat="1" ht="15" customHeight="1">
      <c r="B167" s="157"/>
      <c r="C167" s="158"/>
      <c r="D167" s="461" t="s">
        <v>130</v>
      </c>
      <c r="E167" s="462"/>
      <c r="F167" s="462"/>
      <c r="G167" s="462"/>
      <c r="H167" s="462"/>
      <c r="I167" s="462"/>
      <c r="J167" s="462"/>
      <c r="K167" s="462"/>
      <c r="L167" s="462"/>
      <c r="M167" s="462"/>
      <c r="N167" s="462"/>
      <c r="O167" s="463"/>
      <c r="P167" s="92">
        <v>1</v>
      </c>
      <c r="Q167" s="80" t="s">
        <v>123</v>
      </c>
      <c r="R167" s="81">
        <v>40</v>
      </c>
      <c r="S167" s="51">
        <v>750</v>
      </c>
      <c r="T167" s="31">
        <f t="shared" si="10"/>
        <v>30000</v>
      </c>
      <c r="U167" s="93"/>
    </row>
    <row r="168" spans="2:21" s="46" customFormat="1" ht="15" customHeight="1">
      <c r="B168" s="157"/>
      <c r="C168" s="158"/>
      <c r="D168" s="450" t="s">
        <v>131</v>
      </c>
      <c r="E168" s="451"/>
      <c r="F168" s="451"/>
      <c r="G168" s="451"/>
      <c r="H168" s="451"/>
      <c r="I168" s="451"/>
      <c r="J168" s="451"/>
      <c r="K168" s="451"/>
      <c r="L168" s="451"/>
      <c r="M168" s="451"/>
      <c r="N168" s="451"/>
      <c r="O168" s="452"/>
      <c r="P168" s="29">
        <v>1</v>
      </c>
      <c r="Q168" s="80" t="s">
        <v>123</v>
      </c>
      <c r="R168" s="81">
        <v>40</v>
      </c>
      <c r="S168" s="51">
        <v>850</v>
      </c>
      <c r="T168" s="31">
        <f t="shared" si="10"/>
        <v>34000</v>
      </c>
      <c r="U168" s="93"/>
    </row>
    <row r="169" spans="2:21" s="46" customFormat="1" ht="15" customHeight="1">
      <c r="B169" s="426"/>
      <c r="C169" s="454"/>
      <c r="D169" s="464"/>
      <c r="E169" s="465"/>
      <c r="F169" s="465"/>
      <c r="G169" s="465"/>
      <c r="H169" s="465"/>
      <c r="I169" s="465"/>
      <c r="J169" s="465"/>
      <c r="K169" s="465"/>
      <c r="L169" s="465"/>
      <c r="M169" s="465"/>
      <c r="N169" s="465"/>
      <c r="O169" s="466"/>
      <c r="P169" s="48"/>
      <c r="Q169" s="29"/>
      <c r="R169" s="81"/>
      <c r="S169" s="31"/>
      <c r="T169" s="31">
        <f t="shared" si="10"/>
        <v>0</v>
      </c>
      <c r="U169" s="91"/>
    </row>
    <row r="170" spans="2:21" s="46" customFormat="1" ht="15" customHeight="1">
      <c r="B170" s="157"/>
      <c r="C170" s="158"/>
      <c r="D170" s="456"/>
      <c r="E170" s="457"/>
      <c r="F170" s="457"/>
      <c r="G170" s="457"/>
      <c r="H170" s="457"/>
      <c r="I170" s="457"/>
      <c r="J170" s="457"/>
      <c r="K170" s="457"/>
      <c r="L170" s="457"/>
      <c r="M170" s="457"/>
      <c r="N170" s="457"/>
      <c r="O170" s="155" t="s">
        <v>118</v>
      </c>
      <c r="P170" s="48">
        <f>SUM(P160:P169)</f>
        <v>15</v>
      </c>
      <c r="Q170" s="80"/>
      <c r="R170" s="78"/>
      <c r="S170" s="79"/>
      <c r="T170" s="94">
        <f>SUM(T160:T169)</f>
        <v>511200</v>
      </c>
      <c r="U170" s="91"/>
    </row>
    <row r="171" spans="2:21" s="46" customFormat="1" ht="15" customHeight="1">
      <c r="B171" s="157"/>
      <c r="C171" s="158"/>
      <c r="D171" s="159"/>
      <c r="E171" s="160"/>
      <c r="F171" s="160"/>
      <c r="G171" s="160"/>
      <c r="H171" s="160"/>
      <c r="I171" s="160"/>
      <c r="J171" s="160"/>
      <c r="K171" s="160"/>
      <c r="L171" s="160"/>
      <c r="M171" s="160"/>
      <c r="N171" s="160"/>
      <c r="O171" s="155"/>
      <c r="P171" s="48"/>
      <c r="Q171" s="80"/>
      <c r="R171" s="78"/>
      <c r="S171" s="79"/>
      <c r="T171" s="33"/>
    </row>
    <row r="172" spans="2:21" s="46" customFormat="1" ht="15" customHeight="1">
      <c r="B172" s="157"/>
      <c r="C172" s="158"/>
      <c r="D172" s="458" t="s">
        <v>132</v>
      </c>
      <c r="E172" s="459"/>
      <c r="F172" s="459"/>
      <c r="G172" s="459"/>
      <c r="H172" s="459"/>
      <c r="I172" s="459"/>
      <c r="J172" s="459"/>
      <c r="K172" s="459"/>
      <c r="L172" s="459"/>
      <c r="M172" s="459"/>
      <c r="N172" s="459"/>
      <c r="O172" s="460"/>
      <c r="P172" s="48" t="s">
        <v>133</v>
      </c>
      <c r="Q172" s="80" t="s">
        <v>134</v>
      </c>
      <c r="R172" s="95" t="s">
        <v>135</v>
      </c>
      <c r="S172" s="96" t="s">
        <v>136</v>
      </c>
      <c r="T172" s="33"/>
    </row>
    <row r="173" spans="2:21" s="46" customFormat="1" ht="15" customHeight="1">
      <c r="B173" s="157"/>
      <c r="C173" s="158"/>
      <c r="D173" s="469" t="s">
        <v>122</v>
      </c>
      <c r="E173" s="470"/>
      <c r="F173" s="470"/>
      <c r="G173" s="470"/>
      <c r="H173" s="470"/>
      <c r="I173" s="470"/>
      <c r="J173" s="470"/>
      <c r="K173" s="470"/>
      <c r="L173" s="470"/>
      <c r="M173" s="470"/>
      <c r="N173" s="470"/>
      <c r="O173" s="471"/>
      <c r="P173" s="48">
        <v>1</v>
      </c>
      <c r="Q173" s="80">
        <v>6</v>
      </c>
      <c r="R173" s="81">
        <v>25</v>
      </c>
      <c r="S173" s="96">
        <v>30.63</v>
      </c>
      <c r="T173" s="129">
        <f t="shared" ref="T173:T181" si="11">S173*R173*Q173*P173</f>
        <v>4594.5</v>
      </c>
    </row>
    <row r="174" spans="2:21" s="46" customFormat="1" ht="15" customHeight="1">
      <c r="B174" s="157"/>
      <c r="C174" s="158"/>
      <c r="D174" s="461" t="s">
        <v>124</v>
      </c>
      <c r="E174" s="467"/>
      <c r="F174" s="467"/>
      <c r="G174" s="467"/>
      <c r="H174" s="467"/>
      <c r="I174" s="467"/>
      <c r="J174" s="467"/>
      <c r="K174" s="467"/>
      <c r="L174" s="467"/>
      <c r="M174" s="467"/>
      <c r="N174" s="467"/>
      <c r="O174" s="468"/>
      <c r="P174" s="48">
        <v>1</v>
      </c>
      <c r="Q174" s="80">
        <v>6</v>
      </c>
      <c r="R174" s="81">
        <v>25</v>
      </c>
      <c r="S174" s="96">
        <v>29.69</v>
      </c>
      <c r="T174" s="129">
        <f t="shared" si="11"/>
        <v>4453.5</v>
      </c>
    </row>
    <row r="175" spans="2:21" s="46" customFormat="1" ht="15" customHeight="1">
      <c r="B175" s="157"/>
      <c r="C175" s="158"/>
      <c r="D175" s="461" t="s">
        <v>125</v>
      </c>
      <c r="E175" s="467"/>
      <c r="F175" s="467"/>
      <c r="G175" s="467"/>
      <c r="H175" s="467"/>
      <c r="I175" s="467"/>
      <c r="J175" s="467"/>
      <c r="K175" s="467"/>
      <c r="L175" s="467"/>
      <c r="M175" s="467"/>
      <c r="N175" s="467"/>
      <c r="O175" s="468"/>
      <c r="P175" s="48">
        <v>1</v>
      </c>
      <c r="Q175" s="80">
        <v>6</v>
      </c>
      <c r="R175" s="81">
        <v>25</v>
      </c>
      <c r="S175" s="96">
        <v>29.69</v>
      </c>
      <c r="T175" s="129">
        <f t="shared" si="11"/>
        <v>4453.5</v>
      </c>
    </row>
    <row r="176" spans="2:21" s="46" customFormat="1" ht="15" customHeight="1">
      <c r="B176" s="157"/>
      <c r="C176" s="158"/>
      <c r="D176" s="461" t="s">
        <v>126</v>
      </c>
      <c r="E176" s="467"/>
      <c r="F176" s="467"/>
      <c r="G176" s="467"/>
      <c r="H176" s="467"/>
      <c r="I176" s="467"/>
      <c r="J176" s="467"/>
      <c r="K176" s="467"/>
      <c r="L176" s="467"/>
      <c r="M176" s="467"/>
      <c r="N176" s="467"/>
      <c r="O176" s="468"/>
      <c r="P176" s="48">
        <v>3</v>
      </c>
      <c r="Q176" s="80">
        <v>6</v>
      </c>
      <c r="R176" s="81">
        <v>25</v>
      </c>
      <c r="S176" s="96">
        <v>26.56</v>
      </c>
      <c r="T176" s="129">
        <f>S176*R176*Q176*P176</f>
        <v>11952</v>
      </c>
    </row>
    <row r="177" spans="2:27" s="46" customFormat="1" ht="15" customHeight="1">
      <c r="B177" s="157"/>
      <c r="C177" s="158"/>
      <c r="D177" s="461" t="s">
        <v>127</v>
      </c>
      <c r="E177" s="462"/>
      <c r="F177" s="462"/>
      <c r="G177" s="462"/>
      <c r="H177" s="462"/>
      <c r="I177" s="462"/>
      <c r="J177" s="462"/>
      <c r="K177" s="462"/>
      <c r="L177" s="462"/>
      <c r="M177" s="462"/>
      <c r="N177" s="462"/>
      <c r="O177" s="463"/>
      <c r="P177" s="48">
        <v>3</v>
      </c>
      <c r="Q177" s="80">
        <v>6</v>
      </c>
      <c r="R177" s="81">
        <v>25</v>
      </c>
      <c r="S177" s="96">
        <v>26.56</v>
      </c>
      <c r="T177" s="129">
        <f>S177*R177*Q177*P177</f>
        <v>11952</v>
      </c>
    </row>
    <row r="178" spans="2:27" s="46" customFormat="1" ht="15" customHeight="1">
      <c r="B178" s="157"/>
      <c r="C178" s="158"/>
      <c r="D178" s="461" t="s">
        <v>128</v>
      </c>
      <c r="E178" s="462"/>
      <c r="F178" s="462"/>
      <c r="G178" s="462"/>
      <c r="H178" s="462"/>
      <c r="I178" s="462"/>
      <c r="J178" s="462"/>
      <c r="K178" s="462"/>
      <c r="L178" s="462"/>
      <c r="M178" s="462"/>
      <c r="N178" s="462"/>
      <c r="O178" s="463"/>
      <c r="P178" s="48">
        <v>2</v>
      </c>
      <c r="Q178" s="80">
        <v>6</v>
      </c>
      <c r="R178" s="81">
        <v>25</v>
      </c>
      <c r="S178" s="96">
        <v>25</v>
      </c>
      <c r="T178" s="129">
        <f t="shared" si="11"/>
        <v>7500</v>
      </c>
    </row>
    <row r="179" spans="2:27" s="46" customFormat="1" ht="15" customHeight="1">
      <c r="B179" s="157"/>
      <c r="C179" s="158"/>
      <c r="D179" s="461" t="s">
        <v>129</v>
      </c>
      <c r="E179" s="462"/>
      <c r="F179" s="462"/>
      <c r="G179" s="462"/>
      <c r="H179" s="462"/>
      <c r="I179" s="462"/>
      <c r="J179" s="462"/>
      <c r="K179" s="462"/>
      <c r="L179" s="462"/>
      <c r="M179" s="462"/>
      <c r="N179" s="462"/>
      <c r="O179" s="463"/>
      <c r="P179" s="92">
        <v>2</v>
      </c>
      <c r="Q179" s="80">
        <v>6</v>
      </c>
      <c r="R179" s="81">
        <v>25</v>
      </c>
      <c r="S179" s="96">
        <v>25</v>
      </c>
      <c r="T179" s="129">
        <f t="shared" si="11"/>
        <v>7500</v>
      </c>
    </row>
    <row r="180" spans="2:27" s="46" customFormat="1" ht="15" customHeight="1">
      <c r="B180" s="157"/>
      <c r="C180" s="158"/>
      <c r="D180" s="461" t="s">
        <v>130</v>
      </c>
      <c r="E180" s="462"/>
      <c r="F180" s="462"/>
      <c r="G180" s="462"/>
      <c r="H180" s="462"/>
      <c r="I180" s="462"/>
      <c r="J180" s="462"/>
      <c r="K180" s="462"/>
      <c r="L180" s="462"/>
      <c r="M180" s="462"/>
      <c r="N180" s="462"/>
      <c r="O180" s="463"/>
      <c r="P180" s="92">
        <v>1</v>
      </c>
      <c r="Q180" s="80">
        <v>6</v>
      </c>
      <c r="R180" s="81">
        <v>25</v>
      </c>
      <c r="S180" s="96">
        <v>23.44</v>
      </c>
      <c r="T180" s="129">
        <f>S180*R180*Q180*P180</f>
        <v>3516</v>
      </c>
    </row>
    <row r="181" spans="2:27" s="46" customFormat="1" ht="15" customHeight="1">
      <c r="B181" s="157"/>
      <c r="C181" s="158"/>
      <c r="D181" s="450" t="s">
        <v>131</v>
      </c>
      <c r="E181" s="451"/>
      <c r="F181" s="451"/>
      <c r="G181" s="451"/>
      <c r="H181" s="451"/>
      <c r="I181" s="451"/>
      <c r="J181" s="451"/>
      <c r="K181" s="451"/>
      <c r="L181" s="451"/>
      <c r="M181" s="451"/>
      <c r="N181" s="451"/>
      <c r="O181" s="452"/>
      <c r="P181" s="29">
        <v>1</v>
      </c>
      <c r="Q181" s="80">
        <v>6</v>
      </c>
      <c r="R181" s="81">
        <v>25</v>
      </c>
      <c r="S181" s="96">
        <v>26.56</v>
      </c>
      <c r="T181" s="130">
        <f t="shared" si="11"/>
        <v>3984</v>
      </c>
      <c r="U181" s="91"/>
      <c r="V181" s="91"/>
      <c r="W181" s="91"/>
      <c r="X181" s="91"/>
      <c r="Y181" s="91"/>
      <c r="Z181" s="91"/>
      <c r="AA181" s="91"/>
    </row>
    <row r="182" spans="2:27" s="46" customFormat="1" ht="15" customHeight="1">
      <c r="B182" s="157"/>
      <c r="C182" s="158"/>
      <c r="D182" s="446" t="s">
        <v>55</v>
      </c>
      <c r="E182" s="447"/>
      <c r="F182" s="447"/>
      <c r="G182" s="447"/>
      <c r="H182" s="447"/>
      <c r="I182" s="447"/>
      <c r="J182" s="447"/>
      <c r="K182" s="447"/>
      <c r="L182" s="447"/>
      <c r="M182" s="447"/>
      <c r="N182" s="447"/>
      <c r="O182" s="448"/>
      <c r="P182" s="48">
        <f>SUM(P173:P181)</f>
        <v>15</v>
      </c>
      <c r="Q182" s="80"/>
      <c r="R182" s="78"/>
      <c r="S182" s="79"/>
      <c r="T182" s="94">
        <f>SUM(T173:T181)</f>
        <v>59905.5</v>
      </c>
      <c r="U182" s="91"/>
      <c r="V182" s="91"/>
      <c r="W182" s="91"/>
      <c r="X182" s="91"/>
      <c r="Y182" s="91"/>
      <c r="Z182" s="91"/>
      <c r="AA182" s="91"/>
    </row>
    <row r="183" spans="2:27" s="46" customFormat="1" ht="15" customHeight="1">
      <c r="B183" s="426"/>
      <c r="C183" s="431"/>
      <c r="D183" s="445"/>
      <c r="E183" s="427"/>
      <c r="F183" s="427"/>
      <c r="G183" s="427"/>
      <c r="H183" s="427"/>
      <c r="I183" s="427"/>
      <c r="J183" s="427"/>
      <c r="K183" s="427"/>
      <c r="L183" s="427"/>
      <c r="M183" s="427"/>
      <c r="N183" s="427"/>
      <c r="O183" s="431"/>
      <c r="P183" s="48"/>
      <c r="Q183" s="80"/>
      <c r="R183" s="78"/>
      <c r="S183" s="79"/>
      <c r="T183" s="97"/>
      <c r="U183" s="91"/>
      <c r="V183" s="91"/>
      <c r="W183" s="91"/>
      <c r="X183" s="91"/>
      <c r="Y183" s="91"/>
      <c r="Z183" s="91"/>
      <c r="AA183" s="91"/>
    </row>
    <row r="184" spans="2:27" s="46" customFormat="1" ht="15" customHeight="1">
      <c r="B184" s="443" t="s">
        <v>137</v>
      </c>
      <c r="C184" s="444"/>
      <c r="D184" s="449" t="s">
        <v>138</v>
      </c>
      <c r="E184" s="427"/>
      <c r="F184" s="427"/>
      <c r="G184" s="427"/>
      <c r="H184" s="427"/>
      <c r="I184" s="427"/>
      <c r="J184" s="427"/>
      <c r="K184" s="427"/>
      <c r="L184" s="427"/>
      <c r="M184" s="427"/>
      <c r="N184" s="427"/>
      <c r="O184" s="431"/>
      <c r="P184" s="48"/>
      <c r="Q184" s="80"/>
      <c r="R184" s="78"/>
      <c r="S184" s="79"/>
      <c r="T184" s="97"/>
      <c r="U184" s="91"/>
      <c r="V184" s="91"/>
      <c r="W184" s="98"/>
      <c r="X184" s="98"/>
      <c r="Y184" s="98"/>
      <c r="Z184" s="98"/>
      <c r="AA184" s="91"/>
    </row>
    <row r="185" spans="2:27" s="46" customFormat="1" ht="15" customHeight="1">
      <c r="B185" s="426"/>
      <c r="C185" s="431"/>
      <c r="D185" s="440" t="s">
        <v>139</v>
      </c>
      <c r="E185" s="438"/>
      <c r="F185" s="438"/>
      <c r="G185" s="438"/>
      <c r="H185" s="438"/>
      <c r="I185" s="438"/>
      <c r="J185" s="438"/>
      <c r="K185" s="438"/>
      <c r="L185" s="438"/>
      <c r="M185" s="438"/>
      <c r="N185" s="438"/>
      <c r="O185" s="439"/>
      <c r="P185" s="48"/>
      <c r="Q185" s="80"/>
      <c r="R185" s="78"/>
      <c r="S185" s="79"/>
      <c r="T185" s="94">
        <v>6470.6</v>
      </c>
      <c r="U185" s="91"/>
      <c r="V185" s="91"/>
      <c r="W185" s="91"/>
      <c r="X185" s="99"/>
      <c r="Y185" s="100"/>
      <c r="Z185" s="101"/>
      <c r="AA185" s="91"/>
    </row>
    <row r="186" spans="2:27" s="46" customFormat="1" ht="15" customHeight="1">
      <c r="B186" s="435"/>
      <c r="C186" s="436"/>
      <c r="D186" s="440" t="s">
        <v>140</v>
      </c>
      <c r="E186" s="441"/>
      <c r="F186" s="441"/>
      <c r="G186" s="441"/>
      <c r="H186" s="441"/>
      <c r="I186" s="441"/>
      <c r="J186" s="441"/>
      <c r="K186" s="441"/>
      <c r="L186" s="441"/>
      <c r="M186" s="441"/>
      <c r="N186" s="441"/>
      <c r="O186" s="442"/>
      <c r="P186" s="48"/>
      <c r="Q186" s="80"/>
      <c r="R186" s="78"/>
      <c r="S186" s="79"/>
      <c r="T186" s="94">
        <v>215686.63</v>
      </c>
      <c r="U186" s="91"/>
      <c r="V186" s="91"/>
      <c r="W186" s="91"/>
      <c r="X186" s="102"/>
      <c r="Y186" s="103"/>
      <c r="Z186" s="98"/>
      <c r="AA186" s="91"/>
    </row>
    <row r="187" spans="2:27" s="46" customFormat="1" ht="15" customHeight="1">
      <c r="B187" s="426"/>
      <c r="C187" s="431"/>
      <c r="D187" s="437"/>
      <c r="E187" s="438"/>
      <c r="F187" s="438"/>
      <c r="G187" s="438"/>
      <c r="H187" s="438"/>
      <c r="I187" s="438"/>
      <c r="J187" s="438"/>
      <c r="K187" s="438"/>
      <c r="L187" s="438"/>
      <c r="M187" s="438"/>
      <c r="N187" s="438"/>
      <c r="O187" s="439"/>
      <c r="P187" s="48"/>
      <c r="Q187" s="80"/>
      <c r="R187" s="78"/>
      <c r="S187" s="79"/>
      <c r="T187" s="31"/>
      <c r="U187" s="91"/>
      <c r="V187" s="91"/>
      <c r="W187" s="91"/>
      <c r="X187" s="104"/>
      <c r="Y187" s="103"/>
      <c r="Z187" s="98"/>
      <c r="AA187" s="91"/>
    </row>
    <row r="188" spans="2:27" s="46" customFormat="1" ht="15" customHeight="1">
      <c r="B188" s="426"/>
      <c r="C188" s="431"/>
      <c r="D188" s="432" t="s">
        <v>141</v>
      </c>
      <c r="E188" s="433"/>
      <c r="F188" s="433"/>
      <c r="G188" s="433"/>
      <c r="H188" s="433"/>
      <c r="I188" s="433"/>
      <c r="J188" s="433"/>
      <c r="K188" s="433"/>
      <c r="L188" s="433"/>
      <c r="M188" s="433"/>
      <c r="N188" s="433"/>
      <c r="O188" s="434"/>
      <c r="P188" s="48"/>
      <c r="Q188" s="80"/>
      <c r="R188" s="78"/>
      <c r="S188" s="79"/>
      <c r="T188" s="31"/>
      <c r="U188" s="91"/>
      <c r="V188" s="91"/>
      <c r="W188" s="91"/>
      <c r="X188" s="102"/>
      <c r="Y188" s="103"/>
      <c r="Z188" s="98"/>
      <c r="AA188" s="91"/>
    </row>
    <row r="189" spans="2:27" s="46" customFormat="1" ht="15" customHeight="1">
      <c r="B189" s="435"/>
      <c r="C189" s="436"/>
      <c r="D189" s="432" t="s">
        <v>142</v>
      </c>
      <c r="E189" s="433"/>
      <c r="F189" s="433"/>
      <c r="G189" s="433"/>
      <c r="H189" s="433"/>
      <c r="I189" s="433"/>
      <c r="J189" s="433"/>
      <c r="K189" s="433"/>
      <c r="L189" s="433"/>
      <c r="M189" s="433"/>
      <c r="N189" s="433"/>
      <c r="O189" s="434"/>
      <c r="P189" s="48"/>
      <c r="Q189" s="80"/>
      <c r="R189" s="78"/>
      <c r="S189" s="79"/>
      <c r="T189" s="105">
        <f>T29+T43</f>
        <v>643850</v>
      </c>
      <c r="U189" s="91"/>
      <c r="V189" s="91"/>
      <c r="W189" s="91"/>
      <c r="X189" s="104"/>
      <c r="Y189" s="106"/>
      <c r="Z189" s="98"/>
      <c r="AA189" s="91"/>
    </row>
    <row r="190" spans="2:27" s="46" customFormat="1" ht="15" customHeight="1">
      <c r="B190" s="426"/>
      <c r="C190" s="427"/>
      <c r="D190" s="432" t="s">
        <v>143</v>
      </c>
      <c r="E190" s="433"/>
      <c r="F190" s="433"/>
      <c r="G190" s="433"/>
      <c r="H190" s="433"/>
      <c r="I190" s="433"/>
      <c r="J190" s="433"/>
      <c r="K190" s="433"/>
      <c r="L190" s="433"/>
      <c r="M190" s="433"/>
      <c r="N190" s="433"/>
      <c r="O190" s="434"/>
      <c r="P190" s="48"/>
      <c r="Q190" s="80"/>
      <c r="R190" s="78"/>
      <c r="S190" s="79"/>
      <c r="T190" s="94">
        <f>T58+T83+T97+T109+T113+T122+T138+T154+T127</f>
        <v>941910</v>
      </c>
      <c r="U190" s="91"/>
      <c r="V190" s="91"/>
      <c r="W190" s="91"/>
      <c r="X190" s="102"/>
      <c r="Y190" s="107"/>
      <c r="Z190" s="103"/>
      <c r="AA190" s="91"/>
    </row>
    <row r="191" spans="2:27" s="46" customFormat="1" ht="15" customHeight="1">
      <c r="B191" s="426"/>
      <c r="C191" s="427"/>
      <c r="D191" s="432" t="s">
        <v>144</v>
      </c>
      <c r="E191" s="433"/>
      <c r="F191" s="433"/>
      <c r="G191" s="433"/>
      <c r="H191" s="433"/>
      <c r="I191" s="433"/>
      <c r="J191" s="433"/>
      <c r="K191" s="433"/>
      <c r="L191" s="433"/>
      <c r="M191" s="433"/>
      <c r="N191" s="433"/>
      <c r="O191" s="434"/>
      <c r="P191" s="48"/>
      <c r="Q191" s="80"/>
      <c r="R191" s="78"/>
      <c r="S191" s="79"/>
      <c r="T191" s="94">
        <f>T170+T182</f>
        <v>571105.5</v>
      </c>
      <c r="U191" s="91"/>
      <c r="V191" s="91"/>
      <c r="W191" s="91"/>
      <c r="X191" s="102"/>
      <c r="Y191" s="103"/>
      <c r="Z191" s="101"/>
      <c r="AA191" s="91"/>
    </row>
    <row r="192" spans="2:27" s="46" customFormat="1" ht="15" customHeight="1">
      <c r="B192" s="426"/>
      <c r="C192" s="427"/>
      <c r="D192" s="432" t="s">
        <v>145</v>
      </c>
      <c r="E192" s="433"/>
      <c r="F192" s="433"/>
      <c r="G192" s="433"/>
      <c r="H192" s="433"/>
      <c r="I192" s="433"/>
      <c r="J192" s="433"/>
      <c r="K192" s="433"/>
      <c r="L192" s="433"/>
      <c r="M192" s="433"/>
      <c r="N192" s="433"/>
      <c r="O192" s="434"/>
      <c r="P192" s="48"/>
      <c r="Q192" s="80"/>
      <c r="R192" s="78"/>
      <c r="S192" s="79"/>
      <c r="T192" s="94">
        <f>(T191+T190+T189)*0.15</f>
        <v>323529.82500000001</v>
      </c>
      <c r="U192" s="91"/>
      <c r="V192" s="91"/>
      <c r="W192" s="91"/>
      <c r="X192" s="91"/>
      <c r="Y192" s="108"/>
      <c r="Z192" s="101"/>
      <c r="AA192" s="91"/>
    </row>
    <row r="193" spans="2:27" s="46" customFormat="1" ht="15" customHeight="1">
      <c r="B193" s="426"/>
      <c r="C193" s="427"/>
      <c r="D193" s="430" t="s">
        <v>146</v>
      </c>
      <c r="E193" s="427"/>
      <c r="F193" s="427"/>
      <c r="G193" s="427"/>
      <c r="H193" s="427"/>
      <c r="I193" s="427"/>
      <c r="J193" s="427"/>
      <c r="K193" s="427"/>
      <c r="L193" s="427"/>
      <c r="M193" s="427"/>
      <c r="N193" s="427"/>
      <c r="O193" s="431"/>
      <c r="P193" s="48"/>
      <c r="Q193" s="80"/>
      <c r="R193" s="78"/>
      <c r="S193" s="79"/>
      <c r="T193" s="94">
        <f>SUM(T185:T192)</f>
        <v>2702552.5550000002</v>
      </c>
      <c r="U193" s="91"/>
      <c r="V193" s="91"/>
      <c r="W193" s="91"/>
      <c r="X193" s="109"/>
      <c r="Y193" s="91"/>
      <c r="Z193" s="98"/>
      <c r="AA193" s="91"/>
    </row>
    <row r="194" spans="2:27" s="46" customFormat="1" ht="15" customHeight="1">
      <c r="B194" s="426"/>
      <c r="C194" s="427"/>
      <c r="D194" s="430" t="s">
        <v>147</v>
      </c>
      <c r="E194" s="427"/>
      <c r="F194" s="427"/>
      <c r="G194" s="427"/>
      <c r="H194" s="427"/>
      <c r="I194" s="427"/>
      <c r="J194" s="427"/>
      <c r="K194" s="427"/>
      <c r="L194" s="427"/>
      <c r="M194" s="427"/>
      <c r="N194" s="427"/>
      <c r="O194" s="431"/>
      <c r="P194" s="48"/>
      <c r="Q194" s="80"/>
      <c r="R194" s="78"/>
      <c r="S194" s="79"/>
      <c r="T194" s="110">
        <f>T193*1.12</f>
        <v>3026858.8616000004</v>
      </c>
      <c r="U194" s="91"/>
      <c r="V194" s="91"/>
      <c r="W194" s="91"/>
      <c r="X194" s="91"/>
      <c r="Y194" s="91"/>
      <c r="Z194" s="98"/>
      <c r="AA194" s="91"/>
    </row>
    <row r="195" spans="2:27" s="46" customFormat="1" ht="15" customHeight="1" thickBot="1">
      <c r="B195" s="426"/>
      <c r="C195" s="427"/>
      <c r="D195" s="400" t="s">
        <v>148</v>
      </c>
      <c r="E195" s="401"/>
      <c r="F195" s="401"/>
      <c r="G195" s="428"/>
      <c r="H195" s="428"/>
      <c r="I195" s="428"/>
      <c r="J195" s="428"/>
      <c r="K195" s="428"/>
      <c r="L195" s="428"/>
      <c r="M195" s="428"/>
      <c r="N195" s="428"/>
      <c r="O195" s="429"/>
      <c r="P195" s="400" t="s">
        <v>193</v>
      </c>
      <c r="Q195" s="401"/>
      <c r="R195" s="401"/>
      <c r="S195" s="402"/>
      <c r="T195" s="111"/>
      <c r="U195" s="91"/>
      <c r="V195" s="91"/>
      <c r="W195" s="91"/>
      <c r="X195" s="91"/>
      <c r="Y195" s="91"/>
      <c r="Z195" s="91"/>
      <c r="AA195" s="91"/>
    </row>
    <row r="196" spans="2:27" s="117" customFormat="1" ht="25" customHeight="1" thickBot="1">
      <c r="B196" s="403"/>
      <c r="C196" s="404"/>
      <c r="D196" s="405" t="s">
        <v>149</v>
      </c>
      <c r="E196" s="406"/>
      <c r="F196" s="406"/>
      <c r="G196" s="406"/>
      <c r="H196" s="406"/>
      <c r="I196" s="406"/>
      <c r="J196" s="406"/>
      <c r="K196" s="406"/>
      <c r="L196" s="406"/>
      <c r="M196" s="406"/>
      <c r="N196" s="406"/>
      <c r="O196" s="407"/>
      <c r="P196" s="112"/>
      <c r="Q196" s="113"/>
      <c r="R196" s="114"/>
      <c r="S196" s="115" t="s">
        <v>150</v>
      </c>
      <c r="T196" s="116">
        <f>T193</f>
        <v>2702552.5550000002</v>
      </c>
      <c r="W196" s="46"/>
    </row>
    <row r="197" spans="2:27" ht="8.25" customHeight="1" thickBot="1">
      <c r="B197" s="118"/>
      <c r="C197" s="119"/>
      <c r="D197" s="120"/>
      <c r="E197" s="120"/>
      <c r="F197" s="120"/>
      <c r="G197" s="120"/>
      <c r="H197" s="120"/>
      <c r="I197" s="120"/>
      <c r="J197" s="120"/>
      <c r="K197" s="120"/>
      <c r="L197" s="120"/>
      <c r="M197" s="120"/>
      <c r="N197" s="120"/>
      <c r="O197" s="120"/>
      <c r="P197" s="121"/>
      <c r="Q197" s="120"/>
      <c r="R197" s="120"/>
      <c r="S197" s="120"/>
      <c r="T197" s="122"/>
      <c r="W197" s="117"/>
    </row>
    <row r="198" spans="2:27" s="124" customFormat="1" ht="11.25" customHeight="1">
      <c r="B198" s="408" t="s">
        <v>151</v>
      </c>
      <c r="C198" s="409"/>
      <c r="D198" s="414" t="s">
        <v>152</v>
      </c>
      <c r="E198" s="415"/>
      <c r="F198" s="415"/>
      <c r="G198" s="415"/>
      <c r="H198" s="415"/>
      <c r="I198" s="415"/>
      <c r="J198" s="415"/>
      <c r="K198" s="415"/>
      <c r="L198" s="415"/>
      <c r="M198" s="415"/>
      <c r="N198" s="415"/>
      <c r="O198" s="416"/>
      <c r="P198" s="123"/>
      <c r="Q198" s="420" t="s">
        <v>153</v>
      </c>
      <c r="R198" s="421"/>
      <c r="S198" s="421"/>
      <c r="T198" s="422"/>
      <c r="W198" s="2"/>
    </row>
    <row r="199" spans="2:27" s="126" customFormat="1" ht="12" customHeight="1">
      <c r="B199" s="410"/>
      <c r="C199" s="411"/>
      <c r="D199" s="417"/>
      <c r="E199" s="418"/>
      <c r="F199" s="418"/>
      <c r="G199" s="418"/>
      <c r="H199" s="418"/>
      <c r="I199" s="418"/>
      <c r="J199" s="418"/>
      <c r="K199" s="418"/>
      <c r="L199" s="418"/>
      <c r="M199" s="418"/>
      <c r="N199" s="418"/>
      <c r="O199" s="419"/>
      <c r="P199" s="125"/>
      <c r="Q199" s="423"/>
      <c r="R199" s="424"/>
      <c r="S199" s="424"/>
      <c r="T199" s="425"/>
      <c r="W199" s="124"/>
    </row>
    <row r="200" spans="2:27" s="127" customFormat="1" ht="23.25" customHeight="1">
      <c r="B200" s="412"/>
      <c r="C200" s="413"/>
      <c r="D200" s="397"/>
      <c r="E200" s="398"/>
      <c r="F200" s="398"/>
      <c r="G200" s="398"/>
      <c r="H200" s="398"/>
      <c r="I200" s="398"/>
      <c r="J200" s="398"/>
      <c r="K200" s="398"/>
      <c r="L200" s="398"/>
      <c r="M200" s="398"/>
      <c r="N200" s="398"/>
      <c r="O200" s="399"/>
      <c r="P200" s="161"/>
      <c r="Q200" s="394"/>
      <c r="R200" s="395"/>
      <c r="S200" s="395"/>
      <c r="T200" s="396"/>
      <c r="W200" s="126"/>
    </row>
    <row r="201" spans="2:27" s="127" customFormat="1" ht="16.5" customHeight="1" thickBot="1">
      <c r="B201" s="385" t="s">
        <v>154</v>
      </c>
      <c r="C201" s="386"/>
      <c r="D201" s="387"/>
      <c r="E201" s="388"/>
      <c r="F201" s="388"/>
      <c r="G201" s="388"/>
      <c r="H201" s="388"/>
      <c r="I201" s="388"/>
      <c r="J201" s="388"/>
      <c r="K201" s="388"/>
      <c r="L201" s="388"/>
      <c r="M201" s="388"/>
      <c r="N201" s="388"/>
      <c r="O201" s="389"/>
      <c r="P201" s="162"/>
      <c r="Q201" s="390"/>
      <c r="R201" s="391"/>
      <c r="S201" s="391"/>
      <c r="T201" s="392"/>
    </row>
    <row r="202" spans="2:27" s="126" customFormat="1" ht="15" customHeight="1">
      <c r="B202" s="383" t="s">
        <v>155</v>
      </c>
      <c r="C202" s="383"/>
      <c r="D202" s="383"/>
      <c r="E202" s="383"/>
      <c r="F202" s="383"/>
      <c r="G202" s="383"/>
      <c r="H202" s="383"/>
      <c r="I202" s="383"/>
      <c r="J202" s="383"/>
      <c r="K202" s="383"/>
      <c r="L202" s="383"/>
      <c r="M202" s="383"/>
      <c r="N202" s="383"/>
      <c r="O202" s="383"/>
      <c r="P202" s="383"/>
      <c r="Q202" s="383"/>
      <c r="R202" s="383"/>
      <c r="S202" s="383"/>
      <c r="T202" s="383"/>
      <c r="W202" s="127"/>
    </row>
    <row r="203" spans="2:27" ht="15" customHeight="1">
      <c r="B203" s="384"/>
      <c r="C203" s="384"/>
      <c r="D203" s="384"/>
      <c r="E203" s="384"/>
      <c r="F203" s="384"/>
      <c r="G203" s="384"/>
      <c r="H203" s="384"/>
      <c r="I203" s="384"/>
      <c r="J203" s="384"/>
      <c r="K203" s="384"/>
      <c r="L203" s="384"/>
      <c r="M203" s="384"/>
      <c r="N203" s="384"/>
      <c r="O203" s="384"/>
      <c r="P203" s="384"/>
      <c r="Q203" s="384"/>
      <c r="R203" s="384"/>
      <c r="S203" s="384"/>
      <c r="T203" s="384"/>
      <c r="W203" s="126"/>
    </row>
    <row r="204" spans="2:27" ht="15" customHeight="1">
      <c r="B204" s="393" t="s">
        <v>156</v>
      </c>
      <c r="C204" s="393"/>
      <c r="D204" s="393"/>
      <c r="E204" s="393"/>
      <c r="F204" s="393"/>
      <c r="G204" s="393"/>
      <c r="H204" s="393"/>
      <c r="I204" s="393"/>
      <c r="J204" s="393"/>
      <c r="K204" s="393"/>
      <c r="L204" s="393"/>
      <c r="M204" s="393"/>
      <c r="N204" s="393"/>
      <c r="O204" s="393"/>
      <c r="P204" s="393"/>
      <c r="Q204" s="393"/>
      <c r="R204" s="393"/>
      <c r="S204" s="393"/>
      <c r="T204" s="393"/>
    </row>
    <row r="205" spans="2:27" ht="15" customHeight="1">
      <c r="B205" s="393"/>
      <c r="C205" s="393"/>
      <c r="D205" s="393"/>
      <c r="E205" s="393"/>
      <c r="F205" s="393"/>
      <c r="G205" s="393"/>
      <c r="H205" s="393"/>
      <c r="I205" s="393"/>
      <c r="J205" s="393"/>
      <c r="K205" s="393"/>
      <c r="L205" s="393"/>
      <c r="M205" s="393"/>
      <c r="N205" s="393"/>
      <c r="O205" s="393"/>
      <c r="P205" s="393"/>
      <c r="Q205" s="393"/>
      <c r="R205" s="393"/>
      <c r="S205" s="393"/>
      <c r="T205" s="393"/>
    </row>
    <row r="206" spans="2:27" ht="15" customHeight="1"/>
    <row r="207" spans="2:27" ht="15" customHeight="1">
      <c r="C207" s="2" t="s">
        <v>157</v>
      </c>
      <c r="H207" s="381"/>
      <c r="I207" s="382"/>
      <c r="J207" s="382"/>
      <c r="K207" s="382"/>
      <c r="L207" s="382"/>
    </row>
    <row r="208" spans="2:27" ht="15" customHeight="1"/>
    <row r="209" spans="3:19" ht="15" customHeight="1">
      <c r="C209" s="2" t="s">
        <v>152</v>
      </c>
      <c r="F209" s="373"/>
      <c r="G209" s="373"/>
      <c r="H209" s="373"/>
      <c r="I209" s="373"/>
      <c r="J209" s="373"/>
      <c r="K209" s="373"/>
      <c r="L209" s="373"/>
      <c r="M209" s="373"/>
      <c r="O209" s="373"/>
      <c r="P209" s="374"/>
      <c r="Q209" s="374"/>
      <c r="R209" s="374"/>
      <c r="S209" s="374"/>
    </row>
    <row r="210" spans="3:19" ht="15" customHeight="1">
      <c r="F210" s="375" t="s">
        <v>158</v>
      </c>
      <c r="G210" s="375"/>
      <c r="H210" s="375"/>
      <c r="I210" s="375"/>
      <c r="J210" s="375"/>
      <c r="K210" s="375"/>
      <c r="L210" s="375"/>
      <c r="M210" s="375"/>
      <c r="O210" s="375" t="s">
        <v>159</v>
      </c>
      <c r="P210" s="375"/>
      <c r="Q210" s="375"/>
      <c r="R210" s="375"/>
      <c r="S210" s="375"/>
    </row>
    <row r="211" spans="3:19" ht="15" customHeight="1"/>
  </sheetData>
  <mergeCells count="331">
    <mergeCell ref="F7:Q7"/>
    <mergeCell ref="S7:T7"/>
    <mergeCell ref="F8:Q8"/>
    <mergeCell ref="S8:T8"/>
    <mergeCell ref="B9:E9"/>
    <mergeCell ref="F9:Q9"/>
    <mergeCell ref="R9:T9"/>
    <mergeCell ref="B1:G4"/>
    <mergeCell ref="H1:Q2"/>
    <mergeCell ref="R1:T4"/>
    <mergeCell ref="H3:Q4"/>
    <mergeCell ref="F6:Q6"/>
    <mergeCell ref="S6:T6"/>
    <mergeCell ref="B13:C13"/>
    <mergeCell ref="D13:O13"/>
    <mergeCell ref="B14:C14"/>
    <mergeCell ref="D14:O14"/>
    <mergeCell ref="B15:C15"/>
    <mergeCell ref="D15:O15"/>
    <mergeCell ref="B10:C10"/>
    <mergeCell ref="D10:O10"/>
    <mergeCell ref="B11:C11"/>
    <mergeCell ref="D11:O11"/>
    <mergeCell ref="B12:C12"/>
    <mergeCell ref="D12:O12"/>
    <mergeCell ref="B21:C21"/>
    <mergeCell ref="B22:C22"/>
    <mergeCell ref="B23:C23"/>
    <mergeCell ref="B24:C24"/>
    <mergeCell ref="B25:C25"/>
    <mergeCell ref="D25:O25"/>
    <mergeCell ref="B16:C16"/>
    <mergeCell ref="D16:O16"/>
    <mergeCell ref="B17:C17"/>
    <mergeCell ref="B18:C18"/>
    <mergeCell ref="B19:C19"/>
    <mergeCell ref="B20:C20"/>
    <mergeCell ref="D21:O21"/>
    <mergeCell ref="B32:C32"/>
    <mergeCell ref="D32:O32"/>
    <mergeCell ref="B33:C33"/>
    <mergeCell ref="D33:O33"/>
    <mergeCell ref="B26:C26"/>
    <mergeCell ref="B27:C27"/>
    <mergeCell ref="B28:C28"/>
    <mergeCell ref="D28:O28"/>
    <mergeCell ref="B30:C30"/>
    <mergeCell ref="B31:C31"/>
    <mergeCell ref="D31:K31"/>
    <mergeCell ref="B38:C38"/>
    <mergeCell ref="D38:N38"/>
    <mergeCell ref="B39:C39"/>
    <mergeCell ref="D39:O39"/>
    <mergeCell ref="B40:C40"/>
    <mergeCell ref="D40:O40"/>
    <mergeCell ref="B34:C34"/>
    <mergeCell ref="D34:O34"/>
    <mergeCell ref="B35:C35"/>
    <mergeCell ref="D35:O35"/>
    <mergeCell ref="D36:O36"/>
    <mergeCell ref="B37:C37"/>
    <mergeCell ref="D37:O37"/>
    <mergeCell ref="B45:C45"/>
    <mergeCell ref="D45:O45"/>
    <mergeCell ref="B46:C46"/>
    <mergeCell ref="D46:O46"/>
    <mergeCell ref="B47:C47"/>
    <mergeCell ref="D47:O47"/>
    <mergeCell ref="B41:C41"/>
    <mergeCell ref="B42:C42"/>
    <mergeCell ref="B43:C43"/>
    <mergeCell ref="D43:O43"/>
    <mergeCell ref="B44:C44"/>
    <mergeCell ref="D44:O44"/>
    <mergeCell ref="B52:C52"/>
    <mergeCell ref="D52:O52"/>
    <mergeCell ref="B53:C53"/>
    <mergeCell ref="D53:O53"/>
    <mergeCell ref="B54:C54"/>
    <mergeCell ref="D54:O54"/>
    <mergeCell ref="B48:C48"/>
    <mergeCell ref="D48:O48"/>
    <mergeCell ref="B49:C49"/>
    <mergeCell ref="D49:O49"/>
    <mergeCell ref="B50:C50"/>
    <mergeCell ref="D50:O50"/>
    <mergeCell ref="D51:O51"/>
    <mergeCell ref="B57:C57"/>
    <mergeCell ref="D57:O57"/>
    <mergeCell ref="D58:O58"/>
    <mergeCell ref="B59:C59"/>
    <mergeCell ref="D59:O59"/>
    <mergeCell ref="B60:C60"/>
    <mergeCell ref="D60:O60"/>
    <mergeCell ref="B55:C55"/>
    <mergeCell ref="D55:O55"/>
    <mergeCell ref="B56:C56"/>
    <mergeCell ref="D56:O56"/>
    <mergeCell ref="B61:C61"/>
    <mergeCell ref="D61:O61"/>
    <mergeCell ref="B62:C62"/>
    <mergeCell ref="D62:O62"/>
    <mergeCell ref="B65:C65"/>
    <mergeCell ref="D65:O65"/>
    <mergeCell ref="D63:O63"/>
    <mergeCell ref="D64:O64"/>
    <mergeCell ref="D67:O67"/>
    <mergeCell ref="B72:C72"/>
    <mergeCell ref="D72:O72"/>
    <mergeCell ref="B71:C71"/>
    <mergeCell ref="D71:O71"/>
    <mergeCell ref="B66:C66"/>
    <mergeCell ref="D66:O66"/>
    <mergeCell ref="B69:C69"/>
    <mergeCell ref="D69:O69"/>
    <mergeCell ref="B70:C70"/>
    <mergeCell ref="D70:O70"/>
    <mergeCell ref="D68:O68"/>
    <mergeCell ref="B79:C79"/>
    <mergeCell ref="D79:O79"/>
    <mergeCell ref="B80:C80"/>
    <mergeCell ref="D80:O80"/>
    <mergeCell ref="D82:O82"/>
    <mergeCell ref="D83:O83"/>
    <mergeCell ref="B74:C74"/>
    <mergeCell ref="D74:O74"/>
    <mergeCell ref="B76:C76"/>
    <mergeCell ref="D76:O76"/>
    <mergeCell ref="B78:C78"/>
    <mergeCell ref="D78:O78"/>
    <mergeCell ref="B84:C84"/>
    <mergeCell ref="D84:O84"/>
    <mergeCell ref="B85:C85"/>
    <mergeCell ref="D85:O85"/>
    <mergeCell ref="B86:C86"/>
    <mergeCell ref="D86:O86"/>
    <mergeCell ref="D88:O88"/>
    <mergeCell ref="D89:O89"/>
    <mergeCell ref="D90:O90"/>
    <mergeCell ref="B88:C88"/>
    <mergeCell ref="B89:C89"/>
    <mergeCell ref="B90:C90"/>
    <mergeCell ref="B96:C96"/>
    <mergeCell ref="D96:O96"/>
    <mergeCell ref="B95:C95"/>
    <mergeCell ref="D95:O95"/>
    <mergeCell ref="B87:C87"/>
    <mergeCell ref="D87:O87"/>
    <mergeCell ref="B91:C91"/>
    <mergeCell ref="D91:O91"/>
    <mergeCell ref="B92:C92"/>
    <mergeCell ref="D92:O92"/>
    <mergeCell ref="B101:C101"/>
    <mergeCell ref="D101:O101"/>
    <mergeCell ref="B104:C104"/>
    <mergeCell ref="D104:O104"/>
    <mergeCell ref="B98:C98"/>
    <mergeCell ref="D98:O98"/>
    <mergeCell ref="B99:C99"/>
    <mergeCell ref="D99:O99"/>
    <mergeCell ref="B100:C100"/>
    <mergeCell ref="D100:O100"/>
    <mergeCell ref="D102:O102"/>
    <mergeCell ref="D103:O103"/>
    <mergeCell ref="B108:C108"/>
    <mergeCell ref="D108:O108"/>
    <mergeCell ref="D109:O109"/>
    <mergeCell ref="D111:O111"/>
    <mergeCell ref="D112:O112"/>
    <mergeCell ref="D114:O114"/>
    <mergeCell ref="B105:C105"/>
    <mergeCell ref="D105:O105"/>
    <mergeCell ref="B106:C106"/>
    <mergeCell ref="D106:O106"/>
    <mergeCell ref="B107:C107"/>
    <mergeCell ref="D107:O107"/>
    <mergeCell ref="B119:C119"/>
    <mergeCell ref="D119:O119"/>
    <mergeCell ref="B120:C120"/>
    <mergeCell ref="D120:O120"/>
    <mergeCell ref="B121:C121"/>
    <mergeCell ref="D121:O121"/>
    <mergeCell ref="B116:C116"/>
    <mergeCell ref="D116:O116"/>
    <mergeCell ref="B117:C117"/>
    <mergeCell ref="D117:O117"/>
    <mergeCell ref="B118:C118"/>
    <mergeCell ref="D118:O118"/>
    <mergeCell ref="B132:C132"/>
    <mergeCell ref="D132:O132"/>
    <mergeCell ref="B134:C134"/>
    <mergeCell ref="D134:O134"/>
    <mergeCell ref="D122:O122"/>
    <mergeCell ref="B129:C129"/>
    <mergeCell ref="D129:O129"/>
    <mergeCell ref="B130:C130"/>
    <mergeCell ref="D130:O130"/>
    <mergeCell ref="B131:C131"/>
    <mergeCell ref="D131:O131"/>
    <mergeCell ref="D133:O133"/>
    <mergeCell ref="D127:O127"/>
    <mergeCell ref="D128:O128"/>
    <mergeCell ref="D139:O139"/>
    <mergeCell ref="B140:C140"/>
    <mergeCell ref="B138:C138"/>
    <mergeCell ref="D138:O138"/>
    <mergeCell ref="B135:C135"/>
    <mergeCell ref="D135:O135"/>
    <mergeCell ref="B136:C136"/>
    <mergeCell ref="D136:O136"/>
    <mergeCell ref="B137:C137"/>
    <mergeCell ref="D137:O137"/>
    <mergeCell ref="B145:C145"/>
    <mergeCell ref="D145:O145"/>
    <mergeCell ref="B146:C146"/>
    <mergeCell ref="D146:O146"/>
    <mergeCell ref="D141:O141"/>
    <mergeCell ref="B142:C142"/>
    <mergeCell ref="D142:O142"/>
    <mergeCell ref="B143:C143"/>
    <mergeCell ref="D143:O143"/>
    <mergeCell ref="B144:C144"/>
    <mergeCell ref="D144:O144"/>
    <mergeCell ref="B149:C149"/>
    <mergeCell ref="D149:O149"/>
    <mergeCell ref="B150:C150"/>
    <mergeCell ref="D150:O150"/>
    <mergeCell ref="B151:C151"/>
    <mergeCell ref="D151:O151"/>
    <mergeCell ref="B147:C147"/>
    <mergeCell ref="D147:O147"/>
    <mergeCell ref="B148:C148"/>
    <mergeCell ref="D148:O148"/>
    <mergeCell ref="B155:C155"/>
    <mergeCell ref="D155:O155"/>
    <mergeCell ref="B156:C156"/>
    <mergeCell ref="D156:O156"/>
    <mergeCell ref="B157:C157"/>
    <mergeCell ref="D157:O157"/>
    <mergeCell ref="B152:C152"/>
    <mergeCell ref="D152:O152"/>
    <mergeCell ref="B153:C153"/>
    <mergeCell ref="D153:O153"/>
    <mergeCell ref="B154:C154"/>
    <mergeCell ref="D154:O154"/>
    <mergeCell ref="B161:C161"/>
    <mergeCell ref="D161:O161"/>
    <mergeCell ref="B162:C162"/>
    <mergeCell ref="D162:O162"/>
    <mergeCell ref="B163:C163"/>
    <mergeCell ref="D163:O163"/>
    <mergeCell ref="B158:C158"/>
    <mergeCell ref="D158:O158"/>
    <mergeCell ref="B159:C159"/>
    <mergeCell ref="D159:O159"/>
    <mergeCell ref="B160:C160"/>
    <mergeCell ref="D160:O160"/>
    <mergeCell ref="D168:O168"/>
    <mergeCell ref="B169:C169"/>
    <mergeCell ref="D169:O169"/>
    <mergeCell ref="D170:N170"/>
    <mergeCell ref="D172:O172"/>
    <mergeCell ref="D173:O173"/>
    <mergeCell ref="B164:C164"/>
    <mergeCell ref="D164:O164"/>
    <mergeCell ref="B165:C165"/>
    <mergeCell ref="D165:O165"/>
    <mergeCell ref="D166:O166"/>
    <mergeCell ref="D167:O167"/>
    <mergeCell ref="D180:O180"/>
    <mergeCell ref="D181:O181"/>
    <mergeCell ref="D182:O182"/>
    <mergeCell ref="B183:C183"/>
    <mergeCell ref="D183:O183"/>
    <mergeCell ref="B184:C184"/>
    <mergeCell ref="D184:O184"/>
    <mergeCell ref="D174:O174"/>
    <mergeCell ref="D175:O175"/>
    <mergeCell ref="D176:O176"/>
    <mergeCell ref="D177:O177"/>
    <mergeCell ref="D178:O178"/>
    <mergeCell ref="D179:O179"/>
    <mergeCell ref="B188:C188"/>
    <mergeCell ref="D188:O188"/>
    <mergeCell ref="B189:C189"/>
    <mergeCell ref="D189:O189"/>
    <mergeCell ref="B190:C190"/>
    <mergeCell ref="D190:O190"/>
    <mergeCell ref="B185:C185"/>
    <mergeCell ref="D185:O185"/>
    <mergeCell ref="B186:C186"/>
    <mergeCell ref="D186:O186"/>
    <mergeCell ref="B187:C187"/>
    <mergeCell ref="D187:O187"/>
    <mergeCell ref="B194:C194"/>
    <mergeCell ref="D194:O194"/>
    <mergeCell ref="B195:C195"/>
    <mergeCell ref="D195:O195"/>
    <mergeCell ref="P195:S195"/>
    <mergeCell ref="B196:C196"/>
    <mergeCell ref="D196:O196"/>
    <mergeCell ref="B191:C191"/>
    <mergeCell ref="D191:O191"/>
    <mergeCell ref="B192:C192"/>
    <mergeCell ref="D192:O192"/>
    <mergeCell ref="B193:C193"/>
    <mergeCell ref="D193:O193"/>
    <mergeCell ref="B202:T203"/>
    <mergeCell ref="B204:T205"/>
    <mergeCell ref="H207:L207"/>
    <mergeCell ref="F209:M209"/>
    <mergeCell ref="O209:S209"/>
    <mergeCell ref="F210:M210"/>
    <mergeCell ref="O210:S210"/>
    <mergeCell ref="B198:C200"/>
    <mergeCell ref="D198:O199"/>
    <mergeCell ref="Q198:T199"/>
    <mergeCell ref="D200:O200"/>
    <mergeCell ref="Q200:T200"/>
    <mergeCell ref="B201:C201"/>
    <mergeCell ref="D201:O201"/>
    <mergeCell ref="Q201:T201"/>
    <mergeCell ref="D73:O73"/>
    <mergeCell ref="D75:O75"/>
    <mergeCell ref="D77:O77"/>
    <mergeCell ref="D93:O93"/>
    <mergeCell ref="D94:O94"/>
    <mergeCell ref="D123:O123"/>
    <mergeCell ref="D124:O124"/>
    <mergeCell ref="D125:O125"/>
    <mergeCell ref="D126:O126"/>
  </mergeCells>
  <printOptions horizontalCentered="1" verticalCentered="1"/>
  <pageMargins left="0.7" right="0.7" top="0.75" bottom="0.75" header="0.3" footer="0.3"/>
  <pageSetup paperSize="8" scale="77" fitToHeight="0" orientation="portrait" horizontalDpi="300" verticalDpi="300" r:id="rId1"/>
  <headerFooter alignWithMargins="0"/>
  <rowBreaks count="1" manualBreakCount="1">
    <brk id="155" min="1"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COMPARATIVE IH VS OQ</vt:lpstr>
      <vt:lpstr>reconcilled bid IH VS FQ</vt:lpstr>
      <vt:lpstr>O&amp;J</vt:lpstr>
      <vt:lpstr>'O&amp;J'!Print_Area</vt:lpstr>
      <vt:lpstr>'O&amp;J'!Print_Titles</vt:lpstr>
    </vt:vector>
  </TitlesOfParts>
  <Company>Nestle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Tolentino,Rodel,CAGAYAN DE ORO,Engineering,-External</dc:creator>
  <cp:lastModifiedBy>Eguia,Wellert,CAGAYANDEORO,Engineering Projects</cp:lastModifiedBy>
  <cp:lastPrinted>2022-06-15T03:18:54Z</cp:lastPrinted>
  <dcterms:created xsi:type="dcterms:W3CDTF">2022-05-14T03:00:54Z</dcterms:created>
  <dcterms:modified xsi:type="dcterms:W3CDTF">2022-06-15T03:25:52Z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2022-05-14T03:00:54Z</vt:lpwstr>
  </property>
  <property fmtid="{D5CDD505-2E9C-101B-9397-08002B2CF9AE}" pid="4" name="MSIP_Label_1ada0a2f-b917-4d51-b0d0-d418a10c8b23_Method">
    <vt:lpwstr>Standard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5b7e8651-8f7e-4a43-b114-995a8762d53d</vt:lpwstr>
  </property>
  <property fmtid="{D5CDD505-2E9C-101B-9397-08002B2CF9AE}" pid="8" name="MSIP_Label_1ada0a2f-b917-4d51-b0d0-d418a10c8b23_ContentBits">
    <vt:lpwstr>0</vt:lpwstr>
  </property>
</Properties>
</file>