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N:\Engineering\10. Projects\PROJECT OFFICE DOCUMENTS\2021\02 Coffee Team\03 CAPEX 2021\Coffee Dry Blending\Phase 2\17 BidDocs\4 AbsOfBid\cage and hopper fab\"/>
    </mc:Choice>
  </mc:AlternateContent>
  <xr:revisionPtr revIDLastSave="0" documentId="8_{2294ED62-53B3-492E-B7ED-05C876B0F6A8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Sheet1" sheetId="1" r:id="rId1"/>
    <sheet name="reconciliation" sheetId="5" r:id="rId2"/>
    <sheet name="G&amp;R" sheetId="4" r:id="rId3"/>
    <sheet name="edp" sheetId="3" r:id="rId4"/>
    <sheet name="joors" sheetId="2" r:id="rId5"/>
  </sheets>
  <definedNames>
    <definedName name="_xlnm.Print_Area" localSheetId="3">edp!$A$1:$N$108</definedName>
    <definedName name="_xlnm.Print_Area" localSheetId="4">joors!$A$1:$O$108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2" l="1"/>
  <c r="N94" i="3"/>
  <c r="N91" i="3"/>
  <c r="AB72" i="5"/>
  <c r="AB27" i="5"/>
  <c r="AB12" i="5"/>
  <c r="V83" i="5"/>
  <c r="P91" i="5" l="1"/>
  <c r="P94" i="5" s="1"/>
  <c r="V78" i="5"/>
  <c r="AB74" i="5"/>
  <c r="V74" i="5"/>
  <c r="P74" i="5"/>
  <c r="AB68" i="5"/>
  <c r="V68" i="5"/>
  <c r="P68" i="5"/>
  <c r="J68" i="5"/>
  <c r="AB67" i="5"/>
  <c r="V67" i="5"/>
  <c r="P67" i="5"/>
  <c r="J67" i="5"/>
  <c r="AB66" i="5"/>
  <c r="V66" i="5"/>
  <c r="P66" i="5"/>
  <c r="J66" i="5"/>
  <c r="AB65" i="5"/>
  <c r="V65" i="5"/>
  <c r="P65" i="5"/>
  <c r="J65" i="5"/>
  <c r="AB64" i="5"/>
  <c r="V64" i="5"/>
  <c r="P64" i="5"/>
  <c r="J64" i="5"/>
  <c r="AB63" i="5"/>
  <c r="V63" i="5"/>
  <c r="P63" i="5"/>
  <c r="J63" i="5"/>
  <c r="AB62" i="5"/>
  <c r="V62" i="5"/>
  <c r="P62" i="5"/>
  <c r="J62" i="5"/>
  <c r="AB61" i="5"/>
  <c r="V61" i="5"/>
  <c r="P61" i="5"/>
  <c r="J61" i="5"/>
  <c r="AB60" i="5"/>
  <c r="V60" i="5"/>
  <c r="P60" i="5"/>
  <c r="J60" i="5"/>
  <c r="AB59" i="5"/>
  <c r="V59" i="5"/>
  <c r="P59" i="5"/>
  <c r="P69" i="5" s="1"/>
  <c r="J59" i="5"/>
  <c r="J69" i="5" s="1"/>
  <c r="P55" i="5"/>
  <c r="P57" i="5" s="1"/>
  <c r="J55" i="5"/>
  <c r="J57" i="5" s="1"/>
  <c r="J72" i="5" s="1"/>
  <c r="J74" i="5" s="1"/>
  <c r="V52" i="5"/>
  <c r="V51" i="5"/>
  <c r="V50" i="5"/>
  <c r="AB49" i="5"/>
  <c r="V49" i="5"/>
  <c r="P49" i="5"/>
  <c r="J49" i="5"/>
  <c r="AB48" i="5"/>
  <c r="AB55" i="5" s="1"/>
  <c r="V48" i="5"/>
  <c r="P48" i="5"/>
  <c r="J48" i="5"/>
  <c r="AB47" i="5"/>
  <c r="V47" i="5"/>
  <c r="P47" i="5"/>
  <c r="J47" i="5"/>
  <c r="AB46" i="5"/>
  <c r="V46" i="5"/>
  <c r="P46" i="5"/>
  <c r="J46" i="5"/>
  <c r="AB45" i="5"/>
  <c r="V45" i="5"/>
  <c r="P45" i="5"/>
  <c r="J45" i="5"/>
  <c r="AB37" i="5"/>
  <c r="V37" i="5"/>
  <c r="P37" i="5"/>
  <c r="J37" i="5"/>
  <c r="AB36" i="5"/>
  <c r="V36" i="5"/>
  <c r="P36" i="5"/>
  <c r="AB35" i="5"/>
  <c r="V35" i="5"/>
  <c r="P35" i="5"/>
  <c r="J35" i="5"/>
  <c r="AB34" i="5"/>
  <c r="V34" i="5"/>
  <c r="P34" i="5"/>
  <c r="J34" i="5"/>
  <c r="AB31" i="5"/>
  <c r="V31" i="5"/>
  <c r="P31" i="5"/>
  <c r="J31" i="5"/>
  <c r="AB30" i="5"/>
  <c r="V30" i="5"/>
  <c r="P30" i="5"/>
  <c r="J30" i="5"/>
  <c r="AB29" i="5"/>
  <c r="V29" i="5"/>
  <c r="P29" i="5"/>
  <c r="J29" i="5"/>
  <c r="AB28" i="5"/>
  <c r="V28" i="5"/>
  <c r="P28" i="5"/>
  <c r="J28" i="5"/>
  <c r="V27" i="5"/>
  <c r="P27" i="5"/>
  <c r="J27" i="5"/>
  <c r="AB26" i="5"/>
  <c r="V26" i="5"/>
  <c r="P26" i="5"/>
  <c r="J26" i="5"/>
  <c r="AB25" i="5"/>
  <c r="V25" i="5"/>
  <c r="P25" i="5"/>
  <c r="J25" i="5"/>
  <c r="AB24" i="5"/>
  <c r="V24" i="5"/>
  <c r="P24" i="5"/>
  <c r="J24" i="5"/>
  <c r="AB23" i="5"/>
  <c r="V23" i="5"/>
  <c r="AB22" i="5"/>
  <c r="V22" i="5"/>
  <c r="AB21" i="5"/>
  <c r="V21" i="5"/>
  <c r="AB20" i="5"/>
  <c r="V20" i="5"/>
  <c r="AB19" i="5"/>
  <c r="V19" i="5"/>
  <c r="AB18" i="5"/>
  <c r="V18" i="5"/>
  <c r="AB17" i="5"/>
  <c r="V17" i="5"/>
  <c r="AB16" i="5"/>
  <c r="V16" i="5"/>
  <c r="P16" i="5"/>
  <c r="P32" i="5" s="1"/>
  <c r="J16" i="5"/>
  <c r="J32" i="5" s="1"/>
  <c r="AB14" i="5"/>
  <c r="J14" i="5"/>
  <c r="V12" i="5"/>
  <c r="V14" i="5" s="1"/>
  <c r="P12" i="5"/>
  <c r="P14" i="5" s="1"/>
  <c r="I6" i="5"/>
  <c r="P40" i="5" l="1"/>
  <c r="P41" i="5" s="1"/>
  <c r="V32" i="5"/>
  <c r="V41" i="5" s="1"/>
  <c r="V40" i="5"/>
  <c r="AB40" i="5"/>
  <c r="V69" i="5"/>
  <c r="J40" i="5"/>
  <c r="J41" i="5" s="1"/>
  <c r="J80" i="5" s="1"/>
  <c r="AB32" i="5"/>
  <c r="AB57" i="5"/>
  <c r="AB80" i="5" s="1"/>
  <c r="AB69" i="5"/>
  <c r="V55" i="5"/>
  <c r="V57" i="5" s="1"/>
  <c r="N91" i="4"/>
  <c r="N94" i="4" s="1"/>
  <c r="N74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49" i="4"/>
  <c r="J49" i="4"/>
  <c r="N48" i="4"/>
  <c r="J48" i="4"/>
  <c r="N47" i="4"/>
  <c r="J47" i="4"/>
  <c r="N46" i="4"/>
  <c r="J46" i="4"/>
  <c r="N45" i="4"/>
  <c r="J45" i="4"/>
  <c r="N37" i="4"/>
  <c r="J37" i="4"/>
  <c r="N36" i="4"/>
  <c r="N35" i="4"/>
  <c r="J35" i="4"/>
  <c r="N34" i="4"/>
  <c r="J34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J24" i="4"/>
  <c r="N16" i="4"/>
  <c r="J16" i="4"/>
  <c r="J14" i="4"/>
  <c r="N12" i="4"/>
  <c r="N14" i="4" s="1"/>
  <c r="I6" i="4"/>
  <c r="AB41" i="5" l="1"/>
  <c r="AB88" i="5" s="1"/>
  <c r="AB91" i="5" s="1"/>
  <c r="AB94" i="5" s="1"/>
  <c r="V80" i="5"/>
  <c r="V88" i="5" s="1"/>
  <c r="J85" i="5"/>
  <c r="J88" i="5"/>
  <c r="J82" i="5"/>
  <c r="J91" i="5" s="1"/>
  <c r="J94" i="5" s="1"/>
  <c r="J55" i="4"/>
  <c r="J57" i="4" s="1"/>
  <c r="J72" i="4" s="1"/>
  <c r="J74" i="4" s="1"/>
  <c r="J69" i="4"/>
  <c r="J32" i="4"/>
  <c r="J41" i="4" s="1"/>
  <c r="N69" i="4"/>
  <c r="J40" i="4"/>
  <c r="N40" i="4"/>
  <c r="N55" i="4"/>
  <c r="N57" i="4" s="1"/>
  <c r="N32" i="4"/>
  <c r="N41" i="4" s="1"/>
  <c r="V85" i="5" l="1"/>
  <c r="V82" i="5"/>
  <c r="V91" i="5" s="1"/>
  <c r="V94" i="5" s="1"/>
  <c r="J80" i="4"/>
  <c r="J85" i="4" s="1"/>
  <c r="J82" i="4"/>
  <c r="N74" i="2"/>
  <c r="N68" i="2"/>
  <c r="J68" i="2"/>
  <c r="N67" i="2"/>
  <c r="J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49" i="2"/>
  <c r="J49" i="2"/>
  <c r="N48" i="2"/>
  <c r="J48" i="2"/>
  <c r="N47" i="2"/>
  <c r="J47" i="2"/>
  <c r="N46" i="2"/>
  <c r="J46" i="2"/>
  <c r="N45" i="2"/>
  <c r="J45" i="2"/>
  <c r="N37" i="2"/>
  <c r="J37" i="2"/>
  <c r="N36" i="2"/>
  <c r="N35" i="2"/>
  <c r="J35" i="2"/>
  <c r="N34" i="2"/>
  <c r="J34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N22" i="2"/>
  <c r="N21" i="2"/>
  <c r="N20" i="2"/>
  <c r="N19" i="2"/>
  <c r="N18" i="2"/>
  <c r="N17" i="2"/>
  <c r="N16" i="2"/>
  <c r="J16" i="2"/>
  <c r="N14" i="2"/>
  <c r="J14" i="2"/>
  <c r="I6" i="2"/>
  <c r="J88" i="4" l="1"/>
  <c r="J91" i="4"/>
  <c r="J94" i="4" s="1"/>
  <c r="N55" i="2"/>
  <c r="N57" i="2" s="1"/>
  <c r="J55" i="2"/>
  <c r="J57" i="2" s="1"/>
  <c r="J72" i="2" s="1"/>
  <c r="J74" i="2" s="1"/>
  <c r="J32" i="2"/>
  <c r="N40" i="2"/>
  <c r="N32" i="2"/>
  <c r="J40" i="2"/>
  <c r="N69" i="2"/>
  <c r="J69" i="2"/>
  <c r="N78" i="3"/>
  <c r="N74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2" i="3"/>
  <c r="N51" i="3"/>
  <c r="N50" i="3"/>
  <c r="N49" i="3"/>
  <c r="J49" i="3"/>
  <c r="N48" i="3"/>
  <c r="J48" i="3"/>
  <c r="N47" i="3"/>
  <c r="J47" i="3"/>
  <c r="N46" i="3"/>
  <c r="J46" i="3"/>
  <c r="N45" i="3"/>
  <c r="J45" i="3"/>
  <c r="N37" i="3"/>
  <c r="J37" i="3"/>
  <c r="N36" i="3"/>
  <c r="N35" i="3"/>
  <c r="J35" i="3"/>
  <c r="N34" i="3"/>
  <c r="J34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N21" i="3"/>
  <c r="N20" i="3"/>
  <c r="N19" i="3"/>
  <c r="N18" i="3"/>
  <c r="N17" i="3"/>
  <c r="N16" i="3"/>
  <c r="J16" i="3"/>
  <c r="J14" i="3"/>
  <c r="N12" i="3"/>
  <c r="N14" i="3" s="1"/>
  <c r="I6" i="3"/>
  <c r="N41" i="2" l="1"/>
  <c r="N80" i="2" s="1"/>
  <c r="N88" i="2" s="1"/>
  <c r="N91" i="2" s="1"/>
  <c r="N94" i="2" s="1"/>
  <c r="N69" i="3"/>
  <c r="J41" i="2"/>
  <c r="J80" i="2" s="1"/>
  <c r="N32" i="3"/>
  <c r="J32" i="3"/>
  <c r="J41" i="3" s="1"/>
  <c r="J40" i="3"/>
  <c r="N40" i="3"/>
  <c r="J69" i="3"/>
  <c r="N55" i="3"/>
  <c r="N57" i="3" s="1"/>
  <c r="J55" i="3"/>
  <c r="J57" i="3" s="1"/>
  <c r="J72" i="3" s="1"/>
  <c r="J74" i="3" s="1"/>
  <c r="J85" i="2" l="1"/>
  <c r="J82" i="2"/>
  <c r="N41" i="3"/>
  <c r="N80" i="3" s="1"/>
  <c r="N82" i="3" s="1"/>
  <c r="J88" i="2"/>
  <c r="J91" i="2" s="1"/>
  <c r="J94" i="2" s="1"/>
  <c r="J80" i="3"/>
  <c r="J85" i="3" s="1"/>
  <c r="P36" i="1"/>
  <c r="P37" i="1"/>
  <c r="AB36" i="1"/>
  <c r="AB37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V78" i="1"/>
  <c r="V52" i="1"/>
  <c r="V51" i="1"/>
  <c r="V50" i="1"/>
  <c r="V36" i="1"/>
  <c r="V17" i="1"/>
  <c r="V18" i="1"/>
  <c r="V19" i="1"/>
  <c r="V20" i="1"/>
  <c r="V21" i="1"/>
  <c r="V22" i="1"/>
  <c r="V23" i="1"/>
  <c r="V12" i="1"/>
  <c r="AB68" i="1"/>
  <c r="AB67" i="1"/>
  <c r="AB66" i="1"/>
  <c r="AB65" i="1"/>
  <c r="AB64" i="1"/>
  <c r="AB63" i="1"/>
  <c r="AB62" i="1"/>
  <c r="AB61" i="1"/>
  <c r="AB60" i="1"/>
  <c r="AB59" i="1"/>
  <c r="AB49" i="1"/>
  <c r="AB48" i="1"/>
  <c r="AB47" i="1"/>
  <c r="AB46" i="1"/>
  <c r="AB45" i="1"/>
  <c r="AB35" i="1"/>
  <c r="AB34" i="1"/>
  <c r="AB16" i="1"/>
  <c r="AB14" i="1"/>
  <c r="V68" i="1"/>
  <c r="V67" i="1"/>
  <c r="V66" i="1"/>
  <c r="V65" i="1"/>
  <c r="V64" i="1"/>
  <c r="V63" i="1"/>
  <c r="V62" i="1"/>
  <c r="V61" i="1"/>
  <c r="V60" i="1"/>
  <c r="V59" i="1"/>
  <c r="V49" i="1"/>
  <c r="V48" i="1"/>
  <c r="V47" i="1"/>
  <c r="V46" i="1"/>
  <c r="V45" i="1"/>
  <c r="V37" i="1"/>
  <c r="V35" i="1"/>
  <c r="V34" i="1"/>
  <c r="V31" i="1"/>
  <c r="V30" i="1"/>
  <c r="V29" i="1"/>
  <c r="V28" i="1"/>
  <c r="V27" i="1"/>
  <c r="V26" i="1"/>
  <c r="V25" i="1"/>
  <c r="V24" i="1"/>
  <c r="V16" i="1"/>
  <c r="V14" i="1"/>
  <c r="P91" i="1"/>
  <c r="P94" i="1" s="1"/>
  <c r="P12" i="1"/>
  <c r="P68" i="1"/>
  <c r="P67" i="1"/>
  <c r="P66" i="1"/>
  <c r="P65" i="1"/>
  <c r="P64" i="1"/>
  <c r="P63" i="1"/>
  <c r="P62" i="1"/>
  <c r="P61" i="1"/>
  <c r="P60" i="1"/>
  <c r="P59" i="1"/>
  <c r="P49" i="1"/>
  <c r="P48" i="1"/>
  <c r="P47" i="1"/>
  <c r="P46" i="1"/>
  <c r="P45" i="1"/>
  <c r="P35" i="1"/>
  <c r="P34" i="1"/>
  <c r="P31" i="1"/>
  <c r="P30" i="1"/>
  <c r="P29" i="1"/>
  <c r="P28" i="1"/>
  <c r="P27" i="1"/>
  <c r="P26" i="1"/>
  <c r="P25" i="1"/>
  <c r="P24" i="1"/>
  <c r="P16" i="1"/>
  <c r="P14" i="1"/>
  <c r="N88" i="3" l="1"/>
  <c r="V40" i="1"/>
  <c r="J82" i="3"/>
  <c r="J88" i="3"/>
  <c r="AB69" i="1"/>
  <c r="AB55" i="1"/>
  <c r="AB57" i="1" s="1"/>
  <c r="AB74" i="1" s="1"/>
  <c r="AB40" i="1"/>
  <c r="AB32" i="1"/>
  <c r="P69" i="1"/>
  <c r="V55" i="1"/>
  <c r="V57" i="1" s="1"/>
  <c r="V32" i="1"/>
  <c r="V41" i="1" s="1"/>
  <c r="V69" i="1"/>
  <c r="P40" i="1"/>
  <c r="P32" i="1"/>
  <c r="P55" i="1"/>
  <c r="P57" i="1" s="1"/>
  <c r="P74" i="1" s="1"/>
  <c r="J91" i="3" l="1"/>
  <c r="J94" i="3" s="1"/>
  <c r="V74" i="1"/>
  <c r="V80" i="1"/>
  <c r="AB41" i="1"/>
  <c r="AB80" i="1" s="1"/>
  <c r="AB88" i="1" s="1"/>
  <c r="P41" i="1"/>
  <c r="J68" i="1"/>
  <c r="J67" i="1"/>
  <c r="J66" i="1"/>
  <c r="J65" i="1"/>
  <c r="J64" i="1"/>
  <c r="J63" i="1"/>
  <c r="J62" i="1"/>
  <c r="J61" i="1"/>
  <c r="J60" i="1"/>
  <c r="J59" i="1"/>
  <c r="J49" i="1"/>
  <c r="J48" i="1"/>
  <c r="J47" i="1"/>
  <c r="J46" i="1"/>
  <c r="J45" i="1"/>
  <c r="J37" i="1"/>
  <c r="J35" i="1"/>
  <c r="J34" i="1"/>
  <c r="J40" i="1" s="1"/>
  <c r="J31" i="1"/>
  <c r="J30" i="1"/>
  <c r="J29" i="1"/>
  <c r="J28" i="1"/>
  <c r="J27" i="1"/>
  <c r="J26" i="1"/>
  <c r="J25" i="1"/>
  <c r="J24" i="1"/>
  <c r="J16" i="1"/>
  <c r="J14" i="1"/>
  <c r="I6" i="1"/>
  <c r="J69" i="1" l="1"/>
  <c r="J55" i="1"/>
  <c r="J57" i="1" s="1"/>
  <c r="V82" i="1"/>
  <c r="V88" i="1"/>
  <c r="V85" i="1"/>
  <c r="J32" i="1"/>
  <c r="J41" i="1" s="1"/>
  <c r="J72" i="1" l="1"/>
  <c r="J74" i="1" s="1"/>
  <c r="J80" i="1" s="1"/>
  <c r="J82" i="1" s="1"/>
  <c r="AB91" i="1"/>
  <c r="AB94" i="1" s="1"/>
  <c r="V91" i="1"/>
  <c r="V94" i="1" s="1"/>
  <c r="J85" i="1" l="1"/>
  <c r="J88" i="1"/>
  <c r="J91" i="1" l="1"/>
  <c r="J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PHTionKu</author>
  </authors>
  <commentList>
    <comment ref="C5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PHTionKu:</t>
        </r>
        <r>
          <rPr>
            <sz val="9"/>
            <color indexed="81"/>
            <rFont val="Tahoma"/>
            <family val="2"/>
          </rPr>
          <t xml:space="preserve">
1. EDP</t>
        </r>
      </text>
    </comment>
    <comment ref="C5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PHTionKu:
1. EDP</t>
        </r>
      </text>
    </comment>
    <comment ref="C5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PHTionKu:
1. EDP</t>
        </r>
      </text>
    </comment>
    <comment ref="C7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PHTionKu:</t>
        </r>
        <r>
          <rPr>
            <sz val="9"/>
            <color indexed="81"/>
            <rFont val="Tahoma"/>
            <family val="2"/>
          </rPr>
          <t xml:space="preserve">
1. EDP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PHTionKu</author>
  </authors>
  <commentList>
    <comment ref="C5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PHTionKu:</t>
        </r>
        <r>
          <rPr>
            <sz val="9"/>
            <color indexed="81"/>
            <rFont val="Tahoma"/>
            <family val="2"/>
          </rPr>
          <t xml:space="preserve">
1. EDP</t>
        </r>
      </text>
    </comment>
    <comment ref="C5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PHTionKu:
1. EDP</t>
        </r>
      </text>
    </comment>
    <comment ref="C5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PHTionKu:
1. EDP</t>
        </r>
      </text>
    </comment>
    <comment ref="C78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PHTionKu:</t>
        </r>
        <r>
          <rPr>
            <sz val="9"/>
            <color indexed="81"/>
            <rFont val="Tahoma"/>
            <family val="2"/>
          </rPr>
          <t xml:space="preserve">
1. EDP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PHTionKu</author>
  </authors>
  <commentList>
    <comment ref="C5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PHTionKu:</t>
        </r>
        <r>
          <rPr>
            <sz val="9"/>
            <color indexed="81"/>
            <rFont val="Tahoma"/>
            <family val="2"/>
          </rPr>
          <t xml:space="preserve">
1. EDP</t>
        </r>
      </text>
    </comment>
    <comment ref="C5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PHTionKu:
1. EDP</t>
        </r>
      </text>
    </comment>
    <comment ref="C5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PHTionKu:
1. EDP</t>
        </r>
      </text>
    </comment>
    <comment ref="C78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PHTionKu:</t>
        </r>
        <r>
          <rPr>
            <sz val="9"/>
            <color indexed="81"/>
            <rFont val="Tahoma"/>
            <family val="2"/>
          </rPr>
          <t xml:space="preserve">
1. EDP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PHTionKu</author>
  </authors>
  <commentList>
    <comment ref="C5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PHTionKu:</t>
        </r>
        <r>
          <rPr>
            <sz val="9"/>
            <color indexed="81"/>
            <rFont val="Tahoma"/>
            <family val="2"/>
          </rPr>
          <t xml:space="preserve">
1. EDP</t>
        </r>
      </text>
    </comment>
    <comment ref="C5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PHTionKu:
1. EDP</t>
        </r>
      </text>
    </comment>
    <comment ref="C5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PHTionKu:
1. EDP</t>
        </r>
      </text>
    </comment>
    <comment ref="C78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PHTionKu:</t>
        </r>
        <r>
          <rPr>
            <sz val="9"/>
            <color indexed="81"/>
            <rFont val="Tahoma"/>
            <family val="2"/>
          </rPr>
          <t xml:space="preserve">
1. EDP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PHTionKu</author>
  </authors>
  <commentList>
    <comment ref="C50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PHTionKu:</t>
        </r>
        <r>
          <rPr>
            <sz val="9"/>
            <color indexed="81"/>
            <rFont val="Tahoma"/>
            <family val="2"/>
          </rPr>
          <t xml:space="preserve">
1. EDP</t>
        </r>
      </text>
    </comment>
    <comment ref="C5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PHTionKu:
1. EDP</t>
        </r>
      </text>
    </comment>
    <comment ref="C52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PHTionKu:
1. EDP</t>
        </r>
      </text>
    </comment>
    <comment ref="C78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PHTionKu:</t>
        </r>
        <r>
          <rPr>
            <sz val="9"/>
            <color indexed="81"/>
            <rFont val="Tahoma"/>
            <family val="2"/>
          </rPr>
          <t xml:space="preserve">
1. EDP</t>
        </r>
      </text>
    </comment>
  </commentList>
</comments>
</file>

<file path=xl/sharedStrings.xml><?xml version="1.0" encoding="utf-8"?>
<sst xmlns="http://schemas.openxmlformats.org/spreadsheetml/2006/main" count="1028" uniqueCount="114">
  <si>
    <t>PROJECT TITLE:</t>
  </si>
  <si>
    <t>SUPPLY OF LABOR, TOOLS, MATERIALS, EQUIPMENT, AND CONSUMABLES FOR THE DRY BLENDING PROJECT PHASE-1 RECEIVING HOPPER AND BIG BAG ENCLOSURE</t>
  </si>
  <si>
    <t>Date:</t>
  </si>
  <si>
    <t>COST CENTER:</t>
  </si>
  <si>
    <t xml:space="preserve"> </t>
  </si>
  <si>
    <t>Reference:</t>
  </si>
  <si>
    <t>PR 1006899149</t>
  </si>
  <si>
    <t>In-house Estimate</t>
  </si>
  <si>
    <t>No.</t>
  </si>
  <si>
    <t>SCOPE OF WORKS</t>
  </si>
  <si>
    <t>Man'r</t>
  </si>
  <si>
    <t>UNIT</t>
  </si>
  <si>
    <t>QTY</t>
  </si>
  <si>
    <t>U/RATE</t>
  </si>
  <si>
    <t>AMOUNT</t>
  </si>
  <si>
    <t>A.</t>
  </si>
  <si>
    <t>GENERAL REQUIREMENTS</t>
  </si>
  <si>
    <t>Mobilization/Demobilization &amp; Housekeeping</t>
  </si>
  <si>
    <t>lot</t>
  </si>
  <si>
    <t>Sub-Total A.1</t>
  </si>
  <si>
    <t>Safety Provisions</t>
  </si>
  <si>
    <t>a. Site Enclosure</t>
  </si>
  <si>
    <t>b. PPE Requirements</t>
  </si>
  <si>
    <t>COTTON GLOVES</t>
  </si>
  <si>
    <t>CUATION TAPE</t>
  </si>
  <si>
    <t>RAGS</t>
  </si>
  <si>
    <t>WELDING GLOVES</t>
  </si>
  <si>
    <t>WELDING APRON</t>
  </si>
  <si>
    <t>FIRE BLANKET</t>
  </si>
  <si>
    <t xml:space="preserve">    2.) Goggles</t>
  </si>
  <si>
    <t>pcs</t>
  </si>
  <si>
    <t xml:space="preserve">    3.) Dust Mask ( 50 pcs/box )</t>
  </si>
  <si>
    <t>box</t>
  </si>
  <si>
    <t xml:space="preserve">    4.) Face Shield</t>
  </si>
  <si>
    <t xml:space="preserve">    5.) Welding Mask</t>
  </si>
  <si>
    <t xml:space="preserve">    6.) Safety Signages</t>
  </si>
  <si>
    <t xml:space="preserve">    7.) Fire Extinguishers</t>
  </si>
  <si>
    <t>pc</t>
  </si>
  <si>
    <t xml:space="preserve">    8.) Ear plug</t>
  </si>
  <si>
    <t xml:space="preserve">    9.) Welding Blanket</t>
  </si>
  <si>
    <t>Sub-Total A.2</t>
  </si>
  <si>
    <t>Tools and Equipment Rental</t>
  </si>
  <si>
    <t>4.) TIGWelding Machines</t>
  </si>
  <si>
    <t>unit</t>
  </si>
  <si>
    <t xml:space="preserve">5.) Portable Grinders 7"Ø and 4"Ø (1 each) with double insulation standard </t>
  </si>
  <si>
    <t>6.) Portable Hand Drill</t>
  </si>
  <si>
    <t>7.) Hand Tools (Complete set of combination wrenches) metric and english standard</t>
  </si>
  <si>
    <t>Sub-Total A.3</t>
  </si>
  <si>
    <t>Total A</t>
  </si>
  <si>
    <t>B.</t>
  </si>
  <si>
    <t>MATERIALS</t>
  </si>
  <si>
    <t>SS PLAIN SHEET 4'X8'X2mm</t>
  </si>
  <si>
    <t>SS ROUND BAR 5mmØ</t>
  </si>
  <si>
    <t>length</t>
  </si>
  <si>
    <t>SS FLAT BAR 1.5"X6X3mm</t>
  </si>
  <si>
    <t xml:space="preserve">2"X3"X2.5 SQUARE TUBULAR </t>
  </si>
  <si>
    <t>HINGES 4"</t>
  </si>
  <si>
    <t>Total B</t>
  </si>
  <si>
    <t>CONSUMABLES</t>
  </si>
  <si>
    <t xml:space="preserve">C. 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</si>
  <si>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</si>
  <si>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</si>
  <si>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</si>
  <si>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</si>
  <si>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</si>
  <si>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FLAP DISC 4"</t>
  </si>
  <si>
    <t>WELD KLEEN</t>
  </si>
  <si>
    <t>FILLER ROD</t>
  </si>
  <si>
    <t>kgs</t>
  </si>
  <si>
    <t>Argon</t>
  </si>
  <si>
    <t>cyl</t>
  </si>
  <si>
    <t>Miscelleneous</t>
  </si>
  <si>
    <t>Total C.</t>
  </si>
  <si>
    <t>LABOR</t>
  </si>
  <si>
    <t>D.</t>
  </si>
  <si>
    <t>Supply of labor and supervision</t>
  </si>
  <si>
    <t>Total E</t>
  </si>
  <si>
    <t>OTHERS (Contractors to specify if any mislooked related cost to satisfactorily complete the work)</t>
  </si>
  <si>
    <t>E.</t>
  </si>
  <si>
    <t>a.)  At least 2 skilled scaffolder and (preferrably) the safety officer must be an NCII certificate holder in scaffolding.</t>
  </si>
  <si>
    <t>Total</t>
  </si>
  <si>
    <t>CARI ( 0.5%)</t>
  </si>
  <si>
    <t>F</t>
  </si>
  <si>
    <t>ADMIN FEE</t>
  </si>
  <si>
    <t>Contingency ( 5% )</t>
  </si>
  <si>
    <t>G</t>
  </si>
  <si>
    <t>Profit ( 15% )</t>
  </si>
  <si>
    <t>H</t>
  </si>
  <si>
    <t>GRAND TOTAL COST  (VAT Exclusive)</t>
  </si>
  <si>
    <t>GRAND TOTAL COST (VAT Inclusive)</t>
  </si>
  <si>
    <t>COMPLETION</t>
  </si>
  <si>
    <t>15 working days</t>
  </si>
  <si>
    <t>GRAND TOTAL</t>
  </si>
  <si>
    <t>Php</t>
  </si>
  <si>
    <t>Submitted by:</t>
  </si>
  <si>
    <t xml:space="preserve"> Noted by:</t>
  </si>
  <si>
    <t>Visa</t>
  </si>
  <si>
    <t>Date</t>
  </si>
  <si>
    <t xml:space="preserve">             Prepared by:</t>
  </si>
  <si>
    <t xml:space="preserve">                                                                                                     Approved by:</t>
  </si>
  <si>
    <r>
      <t xml:space="preserve">                </t>
    </r>
    <r>
      <rPr>
        <b/>
        <u/>
        <sz val="11"/>
        <rFont val="Arial"/>
        <family val="2"/>
      </rPr>
      <t>Reil Michael G. Macapil</t>
    </r>
  </si>
  <si>
    <r>
      <t xml:space="preserve">                                                                                                        </t>
    </r>
    <r>
      <rPr>
        <b/>
        <u/>
        <sz val="11"/>
        <rFont val="Arial"/>
        <family val="2"/>
      </rPr>
      <t>Mark Paña</t>
    </r>
  </si>
  <si>
    <t>Coffee M&amp;I Engineer</t>
  </si>
  <si>
    <t xml:space="preserve">                                                                                            Coffee Process M&amp;I Head</t>
  </si>
  <si>
    <t>JOORS</t>
  </si>
  <si>
    <t>G&amp;R ENGINEERING WORKS</t>
  </si>
  <si>
    <t>EDP</t>
  </si>
  <si>
    <t>DYNA BOLT M10</t>
  </si>
  <si>
    <t>SS ANGLE BAR 2"X6mmX20'</t>
  </si>
  <si>
    <t>SS FLAT BAR 6"X1/4"X8'</t>
  </si>
  <si>
    <t>b.)  machine works ( rolling plate)</t>
  </si>
  <si>
    <t>doz</t>
  </si>
  <si>
    <r>
      <t xml:space="preserve">                       </t>
    </r>
    <r>
      <rPr>
        <b/>
        <u/>
        <sz val="11"/>
        <rFont val="Arial"/>
        <family val="2"/>
      </rPr>
      <t>Mark Paña</t>
    </r>
  </si>
  <si>
    <t xml:space="preserve">               Coffee Process M&amp;I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</si>
</sst>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_)"/>
    <numFmt numFmtId="165" formatCode="[$-409]mmmm\ d\,\ yyyy;@"/>
    <numFmt numFmtId="166" formatCode="[$-409]d\-mmm\-yy;@"/>
    <numFmt numFmtId="167" formatCode="0."/>
    <numFmt numFmtId="168" formatCode="0.0."/>
  </numFmts>
  <fonts count="45">
    <font>
      <sz val="11"/>
      <color theme="1"/>
      <name val="Calibri"/>
      <family val="2"/>
      <scheme val="minor"/>
    </font>
    <font>
      <sz val="10"/>
      <name val="Courier"/>
      <family val="3"/>
    </font>
    <font>
      <sz val="20"/>
      <name val="Nestle Logo"/>
      <charset val="2"/>
    </font>
    <font>
      <b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color rgb="FF21038F"/>
      <name val="Verdana"/>
      <family val="2"/>
    </font>
    <font>
      <sz val="11"/>
      <color rgb="FF21038F"/>
      <name val="Verdana"/>
      <family val="2"/>
    </font>
    <font>
      <b/>
      <sz val="10"/>
      <color indexed="12"/>
      <name val="Verdana"/>
      <family val="2"/>
    </font>
    <font>
      <sz val="12"/>
      <name val="Verdana"/>
      <family val="2"/>
    </font>
    <font>
      <b/>
      <sz val="12"/>
      <name val="Arial"/>
      <family val="2"/>
    </font>
    <font>
      <b/>
      <sz val="11"/>
      <color indexed="18"/>
      <name val="Verdana"/>
      <family val="2"/>
    </font>
    <font>
      <b/>
      <sz val="10"/>
      <color indexed="18"/>
      <name val="Verdana"/>
      <family val="2"/>
    </font>
    <font>
      <sz val="11"/>
      <name val="Verdana"/>
      <family val="2"/>
    </font>
    <font>
      <b/>
      <sz val="11"/>
      <color rgb="FFFF0000"/>
      <name val="Verdana"/>
      <family val="2"/>
    </font>
    <font>
      <b/>
      <sz val="14"/>
      <color indexed="18"/>
      <name val="Verdana"/>
      <family val="2"/>
    </font>
    <font>
      <b/>
      <sz val="11"/>
      <color rgb="FF000099"/>
      <name val="Verdana"/>
      <family val="2"/>
    </font>
    <font>
      <sz val="10"/>
      <color indexed="18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b/>
      <sz val="11"/>
      <color theme="3" tint="-0.499984740745262"/>
      <name val="Verdana"/>
      <family val="2"/>
    </font>
    <font>
      <b/>
      <sz val="11"/>
      <color rgb="FF000099"/>
      <name val="Arial"/>
      <family val="2"/>
    </font>
    <font>
      <sz val="11"/>
      <color indexed="8"/>
      <name val="Verdana"/>
      <family val="2"/>
    </font>
    <font>
      <b/>
      <sz val="14"/>
      <color rgb="FF000099"/>
      <name val="Arial"/>
      <family val="2"/>
    </font>
    <font>
      <b/>
      <sz val="11"/>
      <name val="Verdana"/>
      <family val="2"/>
    </font>
    <font>
      <b/>
      <sz val="16"/>
      <name val="Verdana"/>
      <family val="2"/>
    </font>
    <font>
      <sz val="11"/>
      <color indexed="18"/>
      <name val="Verdana"/>
      <family val="2"/>
    </font>
    <font>
      <b/>
      <sz val="11"/>
      <color theme="3"/>
      <name val="Verdana"/>
      <family val="2"/>
    </font>
    <font>
      <b/>
      <i/>
      <sz val="11"/>
      <name val="Arial"/>
      <family val="2"/>
    </font>
    <font>
      <b/>
      <sz val="10"/>
      <color rgb="FF21038F"/>
      <name val="Verdana"/>
      <family val="2"/>
    </font>
    <font>
      <b/>
      <sz val="11"/>
      <name val="Arial"/>
      <family val="2"/>
    </font>
    <font>
      <b/>
      <sz val="12"/>
      <color indexed="18"/>
      <name val="Verdana"/>
      <family val="2"/>
    </font>
    <font>
      <b/>
      <sz val="11"/>
      <color indexed="18"/>
      <name val="Arial"/>
      <family val="2"/>
    </font>
    <font>
      <b/>
      <sz val="12"/>
      <color rgb="FF21038F"/>
      <name val="Verdana"/>
      <family val="2"/>
    </font>
    <font>
      <b/>
      <sz val="8"/>
      <name val="Arial"/>
      <family val="2"/>
    </font>
    <font>
      <b/>
      <sz val="11"/>
      <color indexed="12"/>
      <name val="Arial"/>
      <family val="2"/>
    </font>
    <font>
      <i/>
      <sz val="11"/>
      <name val="Verdana"/>
      <family val="2"/>
    </font>
    <font>
      <i/>
      <sz val="11"/>
      <name val="Arial"/>
      <family val="2"/>
    </font>
    <font>
      <u/>
      <sz val="10"/>
      <name val="Arial"/>
      <family val="2"/>
    </font>
    <font>
      <b/>
      <u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164" fontId="1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408">
    <xf numFmtId="0" fontId="0" fillId="0" borderId="0" xfId="0"/>
    <xf numFmtId="0" fontId="4" fillId="0" borderId="0" xfId="1" applyNumberFormat="1" applyFont="1" applyAlignment="1">
      <alignment vertical="center"/>
    </xf>
    <xf numFmtId="0" fontId="4" fillId="0" borderId="0" xfId="1" applyNumberFormat="1" applyFont="1"/>
    <xf numFmtId="164" fontId="5" fillId="0" borderId="0" xfId="1" applyFont="1" applyBorder="1" applyAlignment="1">
      <alignment horizontal="left" vertical="center"/>
    </xf>
    <xf numFmtId="164" fontId="5" fillId="0" borderId="0" xfId="1" applyFont="1" applyBorder="1" applyAlignment="1">
      <alignment horizontal="left"/>
    </xf>
    <xf numFmtId="164" fontId="5" fillId="0" borderId="17" xfId="1" applyFont="1" applyBorder="1" applyAlignment="1">
      <alignment horizontal="left"/>
    </xf>
    <xf numFmtId="0" fontId="6" fillId="0" borderId="18" xfId="1" applyNumberFormat="1" applyFont="1" applyBorder="1"/>
    <xf numFmtId="0" fontId="6" fillId="0" borderId="5" xfId="1" applyNumberFormat="1" applyFont="1" applyBorder="1"/>
    <xf numFmtId="0" fontId="6" fillId="0" borderId="0" xfId="1" applyNumberFormat="1" applyFont="1" applyBorder="1" applyAlignment="1">
      <alignment horizontal="right"/>
    </xf>
    <xf numFmtId="0" fontId="6" fillId="0" borderId="0" xfId="1" applyNumberFormat="1" applyFont="1"/>
    <xf numFmtId="0" fontId="6" fillId="0" borderId="21" xfId="1" applyNumberFormat="1" applyFont="1" applyBorder="1"/>
    <xf numFmtId="0" fontId="6" fillId="0" borderId="0" xfId="1" applyNumberFormat="1" applyFont="1" applyBorder="1"/>
    <xf numFmtId="0" fontId="6" fillId="0" borderId="0" xfId="1" applyNumberFormat="1" applyFont="1" applyAlignment="1">
      <alignment vertical="center"/>
    </xf>
    <xf numFmtId="0" fontId="4" fillId="0" borderId="10" xfId="1" applyNumberFormat="1" applyFont="1" applyBorder="1" applyAlignment="1">
      <alignment vertical="center"/>
    </xf>
    <xf numFmtId="0" fontId="7" fillId="4" borderId="26" xfId="1" applyNumberFormat="1" applyFont="1" applyFill="1" applyBorder="1" applyAlignment="1">
      <alignment horizontal="center" vertical="center" wrapText="1"/>
    </xf>
    <xf numFmtId="0" fontId="7" fillId="4" borderId="28" xfId="1" applyNumberFormat="1" applyFont="1" applyFill="1" applyBorder="1" applyAlignment="1">
      <alignment horizontal="center" vertical="center" wrapText="1"/>
    </xf>
    <xf numFmtId="0" fontId="7" fillId="4" borderId="29" xfId="1" applyNumberFormat="1" applyFont="1" applyFill="1" applyBorder="1" applyAlignment="1">
      <alignment horizontal="center" vertical="center" wrapText="1"/>
    </xf>
    <xf numFmtId="0" fontId="11" fillId="0" borderId="0" xfId="1" applyNumberFormat="1" applyFont="1" applyAlignment="1">
      <alignment vertical="center" wrapText="1"/>
    </xf>
    <xf numFmtId="167" fontId="13" fillId="0" borderId="26" xfId="1" applyNumberFormat="1" applyFont="1" applyBorder="1" applyAlignment="1">
      <alignment horizontal="center" vertical="center"/>
    </xf>
    <xf numFmtId="0" fontId="13" fillId="0" borderId="28" xfId="0" applyFont="1" applyBorder="1" applyAlignment="1">
      <alignment vertical="center"/>
    </xf>
    <xf numFmtId="0" fontId="13" fillId="0" borderId="28" xfId="0" applyFont="1" applyBorder="1" applyAlignment="1">
      <alignment horizontal="center" vertical="center"/>
    </xf>
    <xf numFmtId="0" fontId="14" fillId="0" borderId="0" xfId="1" applyNumberFormat="1" applyFont="1" applyAlignment="1">
      <alignment vertical="center" shrinkToFit="1"/>
    </xf>
    <xf numFmtId="168" fontId="15" fillId="0" borderId="26" xfId="1" applyNumberFormat="1" applyFont="1" applyBorder="1" applyAlignment="1">
      <alignment horizontal="center" vertical="center"/>
    </xf>
    <xf numFmtId="0" fontId="15" fillId="0" borderId="28" xfId="1" applyNumberFormat="1" applyFont="1" applyBorder="1" applyAlignment="1">
      <alignment vertical="center" shrinkToFit="1"/>
    </xf>
    <xf numFmtId="0" fontId="15" fillId="0" borderId="28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6" fillId="0" borderId="0" xfId="1" applyNumberFormat="1" applyFont="1" applyAlignment="1">
      <alignment vertical="center" shrinkToFit="1"/>
    </xf>
    <xf numFmtId="43" fontId="16" fillId="0" borderId="29" xfId="2" applyFont="1" applyFill="1" applyBorder="1" applyAlignment="1">
      <alignment vertical="center"/>
    </xf>
    <xf numFmtId="0" fontId="15" fillId="0" borderId="28" xfId="3" applyFont="1" applyFill="1" applyBorder="1" applyAlignment="1">
      <alignment horizontal="center" vertical="center"/>
    </xf>
    <xf numFmtId="43" fontId="15" fillId="0" borderId="29" xfId="2" applyFont="1" applyFill="1" applyBorder="1" applyAlignment="1">
      <alignment vertical="center"/>
    </xf>
    <xf numFmtId="0" fontId="15" fillId="0" borderId="22" xfId="0" applyFont="1" applyBorder="1" applyAlignment="1">
      <alignment horizontal="center" vertical="center"/>
    </xf>
    <xf numFmtId="0" fontId="15" fillId="0" borderId="28" xfId="0" applyNumberFormat="1" applyFont="1" applyFill="1" applyBorder="1" applyAlignment="1" applyProtection="1">
      <alignment horizontal="center" vertical="center"/>
    </xf>
    <xf numFmtId="43" fontId="15" fillId="0" borderId="28" xfId="4" applyFont="1" applyFill="1" applyBorder="1" applyAlignment="1" applyProtection="1">
      <alignment horizontal="center" vertical="center"/>
    </xf>
    <xf numFmtId="168" fontId="15" fillId="2" borderId="26" xfId="1" applyNumberFormat="1" applyFont="1" applyFill="1" applyBorder="1" applyAlignment="1">
      <alignment horizontal="center" vertical="center"/>
    </xf>
    <xf numFmtId="0" fontId="15" fillId="2" borderId="30" xfId="0" applyFont="1" applyFill="1" applyBorder="1" applyAlignment="1">
      <alignment horizontal="center" vertical="center"/>
    </xf>
    <xf numFmtId="0" fontId="6" fillId="0" borderId="0" xfId="1" applyNumberFormat="1" applyFont="1" applyFill="1" applyAlignment="1">
      <alignment vertical="center" shrinkToFit="1"/>
    </xf>
    <xf numFmtId="168" fontId="15" fillId="0" borderId="26" xfId="1" applyNumberFormat="1" applyFont="1" applyFill="1" applyBorder="1" applyAlignment="1">
      <alignment horizontal="center" vertical="center"/>
    </xf>
    <xf numFmtId="0" fontId="15" fillId="0" borderId="27" xfId="0" applyFont="1" applyFill="1" applyBorder="1" applyAlignment="1">
      <alignment horizontal="left" vertical="center"/>
    </xf>
    <xf numFmtId="0" fontId="15" fillId="0" borderId="22" xfId="0" applyFont="1" applyFill="1" applyBorder="1" applyAlignment="1">
      <alignment vertical="center"/>
    </xf>
    <xf numFmtId="0" fontId="15" fillId="0" borderId="28" xfId="1" applyNumberFormat="1" applyFont="1" applyFill="1" applyBorder="1" applyAlignment="1">
      <alignment vertical="center" shrinkToFit="1"/>
    </xf>
    <xf numFmtId="0" fontId="15" fillId="2" borderId="22" xfId="0" applyFont="1" applyFill="1" applyBorder="1" applyAlignment="1">
      <alignment vertical="center"/>
    </xf>
    <xf numFmtId="43" fontId="15" fillId="0" borderId="28" xfId="4" applyFont="1" applyBorder="1" applyAlignment="1">
      <alignment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43" fontId="18" fillId="3" borderId="29" xfId="2" applyFont="1" applyFill="1" applyBorder="1" applyAlignment="1">
      <alignment vertical="center"/>
    </xf>
    <xf numFmtId="168" fontId="15" fillId="0" borderId="31" xfId="1" applyNumberFormat="1" applyFont="1" applyFill="1" applyBorder="1" applyAlignment="1">
      <alignment horizontal="center" vertical="center"/>
    </xf>
    <xf numFmtId="43" fontId="18" fillId="5" borderId="29" xfId="2" applyFont="1" applyFill="1" applyBorder="1" applyAlignment="1">
      <alignment vertical="center"/>
    </xf>
    <xf numFmtId="0" fontId="19" fillId="0" borderId="0" xfId="1" applyNumberFormat="1" applyFont="1" applyFill="1" applyBorder="1" applyAlignment="1">
      <alignment vertical="center" shrinkToFit="1"/>
    </xf>
    <xf numFmtId="167" fontId="13" fillId="0" borderId="31" xfId="1" applyNumberFormat="1" applyFont="1" applyFill="1" applyBorder="1" applyAlignment="1">
      <alignment horizontal="center" vertical="center"/>
    </xf>
    <xf numFmtId="0" fontId="18" fillId="0" borderId="22" xfId="3" applyFont="1" applyFill="1" applyBorder="1" applyAlignment="1">
      <alignment horizontal="left" vertical="center"/>
    </xf>
    <xf numFmtId="0" fontId="15" fillId="0" borderId="10" xfId="0" applyFont="1" applyFill="1" applyBorder="1" applyAlignment="1">
      <alignment horizontal="left" vertical="center" wrapText="1"/>
    </xf>
    <xf numFmtId="0" fontId="20" fillId="0" borderId="28" xfId="0" applyFont="1" applyFill="1" applyBorder="1" applyAlignment="1">
      <alignment vertical="center"/>
    </xf>
    <xf numFmtId="0" fontId="21" fillId="0" borderId="30" xfId="0" applyFont="1" applyFill="1" applyBorder="1" applyAlignment="1">
      <alignment horizontal="center" vertical="center"/>
    </xf>
    <xf numFmtId="0" fontId="21" fillId="0" borderId="22" xfId="0" applyFont="1" applyFill="1" applyBorder="1" applyAlignment="1">
      <alignment horizontal="center" vertical="center"/>
    </xf>
    <xf numFmtId="4" fontId="15" fillId="0" borderId="28" xfId="0" applyNumberFormat="1" applyFont="1" applyFill="1" applyBorder="1"/>
    <xf numFmtId="0" fontId="19" fillId="0" borderId="0" xfId="1" applyNumberFormat="1" applyFont="1" applyFill="1" applyAlignment="1">
      <alignment vertical="center" shrinkToFit="1"/>
    </xf>
    <xf numFmtId="0" fontId="19" fillId="0" borderId="0" xfId="1" applyNumberFormat="1" applyFont="1" applyAlignment="1">
      <alignment vertical="center" shrinkToFit="1"/>
    </xf>
    <xf numFmtId="0" fontId="20" fillId="0" borderId="22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>
      <alignment horizontal="left" vertical="center" wrapText="1"/>
    </xf>
    <xf numFmtId="0" fontId="15" fillId="0" borderId="30" xfId="3" applyFont="1" applyBorder="1" applyAlignment="1">
      <alignment horizontal="center" vertical="center"/>
    </xf>
    <xf numFmtId="12" fontId="15" fillId="0" borderId="22" xfId="3" applyNumberFormat="1" applyFont="1" applyFill="1" applyBorder="1" applyAlignment="1">
      <alignment horizontal="left" vertical="center"/>
    </xf>
    <xf numFmtId="0" fontId="18" fillId="0" borderId="27" xfId="0" applyFont="1" applyBorder="1" applyAlignment="1">
      <alignment horizontal="left" vertical="center"/>
    </xf>
    <xf numFmtId="0" fontId="23" fillId="0" borderId="22" xfId="0" applyFont="1" applyBorder="1" applyAlignment="1">
      <alignment vertical="center"/>
    </xf>
    <xf numFmtId="0" fontId="20" fillId="0" borderId="28" xfId="0" applyFont="1" applyBorder="1" applyAlignment="1">
      <alignment vertical="center"/>
    </xf>
    <xf numFmtId="4" fontId="20" fillId="5" borderId="30" xfId="0" applyNumberFormat="1" applyFont="1" applyFill="1" applyBorder="1" applyAlignment="1">
      <alignment horizontal="center" vertical="center"/>
    </xf>
    <xf numFmtId="4" fontId="20" fillId="0" borderId="28" xfId="0" applyNumberFormat="1" applyFont="1" applyBorder="1" applyAlignment="1">
      <alignment horizontal="right" vertical="center"/>
    </xf>
    <xf numFmtId="168" fontId="18" fillId="0" borderId="26" xfId="1" applyNumberFormat="1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43" fontId="15" fillId="0" borderId="32" xfId="4" applyFont="1" applyBorder="1" applyAlignment="1">
      <alignment vertical="center"/>
    </xf>
    <xf numFmtId="0" fontId="21" fillId="0" borderId="27" xfId="0" applyFont="1" applyBorder="1" applyAlignment="1">
      <alignment horizontal="left" vertical="center"/>
    </xf>
    <xf numFmtId="0" fontId="20" fillId="0" borderId="22" xfId="0" applyFont="1" applyBorder="1" applyAlignment="1">
      <alignment vertical="center"/>
    </xf>
    <xf numFmtId="0" fontId="24" fillId="0" borderId="3" xfId="3" applyFont="1" applyBorder="1" applyAlignment="1">
      <alignment horizontal="center" vertical="center"/>
    </xf>
    <xf numFmtId="0" fontId="25" fillId="0" borderId="22" xfId="0" applyFont="1" applyBorder="1" applyAlignment="1">
      <alignment horizontal="right" vertical="center"/>
    </xf>
    <xf numFmtId="0" fontId="15" fillId="0" borderId="32" xfId="3" applyFont="1" applyFill="1" applyBorder="1" applyAlignment="1">
      <alignment horizontal="center" vertical="center"/>
    </xf>
    <xf numFmtId="43" fontId="18" fillId="0" borderId="29" xfId="2" applyFont="1" applyFill="1" applyBorder="1" applyAlignment="1">
      <alignment vertical="center"/>
    </xf>
    <xf numFmtId="0" fontId="15" fillId="0" borderId="2" xfId="3" applyFont="1" applyBorder="1" applyAlignment="1">
      <alignment horizontal="left" vertical="center"/>
    </xf>
    <xf numFmtId="168" fontId="15" fillId="0" borderId="28" xfId="1" applyNumberFormat="1" applyFont="1" applyBorder="1" applyAlignment="1">
      <alignment horizontal="center" vertical="center"/>
    </xf>
    <xf numFmtId="0" fontId="26" fillId="0" borderId="3" xfId="3" applyFont="1" applyBorder="1" applyAlignment="1">
      <alignment horizontal="right" vertical="center"/>
    </xf>
    <xf numFmtId="43" fontId="18" fillId="3" borderId="33" xfId="2" applyFont="1" applyFill="1" applyBorder="1" applyAlignment="1">
      <alignment vertical="center"/>
    </xf>
    <xf numFmtId="0" fontId="17" fillId="0" borderId="22" xfId="0" applyFont="1" applyBorder="1" applyAlignment="1">
      <alignment horizontal="center" vertical="center" shrinkToFit="1"/>
    </xf>
    <xf numFmtId="0" fontId="17" fillId="0" borderId="30" xfId="0" applyFont="1" applyBorder="1" applyAlignment="1">
      <alignment horizontal="center" vertical="center" shrinkToFit="1"/>
    </xf>
    <xf numFmtId="43" fontId="18" fillId="0" borderId="33" xfId="2" applyFont="1" applyFill="1" applyBorder="1" applyAlignment="1">
      <alignment vertical="center"/>
    </xf>
    <xf numFmtId="0" fontId="27" fillId="0" borderId="3" xfId="3" applyFont="1" applyBorder="1" applyAlignment="1">
      <alignment horizontal="right" vertical="center"/>
    </xf>
    <xf numFmtId="43" fontId="26" fillId="6" borderId="33" xfId="2" applyFont="1" applyFill="1" applyBorder="1" applyAlignment="1">
      <alignment vertical="center"/>
    </xf>
    <xf numFmtId="43" fontId="26" fillId="3" borderId="29" xfId="2" applyFont="1" applyFill="1" applyBorder="1" applyAlignment="1">
      <alignment vertical="center"/>
    </xf>
    <xf numFmtId="43" fontId="18" fillId="5" borderId="33" xfId="2" applyFont="1" applyFill="1" applyBorder="1" applyAlignment="1">
      <alignment vertical="center"/>
    </xf>
    <xf numFmtId="2" fontId="28" fillId="0" borderId="2" xfId="0" applyNumberFormat="1" applyFont="1" applyBorder="1" applyAlignment="1">
      <alignment horizontal="center" vertical="center"/>
    </xf>
    <xf numFmtId="0" fontId="30" fillId="0" borderId="28" xfId="0" applyFont="1" applyBorder="1" applyAlignment="1">
      <alignment vertical="center"/>
    </xf>
    <xf numFmtId="0" fontId="33" fillId="0" borderId="0" xfId="1" applyNumberFormat="1" applyFont="1" applyAlignment="1">
      <alignment vertical="center" shrinkToFit="1"/>
    </xf>
    <xf numFmtId="0" fontId="30" fillId="0" borderId="34" xfId="0" applyFont="1" applyBorder="1" applyAlignment="1">
      <alignment vertical="center"/>
    </xf>
    <xf numFmtId="0" fontId="34" fillId="0" borderId="39" xfId="0" applyFont="1" applyBorder="1" applyAlignment="1">
      <alignment horizontal="right" vertical="center" wrapText="1"/>
    </xf>
    <xf numFmtId="0" fontId="13" fillId="0" borderId="4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167" fontId="13" fillId="0" borderId="41" xfId="1" applyNumberFormat="1" applyFont="1" applyBorder="1" applyAlignment="1">
      <alignment horizontal="center" vertical="center" wrapText="1"/>
    </xf>
    <xf numFmtId="0" fontId="13" fillId="0" borderId="38" xfId="0" applyFont="1" applyBorder="1" applyAlignment="1">
      <alignment horizontal="right" vertical="center" wrapText="1"/>
    </xf>
    <xf numFmtId="0" fontId="20" fillId="0" borderId="0" xfId="1" applyNumberFormat="1" applyFont="1" applyBorder="1"/>
    <xf numFmtId="0" fontId="20" fillId="0" borderId="12" xfId="1" applyNumberFormat="1" applyFont="1" applyBorder="1"/>
    <xf numFmtId="0" fontId="3" fillId="0" borderId="0" xfId="1" applyNumberFormat="1" applyFont="1" applyAlignment="1">
      <alignment vertical="center"/>
    </xf>
    <xf numFmtId="0" fontId="20" fillId="0" borderId="21" xfId="1" applyNumberFormat="1" applyFont="1" applyBorder="1" applyAlignment="1"/>
    <xf numFmtId="0" fontId="20" fillId="0" borderId="5" xfId="1" applyNumberFormat="1" applyFont="1" applyBorder="1" applyAlignment="1">
      <alignment horizontal="left" vertical="center" wrapText="1" indent="1"/>
    </xf>
    <xf numFmtId="0" fontId="36" fillId="0" borderId="0" xfId="1" applyNumberFormat="1" applyFont="1" applyBorder="1" applyAlignment="1">
      <alignment vertical="center"/>
    </xf>
    <xf numFmtId="0" fontId="20" fillId="0" borderId="10" xfId="1" applyNumberFormat="1" applyFont="1" applyBorder="1" applyAlignment="1">
      <alignment horizontal="left" vertical="center" wrapText="1" indent="1"/>
    </xf>
    <xf numFmtId="0" fontId="3" fillId="0" borderId="0" xfId="1" applyNumberFormat="1" applyFont="1"/>
    <xf numFmtId="0" fontId="20" fillId="0" borderId="9" xfId="1" applyNumberFormat="1" applyFont="1" applyBorder="1" applyAlignment="1">
      <alignment horizontal="left" vertical="center" wrapText="1" indent="1"/>
    </xf>
    <xf numFmtId="0" fontId="37" fillId="0" borderId="22" xfId="1" applyNumberFormat="1" applyFont="1" applyBorder="1" applyAlignment="1">
      <alignment horizontal="center"/>
    </xf>
    <xf numFmtId="165" fontId="38" fillId="0" borderId="35" xfId="1" applyNumberFormat="1" applyFont="1" applyBorder="1" applyAlignment="1">
      <alignment horizontal="center" vertical="top"/>
    </xf>
    <xf numFmtId="165" fontId="38" fillId="0" borderId="36" xfId="1" applyNumberFormat="1" applyFont="1" applyBorder="1" applyAlignment="1">
      <alignment horizontal="center" vertical="top"/>
    </xf>
    <xf numFmtId="0" fontId="32" fillId="0" borderId="46" xfId="1" applyNumberFormat="1" applyFont="1" applyBorder="1" applyAlignment="1">
      <alignment horizontal="center" vertical="center"/>
    </xf>
    <xf numFmtId="0" fontId="4" fillId="0" borderId="47" xfId="1" applyNumberFormat="1" applyFont="1" applyBorder="1" applyAlignment="1">
      <alignment horizontal="left" vertical="justify" wrapText="1" indent="1"/>
    </xf>
    <xf numFmtId="0" fontId="4" fillId="0" borderId="48" xfId="1" applyNumberFormat="1" applyFont="1" applyBorder="1" applyAlignment="1">
      <alignment horizontal="left" vertical="justify" wrapText="1" indent="1"/>
    </xf>
    <xf numFmtId="0" fontId="4" fillId="0" borderId="0" xfId="1" applyNumberFormat="1" applyFont="1" applyBorder="1"/>
    <xf numFmtId="0" fontId="4" fillId="0" borderId="5" xfId="1" applyNumberFormat="1" applyFont="1" applyBorder="1" applyAlignment="1">
      <alignment horizontal="left" vertical="justify" wrapText="1" indent="1"/>
    </xf>
    <xf numFmtId="0" fontId="4" fillId="0" borderId="0" xfId="1" applyNumberFormat="1" applyFont="1" applyBorder="1" applyAlignment="1">
      <alignment horizontal="left" vertical="justify" wrapText="1" indent="1"/>
    </xf>
    <xf numFmtId="0" fontId="4" fillId="0" borderId="0" xfId="1" applyNumberFormat="1" applyFont="1" applyBorder="1" applyAlignment="1">
      <alignment horizontal="center" vertical="justify" wrapText="1"/>
    </xf>
    <xf numFmtId="0" fontId="0" fillId="0" borderId="0" xfId="0" applyFill="1" applyBorder="1" applyAlignment="1"/>
    <xf numFmtId="0" fontId="4" fillId="0" borderId="0" xfId="1" applyNumberFormat="1" applyFont="1" applyFill="1" applyBorder="1"/>
    <xf numFmtId="0" fontId="15" fillId="0" borderId="0" xfId="1" applyNumberFormat="1" applyFont="1" applyBorder="1" applyAlignment="1">
      <alignment horizontal="left" vertical="justify" wrapText="1"/>
    </xf>
    <xf numFmtId="0" fontId="40" fillId="0" borderId="0" xfId="0" applyFont="1" applyFill="1" applyBorder="1" applyAlignment="1"/>
    <xf numFmtId="0" fontId="40" fillId="0" borderId="0" xfId="1" applyNumberFormat="1" applyFont="1" applyFill="1" applyBorder="1"/>
    <xf numFmtId="0" fontId="20" fillId="0" borderId="0" xfId="1" applyNumberFormat="1" applyFont="1" applyBorder="1" applyAlignment="1"/>
    <xf numFmtId="0" fontId="4" fillId="0" borderId="0" xfId="0" applyFont="1" applyBorder="1" applyAlignment="1">
      <alignment horizontal="center"/>
    </xf>
    <xf numFmtId="0" fontId="4" fillId="0" borderId="0" xfId="1" applyNumberFormat="1" applyFont="1" applyBorder="1" applyAlignment="1">
      <alignment horizontal="center"/>
    </xf>
    <xf numFmtId="0" fontId="15" fillId="0" borderId="0" xfId="1" applyNumberFormat="1" applyFont="1" applyBorder="1" applyAlignment="1">
      <alignment horizontal="left" vertical="justify"/>
    </xf>
    <xf numFmtId="0" fontId="40" fillId="0" borderId="0" xfId="1" applyNumberFormat="1" applyFont="1" applyFill="1" applyBorder="1" applyAlignment="1">
      <alignment horizontal="center"/>
    </xf>
    <xf numFmtId="0" fontId="20" fillId="0" borderId="0" xfId="1" applyNumberFormat="1" applyFont="1" applyBorder="1" applyAlignment="1">
      <alignment horizontal="left"/>
    </xf>
    <xf numFmtId="0" fontId="20" fillId="0" borderId="0" xfId="1" applyNumberFormat="1" applyFont="1" applyBorder="1" applyAlignment="1">
      <alignment horizontal="center"/>
    </xf>
    <xf numFmtId="0" fontId="15" fillId="0" borderId="22" xfId="0" applyFont="1" applyFill="1" applyBorder="1" applyAlignment="1">
      <alignment horizontal="left" vertical="center" wrapText="1"/>
    </xf>
    <xf numFmtId="0" fontId="15" fillId="0" borderId="30" xfId="0" applyFont="1" applyFill="1" applyBorder="1" applyAlignment="1">
      <alignment horizontal="left" vertical="center" wrapText="1"/>
    </xf>
    <xf numFmtId="0" fontId="17" fillId="0" borderId="27" xfId="0" applyFont="1" applyBorder="1" applyAlignment="1">
      <alignment horizontal="right" vertical="center" shrinkToFit="1"/>
    </xf>
    <xf numFmtId="0" fontId="17" fillId="0" borderId="22" xfId="0" applyFont="1" applyBorder="1" applyAlignment="1">
      <alignment horizontal="right" vertical="center" shrinkToFit="1"/>
    </xf>
    <xf numFmtId="0" fontId="13" fillId="0" borderId="27" xfId="0" applyFont="1" applyBorder="1" applyAlignment="1">
      <alignment horizontal="right" vertical="center" shrinkToFit="1"/>
    </xf>
    <xf numFmtId="0" fontId="13" fillId="0" borderId="22" xfId="0" applyFont="1" applyBorder="1" applyAlignment="1">
      <alignment horizontal="right" vertical="center" shrinkToFit="1"/>
    </xf>
    <xf numFmtId="0" fontId="13" fillId="0" borderId="30" xfId="0" applyFont="1" applyBorder="1" applyAlignment="1">
      <alignment horizontal="right" vertical="center" shrinkToFit="1"/>
    </xf>
    <xf numFmtId="0" fontId="15" fillId="0" borderId="27" xfId="0" applyFont="1" applyBorder="1" applyAlignment="1">
      <alignment horizontal="left" vertical="center"/>
    </xf>
    <xf numFmtId="0" fontId="15" fillId="0" borderId="22" xfId="0" applyFont="1" applyBorder="1" applyAlignment="1">
      <alignment vertical="center"/>
    </xf>
    <xf numFmtId="0" fontId="15" fillId="2" borderId="27" xfId="0" applyFont="1" applyFill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43" fontId="13" fillId="0" borderId="28" xfId="4" applyFont="1" applyBorder="1" applyAlignment="1">
      <alignment vertical="center"/>
    </xf>
    <xf numFmtId="43" fontId="13" fillId="0" borderId="29" xfId="4" applyFont="1" applyBorder="1" applyAlignment="1">
      <alignment vertical="center"/>
    </xf>
    <xf numFmtId="43" fontId="15" fillId="0" borderId="29" xfId="4" applyFont="1" applyBorder="1" applyAlignment="1">
      <alignment vertical="center"/>
    </xf>
    <xf numFmtId="43" fontId="15" fillId="0" borderId="27" xfId="4" applyFont="1" applyFill="1" applyBorder="1" applyAlignment="1">
      <alignment horizontal="center" vertical="center"/>
    </xf>
    <xf numFmtId="43" fontId="15" fillId="0" borderId="28" xfId="4" applyFont="1" applyFill="1" applyBorder="1" applyAlignment="1">
      <alignment vertical="center" shrinkToFit="1"/>
    </xf>
    <xf numFmtId="43" fontId="15" fillId="0" borderId="28" xfId="4" applyFont="1" applyFill="1" applyBorder="1" applyAlignment="1">
      <alignment vertical="center"/>
    </xf>
    <xf numFmtId="43" fontId="15" fillId="0" borderId="29" xfId="4" applyFont="1" applyFill="1" applyBorder="1" applyAlignment="1">
      <alignment vertical="center"/>
    </xf>
    <xf numFmtId="43" fontId="15" fillId="0" borderId="22" xfId="4" applyFont="1" applyFill="1" applyBorder="1" applyAlignment="1">
      <alignment horizontal="center" vertical="center"/>
    </xf>
    <xf numFmtId="43" fontId="22" fillId="3" borderId="29" xfId="4" applyFont="1" applyFill="1" applyBorder="1" applyAlignment="1">
      <alignment vertical="center"/>
    </xf>
    <xf numFmtId="4" fontId="20" fillId="0" borderId="28" xfId="4" applyNumberFormat="1" applyFont="1" applyBorder="1" applyAlignment="1">
      <alignment vertical="center"/>
    </xf>
    <xf numFmtId="4" fontId="20" fillId="0" borderId="29" xfId="4" applyNumberFormat="1" applyFont="1" applyBorder="1" applyAlignment="1">
      <alignment vertical="center"/>
    </xf>
    <xf numFmtId="43" fontId="15" fillId="0" borderId="2" xfId="4" applyFont="1" applyFill="1" applyBorder="1" applyAlignment="1">
      <alignment horizontal="center" vertical="center"/>
    </xf>
    <xf numFmtId="43" fontId="15" fillId="0" borderId="32" xfId="4" applyFont="1" applyFill="1" applyBorder="1" applyAlignment="1">
      <alignment vertical="center" shrinkToFit="1"/>
    </xf>
    <xf numFmtId="43" fontId="28" fillId="0" borderId="32" xfId="4" applyFont="1" applyBorder="1" applyAlignment="1">
      <alignment vertical="center"/>
    </xf>
    <xf numFmtId="43" fontId="29" fillId="0" borderId="29" xfId="4" applyFont="1" applyBorder="1" applyAlignment="1">
      <alignment vertical="center"/>
    </xf>
    <xf numFmtId="43" fontId="8" fillId="0" borderId="29" xfId="4" applyFont="1" applyBorder="1" applyAlignment="1">
      <alignment vertical="center"/>
    </xf>
    <xf numFmtId="43" fontId="31" fillId="0" borderId="29" xfId="4" applyFont="1" applyBorder="1" applyAlignment="1">
      <alignment vertical="center"/>
    </xf>
    <xf numFmtId="43" fontId="13" fillId="0" borderId="40" xfId="4" applyFont="1" applyBorder="1" applyAlignment="1">
      <alignment horizontal="right" vertical="center" wrapText="1"/>
    </xf>
    <xf numFmtId="43" fontId="35" fillId="3" borderId="29" xfId="4" applyFont="1" applyFill="1" applyBorder="1" applyAlignment="1">
      <alignment vertical="center"/>
    </xf>
    <xf numFmtId="0" fontId="4" fillId="0" borderId="0" xfId="1" applyNumberFormat="1" applyFont="1" applyBorder="1" applyAlignment="1">
      <alignment horizontal="center"/>
    </xf>
    <xf numFmtId="0" fontId="40" fillId="0" borderId="0" xfId="1" applyNumberFormat="1" applyFont="1" applyFill="1" applyBorder="1" applyAlignment="1">
      <alignment horizontal="center"/>
    </xf>
    <xf numFmtId="0" fontId="15" fillId="0" borderId="22" xfId="3" applyFont="1" applyFill="1" applyBorder="1" applyAlignment="1">
      <alignment horizontal="left" vertical="center"/>
    </xf>
    <xf numFmtId="0" fontId="15" fillId="0" borderId="22" xfId="3" quotePrefix="1" applyFont="1" applyFill="1" applyBorder="1" applyAlignment="1">
      <alignment horizontal="left" vertical="center"/>
    </xf>
    <xf numFmtId="0" fontId="19" fillId="7" borderId="0" xfId="1" applyNumberFormat="1" applyFont="1" applyFill="1" applyAlignment="1">
      <alignment vertical="center" shrinkToFit="1"/>
    </xf>
    <xf numFmtId="0" fontId="15" fillId="0" borderId="30" xfId="3" applyFont="1" applyFill="1" applyBorder="1" applyAlignment="1">
      <alignment horizontal="center" vertical="center"/>
    </xf>
    <xf numFmtId="0" fontId="6" fillId="7" borderId="0" xfId="1" applyNumberFormat="1" applyFont="1" applyFill="1"/>
    <xf numFmtId="0" fontId="4" fillId="7" borderId="0" xfId="1" applyNumberFormat="1" applyFont="1" applyFill="1"/>
    <xf numFmtId="164" fontId="5" fillId="7" borderId="0" xfId="1" applyFont="1" applyFill="1" applyBorder="1" applyAlignment="1">
      <alignment horizontal="left"/>
    </xf>
    <xf numFmtId="0" fontId="4" fillId="7" borderId="0" xfId="1" applyNumberFormat="1" applyFont="1" applyFill="1" applyAlignment="1">
      <alignment vertical="center"/>
    </xf>
    <xf numFmtId="0" fontId="11" fillId="7" borderId="0" xfId="1" applyNumberFormat="1" applyFont="1" applyFill="1" applyAlignment="1">
      <alignment vertical="center" wrapText="1"/>
    </xf>
    <xf numFmtId="0" fontId="14" fillId="7" borderId="0" xfId="1" applyNumberFormat="1" applyFont="1" applyFill="1" applyAlignment="1">
      <alignment vertical="center" shrinkToFit="1"/>
    </xf>
    <xf numFmtId="0" fontId="6" fillId="7" borderId="0" xfId="1" applyNumberFormat="1" applyFont="1" applyFill="1" applyAlignment="1">
      <alignment vertical="center" shrinkToFit="1"/>
    </xf>
    <xf numFmtId="0" fontId="33" fillId="7" borderId="0" xfId="1" applyNumberFormat="1" applyFont="1" applyFill="1" applyAlignment="1">
      <alignment vertical="center" shrinkToFit="1"/>
    </xf>
    <xf numFmtId="0" fontId="3" fillId="7" borderId="0" xfId="1" applyNumberFormat="1" applyFont="1" applyFill="1" applyAlignment="1">
      <alignment vertical="center"/>
    </xf>
    <xf numFmtId="0" fontId="36" fillId="7" borderId="0" xfId="1" applyNumberFormat="1" applyFont="1" applyFill="1" applyBorder="1" applyAlignment="1">
      <alignment vertical="center"/>
    </xf>
    <xf numFmtId="0" fontId="3" fillId="7" borderId="0" xfId="1" applyNumberFormat="1" applyFont="1" applyFill="1"/>
    <xf numFmtId="0" fontId="40" fillId="0" borderId="0" xfId="1" applyNumberFormat="1" applyFont="1" applyFill="1" applyBorder="1" applyAlignment="1">
      <alignment horizontal="center"/>
    </xf>
    <xf numFmtId="0" fontId="4" fillId="0" borderId="0" xfId="1" applyNumberFormat="1" applyFont="1" applyBorder="1" applyAlignment="1">
      <alignment horizontal="center"/>
    </xf>
    <xf numFmtId="0" fontId="15" fillId="0" borderId="0" xfId="1" applyNumberFormat="1" applyFont="1" applyBorder="1" applyAlignment="1">
      <alignment horizontal="left" vertical="justify"/>
    </xf>
    <xf numFmtId="0" fontId="20" fillId="0" borderId="0" xfId="1" applyNumberFormat="1" applyFont="1" applyBorder="1" applyAlignment="1">
      <alignment horizontal="left"/>
    </xf>
    <xf numFmtId="0" fontId="20" fillId="0" borderId="0" xfId="1" applyNumberFormat="1" applyFont="1" applyBorder="1" applyAlignment="1">
      <alignment horizontal="center"/>
    </xf>
    <xf numFmtId="0" fontId="15" fillId="0" borderId="22" xfId="0" applyFont="1" applyFill="1" applyBorder="1" applyAlignment="1">
      <alignment horizontal="left" vertical="center" wrapText="1"/>
    </xf>
    <xf numFmtId="0" fontId="15" fillId="0" borderId="30" xfId="0" applyFont="1" applyFill="1" applyBorder="1" applyAlignment="1">
      <alignment horizontal="left" vertical="center" wrapText="1"/>
    </xf>
    <xf numFmtId="0" fontId="17" fillId="0" borderId="27" xfId="0" applyFont="1" applyBorder="1" applyAlignment="1">
      <alignment horizontal="right" vertical="center" shrinkToFit="1"/>
    </xf>
    <xf numFmtId="0" fontId="17" fillId="0" borderId="22" xfId="0" applyFont="1" applyBorder="1" applyAlignment="1">
      <alignment horizontal="right" vertical="center" shrinkToFit="1"/>
    </xf>
    <xf numFmtId="0" fontId="15" fillId="0" borderId="22" xfId="3" applyFont="1" applyFill="1" applyBorder="1" applyAlignment="1">
      <alignment horizontal="left" vertical="center"/>
    </xf>
    <xf numFmtId="0" fontId="13" fillId="0" borderId="27" xfId="0" applyFont="1" applyBorder="1" applyAlignment="1">
      <alignment horizontal="right" vertical="center" shrinkToFit="1"/>
    </xf>
    <xf numFmtId="0" fontId="13" fillId="0" borderId="22" xfId="0" applyFont="1" applyBorder="1" applyAlignment="1">
      <alignment horizontal="right" vertical="center" shrinkToFit="1"/>
    </xf>
    <xf numFmtId="0" fontId="13" fillId="0" borderId="30" xfId="0" applyFont="1" applyBorder="1" applyAlignment="1">
      <alignment horizontal="right" vertical="center" shrinkToFit="1"/>
    </xf>
    <xf numFmtId="0" fontId="13" fillId="0" borderId="27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2" xfId="0" applyFont="1" applyBorder="1" applyAlignment="1">
      <alignment vertical="center"/>
    </xf>
    <xf numFmtId="0" fontId="15" fillId="2" borderId="27" xfId="0" applyFont="1" applyFill="1" applyBorder="1" applyAlignment="1">
      <alignment horizontal="left" vertical="center"/>
    </xf>
    <xf numFmtId="43" fontId="16" fillId="0" borderId="0" xfId="2" applyFont="1" applyFill="1" applyBorder="1" applyAlignment="1">
      <alignment vertical="center"/>
    </xf>
    <xf numFmtId="0" fontId="15" fillId="0" borderId="0" xfId="3" applyFont="1" applyFill="1" applyBorder="1" applyAlignment="1">
      <alignment horizontal="center" vertical="center"/>
    </xf>
    <xf numFmtId="43" fontId="15" fillId="0" borderId="0" xfId="4" applyFont="1" applyFill="1" applyBorder="1" applyAlignment="1">
      <alignment horizontal="center" vertical="center"/>
    </xf>
    <xf numFmtId="43" fontId="15" fillId="0" borderId="0" xfId="4" applyFont="1" applyFill="1" applyBorder="1" applyAlignment="1">
      <alignment vertical="center" shrinkToFit="1"/>
    </xf>
    <xf numFmtId="43" fontId="15" fillId="0" borderId="0" xfId="2" applyFont="1" applyFill="1" applyBorder="1" applyAlignment="1">
      <alignment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43" fontId="15" fillId="0" borderId="0" xfId="4" applyFont="1" applyFill="1" applyBorder="1" applyAlignment="1" applyProtection="1">
      <alignment horizontal="center" vertical="center"/>
    </xf>
    <xf numFmtId="43" fontId="15" fillId="0" borderId="0" xfId="4" applyFont="1" applyFill="1" applyBorder="1" applyAlignment="1">
      <alignment vertical="center"/>
    </xf>
    <xf numFmtId="43" fontId="18" fillId="0" borderId="0" xfId="2" applyFont="1" applyFill="1" applyBorder="1" applyAlignment="1">
      <alignment vertical="center"/>
    </xf>
    <xf numFmtId="164" fontId="5" fillId="0" borderId="0" xfId="1" applyFont="1" applyFill="1" applyBorder="1" applyAlignment="1">
      <alignment horizontal="left"/>
    </xf>
    <xf numFmtId="0" fontId="6" fillId="0" borderId="0" xfId="1" applyNumberFormat="1" applyFont="1" applyFill="1" applyBorder="1" applyAlignment="1">
      <alignment vertical="center" shrinkToFit="1"/>
    </xf>
    <xf numFmtId="0" fontId="15" fillId="0" borderId="0" xfId="0" applyFont="1" applyFill="1" applyBorder="1" applyAlignment="1">
      <alignment horizontal="center" vertical="center"/>
    </xf>
    <xf numFmtId="0" fontId="36" fillId="0" borderId="0" xfId="1" applyNumberFormat="1" applyFont="1" applyFill="1" applyBorder="1" applyAlignment="1">
      <alignment vertical="center"/>
    </xf>
    <xf numFmtId="0" fontId="33" fillId="0" borderId="0" xfId="1" applyNumberFormat="1" applyFont="1" applyFill="1" applyAlignment="1">
      <alignment vertical="center" shrinkToFit="1"/>
    </xf>
    <xf numFmtId="0" fontId="4" fillId="0" borderId="0" xfId="1" applyNumberFormat="1" applyFont="1" applyFill="1"/>
    <xf numFmtId="0" fontId="3" fillId="0" borderId="0" xfId="1" applyNumberFormat="1" applyFont="1" applyFill="1" applyAlignment="1">
      <alignment vertical="center"/>
    </xf>
    <xf numFmtId="0" fontId="3" fillId="0" borderId="0" xfId="1" applyNumberFormat="1" applyFont="1" applyFill="1"/>
    <xf numFmtId="43" fontId="44" fillId="0" borderId="28" xfId="4" applyFont="1" applyFill="1" applyBorder="1" applyAlignment="1">
      <alignment vertical="center" shrinkToFit="1"/>
    </xf>
    <xf numFmtId="43" fontId="44" fillId="0" borderId="22" xfId="4" applyFont="1" applyFill="1" applyBorder="1" applyAlignment="1">
      <alignment horizontal="center" vertical="center"/>
    </xf>
    <xf numFmtId="0" fontId="13" fillId="0" borderId="27" xfId="0" applyFont="1" applyBorder="1" applyAlignment="1">
      <alignment horizontal="right" vertical="center" shrinkToFit="1"/>
    </xf>
    <xf numFmtId="0" fontId="13" fillId="0" borderId="22" xfId="0" applyFont="1" applyBorder="1" applyAlignment="1">
      <alignment horizontal="right" vertical="center" shrinkToFit="1"/>
    </xf>
    <xf numFmtId="0" fontId="13" fillId="0" borderId="30" xfId="0" applyFont="1" applyBorder="1" applyAlignment="1">
      <alignment horizontal="right" vertical="center" shrinkToFit="1"/>
    </xf>
    <xf numFmtId="0" fontId="13" fillId="0" borderId="27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2" xfId="0" applyFont="1" applyBorder="1" applyAlignment="1">
      <alignment vertical="center"/>
    </xf>
    <xf numFmtId="0" fontId="15" fillId="2" borderId="27" xfId="0" applyFont="1" applyFill="1" applyBorder="1" applyAlignment="1">
      <alignment horizontal="left" vertical="center"/>
    </xf>
    <xf numFmtId="0" fontId="15" fillId="0" borderId="22" xfId="0" applyFont="1" applyFill="1" applyBorder="1" applyAlignment="1">
      <alignment horizontal="left" vertical="center" wrapText="1"/>
    </xf>
    <xf numFmtId="0" fontId="17" fillId="0" borderId="27" xfId="0" applyFont="1" applyBorder="1" applyAlignment="1">
      <alignment horizontal="right" vertical="center" shrinkToFit="1"/>
    </xf>
    <xf numFmtId="0" fontId="17" fillId="0" borderId="22" xfId="0" applyFont="1" applyBorder="1" applyAlignment="1">
      <alignment horizontal="right" vertical="center" shrinkToFit="1"/>
    </xf>
    <xf numFmtId="0" fontId="15" fillId="0" borderId="22" xfId="3" applyFont="1" applyFill="1" applyBorder="1" applyAlignment="1">
      <alignment horizontal="left" vertical="center"/>
    </xf>
    <xf numFmtId="0" fontId="15" fillId="0" borderId="30" xfId="0" applyFont="1" applyFill="1" applyBorder="1" applyAlignment="1">
      <alignment horizontal="left" vertical="center" wrapText="1"/>
    </xf>
    <xf numFmtId="0" fontId="20" fillId="0" borderId="0" xfId="1" applyNumberFormat="1" applyFont="1" applyBorder="1" applyAlignment="1">
      <alignment horizontal="center"/>
    </xf>
    <xf numFmtId="0" fontId="4" fillId="0" borderId="0" xfId="1" applyNumberFormat="1" applyFont="1" applyBorder="1" applyAlignment="1">
      <alignment horizontal="center"/>
    </xf>
    <xf numFmtId="0" fontId="15" fillId="0" borderId="0" xfId="1" applyNumberFormat="1" applyFont="1" applyBorder="1" applyAlignment="1">
      <alignment horizontal="left" vertical="justify"/>
    </xf>
    <xf numFmtId="0" fontId="40" fillId="0" borderId="0" xfId="1" applyNumberFormat="1" applyFont="1" applyFill="1" applyBorder="1" applyAlignment="1">
      <alignment horizontal="center"/>
    </xf>
    <xf numFmtId="0" fontId="20" fillId="0" borderId="0" xfId="1" applyNumberFormat="1" applyFont="1" applyBorder="1" applyAlignment="1">
      <alignment horizontal="left"/>
    </xf>
    <xf numFmtId="0" fontId="6" fillId="0" borderId="0" xfId="1" applyNumberFormat="1" applyFont="1" applyFill="1"/>
    <xf numFmtId="0" fontId="4" fillId="0" borderId="0" xfId="1" applyNumberFormat="1" applyFont="1" applyFill="1" applyAlignment="1">
      <alignment vertical="center"/>
    </xf>
    <xf numFmtId="0" fontId="11" fillId="0" borderId="0" xfId="1" applyNumberFormat="1" applyFont="1" applyFill="1" applyAlignment="1">
      <alignment vertical="center" wrapText="1"/>
    </xf>
    <xf numFmtId="0" fontId="14" fillId="0" borderId="0" xfId="1" applyNumberFormat="1" applyFont="1" applyFill="1" applyAlignment="1">
      <alignment vertical="center" shrinkToFit="1"/>
    </xf>
    <xf numFmtId="0" fontId="4" fillId="0" borderId="0" xfId="1" applyNumberFormat="1" applyFont="1" applyBorder="1" applyAlignment="1">
      <alignment vertical="center"/>
    </xf>
    <xf numFmtId="0" fontId="11" fillId="0" borderId="0" xfId="1" applyNumberFormat="1" applyFont="1" applyBorder="1" applyAlignment="1">
      <alignment vertical="center" wrapText="1"/>
    </xf>
    <xf numFmtId="0" fontId="7" fillId="4" borderId="0" xfId="1" applyNumberFormat="1" applyFont="1" applyFill="1" applyBorder="1" applyAlignment="1">
      <alignment horizontal="center" vertical="center" wrapText="1"/>
    </xf>
    <xf numFmtId="0" fontId="14" fillId="0" borderId="0" xfId="1" applyNumberFormat="1" applyFont="1" applyBorder="1" applyAlignment="1">
      <alignment vertical="center" shrinkToFit="1"/>
    </xf>
    <xf numFmtId="0" fontId="13" fillId="0" borderId="0" xfId="0" applyFont="1" applyBorder="1" applyAlignment="1">
      <alignment horizontal="center" vertical="center"/>
    </xf>
    <xf numFmtId="43" fontId="13" fillId="0" borderId="0" xfId="4" applyFont="1" applyBorder="1" applyAlignment="1">
      <alignment vertical="center"/>
    </xf>
    <xf numFmtId="0" fontId="6" fillId="0" borderId="0" xfId="1" applyNumberFormat="1" applyFont="1" applyBorder="1" applyAlignment="1">
      <alignment vertical="center" shrinkToFit="1"/>
    </xf>
    <xf numFmtId="0" fontId="15" fillId="0" borderId="0" xfId="0" applyFont="1" applyBorder="1" applyAlignment="1">
      <alignment horizontal="center" vertical="center"/>
    </xf>
    <xf numFmtId="43" fontId="15" fillId="0" borderId="0" xfId="4" applyFont="1" applyBorder="1" applyAlignment="1">
      <alignment vertical="center"/>
    </xf>
    <xf numFmtId="0" fontId="15" fillId="2" borderId="0" xfId="0" applyFont="1" applyFill="1" applyBorder="1" applyAlignment="1">
      <alignment horizontal="center" vertical="center"/>
    </xf>
    <xf numFmtId="43" fontId="18" fillId="3" borderId="0" xfId="2" applyFont="1" applyFill="1" applyBorder="1" applyAlignment="1">
      <alignment vertical="center"/>
    </xf>
    <xf numFmtId="43" fontId="18" fillId="5" borderId="0" xfId="2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4" fontId="15" fillId="0" borderId="0" xfId="0" applyNumberFormat="1" applyFont="1" applyFill="1" applyBorder="1"/>
    <xf numFmtId="0" fontId="19" fillId="0" borderId="0" xfId="1" applyNumberFormat="1" applyFont="1" applyBorder="1" applyAlignment="1">
      <alignment vertical="center" shrinkToFit="1"/>
    </xf>
    <xf numFmtId="0" fontId="15" fillId="0" borderId="0" xfId="3" applyFont="1" applyBorder="1" applyAlignment="1">
      <alignment horizontal="center" vertical="center"/>
    </xf>
    <xf numFmtId="43" fontId="22" fillId="3" borderId="0" xfId="4" applyFont="1" applyFill="1" applyBorder="1" applyAlignment="1">
      <alignment vertical="center"/>
    </xf>
    <xf numFmtId="4" fontId="20" fillId="5" borderId="0" xfId="0" applyNumberFormat="1" applyFont="1" applyFill="1" applyBorder="1" applyAlignment="1">
      <alignment horizontal="center" vertical="center"/>
    </xf>
    <xf numFmtId="4" fontId="20" fillId="0" borderId="0" xfId="0" applyNumberFormat="1" applyFont="1" applyBorder="1" applyAlignment="1">
      <alignment horizontal="right" vertical="center"/>
    </xf>
    <xf numFmtId="4" fontId="20" fillId="0" borderId="0" xfId="4" applyNumberFormat="1" applyFont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4" fillId="0" borderId="0" xfId="3" applyFont="1" applyBorder="1" applyAlignment="1">
      <alignment horizontal="center" vertical="center"/>
    </xf>
    <xf numFmtId="43" fontId="26" fillId="6" borderId="0" xfId="2" applyFont="1" applyFill="1" applyBorder="1" applyAlignment="1">
      <alignment vertical="center"/>
    </xf>
    <xf numFmtId="43" fontId="26" fillId="3" borderId="0" xfId="2" applyFont="1" applyFill="1" applyBorder="1" applyAlignment="1">
      <alignment vertical="center"/>
    </xf>
    <xf numFmtId="2" fontId="28" fillId="0" borderId="0" xfId="0" applyNumberFormat="1" applyFont="1" applyBorder="1" applyAlignment="1">
      <alignment horizontal="center" vertical="center"/>
    </xf>
    <xf numFmtId="43" fontId="28" fillId="0" borderId="0" xfId="4" applyFont="1" applyBorder="1" applyAlignment="1">
      <alignment vertical="center"/>
    </xf>
    <xf numFmtId="43" fontId="29" fillId="0" borderId="0" xfId="4" applyFont="1" applyBorder="1" applyAlignment="1">
      <alignment vertical="center"/>
    </xf>
    <xf numFmtId="43" fontId="8" fillId="0" borderId="0" xfId="4" applyFont="1" applyBorder="1" applyAlignment="1">
      <alignment vertical="center"/>
    </xf>
    <xf numFmtId="43" fontId="31" fillId="0" borderId="0" xfId="4" applyFont="1" applyBorder="1" applyAlignment="1">
      <alignment vertical="center"/>
    </xf>
    <xf numFmtId="0" fontId="33" fillId="0" borderId="0" xfId="1" applyNumberFormat="1" applyFont="1" applyBorder="1" applyAlignment="1">
      <alignment vertical="center" shrinkToFit="1"/>
    </xf>
    <xf numFmtId="0" fontId="13" fillId="0" borderId="0" xfId="0" applyFont="1" applyBorder="1" applyAlignment="1">
      <alignment horizontal="left" vertical="center" wrapText="1"/>
    </xf>
    <xf numFmtId="43" fontId="13" fillId="0" borderId="0" xfId="4" applyFont="1" applyBorder="1" applyAlignment="1">
      <alignment horizontal="right" vertical="center" wrapText="1"/>
    </xf>
    <xf numFmtId="43" fontId="35" fillId="3" borderId="0" xfId="4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3" fillId="0" borderId="0" xfId="1" applyNumberFormat="1" applyFont="1" applyBorder="1"/>
    <xf numFmtId="0" fontId="40" fillId="0" borderId="0" xfId="1" applyNumberFormat="1" applyFont="1" applyFill="1" applyBorder="1" applyAlignment="1">
      <alignment horizontal="center"/>
    </xf>
    <xf numFmtId="0" fontId="4" fillId="0" borderId="0" xfId="1" applyNumberFormat="1" applyFont="1" applyBorder="1" applyAlignment="1">
      <alignment horizontal="center"/>
    </xf>
    <xf numFmtId="0" fontId="15" fillId="0" borderId="0" xfId="1" applyNumberFormat="1" applyFont="1" applyBorder="1" applyAlignment="1">
      <alignment horizontal="left" vertical="justify"/>
    </xf>
    <xf numFmtId="0" fontId="20" fillId="0" borderId="0" xfId="1" applyNumberFormat="1" applyFont="1" applyBorder="1" applyAlignment="1">
      <alignment horizontal="left"/>
    </xf>
    <xf numFmtId="0" fontId="20" fillId="0" borderId="0" xfId="1" applyNumberFormat="1" applyFont="1" applyBorder="1" applyAlignment="1">
      <alignment horizontal="center"/>
    </xf>
    <xf numFmtId="0" fontId="15" fillId="0" borderId="22" xfId="0" applyFont="1" applyFill="1" applyBorder="1" applyAlignment="1">
      <alignment horizontal="left" vertical="center" wrapText="1"/>
    </xf>
    <xf numFmtId="0" fontId="15" fillId="0" borderId="30" xfId="0" applyFont="1" applyFill="1" applyBorder="1" applyAlignment="1">
      <alignment horizontal="left" vertical="center" wrapText="1"/>
    </xf>
    <xf numFmtId="0" fontId="17" fillId="0" borderId="27" xfId="0" applyFont="1" applyBorder="1" applyAlignment="1">
      <alignment horizontal="right" vertical="center" shrinkToFit="1"/>
    </xf>
    <xf numFmtId="0" fontId="17" fillId="0" borderId="22" xfId="0" applyFont="1" applyBorder="1" applyAlignment="1">
      <alignment horizontal="right" vertical="center" shrinkToFit="1"/>
    </xf>
    <xf numFmtId="0" fontId="15" fillId="0" borderId="22" xfId="3" applyFont="1" applyFill="1" applyBorder="1" applyAlignment="1">
      <alignment horizontal="left" vertical="center"/>
    </xf>
    <xf numFmtId="0" fontId="13" fillId="0" borderId="27" xfId="0" applyFont="1" applyBorder="1" applyAlignment="1">
      <alignment horizontal="right" vertical="center" shrinkToFit="1"/>
    </xf>
    <xf numFmtId="0" fontId="13" fillId="0" borderId="22" xfId="0" applyFont="1" applyBorder="1" applyAlignment="1">
      <alignment horizontal="right" vertical="center" shrinkToFit="1"/>
    </xf>
    <xf numFmtId="0" fontId="13" fillId="0" borderId="30" xfId="0" applyFont="1" applyBorder="1" applyAlignment="1">
      <alignment horizontal="right" vertical="center" shrinkToFit="1"/>
    </xf>
    <xf numFmtId="0" fontId="13" fillId="0" borderId="27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2" xfId="0" applyFont="1" applyBorder="1" applyAlignment="1">
      <alignment vertical="center"/>
    </xf>
    <xf numFmtId="0" fontId="15" fillId="2" borderId="27" xfId="0" applyFont="1" applyFill="1" applyBorder="1" applyAlignment="1">
      <alignment horizontal="left" vertical="center"/>
    </xf>
    <xf numFmtId="0" fontId="3" fillId="0" borderId="8" xfId="1" applyNumberFormat="1" applyFont="1" applyFill="1" applyBorder="1"/>
    <xf numFmtId="0" fontId="36" fillId="0" borderId="8" xfId="1" applyNumberFormat="1" applyFont="1" applyFill="1" applyBorder="1" applyAlignment="1">
      <alignment vertical="center"/>
    </xf>
    <xf numFmtId="0" fontId="3" fillId="0" borderId="8" xfId="1" applyNumberFormat="1" applyFont="1" applyBorder="1" applyAlignment="1">
      <alignment vertical="center"/>
    </xf>
    <xf numFmtId="0" fontId="36" fillId="0" borderId="8" xfId="1" applyNumberFormat="1" applyFont="1" applyBorder="1" applyAlignment="1">
      <alignment vertical="center"/>
    </xf>
    <xf numFmtId="0" fontId="3" fillId="0" borderId="8" xfId="1" applyNumberFormat="1" applyFont="1" applyBorder="1"/>
    <xf numFmtId="0" fontId="4" fillId="0" borderId="8" xfId="1" applyNumberFormat="1" applyFont="1" applyBorder="1"/>
    <xf numFmtId="0" fontId="21" fillId="0" borderId="3" xfId="0" applyFont="1" applyBorder="1" applyAlignment="1">
      <alignment horizontal="center" vertical="center"/>
    </xf>
    <xf numFmtId="0" fontId="13" fillId="0" borderId="39" xfId="0" applyFont="1" applyBorder="1" applyAlignment="1">
      <alignment horizontal="left" vertical="center" wrapText="1"/>
    </xf>
    <xf numFmtId="0" fontId="19" fillId="0" borderId="8" xfId="1" applyNumberFormat="1" applyFont="1" applyBorder="1" applyAlignment="1">
      <alignment vertical="center" shrinkToFit="1"/>
    </xf>
    <xf numFmtId="0" fontId="33" fillId="0" borderId="8" xfId="1" applyNumberFormat="1" applyFont="1" applyBorder="1" applyAlignment="1">
      <alignment vertical="center" shrinkToFit="1"/>
    </xf>
    <xf numFmtId="0" fontId="6" fillId="0" borderId="27" xfId="1" applyNumberFormat="1" applyFont="1" applyBorder="1" applyAlignment="1">
      <alignment horizontal="center" vertical="center"/>
    </xf>
    <xf numFmtId="0" fontId="6" fillId="0" borderId="22" xfId="1" applyNumberFormat="1" applyFont="1" applyBorder="1" applyAlignment="1">
      <alignment horizontal="center" vertical="center"/>
    </xf>
    <xf numFmtId="0" fontId="6" fillId="0" borderId="30" xfId="1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 indent="1"/>
    </xf>
    <xf numFmtId="0" fontId="20" fillId="0" borderId="5" xfId="0" applyFont="1" applyBorder="1" applyAlignment="1">
      <alignment horizontal="left" vertical="center" indent="1"/>
    </xf>
    <xf numFmtId="0" fontId="20" fillId="0" borderId="6" xfId="0" applyFont="1" applyBorder="1" applyAlignment="1">
      <alignment horizontal="left" vertical="center" indent="1"/>
    </xf>
    <xf numFmtId="0" fontId="20" fillId="0" borderId="9" xfId="0" applyFont="1" applyBorder="1" applyAlignment="1">
      <alignment horizontal="left" vertical="center" indent="1"/>
    </xf>
    <xf numFmtId="0" fontId="20" fillId="0" borderId="10" xfId="0" applyFont="1" applyBorder="1" applyAlignment="1">
      <alignment horizontal="left" vertical="center" indent="1"/>
    </xf>
    <xf numFmtId="0" fontId="20" fillId="0" borderId="25" xfId="0" applyFont="1" applyBorder="1" applyAlignment="1">
      <alignment horizontal="left" vertical="center" indent="1"/>
    </xf>
    <xf numFmtId="0" fontId="37" fillId="0" borderId="27" xfId="0" applyFont="1" applyBorder="1" applyAlignment="1">
      <alignment horizontal="center"/>
    </xf>
    <xf numFmtId="0" fontId="37" fillId="0" borderId="22" xfId="0" applyFont="1" applyBorder="1" applyAlignment="1">
      <alignment horizontal="center"/>
    </xf>
    <xf numFmtId="0" fontId="37" fillId="0" borderId="23" xfId="0" applyFont="1" applyBorder="1" applyAlignment="1">
      <alignment horizontal="center"/>
    </xf>
    <xf numFmtId="0" fontId="39" fillId="0" borderId="35" xfId="0" applyFont="1" applyBorder="1" applyAlignment="1">
      <alignment horizontal="center" vertical="top"/>
    </xf>
    <xf numFmtId="0" fontId="39" fillId="0" borderId="36" xfId="0" applyFont="1" applyBorder="1" applyAlignment="1">
      <alignment horizontal="center" vertical="top"/>
    </xf>
    <xf numFmtId="0" fontId="39" fillId="0" borderId="45" xfId="0" applyFont="1" applyBorder="1" applyAlignment="1">
      <alignment horizontal="center" vertical="top"/>
    </xf>
    <xf numFmtId="0" fontId="40" fillId="0" borderId="0" xfId="1" applyNumberFormat="1" applyFont="1" applyFill="1" applyBorder="1" applyAlignment="1">
      <alignment horizontal="center"/>
    </xf>
    <xf numFmtId="164" fontId="3" fillId="0" borderId="0" xfId="1" applyFont="1" applyBorder="1" applyAlignment="1">
      <alignment horizontal="center" vertical="center" wrapText="1"/>
    </xf>
    <xf numFmtId="165" fontId="8" fillId="0" borderId="0" xfId="1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vertical="center"/>
    </xf>
    <xf numFmtId="166" fontId="10" fillId="0" borderId="0" xfId="1" applyNumberFormat="1" applyFont="1" applyBorder="1" applyAlignment="1">
      <alignment horizontal="center"/>
    </xf>
    <xf numFmtId="0" fontId="0" fillId="0" borderId="0" xfId="0" applyBorder="1" applyAlignment="1"/>
    <xf numFmtId="0" fontId="11" fillId="0" borderId="0" xfId="1" applyNumberFormat="1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/>
    </xf>
    <xf numFmtId="0" fontId="15" fillId="0" borderId="0" xfId="1" applyNumberFormat="1" applyFont="1" applyBorder="1" applyAlignment="1">
      <alignment horizontal="left" vertical="justify"/>
    </xf>
    <xf numFmtId="0" fontId="20" fillId="0" borderId="0" xfId="1" applyNumberFormat="1" applyFont="1" applyBorder="1" applyAlignment="1">
      <alignment horizontal="left"/>
    </xf>
    <xf numFmtId="0" fontId="20" fillId="0" borderId="0" xfId="1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32" fillId="0" borderId="35" xfId="0" applyFont="1" applyBorder="1" applyAlignment="1">
      <alignment horizontal="center" vertical="center"/>
    </xf>
    <xf numFmtId="0" fontId="32" fillId="0" borderId="36" xfId="0" applyFont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right" vertical="center"/>
    </xf>
    <xf numFmtId="0" fontId="13" fillId="0" borderId="17" xfId="0" applyFont="1" applyBorder="1" applyAlignment="1">
      <alignment horizontal="right" vertical="center"/>
    </xf>
    <xf numFmtId="0" fontId="20" fillId="0" borderId="4" xfId="1" applyNumberFormat="1" applyFont="1" applyBorder="1" applyAlignment="1">
      <alignment horizontal="left" vertical="center"/>
    </xf>
    <xf numFmtId="0" fontId="20" fillId="0" borderId="5" xfId="1" applyNumberFormat="1" applyFont="1" applyBorder="1" applyAlignment="1">
      <alignment horizontal="left" vertical="center"/>
    </xf>
    <xf numFmtId="0" fontId="20" fillId="0" borderId="9" xfId="1" applyNumberFormat="1" applyFont="1" applyBorder="1" applyAlignment="1">
      <alignment horizontal="left" vertical="center"/>
    </xf>
    <xf numFmtId="0" fontId="20" fillId="0" borderId="10" xfId="1" applyNumberFormat="1" applyFont="1" applyBorder="1" applyAlignment="1">
      <alignment horizontal="left" vertical="center"/>
    </xf>
    <xf numFmtId="0" fontId="32" fillId="0" borderId="42" xfId="1" applyNumberFormat="1" applyFont="1" applyBorder="1" applyAlignment="1">
      <alignment horizontal="center" vertical="center"/>
    </xf>
    <xf numFmtId="0" fontId="32" fillId="0" borderId="43" xfId="1" applyNumberFormat="1" applyFont="1" applyBorder="1" applyAlignment="1">
      <alignment horizontal="center" vertical="center"/>
    </xf>
    <xf numFmtId="0" fontId="32" fillId="0" borderId="44" xfId="1" applyNumberFormat="1" applyFont="1" applyBorder="1" applyAlignment="1">
      <alignment horizontal="center" vertical="center"/>
    </xf>
    <xf numFmtId="0" fontId="15" fillId="0" borderId="27" xfId="0" applyFont="1" applyFill="1" applyBorder="1" applyAlignment="1">
      <alignment horizontal="left" vertical="center" wrapText="1"/>
    </xf>
    <xf numFmtId="0" fontId="15" fillId="0" borderId="22" xfId="0" applyFont="1" applyFill="1" applyBorder="1" applyAlignment="1">
      <alignment horizontal="left" vertical="center" wrapText="1"/>
    </xf>
    <xf numFmtId="0" fontId="15" fillId="0" borderId="30" xfId="0" applyFont="1" applyFill="1" applyBorder="1" applyAlignment="1">
      <alignment horizontal="left" vertical="center" wrapText="1"/>
    </xf>
    <xf numFmtId="0" fontId="17" fillId="0" borderId="27" xfId="0" applyFont="1" applyBorder="1" applyAlignment="1">
      <alignment horizontal="right" vertical="center" shrinkToFit="1"/>
    </xf>
    <xf numFmtId="0" fontId="17" fillId="0" borderId="22" xfId="0" applyFont="1" applyBorder="1" applyAlignment="1">
      <alignment horizontal="right" vertical="center" shrinkToFit="1"/>
    </xf>
    <xf numFmtId="0" fontId="17" fillId="0" borderId="30" xfId="0" applyFont="1" applyBorder="1" applyAlignment="1">
      <alignment horizontal="right" vertical="center" shrinkToFit="1"/>
    </xf>
    <xf numFmtId="0" fontId="30" fillId="0" borderId="22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15" fillId="0" borderId="27" xfId="3" applyFont="1" applyFill="1" applyBorder="1" applyAlignment="1">
      <alignment horizontal="left" vertical="center"/>
    </xf>
    <xf numFmtId="0" fontId="15" fillId="0" borderId="22" xfId="3" applyFont="1" applyFill="1" applyBorder="1" applyAlignment="1">
      <alignment horizontal="left" vertical="center"/>
    </xf>
    <xf numFmtId="0" fontId="15" fillId="0" borderId="30" xfId="3" applyFont="1" applyFill="1" applyBorder="1" applyAlignment="1">
      <alignment horizontal="left" vertical="center"/>
    </xf>
    <xf numFmtId="0" fontId="13" fillId="0" borderId="27" xfId="0" applyFont="1" applyBorder="1" applyAlignment="1">
      <alignment horizontal="right" vertical="center" shrinkToFit="1"/>
    </xf>
    <xf numFmtId="0" fontId="13" fillId="0" borderId="22" xfId="0" applyFont="1" applyBorder="1" applyAlignment="1">
      <alignment horizontal="right" vertical="center" shrinkToFit="1"/>
    </xf>
    <xf numFmtId="0" fontId="13" fillId="0" borderId="30" xfId="0" applyFont="1" applyBorder="1" applyAlignment="1">
      <alignment horizontal="right" vertical="center" shrinkToFit="1"/>
    </xf>
    <xf numFmtId="0" fontId="15" fillId="0" borderId="27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27" xfId="0" applyFont="1" applyBorder="1" applyAlignment="1">
      <alignment horizontal="left" vertical="center" wrapText="1" shrinkToFit="1"/>
    </xf>
    <xf numFmtId="0" fontId="15" fillId="0" borderId="22" xfId="0" applyFont="1" applyBorder="1" applyAlignment="1">
      <alignment horizontal="left" vertical="center" wrapText="1" shrinkToFit="1"/>
    </xf>
    <xf numFmtId="0" fontId="15" fillId="0" borderId="30" xfId="0" applyFont="1" applyBorder="1" applyAlignment="1">
      <alignment horizontal="left" vertical="center" wrapText="1" shrinkToFit="1"/>
    </xf>
    <xf numFmtId="0" fontId="15" fillId="0" borderId="27" xfId="0" applyFont="1" applyBorder="1" applyAlignment="1">
      <alignment horizontal="left" vertical="center" shrinkToFit="1"/>
    </xf>
    <xf numFmtId="0" fontId="15" fillId="0" borderId="22" xfId="0" applyFont="1" applyBorder="1" applyAlignment="1">
      <alignment horizontal="left" vertical="center" shrinkToFit="1"/>
    </xf>
    <xf numFmtId="0" fontId="15" fillId="0" borderId="30" xfId="0" applyFont="1" applyBorder="1" applyAlignment="1">
      <alignment horizontal="left" vertical="center" shrinkToFit="1"/>
    </xf>
    <xf numFmtId="0" fontId="7" fillId="0" borderId="10" xfId="1" applyNumberFormat="1" applyFont="1" applyBorder="1" applyAlignment="1">
      <alignment horizontal="left"/>
    </xf>
    <xf numFmtId="0" fontId="0" fillId="0" borderId="10" xfId="0" applyBorder="1" applyAlignment="1"/>
    <xf numFmtId="0" fontId="11" fillId="0" borderId="22" xfId="1" applyNumberFormat="1" applyFont="1" applyBorder="1" applyAlignment="1">
      <alignment horizontal="center" vertical="center"/>
    </xf>
    <xf numFmtId="0" fontId="11" fillId="0" borderId="23" xfId="1" applyNumberFormat="1" applyFont="1" applyBorder="1" applyAlignment="1">
      <alignment horizontal="center" vertical="center"/>
    </xf>
    <xf numFmtId="0" fontId="4" fillId="0" borderId="24" xfId="1" applyNumberFormat="1" applyFont="1" applyBorder="1" applyAlignment="1">
      <alignment horizontal="center" vertical="center"/>
    </xf>
    <xf numFmtId="0" fontId="4" fillId="0" borderId="10" xfId="1" applyNumberFormat="1" applyFont="1" applyBorder="1" applyAlignment="1">
      <alignment horizontal="center" vertical="center"/>
    </xf>
    <xf numFmtId="0" fontId="12" fillId="0" borderId="10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7" fillId="4" borderId="27" xfId="1" applyNumberFormat="1" applyFont="1" applyFill="1" applyBorder="1" applyAlignment="1">
      <alignment horizontal="center" vertical="center" wrapText="1"/>
    </xf>
    <xf numFmtId="0" fontId="7" fillId="4" borderId="22" xfId="1" applyNumberFormat="1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left" vertical="center"/>
    </xf>
    <xf numFmtId="0" fontId="13" fillId="0" borderId="22" xfId="0" applyFont="1" applyBorder="1" applyAlignment="1">
      <alignment vertical="center"/>
    </xf>
    <xf numFmtId="0" fontId="15" fillId="0" borderId="27" xfId="0" applyFont="1" applyBorder="1" applyAlignment="1">
      <alignment horizontal="left" vertical="center"/>
    </xf>
    <xf numFmtId="0" fontId="15" fillId="0" borderId="22" xfId="0" applyFont="1" applyBorder="1" applyAlignment="1">
      <alignment vertical="center"/>
    </xf>
    <xf numFmtId="0" fontId="15" fillId="2" borderId="27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5" fillId="2" borderId="30" xfId="0" applyFont="1" applyFill="1" applyBorder="1" applyAlignment="1">
      <alignment horizontal="left" vertical="center"/>
    </xf>
    <xf numFmtId="164" fontId="2" fillId="2" borderId="1" xfId="1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1" xfId="0" applyBorder="1" applyAlignment="1"/>
    <xf numFmtId="164" fontId="3" fillId="0" borderId="4" xfId="1" applyFont="1" applyBorder="1" applyAlignment="1">
      <alignment horizontal="center" vertical="center" wrapText="1"/>
    </xf>
    <xf numFmtId="164" fontId="3" fillId="0" borderId="5" xfId="1" applyFont="1" applyBorder="1" applyAlignment="1">
      <alignment horizontal="center" vertical="center" wrapText="1"/>
    </xf>
    <xf numFmtId="164" fontId="3" fillId="0" borderId="6" xfId="1" applyFont="1" applyBorder="1" applyAlignment="1">
      <alignment horizontal="center" vertical="center" wrapText="1"/>
    </xf>
    <xf numFmtId="164" fontId="3" fillId="0" borderId="7" xfId="1" applyFont="1" applyBorder="1" applyAlignment="1">
      <alignment horizontal="center" vertical="center" wrapText="1"/>
    </xf>
    <xf numFmtId="164" fontId="3" fillId="0" borderId="12" xfId="1" applyFont="1" applyBorder="1" applyAlignment="1">
      <alignment horizontal="center" vertical="center" wrapText="1"/>
    </xf>
    <xf numFmtId="164" fontId="3" fillId="0" borderId="15" xfId="1" applyFont="1" applyBorder="1" applyAlignment="1">
      <alignment horizontal="center" vertical="center" wrapText="1"/>
    </xf>
    <xf numFmtId="164" fontId="3" fillId="0" borderId="13" xfId="1" applyFont="1" applyBorder="1" applyAlignment="1">
      <alignment horizontal="center" vertical="center" wrapText="1"/>
    </xf>
    <xf numFmtId="164" fontId="3" fillId="0" borderId="16" xfId="1" applyFont="1" applyBorder="1" applyAlignment="1">
      <alignment horizontal="center" vertical="center" wrapText="1"/>
    </xf>
    <xf numFmtId="0" fontId="0" fillId="3" borderId="0" xfId="0" applyFill="1" applyBorder="1" applyAlignment="1"/>
    <xf numFmtId="0" fontId="0" fillId="3" borderId="0" xfId="0" applyFill="1" applyAlignment="1"/>
    <xf numFmtId="0" fontId="0" fillId="3" borderId="8" xfId="0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7" fillId="0" borderId="5" xfId="1" applyNumberFormat="1" applyFont="1" applyBorder="1" applyAlignment="1">
      <alignment horizontal="left" vertical="center" wrapText="1"/>
    </xf>
    <xf numFmtId="0" fontId="0" fillId="0" borderId="5" xfId="0" applyBorder="1" applyAlignment="1"/>
    <xf numFmtId="165" fontId="8" fillId="0" borderId="19" xfId="1" applyNumberFormat="1" applyFont="1" applyBorder="1" applyAlignment="1">
      <alignment horizontal="center" vertical="center"/>
    </xf>
    <xf numFmtId="165" fontId="9" fillId="0" borderId="20" xfId="0" applyNumberFormat="1" applyFont="1" applyBorder="1" applyAlignment="1">
      <alignment vertical="center"/>
    </xf>
    <xf numFmtId="166" fontId="10" fillId="0" borderId="22" xfId="1" applyNumberFormat="1" applyFont="1" applyBorder="1" applyAlignment="1">
      <alignment horizontal="center"/>
    </xf>
    <xf numFmtId="0" fontId="0" fillId="0" borderId="23" xfId="0" applyBorder="1" applyAlignment="1"/>
    <xf numFmtId="0" fontId="39" fillId="0" borderId="35" xfId="0" applyFont="1" applyFill="1" applyBorder="1" applyAlignment="1">
      <alignment horizontal="center" vertical="top"/>
    </xf>
    <xf numFmtId="0" fontId="39" fillId="0" borderId="36" xfId="0" applyFont="1" applyFill="1" applyBorder="1" applyAlignment="1">
      <alignment horizontal="center" vertical="top"/>
    </xf>
    <xf numFmtId="0" fontId="39" fillId="0" borderId="45" xfId="0" applyFont="1" applyFill="1" applyBorder="1" applyAlignment="1">
      <alignment horizontal="center" vertical="top"/>
    </xf>
    <xf numFmtId="0" fontId="6" fillId="0" borderId="0" xfId="1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 indent="1"/>
    </xf>
    <xf numFmtId="0" fontId="37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 vertical="top"/>
    </xf>
  </cellXfs>
  <cellStyles count="5">
    <cellStyle name="Comma 2" xfId="4" xr:uid="{00000000-0005-0000-0000-000000000000}"/>
    <cellStyle name="Comma 3" xfId="2" xr:uid="{00000000-0005-0000-0000-000001000000}"/>
    <cellStyle name="Normal" xfId="0" builtinId="0"/>
    <cellStyle name="Normal 2" xfId="3" xr:uid="{00000000-0005-0000-0000-000003000000}"/>
    <cellStyle name="Normal_CDOF-EN-F-07-001 Technical Purchase Requisition Form_ENGG-00520-WAREHOUSE FLOORING REPAIR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35944</xdr:colOff>
      <xdr:row>0</xdr:row>
      <xdr:rowOff>0</xdr:rowOff>
    </xdr:from>
    <xdr:to>
      <xdr:col>4</xdr:col>
      <xdr:colOff>0</xdr:colOff>
      <xdr:row>3</xdr:row>
      <xdr:rowOff>179716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19" y="0"/>
          <a:ext cx="3126356" cy="751216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35944</xdr:colOff>
      <xdr:row>0</xdr:row>
      <xdr:rowOff>0</xdr:rowOff>
    </xdr:from>
    <xdr:to>
      <xdr:col>4</xdr:col>
      <xdr:colOff>0</xdr:colOff>
      <xdr:row>3</xdr:row>
      <xdr:rowOff>179716</xdr:rowOff>
    </xdr:to>
    <xdr:pic>
      <xdr:nvPicPr>
        <xdr:cNvPr id="3" name="Picture 114" descr="CorpID_Horz_B&amp;W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19" y="0"/>
          <a:ext cx="3126356" cy="751216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35944</xdr:colOff>
      <xdr:row>0</xdr:row>
      <xdr:rowOff>0</xdr:rowOff>
    </xdr:from>
    <xdr:to>
      <xdr:col>4</xdr:col>
      <xdr:colOff>0</xdr:colOff>
      <xdr:row>3</xdr:row>
      <xdr:rowOff>179716</xdr:rowOff>
    </xdr:to>
    <xdr:pic>
      <xdr:nvPicPr>
        <xdr:cNvPr id="4" name="Picture 114" descr="CorpID_Horz_B&amp;W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19" y="0"/>
          <a:ext cx="3126356" cy="751216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35944</xdr:colOff>
      <xdr:row>0</xdr:row>
      <xdr:rowOff>0</xdr:rowOff>
    </xdr:from>
    <xdr:to>
      <xdr:col>4</xdr:col>
      <xdr:colOff>0</xdr:colOff>
      <xdr:row>3</xdr:row>
      <xdr:rowOff>179716</xdr:rowOff>
    </xdr:to>
    <xdr:pic>
      <xdr:nvPicPr>
        <xdr:cNvPr id="5" name="Picture 114" descr="CorpID_Horz_B&amp;W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19" y="0"/>
          <a:ext cx="3126356" cy="751216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35944</xdr:colOff>
      <xdr:row>0</xdr:row>
      <xdr:rowOff>0</xdr:rowOff>
    </xdr:from>
    <xdr:to>
      <xdr:col>4</xdr:col>
      <xdr:colOff>0</xdr:colOff>
      <xdr:row>3</xdr:row>
      <xdr:rowOff>179716</xdr:rowOff>
    </xdr:to>
    <xdr:pic>
      <xdr:nvPicPr>
        <xdr:cNvPr id="6" name="Picture 114" descr="CorpID_Horz_B&amp;W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19" y="0"/>
          <a:ext cx="3126356" cy="751216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35944</xdr:colOff>
      <xdr:row>0</xdr:row>
      <xdr:rowOff>0</xdr:rowOff>
    </xdr:from>
    <xdr:to>
      <xdr:col>4</xdr:col>
      <xdr:colOff>0</xdr:colOff>
      <xdr:row>3</xdr:row>
      <xdr:rowOff>179716</xdr:rowOff>
    </xdr:to>
    <xdr:pic>
      <xdr:nvPicPr>
        <xdr:cNvPr id="7" name="Picture 114" descr="CorpID_Horz_B&amp;W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19" y="0"/>
          <a:ext cx="3126356" cy="751216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35944</xdr:colOff>
      <xdr:row>0</xdr:row>
      <xdr:rowOff>0</xdr:rowOff>
    </xdr:from>
    <xdr:to>
      <xdr:col>4</xdr:col>
      <xdr:colOff>0</xdr:colOff>
      <xdr:row>3</xdr:row>
      <xdr:rowOff>179716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19" y="0"/>
          <a:ext cx="3126356" cy="751216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35944</xdr:colOff>
      <xdr:row>0</xdr:row>
      <xdr:rowOff>0</xdr:rowOff>
    </xdr:from>
    <xdr:to>
      <xdr:col>4</xdr:col>
      <xdr:colOff>0</xdr:colOff>
      <xdr:row>3</xdr:row>
      <xdr:rowOff>179716</xdr:rowOff>
    </xdr:to>
    <xdr:pic>
      <xdr:nvPicPr>
        <xdr:cNvPr id="3" name="Picture 114" descr="CorpID_Horz_B&amp;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19" y="0"/>
          <a:ext cx="3126356" cy="751216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35944</xdr:colOff>
      <xdr:row>0</xdr:row>
      <xdr:rowOff>0</xdr:rowOff>
    </xdr:from>
    <xdr:to>
      <xdr:col>4</xdr:col>
      <xdr:colOff>0</xdr:colOff>
      <xdr:row>3</xdr:row>
      <xdr:rowOff>179716</xdr:rowOff>
    </xdr:to>
    <xdr:pic>
      <xdr:nvPicPr>
        <xdr:cNvPr id="4" name="Picture 114" descr="CorpID_Horz_B&amp;W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19" y="0"/>
          <a:ext cx="3126356" cy="751216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35944</xdr:colOff>
      <xdr:row>0</xdr:row>
      <xdr:rowOff>0</xdr:rowOff>
    </xdr:from>
    <xdr:to>
      <xdr:col>4</xdr:col>
      <xdr:colOff>0</xdr:colOff>
      <xdr:row>3</xdr:row>
      <xdr:rowOff>179716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19" y="0"/>
          <a:ext cx="3126356" cy="751216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35944</xdr:colOff>
      <xdr:row>0</xdr:row>
      <xdr:rowOff>0</xdr:rowOff>
    </xdr:from>
    <xdr:to>
      <xdr:col>4</xdr:col>
      <xdr:colOff>0</xdr:colOff>
      <xdr:row>3</xdr:row>
      <xdr:rowOff>179716</xdr:rowOff>
    </xdr:to>
    <xdr:pic>
      <xdr:nvPicPr>
        <xdr:cNvPr id="3" name="Picture 114" descr="CorpID_Horz_B&amp;W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19" y="0"/>
          <a:ext cx="3126356" cy="751216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35944</xdr:colOff>
      <xdr:row>0</xdr:row>
      <xdr:rowOff>0</xdr:rowOff>
    </xdr:from>
    <xdr:to>
      <xdr:col>4</xdr:col>
      <xdr:colOff>0</xdr:colOff>
      <xdr:row>3</xdr:row>
      <xdr:rowOff>179716</xdr:rowOff>
    </xdr:to>
    <xdr:pic>
      <xdr:nvPicPr>
        <xdr:cNvPr id="4" name="Picture 114" descr="CorpID_Horz_B&amp;W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19" y="0"/>
          <a:ext cx="3126356" cy="751216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35944</xdr:colOff>
      <xdr:row>0</xdr:row>
      <xdr:rowOff>0</xdr:rowOff>
    </xdr:from>
    <xdr:to>
      <xdr:col>4</xdr:col>
      <xdr:colOff>0</xdr:colOff>
      <xdr:row>3</xdr:row>
      <xdr:rowOff>179716</xdr:rowOff>
    </xdr:to>
    <xdr:pic>
      <xdr:nvPicPr>
        <xdr:cNvPr id="5" name="Picture 114" descr="CorpID_Horz_B&amp;W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19" y="0"/>
          <a:ext cx="3126356" cy="751216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35944</xdr:colOff>
      <xdr:row>0</xdr:row>
      <xdr:rowOff>0</xdr:rowOff>
    </xdr:from>
    <xdr:to>
      <xdr:col>4</xdr:col>
      <xdr:colOff>0</xdr:colOff>
      <xdr:row>3</xdr:row>
      <xdr:rowOff>179716</xdr:rowOff>
    </xdr:to>
    <xdr:pic>
      <xdr:nvPicPr>
        <xdr:cNvPr id="6" name="Picture 114" descr="CorpID_Horz_B&amp;W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19" y="0"/>
          <a:ext cx="3126356" cy="751216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35944</xdr:colOff>
      <xdr:row>0</xdr:row>
      <xdr:rowOff>0</xdr:rowOff>
    </xdr:from>
    <xdr:to>
      <xdr:col>4</xdr:col>
      <xdr:colOff>0</xdr:colOff>
      <xdr:row>3</xdr:row>
      <xdr:rowOff>179716</xdr:rowOff>
    </xdr:to>
    <xdr:pic>
      <xdr:nvPicPr>
        <xdr:cNvPr id="7" name="Picture 114" descr="CorpID_Horz_B&amp;W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19" y="0"/>
          <a:ext cx="3126356" cy="751216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35944</xdr:colOff>
      <xdr:row>0</xdr:row>
      <xdr:rowOff>0</xdr:rowOff>
    </xdr:from>
    <xdr:to>
      <xdr:col>4</xdr:col>
      <xdr:colOff>0</xdr:colOff>
      <xdr:row>3</xdr:row>
      <xdr:rowOff>179716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19" y="0"/>
          <a:ext cx="3126356" cy="751216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35944</xdr:colOff>
      <xdr:row>0</xdr:row>
      <xdr:rowOff>0</xdr:rowOff>
    </xdr:from>
    <xdr:to>
      <xdr:col>4</xdr:col>
      <xdr:colOff>0</xdr:colOff>
      <xdr:row>3</xdr:row>
      <xdr:rowOff>179716</xdr:rowOff>
    </xdr:to>
    <xdr:pic>
      <xdr:nvPicPr>
        <xdr:cNvPr id="3" name="Picture 114" descr="CorpID_Horz_B&amp;W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19" y="0"/>
          <a:ext cx="3126356" cy="751216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35944</xdr:colOff>
      <xdr:row>0</xdr:row>
      <xdr:rowOff>0</xdr:rowOff>
    </xdr:from>
    <xdr:to>
      <xdr:col>4</xdr:col>
      <xdr:colOff>0</xdr:colOff>
      <xdr:row>3</xdr:row>
      <xdr:rowOff>179716</xdr:rowOff>
    </xdr:to>
    <xdr:pic>
      <xdr:nvPicPr>
        <xdr:cNvPr id="4" name="Picture 114" descr="CorpID_Horz_B&amp;W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19" y="0"/>
          <a:ext cx="3126356" cy="751216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35944</xdr:colOff>
      <xdr:row>0</xdr:row>
      <xdr:rowOff>0</xdr:rowOff>
    </xdr:from>
    <xdr:to>
      <xdr:col>4</xdr:col>
      <xdr:colOff>0</xdr:colOff>
      <xdr:row>3</xdr:row>
      <xdr:rowOff>179716</xdr:rowOff>
    </xdr:to>
    <xdr:pic>
      <xdr:nvPicPr>
        <xdr:cNvPr id="5" name="Picture 114" descr="CorpID_Horz_B&amp;W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19" y="0"/>
          <a:ext cx="3126356" cy="751216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35944</xdr:colOff>
      <xdr:row>0</xdr:row>
      <xdr:rowOff>0</xdr:rowOff>
    </xdr:from>
    <xdr:to>
      <xdr:col>4</xdr:col>
      <xdr:colOff>0</xdr:colOff>
      <xdr:row>3</xdr:row>
      <xdr:rowOff>179716</xdr:rowOff>
    </xdr:to>
    <xdr:pic>
      <xdr:nvPicPr>
        <xdr:cNvPr id="6" name="Picture 114" descr="CorpID_Horz_B&amp;W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19" y="0"/>
          <a:ext cx="3126356" cy="751216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35944</xdr:colOff>
      <xdr:row>0</xdr:row>
      <xdr:rowOff>0</xdr:rowOff>
    </xdr:from>
    <xdr:to>
      <xdr:col>4</xdr:col>
      <xdr:colOff>0</xdr:colOff>
      <xdr:row>3</xdr:row>
      <xdr:rowOff>179716</xdr:rowOff>
    </xdr:to>
    <xdr:pic>
      <xdr:nvPicPr>
        <xdr:cNvPr id="7" name="Picture 114" descr="CorpID_Horz_B&amp;W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19" y="0"/>
          <a:ext cx="3126356" cy="751216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2"/>
  <sheetViews>
    <sheetView topLeftCell="E58" zoomScale="64" zoomScaleNormal="64" workbookViewId="0">
      <selection activeCell="H68" sqref="H68"/>
    </sheetView>
  </sheetViews>
  <sheetFormatPr defaultColWidth="3.54296875" defaultRowHeight="12.5"/>
  <cols>
    <col min="1" max="1" width="1.54296875" style="2" customWidth="1"/>
    <col min="2" max="2" width="7.81640625" style="2" customWidth="1"/>
    <col min="3" max="3" width="12.1796875" style="2" customWidth="1"/>
    <col min="4" max="4" width="27.453125" style="2" customWidth="1"/>
    <col min="5" max="5" width="52.453125" style="2" customWidth="1"/>
    <col min="6" max="7" width="9" style="2" customWidth="1"/>
    <col min="8" max="8" width="11.54296875" style="2" customWidth="1"/>
    <col min="9" max="9" width="18.453125" style="2" customWidth="1"/>
    <col min="10" max="10" width="22.26953125" style="2" customWidth="1"/>
    <col min="11" max="11" width="4.54296875" style="2" customWidth="1"/>
    <col min="12" max="12" width="3.54296875" style="163"/>
    <col min="13" max="13" width="9" style="2" customWidth="1"/>
    <col min="14" max="14" width="11.54296875" style="2" customWidth="1"/>
    <col min="15" max="15" width="18.453125" style="2" customWidth="1"/>
    <col min="16" max="16" width="22.26953125" style="2" customWidth="1"/>
    <col min="17" max="17" width="3.54296875" style="163"/>
    <col min="18" max="18" width="3.54296875" style="2"/>
    <col min="19" max="19" width="9" style="2" customWidth="1"/>
    <col min="20" max="20" width="11.54296875" style="2" customWidth="1"/>
    <col min="21" max="21" width="18.453125" style="2" customWidth="1"/>
    <col min="22" max="22" width="22.26953125" style="2" customWidth="1"/>
    <col min="23" max="23" width="3.54296875" style="163"/>
    <col min="24" max="24" width="3.54296875" style="2"/>
    <col min="25" max="25" width="9" style="2" customWidth="1"/>
    <col min="26" max="26" width="11.54296875" style="2" customWidth="1"/>
    <col min="27" max="27" width="18.453125" style="2" customWidth="1"/>
    <col min="28" max="28" width="22.26953125" style="2" customWidth="1"/>
    <col min="29" max="16384" width="3.54296875" style="2"/>
  </cols>
  <sheetData>
    <row r="1" spans="2:28" ht="15" customHeight="1">
      <c r="B1" s="374"/>
      <c r="C1" s="375"/>
      <c r="D1" s="376"/>
      <c r="E1" s="381"/>
      <c r="F1" s="375"/>
      <c r="G1" s="376"/>
      <c r="H1" s="382"/>
      <c r="I1" s="383"/>
      <c r="J1" s="384"/>
      <c r="K1" s="1"/>
      <c r="M1" s="9"/>
      <c r="N1" s="9"/>
      <c r="O1" s="9"/>
      <c r="P1" s="9"/>
      <c r="S1" s="110"/>
      <c r="T1" s="308"/>
      <c r="U1" s="308"/>
      <c r="V1" s="308"/>
      <c r="Y1" s="110"/>
      <c r="Z1" s="308"/>
      <c r="AA1" s="308"/>
      <c r="AB1" s="308"/>
    </row>
    <row r="2" spans="2:28" s="4" customFormat="1" ht="15" customHeight="1">
      <c r="B2" s="377"/>
      <c r="C2" s="312"/>
      <c r="D2" s="378"/>
      <c r="E2" s="379"/>
      <c r="F2" s="358"/>
      <c r="G2" s="380"/>
      <c r="H2" s="385"/>
      <c r="I2" s="308"/>
      <c r="J2" s="386"/>
      <c r="K2" s="3"/>
      <c r="L2" s="164"/>
      <c r="M2" s="9"/>
      <c r="N2" s="9"/>
      <c r="O2" s="9"/>
      <c r="P2" s="9"/>
      <c r="Q2" s="164"/>
      <c r="T2" s="308"/>
      <c r="U2" s="308"/>
      <c r="V2" s="308"/>
      <c r="W2" s="164"/>
      <c r="Z2" s="308"/>
      <c r="AA2" s="308"/>
      <c r="AB2" s="308"/>
    </row>
    <row r="3" spans="2:28" s="4" customFormat="1" ht="15" customHeight="1">
      <c r="B3" s="377"/>
      <c r="C3" s="312"/>
      <c r="D3" s="378"/>
      <c r="E3" s="390"/>
      <c r="F3" s="391"/>
      <c r="G3" s="392"/>
      <c r="H3" s="385"/>
      <c r="I3" s="308"/>
      <c r="J3" s="386"/>
      <c r="K3" s="3"/>
      <c r="L3" s="164"/>
      <c r="M3" s="9"/>
      <c r="N3" s="9"/>
      <c r="O3" s="9"/>
      <c r="P3" s="9"/>
      <c r="Q3" s="164"/>
      <c r="T3" s="308"/>
      <c r="U3" s="308"/>
      <c r="V3" s="308"/>
      <c r="W3" s="164"/>
      <c r="Z3" s="308"/>
      <c r="AA3" s="308"/>
      <c r="AB3" s="308"/>
    </row>
    <row r="4" spans="2:28" s="4" customFormat="1" ht="15" customHeight="1" thickBot="1">
      <c r="B4" s="379"/>
      <c r="C4" s="358"/>
      <c r="D4" s="380"/>
      <c r="E4" s="393"/>
      <c r="F4" s="393"/>
      <c r="G4" s="394"/>
      <c r="H4" s="387"/>
      <c r="I4" s="388"/>
      <c r="J4" s="389"/>
      <c r="K4" s="3"/>
      <c r="L4" s="164"/>
      <c r="M4" s="9"/>
      <c r="N4" s="9"/>
      <c r="O4" s="9"/>
      <c r="P4" s="9"/>
      <c r="Q4" s="164"/>
      <c r="T4" s="308"/>
      <c r="U4" s="308"/>
      <c r="V4" s="308"/>
      <c r="W4" s="164"/>
      <c r="Z4" s="308"/>
      <c r="AA4" s="308"/>
      <c r="AB4" s="308"/>
    </row>
    <row r="5" spans="2:28" s="4" customFormat="1" ht="10.5" customHeight="1" thickBot="1">
      <c r="H5" s="5"/>
      <c r="I5" s="5"/>
      <c r="J5" s="5"/>
      <c r="L5" s="164"/>
      <c r="M5" s="9"/>
      <c r="N5" s="9"/>
      <c r="O5" s="9"/>
      <c r="P5" s="9"/>
      <c r="Q5" s="164"/>
      <c r="W5" s="164"/>
    </row>
    <row r="6" spans="2:28" s="9" customFormat="1" ht="17.25" customHeight="1">
      <c r="B6" s="6" t="s">
        <v>0</v>
      </c>
      <c r="C6" s="7"/>
      <c r="D6" s="395" t="s">
        <v>1</v>
      </c>
      <c r="E6" s="396"/>
      <c r="F6" s="396"/>
      <c r="G6" s="396"/>
      <c r="H6" s="8" t="s">
        <v>2</v>
      </c>
      <c r="I6" s="397">
        <f ca="1">NOW()</f>
        <v>44309.744414699075</v>
      </c>
      <c r="J6" s="398"/>
      <c r="L6" s="162"/>
      <c r="Q6" s="162"/>
      <c r="S6" s="11"/>
      <c r="T6" s="8"/>
      <c r="U6" s="309"/>
      <c r="V6" s="310"/>
      <c r="W6" s="162"/>
      <c r="Y6" s="11"/>
      <c r="Z6" s="8"/>
      <c r="AA6" s="309"/>
      <c r="AB6" s="310"/>
    </row>
    <row r="7" spans="2:28" s="9" customFormat="1" ht="46.5" customHeight="1">
      <c r="B7" s="10"/>
      <c r="C7" s="11"/>
      <c r="D7" s="358"/>
      <c r="E7" s="358"/>
      <c r="F7" s="358"/>
      <c r="G7" s="358"/>
      <c r="H7" s="8"/>
      <c r="I7" s="399"/>
      <c r="J7" s="400"/>
      <c r="L7" s="162"/>
      <c r="Q7" s="162"/>
      <c r="S7" s="11"/>
      <c r="T7" s="8"/>
      <c r="U7" s="311"/>
      <c r="V7" s="312"/>
      <c r="W7" s="162"/>
      <c r="Y7" s="11"/>
      <c r="Z7" s="8"/>
      <c r="AA7" s="311"/>
      <c r="AB7" s="312"/>
    </row>
    <row r="8" spans="2:28" s="9" customFormat="1" ht="17.25" customHeight="1">
      <c r="B8" s="10" t="s">
        <v>3</v>
      </c>
      <c r="C8" s="11"/>
      <c r="D8" s="357" t="s">
        <v>4</v>
      </c>
      <c r="E8" s="358"/>
      <c r="F8" s="358"/>
      <c r="G8" s="358"/>
      <c r="H8" s="8" t="s">
        <v>5</v>
      </c>
      <c r="I8" s="359" t="s">
        <v>6</v>
      </c>
      <c r="J8" s="360"/>
      <c r="K8" s="12"/>
      <c r="L8" s="162"/>
      <c r="Q8" s="162"/>
      <c r="S8" s="11"/>
      <c r="T8" s="8"/>
      <c r="U8" s="313"/>
      <c r="V8" s="313"/>
      <c r="W8" s="162"/>
      <c r="Y8" s="11"/>
      <c r="Z8" s="8"/>
      <c r="AA8" s="313"/>
      <c r="AB8" s="313"/>
    </row>
    <row r="9" spans="2:28" s="1" customFormat="1" ht="39" customHeight="1">
      <c r="B9" s="361"/>
      <c r="C9" s="362"/>
      <c r="D9" s="362"/>
      <c r="E9" s="13"/>
      <c r="F9" s="363" t="s">
        <v>7</v>
      </c>
      <c r="G9" s="363"/>
      <c r="H9" s="363"/>
      <c r="I9" s="363"/>
      <c r="J9" s="364"/>
      <c r="L9" s="165"/>
      <c r="M9" s="292" t="s">
        <v>105</v>
      </c>
      <c r="N9" s="293"/>
      <c r="O9" s="293"/>
      <c r="P9" s="294"/>
      <c r="Q9" s="165"/>
      <c r="S9" s="292" t="s">
        <v>106</v>
      </c>
      <c r="T9" s="293"/>
      <c r="U9" s="293"/>
      <c r="V9" s="294"/>
      <c r="W9" s="165"/>
      <c r="Y9" s="292" t="s">
        <v>104</v>
      </c>
      <c r="Z9" s="293"/>
      <c r="AA9" s="293"/>
      <c r="AB9" s="294"/>
    </row>
    <row r="10" spans="2:28" s="17" customFormat="1" ht="25" customHeight="1">
      <c r="B10" s="14" t="s">
        <v>8</v>
      </c>
      <c r="C10" s="365" t="s">
        <v>9</v>
      </c>
      <c r="D10" s="366"/>
      <c r="E10" s="366"/>
      <c r="F10" s="15" t="s">
        <v>10</v>
      </c>
      <c r="G10" s="15" t="s">
        <v>11</v>
      </c>
      <c r="H10" s="15" t="s">
        <v>12</v>
      </c>
      <c r="I10" s="15" t="s">
        <v>13</v>
      </c>
      <c r="J10" s="16" t="s">
        <v>14</v>
      </c>
      <c r="L10" s="166"/>
      <c r="M10" s="15" t="s">
        <v>11</v>
      </c>
      <c r="N10" s="15" t="s">
        <v>12</v>
      </c>
      <c r="O10" s="15" t="s">
        <v>13</v>
      </c>
      <c r="P10" s="16" t="s">
        <v>14</v>
      </c>
      <c r="Q10" s="166"/>
      <c r="S10" s="15" t="s">
        <v>11</v>
      </c>
      <c r="T10" s="15" t="s">
        <v>12</v>
      </c>
      <c r="U10" s="15" t="s">
        <v>13</v>
      </c>
      <c r="V10" s="16" t="s">
        <v>14</v>
      </c>
      <c r="W10" s="166"/>
      <c r="Y10" s="15" t="s">
        <v>11</v>
      </c>
      <c r="Z10" s="15" t="s">
        <v>12</v>
      </c>
      <c r="AA10" s="15" t="s">
        <v>13</v>
      </c>
      <c r="AB10" s="16" t="s">
        <v>14</v>
      </c>
    </row>
    <row r="11" spans="2:28" s="21" customFormat="1" ht="20.149999999999999" customHeight="1">
      <c r="B11" s="18" t="s">
        <v>15</v>
      </c>
      <c r="C11" s="367" t="s">
        <v>16</v>
      </c>
      <c r="D11" s="368"/>
      <c r="E11" s="368"/>
      <c r="F11" s="19"/>
      <c r="G11" s="20"/>
      <c r="H11" s="20"/>
      <c r="I11" s="137"/>
      <c r="J11" s="138"/>
      <c r="L11" s="167"/>
      <c r="M11" s="20"/>
      <c r="N11" s="20"/>
      <c r="O11" s="137"/>
      <c r="P11" s="138"/>
      <c r="Q11" s="167"/>
      <c r="S11" s="20"/>
      <c r="T11" s="20"/>
      <c r="U11" s="137"/>
      <c r="V11" s="138"/>
      <c r="W11" s="167"/>
      <c r="Y11" s="20"/>
      <c r="Z11" s="20"/>
      <c r="AA11" s="137"/>
      <c r="AB11" s="138"/>
    </row>
    <row r="12" spans="2:28" s="26" customFormat="1" ht="15" customHeight="1">
      <c r="B12" s="22">
        <v>1</v>
      </c>
      <c r="C12" s="369" t="s">
        <v>17</v>
      </c>
      <c r="D12" s="370"/>
      <c r="E12" s="370"/>
      <c r="F12" s="23"/>
      <c r="G12" s="24" t="s">
        <v>18</v>
      </c>
      <c r="H12" s="25">
        <v>1</v>
      </c>
      <c r="I12" s="41">
        <v>20000</v>
      </c>
      <c r="J12" s="41">
        <v>20000</v>
      </c>
      <c r="L12" s="168"/>
      <c r="M12" s="24" t="s">
        <v>18</v>
      </c>
      <c r="N12" s="25">
        <v>1</v>
      </c>
      <c r="O12" s="41">
        <v>30000</v>
      </c>
      <c r="P12" s="41">
        <f>O12*N12</f>
        <v>30000</v>
      </c>
      <c r="Q12" s="168"/>
      <c r="S12" s="24" t="s">
        <v>18</v>
      </c>
      <c r="T12" s="25">
        <v>1</v>
      </c>
      <c r="U12" s="41">
        <v>6000</v>
      </c>
      <c r="V12" s="41">
        <f>U12*T12</f>
        <v>6000</v>
      </c>
      <c r="W12" s="168"/>
      <c r="Y12" s="24" t="s">
        <v>18</v>
      </c>
      <c r="Z12" s="25">
        <v>1</v>
      </c>
      <c r="AA12" s="41">
        <v>8000</v>
      </c>
      <c r="AB12" s="41">
        <v>8000</v>
      </c>
    </row>
    <row r="13" spans="2:28" s="26" customFormat="1" ht="15" customHeight="1">
      <c r="B13" s="22"/>
      <c r="C13" s="133"/>
      <c r="D13" s="134"/>
      <c r="E13" s="134"/>
      <c r="F13" s="23"/>
      <c r="G13" s="24"/>
      <c r="H13" s="25"/>
      <c r="I13" s="41"/>
      <c r="J13" s="139"/>
      <c r="L13" s="168"/>
      <c r="M13" s="24"/>
      <c r="N13" s="25"/>
      <c r="O13" s="41"/>
      <c r="P13" s="139"/>
      <c r="Q13" s="168"/>
      <c r="S13" s="24"/>
      <c r="T13" s="25"/>
      <c r="U13" s="41"/>
      <c r="V13" s="139"/>
      <c r="W13" s="168"/>
      <c r="Y13" s="24"/>
      <c r="Z13" s="25"/>
      <c r="AA13" s="41"/>
      <c r="AB13" s="139"/>
    </row>
    <row r="14" spans="2:28" s="26" customFormat="1" ht="15" customHeight="1">
      <c r="B14" s="22"/>
      <c r="C14" s="346" t="s">
        <v>19</v>
      </c>
      <c r="D14" s="347"/>
      <c r="E14" s="348"/>
      <c r="F14" s="23"/>
      <c r="G14" s="24"/>
      <c r="H14" s="25"/>
      <c r="I14" s="41"/>
      <c r="J14" s="27">
        <f>SUM(J12)</f>
        <v>20000</v>
      </c>
      <c r="L14" s="168"/>
      <c r="M14" s="24"/>
      <c r="N14" s="25"/>
      <c r="O14" s="41"/>
      <c r="P14" s="27">
        <f>SUM(P12)</f>
        <v>30000</v>
      </c>
      <c r="Q14" s="168"/>
      <c r="S14" s="24"/>
      <c r="T14" s="25"/>
      <c r="U14" s="41"/>
      <c r="V14" s="27">
        <f>SUM(V12)</f>
        <v>6000</v>
      </c>
      <c r="W14" s="168"/>
      <c r="Y14" s="24"/>
      <c r="Z14" s="25"/>
      <c r="AA14" s="41"/>
      <c r="AB14" s="27">
        <f>SUM(AB12)</f>
        <v>8000</v>
      </c>
    </row>
    <row r="15" spans="2:28" s="26" customFormat="1" ht="15" customHeight="1">
      <c r="B15" s="22">
        <v>2</v>
      </c>
      <c r="C15" s="369" t="s">
        <v>20</v>
      </c>
      <c r="D15" s="370"/>
      <c r="E15" s="370"/>
      <c r="F15" s="23"/>
      <c r="G15" s="24"/>
      <c r="H15" s="25"/>
      <c r="I15" s="41"/>
      <c r="J15" s="139"/>
      <c r="L15" s="168"/>
      <c r="M15" s="24"/>
      <c r="N15" s="25"/>
      <c r="O15" s="41"/>
      <c r="P15" s="139"/>
      <c r="Q15" s="168"/>
      <c r="S15" s="24"/>
      <c r="T15" s="25"/>
      <c r="U15" s="41"/>
      <c r="V15" s="139"/>
      <c r="W15" s="168"/>
      <c r="Y15" s="24"/>
      <c r="Z15" s="25"/>
      <c r="AA15" s="41"/>
      <c r="AB15" s="139"/>
    </row>
    <row r="16" spans="2:28" s="26" customFormat="1" ht="15" customHeight="1">
      <c r="B16" s="22"/>
      <c r="C16" s="133" t="s">
        <v>21</v>
      </c>
      <c r="D16" s="134"/>
      <c r="E16" s="134"/>
      <c r="F16" s="23"/>
      <c r="G16" s="28" t="s">
        <v>18</v>
      </c>
      <c r="H16" s="140">
        <v>1</v>
      </c>
      <c r="I16" s="141">
        <v>15000</v>
      </c>
      <c r="J16" s="29">
        <f>H16*I16</f>
        <v>15000</v>
      </c>
      <c r="L16" s="168"/>
      <c r="M16" s="28" t="s">
        <v>18</v>
      </c>
      <c r="N16" s="140">
        <v>1</v>
      </c>
      <c r="O16" s="141">
        <v>30000</v>
      </c>
      <c r="P16" s="29">
        <f>N16*O16</f>
        <v>30000</v>
      </c>
      <c r="Q16" s="168"/>
      <c r="S16" s="28" t="s">
        <v>18</v>
      </c>
      <c r="T16" s="140">
        <v>1</v>
      </c>
      <c r="U16" s="141">
        <v>1500</v>
      </c>
      <c r="V16" s="29">
        <f>T16*U16</f>
        <v>1500</v>
      </c>
      <c r="W16" s="168"/>
      <c r="Y16" s="28" t="s">
        <v>18</v>
      </c>
      <c r="Z16" s="140">
        <v>1</v>
      </c>
      <c r="AA16" s="141"/>
      <c r="AB16" s="29">
        <f>Z16*AA16</f>
        <v>0</v>
      </c>
    </row>
    <row r="17" spans="2:28" s="26" customFormat="1" ht="15" customHeight="1">
      <c r="B17" s="22"/>
      <c r="C17" s="133" t="s">
        <v>22</v>
      </c>
      <c r="D17" s="134"/>
      <c r="E17" s="134"/>
      <c r="F17" s="23"/>
      <c r="G17" s="24"/>
      <c r="H17" s="25"/>
      <c r="I17" s="41"/>
      <c r="J17" s="139"/>
      <c r="L17" s="168"/>
      <c r="M17" s="24"/>
      <c r="N17" s="25"/>
      <c r="O17" s="41"/>
      <c r="P17" s="139"/>
      <c r="Q17" s="168"/>
      <c r="S17" s="24"/>
      <c r="T17" s="25">
        <v>1</v>
      </c>
      <c r="U17" s="41">
        <v>4500</v>
      </c>
      <c r="V17" s="29">
        <f t="shared" ref="V17:V23" si="0">T17*U17</f>
        <v>4500</v>
      </c>
      <c r="W17" s="168"/>
      <c r="Y17" s="24"/>
      <c r="Z17" s="25"/>
      <c r="AA17" s="41"/>
      <c r="AB17" s="29">
        <f t="shared" ref="AB17:AB31" si="1">Z17*AA17</f>
        <v>0</v>
      </c>
    </row>
    <row r="18" spans="2:28" s="26" customFormat="1" ht="15" customHeight="1">
      <c r="B18" s="22"/>
      <c r="C18" s="133" t="s">
        <v>23</v>
      </c>
      <c r="D18" s="134"/>
      <c r="E18" s="134"/>
      <c r="F18" s="23"/>
      <c r="G18" s="24"/>
      <c r="H18" s="30"/>
      <c r="I18" s="41"/>
      <c r="J18" s="139"/>
      <c r="L18" s="168"/>
      <c r="M18" s="24"/>
      <c r="N18" s="30"/>
      <c r="O18" s="41"/>
      <c r="P18" s="139"/>
      <c r="Q18" s="168"/>
      <c r="S18" s="24"/>
      <c r="T18" s="30">
        <v>75</v>
      </c>
      <c r="U18" s="41">
        <v>50</v>
      </c>
      <c r="V18" s="29">
        <f t="shared" si="0"/>
        <v>3750</v>
      </c>
      <c r="W18" s="168"/>
      <c r="Y18" s="24" t="s">
        <v>111</v>
      </c>
      <c r="Z18" s="30">
        <v>1</v>
      </c>
      <c r="AA18" s="41">
        <v>235</v>
      </c>
      <c r="AB18" s="29">
        <f t="shared" si="1"/>
        <v>235</v>
      </c>
    </row>
    <row r="19" spans="2:28" s="26" customFormat="1" ht="15" customHeight="1">
      <c r="B19" s="22"/>
      <c r="C19" s="133" t="s">
        <v>24</v>
      </c>
      <c r="D19" s="134"/>
      <c r="E19" s="134"/>
      <c r="F19" s="23"/>
      <c r="G19" s="24"/>
      <c r="H19" s="30"/>
      <c r="I19" s="41"/>
      <c r="J19" s="139"/>
      <c r="L19" s="168"/>
      <c r="M19" s="24"/>
      <c r="N19" s="30"/>
      <c r="O19" s="41"/>
      <c r="P19" s="139"/>
      <c r="Q19" s="168"/>
      <c r="S19" s="24"/>
      <c r="T19" s="30">
        <v>1</v>
      </c>
      <c r="U19" s="41">
        <v>1500</v>
      </c>
      <c r="V19" s="29">
        <f t="shared" si="0"/>
        <v>1500</v>
      </c>
      <c r="W19" s="168"/>
      <c r="Y19" s="24"/>
      <c r="Z19" s="30"/>
      <c r="AA19" s="41"/>
      <c r="AB19" s="29">
        <f t="shared" si="1"/>
        <v>0</v>
      </c>
    </row>
    <row r="20" spans="2:28" s="26" customFormat="1" ht="15" customHeight="1">
      <c r="B20" s="22"/>
      <c r="C20" s="133" t="s">
        <v>25</v>
      </c>
      <c r="D20" s="134"/>
      <c r="E20" s="134"/>
      <c r="F20" s="23"/>
      <c r="G20" s="24"/>
      <c r="H20" s="30"/>
      <c r="I20" s="41"/>
      <c r="J20" s="139"/>
      <c r="L20" s="168"/>
      <c r="M20" s="24"/>
      <c r="N20" s="30"/>
      <c r="O20" s="41"/>
      <c r="P20" s="139"/>
      <c r="Q20" s="168"/>
      <c r="S20" s="24"/>
      <c r="T20" s="30">
        <v>3</v>
      </c>
      <c r="U20" s="41">
        <v>250</v>
      </c>
      <c r="V20" s="29">
        <f t="shared" si="0"/>
        <v>750</v>
      </c>
      <c r="W20" s="168"/>
      <c r="Y20" s="24"/>
      <c r="Z20" s="30"/>
      <c r="AA20" s="41"/>
      <c r="AB20" s="29">
        <f t="shared" si="1"/>
        <v>0</v>
      </c>
    </row>
    <row r="21" spans="2:28" s="26" customFormat="1" ht="15" customHeight="1">
      <c r="B21" s="22"/>
      <c r="C21" s="133" t="s">
        <v>26</v>
      </c>
      <c r="D21" s="134"/>
      <c r="E21" s="134"/>
      <c r="F21" s="23"/>
      <c r="G21" s="24"/>
      <c r="H21" s="30"/>
      <c r="I21" s="41"/>
      <c r="J21" s="139"/>
      <c r="L21" s="168"/>
      <c r="M21" s="24"/>
      <c r="N21" s="30"/>
      <c r="O21" s="41"/>
      <c r="P21" s="139"/>
      <c r="Q21" s="168"/>
      <c r="S21" s="24"/>
      <c r="T21" s="30">
        <v>2</v>
      </c>
      <c r="U21" s="41">
        <v>450</v>
      </c>
      <c r="V21" s="29">
        <f t="shared" si="0"/>
        <v>900</v>
      </c>
      <c r="W21" s="168"/>
      <c r="Y21" s="24"/>
      <c r="Z21" s="30">
        <v>2</v>
      </c>
      <c r="AA21" s="41">
        <v>450</v>
      </c>
      <c r="AB21" s="29">
        <f t="shared" si="1"/>
        <v>900</v>
      </c>
    </row>
    <row r="22" spans="2:28" s="26" customFormat="1" ht="15" customHeight="1">
      <c r="B22" s="22"/>
      <c r="C22" s="133" t="s">
        <v>27</v>
      </c>
      <c r="D22" s="134"/>
      <c r="E22" s="134"/>
      <c r="F22" s="23"/>
      <c r="G22" s="24"/>
      <c r="H22" s="30"/>
      <c r="I22" s="41"/>
      <c r="J22" s="139"/>
      <c r="L22" s="168"/>
      <c r="M22" s="24"/>
      <c r="N22" s="30"/>
      <c r="O22" s="41"/>
      <c r="P22" s="139"/>
      <c r="Q22" s="168"/>
      <c r="S22" s="24"/>
      <c r="T22" s="30">
        <v>2</v>
      </c>
      <c r="U22" s="41">
        <v>150</v>
      </c>
      <c r="V22" s="29">
        <f t="shared" si="0"/>
        <v>300</v>
      </c>
      <c r="W22" s="168"/>
      <c r="Y22" s="24"/>
      <c r="Z22" s="30">
        <v>1</v>
      </c>
      <c r="AA22" s="41">
        <v>480</v>
      </c>
      <c r="AB22" s="29">
        <f t="shared" si="1"/>
        <v>480</v>
      </c>
    </row>
    <row r="23" spans="2:28" s="26" customFormat="1" ht="15" customHeight="1">
      <c r="B23" s="22"/>
      <c r="C23" s="133" t="s">
        <v>28</v>
      </c>
      <c r="D23" s="134"/>
      <c r="E23" s="134"/>
      <c r="F23" s="23"/>
      <c r="G23" s="24"/>
      <c r="H23" s="30"/>
      <c r="I23" s="41"/>
      <c r="J23" s="139"/>
      <c r="L23" s="168"/>
      <c r="M23" s="24"/>
      <c r="N23" s="30"/>
      <c r="O23" s="41"/>
      <c r="P23" s="139"/>
      <c r="Q23" s="168"/>
      <c r="S23" s="24"/>
      <c r="T23" s="30">
        <v>1</v>
      </c>
      <c r="U23" s="41">
        <v>900</v>
      </c>
      <c r="V23" s="29">
        <f t="shared" si="0"/>
        <v>900</v>
      </c>
      <c r="W23" s="168"/>
      <c r="Y23" s="24"/>
      <c r="Z23" s="30"/>
      <c r="AA23" s="41"/>
      <c r="AB23" s="29">
        <f t="shared" si="1"/>
        <v>0</v>
      </c>
    </row>
    <row r="24" spans="2:28" s="26" customFormat="1" ht="15" customHeight="1">
      <c r="B24" s="22"/>
      <c r="C24" s="133" t="s">
        <v>29</v>
      </c>
      <c r="D24" s="134"/>
      <c r="E24" s="134"/>
      <c r="F24" s="23"/>
      <c r="G24" s="31" t="s">
        <v>30</v>
      </c>
      <c r="H24" s="140">
        <v>10</v>
      </c>
      <c r="I24" s="32">
        <v>260</v>
      </c>
      <c r="J24" s="29">
        <f t="shared" ref="J24:J31" si="2">H24*I24</f>
        <v>2600</v>
      </c>
      <c r="L24" s="168"/>
      <c r="M24" s="31" t="s">
        <v>30</v>
      </c>
      <c r="N24" s="140">
        <v>10</v>
      </c>
      <c r="O24" s="32"/>
      <c r="P24" s="29">
        <f t="shared" ref="P24:P31" si="3">N24*O24</f>
        <v>0</v>
      </c>
      <c r="Q24" s="168"/>
      <c r="S24" s="31" t="s">
        <v>30</v>
      </c>
      <c r="T24" s="140">
        <v>5</v>
      </c>
      <c r="U24" s="32">
        <v>150</v>
      </c>
      <c r="V24" s="29">
        <f t="shared" ref="V24:V31" si="4">T24*U24</f>
        <v>750</v>
      </c>
      <c r="W24" s="168"/>
      <c r="Y24" s="31" t="s">
        <v>30</v>
      </c>
      <c r="Z24" s="140">
        <v>10</v>
      </c>
      <c r="AA24" s="32">
        <v>175</v>
      </c>
      <c r="AB24" s="29">
        <f t="shared" si="1"/>
        <v>1750</v>
      </c>
    </row>
    <row r="25" spans="2:28" s="26" customFormat="1" ht="15" customHeight="1">
      <c r="B25" s="22"/>
      <c r="C25" s="133" t="s">
        <v>31</v>
      </c>
      <c r="D25" s="134"/>
      <c r="E25" s="134"/>
      <c r="F25" s="23"/>
      <c r="G25" s="31" t="s">
        <v>32</v>
      </c>
      <c r="H25" s="140">
        <v>10</v>
      </c>
      <c r="I25" s="32">
        <v>535.25</v>
      </c>
      <c r="J25" s="29">
        <f t="shared" si="2"/>
        <v>5352.5</v>
      </c>
      <c r="L25" s="168"/>
      <c r="M25" s="31" t="s">
        <v>32</v>
      </c>
      <c r="N25" s="140">
        <v>10</v>
      </c>
      <c r="O25" s="32"/>
      <c r="P25" s="29">
        <f t="shared" si="3"/>
        <v>0</v>
      </c>
      <c r="Q25" s="168"/>
      <c r="S25" s="31" t="s">
        <v>32</v>
      </c>
      <c r="T25" s="140">
        <v>75</v>
      </c>
      <c r="U25" s="32">
        <v>80</v>
      </c>
      <c r="V25" s="29">
        <f t="shared" si="4"/>
        <v>6000</v>
      </c>
      <c r="W25" s="168"/>
      <c r="Y25" s="31" t="s">
        <v>32</v>
      </c>
      <c r="Z25" s="140">
        <v>10</v>
      </c>
      <c r="AA25" s="32">
        <v>250</v>
      </c>
      <c r="AB25" s="29">
        <f t="shared" si="1"/>
        <v>2500</v>
      </c>
    </row>
    <row r="26" spans="2:28" s="26" customFormat="1" ht="15" customHeight="1">
      <c r="B26" s="22"/>
      <c r="C26" s="133" t="s">
        <v>33</v>
      </c>
      <c r="D26" s="134"/>
      <c r="E26" s="134"/>
      <c r="F26" s="23"/>
      <c r="G26" s="31" t="s">
        <v>30</v>
      </c>
      <c r="H26" s="140">
        <v>10</v>
      </c>
      <c r="I26" s="32">
        <v>290</v>
      </c>
      <c r="J26" s="29">
        <f t="shared" si="2"/>
        <v>2900</v>
      </c>
      <c r="L26" s="168"/>
      <c r="M26" s="31" t="s">
        <v>30</v>
      </c>
      <c r="N26" s="140">
        <v>10</v>
      </c>
      <c r="O26" s="32"/>
      <c r="P26" s="29">
        <f t="shared" si="3"/>
        <v>0</v>
      </c>
      <c r="Q26" s="168"/>
      <c r="S26" s="31" t="s">
        <v>30</v>
      </c>
      <c r="T26" s="140">
        <v>5</v>
      </c>
      <c r="U26" s="32">
        <v>350</v>
      </c>
      <c r="V26" s="29">
        <f t="shared" si="4"/>
        <v>1750</v>
      </c>
      <c r="W26" s="168"/>
      <c r="Y26" s="31" t="s">
        <v>30</v>
      </c>
      <c r="Z26" s="140">
        <v>10</v>
      </c>
      <c r="AA26" s="32">
        <v>175</v>
      </c>
      <c r="AB26" s="29">
        <f t="shared" si="1"/>
        <v>1750</v>
      </c>
    </row>
    <row r="27" spans="2:28" s="26" customFormat="1" ht="15" customHeight="1">
      <c r="B27" s="22"/>
      <c r="C27" s="133" t="s">
        <v>34</v>
      </c>
      <c r="D27" s="134"/>
      <c r="E27" s="134"/>
      <c r="F27" s="23"/>
      <c r="G27" s="31" t="s">
        <v>30</v>
      </c>
      <c r="H27" s="140">
        <v>2</v>
      </c>
      <c r="I27" s="32">
        <v>550.25</v>
      </c>
      <c r="J27" s="29">
        <f t="shared" si="2"/>
        <v>1100.5</v>
      </c>
      <c r="L27" s="168"/>
      <c r="M27" s="31" t="s">
        <v>30</v>
      </c>
      <c r="N27" s="140">
        <v>2</v>
      </c>
      <c r="O27" s="32"/>
      <c r="P27" s="29">
        <f t="shared" si="3"/>
        <v>0</v>
      </c>
      <c r="Q27" s="168"/>
      <c r="S27" s="31" t="s">
        <v>30</v>
      </c>
      <c r="T27" s="140">
        <v>2</v>
      </c>
      <c r="U27" s="32">
        <v>650</v>
      </c>
      <c r="V27" s="29">
        <f t="shared" si="4"/>
        <v>1300</v>
      </c>
      <c r="W27" s="168"/>
      <c r="Y27" s="31" t="s">
        <v>30</v>
      </c>
      <c r="Z27" s="140">
        <v>2</v>
      </c>
      <c r="AA27" s="32">
        <v>480</v>
      </c>
      <c r="AB27" s="29">
        <f t="shared" si="1"/>
        <v>960</v>
      </c>
    </row>
    <row r="28" spans="2:28" s="26" customFormat="1" ht="14.25" customHeight="1">
      <c r="B28" s="22"/>
      <c r="C28" s="133" t="s">
        <v>35</v>
      </c>
      <c r="D28" s="134"/>
      <c r="E28" s="134"/>
      <c r="F28" s="23"/>
      <c r="G28" s="31" t="s">
        <v>18</v>
      </c>
      <c r="H28" s="140">
        <v>1</v>
      </c>
      <c r="I28" s="32">
        <v>5000</v>
      </c>
      <c r="J28" s="29">
        <f t="shared" si="2"/>
        <v>5000</v>
      </c>
      <c r="L28" s="168"/>
      <c r="M28" s="31" t="s">
        <v>18</v>
      </c>
      <c r="N28" s="140">
        <v>1</v>
      </c>
      <c r="O28" s="32"/>
      <c r="P28" s="29">
        <f t="shared" si="3"/>
        <v>0</v>
      </c>
      <c r="Q28" s="168"/>
      <c r="S28" s="31" t="s">
        <v>18</v>
      </c>
      <c r="T28" s="140">
        <v>1</v>
      </c>
      <c r="U28" s="32">
        <v>1000</v>
      </c>
      <c r="V28" s="29">
        <f t="shared" si="4"/>
        <v>1000</v>
      </c>
      <c r="W28" s="168"/>
      <c r="Y28" s="31" t="s">
        <v>18</v>
      </c>
      <c r="Z28" s="140">
        <v>1</v>
      </c>
      <c r="AA28" s="32">
        <v>1200</v>
      </c>
      <c r="AB28" s="29">
        <f t="shared" si="1"/>
        <v>1200</v>
      </c>
    </row>
    <row r="29" spans="2:28" s="26" customFormat="1" ht="15" customHeight="1">
      <c r="B29" s="22"/>
      <c r="C29" s="133" t="s">
        <v>36</v>
      </c>
      <c r="D29" s="134"/>
      <c r="E29" s="134"/>
      <c r="F29" s="23"/>
      <c r="G29" s="31" t="s">
        <v>37</v>
      </c>
      <c r="H29" s="140">
        <v>2</v>
      </c>
      <c r="I29" s="32">
        <v>4625.25</v>
      </c>
      <c r="J29" s="29">
        <f t="shared" si="2"/>
        <v>9250.5</v>
      </c>
      <c r="L29" s="168"/>
      <c r="M29" s="31" t="s">
        <v>37</v>
      </c>
      <c r="N29" s="140">
        <v>2</v>
      </c>
      <c r="O29" s="32"/>
      <c r="P29" s="29">
        <f t="shared" si="3"/>
        <v>0</v>
      </c>
      <c r="Q29" s="168"/>
      <c r="S29" s="31" t="s">
        <v>37</v>
      </c>
      <c r="T29" s="140">
        <v>1</v>
      </c>
      <c r="U29" s="32">
        <v>3000</v>
      </c>
      <c r="V29" s="29">
        <f t="shared" si="4"/>
        <v>3000</v>
      </c>
      <c r="W29" s="168"/>
      <c r="Y29" s="31" t="s">
        <v>37</v>
      </c>
      <c r="Z29" s="140">
        <v>2</v>
      </c>
      <c r="AA29" s="32">
        <v>1800</v>
      </c>
      <c r="AB29" s="29">
        <f t="shared" si="1"/>
        <v>3600</v>
      </c>
    </row>
    <row r="30" spans="2:28" s="26" customFormat="1" ht="15" customHeight="1">
      <c r="B30" s="22"/>
      <c r="C30" s="133" t="s">
        <v>38</v>
      </c>
      <c r="D30" s="134"/>
      <c r="E30" s="134"/>
      <c r="F30" s="23"/>
      <c r="G30" s="31" t="s">
        <v>30</v>
      </c>
      <c r="H30" s="140">
        <v>20</v>
      </c>
      <c r="I30" s="32">
        <v>96.95</v>
      </c>
      <c r="J30" s="29">
        <f t="shared" si="2"/>
        <v>1939</v>
      </c>
      <c r="L30" s="168"/>
      <c r="M30" s="31" t="s">
        <v>30</v>
      </c>
      <c r="N30" s="140">
        <v>20</v>
      </c>
      <c r="O30" s="32"/>
      <c r="P30" s="29">
        <f t="shared" si="3"/>
        <v>0</v>
      </c>
      <c r="Q30" s="168"/>
      <c r="S30" s="31" t="s">
        <v>30</v>
      </c>
      <c r="T30" s="140">
        <v>25</v>
      </c>
      <c r="U30" s="32">
        <v>80</v>
      </c>
      <c r="V30" s="29">
        <f t="shared" si="4"/>
        <v>2000</v>
      </c>
      <c r="W30" s="168"/>
      <c r="Y30" s="31" t="s">
        <v>30</v>
      </c>
      <c r="Z30" s="140">
        <v>20</v>
      </c>
      <c r="AA30" s="32">
        <v>28</v>
      </c>
      <c r="AB30" s="29">
        <f t="shared" si="1"/>
        <v>560</v>
      </c>
    </row>
    <row r="31" spans="2:28" s="26" customFormat="1" ht="15" customHeight="1">
      <c r="B31" s="22"/>
      <c r="C31" s="133" t="s">
        <v>39</v>
      </c>
      <c r="D31" s="134"/>
      <c r="E31" s="134"/>
      <c r="F31" s="23"/>
      <c r="G31" s="31" t="s">
        <v>37</v>
      </c>
      <c r="H31" s="140">
        <v>2</v>
      </c>
      <c r="I31" s="32">
        <v>3650</v>
      </c>
      <c r="J31" s="29">
        <f t="shared" si="2"/>
        <v>7300</v>
      </c>
      <c r="L31" s="168"/>
      <c r="M31" s="31" t="s">
        <v>37</v>
      </c>
      <c r="N31" s="140">
        <v>2</v>
      </c>
      <c r="O31" s="32"/>
      <c r="P31" s="29">
        <f t="shared" si="3"/>
        <v>0</v>
      </c>
      <c r="Q31" s="168"/>
      <c r="S31" s="31" t="s">
        <v>37</v>
      </c>
      <c r="T31" s="140">
        <v>2</v>
      </c>
      <c r="U31" s="32">
        <v>900</v>
      </c>
      <c r="V31" s="29">
        <f t="shared" si="4"/>
        <v>1800</v>
      </c>
      <c r="W31" s="168"/>
      <c r="Y31" s="31" t="s">
        <v>37</v>
      </c>
      <c r="Z31" s="140">
        <v>2</v>
      </c>
      <c r="AA31" s="32">
        <v>480</v>
      </c>
      <c r="AB31" s="29">
        <f t="shared" si="1"/>
        <v>960</v>
      </c>
    </row>
    <row r="32" spans="2:28" s="26" customFormat="1" ht="15" customHeight="1">
      <c r="B32" s="22"/>
      <c r="C32" s="346" t="s">
        <v>40</v>
      </c>
      <c r="D32" s="347"/>
      <c r="E32" s="348"/>
      <c r="F32" s="23"/>
      <c r="G32" s="28"/>
      <c r="H32" s="140"/>
      <c r="I32" s="141"/>
      <c r="J32" s="27">
        <f>SUM(J16:J31)</f>
        <v>50442.5</v>
      </c>
      <c r="L32" s="168"/>
      <c r="M32" s="28"/>
      <c r="N32" s="140"/>
      <c r="O32" s="141"/>
      <c r="P32" s="27">
        <f>SUM(P16:P31)</f>
        <v>30000</v>
      </c>
      <c r="Q32" s="168"/>
      <c r="S32" s="28"/>
      <c r="T32" s="140"/>
      <c r="U32" s="141"/>
      <c r="V32" s="27">
        <f>SUM(V16:V31)</f>
        <v>31700</v>
      </c>
      <c r="W32" s="168"/>
      <c r="Y32" s="28"/>
      <c r="Z32" s="140"/>
      <c r="AA32" s="141"/>
      <c r="AB32" s="27">
        <f>SUM(AB16:AB31)</f>
        <v>14895</v>
      </c>
    </row>
    <row r="33" spans="1:28" s="26" customFormat="1" ht="15" customHeight="1">
      <c r="B33" s="33">
        <v>3</v>
      </c>
      <c r="C33" s="371" t="s">
        <v>41</v>
      </c>
      <c r="D33" s="372"/>
      <c r="E33" s="373"/>
      <c r="F33" s="23"/>
      <c r="G33" s="24"/>
      <c r="H33" s="34"/>
      <c r="I33" s="41"/>
      <c r="J33" s="139"/>
      <c r="L33" s="168"/>
      <c r="M33" s="24"/>
      <c r="N33" s="34"/>
      <c r="O33" s="41"/>
      <c r="P33" s="139"/>
      <c r="Q33" s="168"/>
      <c r="S33" s="24"/>
      <c r="T33" s="34"/>
      <c r="U33" s="41"/>
      <c r="V33" s="139"/>
      <c r="W33" s="168"/>
      <c r="Y33" s="24"/>
      <c r="Z33" s="34"/>
      <c r="AA33" s="41"/>
      <c r="AB33" s="139"/>
    </row>
    <row r="34" spans="1:28" s="35" customFormat="1" ht="15" customHeight="1">
      <c r="B34" s="36"/>
      <c r="C34" s="37" t="s">
        <v>42</v>
      </c>
      <c r="D34" s="38"/>
      <c r="E34" s="38"/>
      <c r="F34" s="39"/>
      <c r="G34" s="31" t="s">
        <v>43</v>
      </c>
      <c r="H34" s="140">
        <v>1</v>
      </c>
      <c r="I34" s="141">
        <v>7500</v>
      </c>
      <c r="J34" s="29">
        <f t="shared" ref="J34:J37" si="5">H34*I34</f>
        <v>7500</v>
      </c>
      <c r="L34" s="168"/>
      <c r="M34" s="31" t="s">
        <v>43</v>
      </c>
      <c r="N34" s="140">
        <v>1</v>
      </c>
      <c r="O34" s="141">
        <v>5000</v>
      </c>
      <c r="P34" s="29">
        <f t="shared" ref="P34:P37" si="6">N34*O34</f>
        <v>5000</v>
      </c>
      <c r="Q34" s="168"/>
      <c r="S34" s="31" t="s">
        <v>43</v>
      </c>
      <c r="T34" s="140">
        <v>1</v>
      </c>
      <c r="U34" s="141">
        <v>6750</v>
      </c>
      <c r="V34" s="29">
        <f t="shared" ref="V34:V36" si="7">T34*U34</f>
        <v>6750</v>
      </c>
      <c r="W34" s="168"/>
      <c r="Y34" s="31" t="s">
        <v>43</v>
      </c>
      <c r="Z34" s="140">
        <v>1</v>
      </c>
      <c r="AA34" s="141">
        <v>8000</v>
      </c>
      <c r="AB34" s="29">
        <f t="shared" ref="AB34:AB37" si="8">Z34*AA34</f>
        <v>8000</v>
      </c>
    </row>
    <row r="35" spans="1:28" s="26" customFormat="1" ht="15" customHeight="1">
      <c r="B35" s="33"/>
      <c r="C35" s="135" t="s">
        <v>44</v>
      </c>
      <c r="D35" s="40"/>
      <c r="E35" s="40"/>
      <c r="F35" s="23"/>
      <c r="G35" s="31" t="s">
        <v>43</v>
      </c>
      <c r="H35" s="140">
        <v>2</v>
      </c>
      <c r="I35" s="141">
        <v>7500</v>
      </c>
      <c r="J35" s="29">
        <f t="shared" si="5"/>
        <v>15000</v>
      </c>
      <c r="L35" s="168"/>
      <c r="M35" s="31" t="s">
        <v>43</v>
      </c>
      <c r="N35" s="140">
        <v>2</v>
      </c>
      <c r="O35" s="141">
        <v>5000</v>
      </c>
      <c r="P35" s="29">
        <f t="shared" si="6"/>
        <v>10000</v>
      </c>
      <c r="Q35" s="168"/>
      <c r="S35" s="31" t="s">
        <v>43</v>
      </c>
      <c r="T35" s="140">
        <v>2</v>
      </c>
      <c r="U35" s="141">
        <v>9750</v>
      </c>
      <c r="V35" s="29">
        <f t="shared" si="7"/>
        <v>19500</v>
      </c>
      <c r="W35" s="168"/>
      <c r="Y35" s="31" t="s">
        <v>43</v>
      </c>
      <c r="Z35" s="140">
        <v>2</v>
      </c>
      <c r="AA35" s="141">
        <v>4000</v>
      </c>
      <c r="AB35" s="29">
        <f t="shared" si="8"/>
        <v>8000</v>
      </c>
    </row>
    <row r="36" spans="1:28" s="26" customFormat="1" ht="15" customHeight="1">
      <c r="B36" s="33"/>
      <c r="C36" s="135" t="s">
        <v>45</v>
      </c>
      <c r="D36" s="40"/>
      <c r="E36" s="40"/>
      <c r="F36" s="23"/>
      <c r="G36" s="31" t="s">
        <v>43</v>
      </c>
      <c r="H36" s="140">
        <v>1</v>
      </c>
      <c r="I36" s="141">
        <v>3750</v>
      </c>
      <c r="J36" s="29">
        <v>2500</v>
      </c>
      <c r="L36" s="168"/>
      <c r="M36" s="31" t="s">
        <v>43</v>
      </c>
      <c r="N36" s="140">
        <v>1</v>
      </c>
      <c r="O36" s="141">
        <v>3000</v>
      </c>
      <c r="P36" s="29">
        <f t="shared" si="6"/>
        <v>3000</v>
      </c>
      <c r="Q36" s="168"/>
      <c r="S36" s="31" t="s">
        <v>43</v>
      </c>
      <c r="T36" s="140">
        <v>1</v>
      </c>
      <c r="U36" s="141">
        <v>4500</v>
      </c>
      <c r="V36" s="29">
        <f t="shared" si="7"/>
        <v>4500</v>
      </c>
      <c r="W36" s="168"/>
      <c r="Y36" s="31" t="s">
        <v>43</v>
      </c>
      <c r="Z36" s="140">
        <v>1</v>
      </c>
      <c r="AA36" s="141">
        <v>3000</v>
      </c>
      <c r="AB36" s="29">
        <f t="shared" si="8"/>
        <v>3000</v>
      </c>
    </row>
    <row r="37" spans="1:28" s="35" customFormat="1" ht="15" customHeight="1">
      <c r="B37" s="36"/>
      <c r="C37" s="37" t="s">
        <v>46</v>
      </c>
      <c r="D37" s="38"/>
      <c r="E37" s="38"/>
      <c r="F37" s="39"/>
      <c r="G37" s="31" t="s">
        <v>43</v>
      </c>
      <c r="H37" s="140">
        <v>1</v>
      </c>
      <c r="I37" s="41">
        <v>3000</v>
      </c>
      <c r="J37" s="29">
        <f t="shared" si="5"/>
        <v>3000</v>
      </c>
      <c r="L37" s="168"/>
      <c r="M37" s="31" t="s">
        <v>43</v>
      </c>
      <c r="N37" s="140">
        <v>1</v>
      </c>
      <c r="O37" s="41">
        <v>3000</v>
      </c>
      <c r="P37" s="29">
        <f t="shared" si="6"/>
        <v>3000</v>
      </c>
      <c r="Q37" s="168"/>
      <c r="S37" s="31" t="s">
        <v>43</v>
      </c>
      <c r="T37" s="140">
        <v>1</v>
      </c>
      <c r="U37" s="41">
        <v>2250</v>
      </c>
      <c r="V37" s="29">
        <f t="shared" ref="V37" si="9">T37*U37</f>
        <v>2250</v>
      </c>
      <c r="W37" s="168"/>
      <c r="Y37" s="31" t="s">
        <v>43</v>
      </c>
      <c r="Z37" s="140">
        <v>1</v>
      </c>
      <c r="AA37" s="41">
        <v>1600</v>
      </c>
      <c r="AB37" s="29">
        <f t="shared" si="8"/>
        <v>1600</v>
      </c>
    </row>
    <row r="38" spans="1:28" s="35" customFormat="1" ht="15" customHeight="1">
      <c r="B38" s="36"/>
      <c r="C38" s="37"/>
      <c r="D38" s="38"/>
      <c r="E38" s="38"/>
      <c r="F38" s="39"/>
      <c r="G38" s="31"/>
      <c r="H38" s="140"/>
      <c r="I38" s="41"/>
      <c r="J38" s="29"/>
      <c r="L38" s="168"/>
      <c r="M38" s="31"/>
      <c r="N38" s="140"/>
      <c r="O38" s="41"/>
      <c r="P38" s="29"/>
      <c r="Q38" s="168"/>
      <c r="S38" s="31"/>
      <c r="T38" s="140"/>
      <c r="U38" s="41"/>
      <c r="V38" s="29"/>
      <c r="W38" s="168"/>
      <c r="Y38" s="31"/>
      <c r="Z38" s="140"/>
      <c r="AA38" s="41"/>
      <c r="AB38" s="29"/>
    </row>
    <row r="39" spans="1:28" s="35" customFormat="1" ht="15" customHeight="1">
      <c r="B39" s="36"/>
      <c r="C39" s="37"/>
      <c r="D39" s="38"/>
      <c r="E39" s="38"/>
      <c r="F39" s="39"/>
      <c r="G39" s="31"/>
      <c r="H39" s="140"/>
      <c r="I39" s="41"/>
      <c r="J39" s="29"/>
      <c r="L39" s="168"/>
      <c r="M39" s="31"/>
      <c r="N39" s="140"/>
      <c r="O39" s="41"/>
      <c r="P39" s="29"/>
      <c r="Q39" s="168"/>
      <c r="S39" s="31"/>
      <c r="T39" s="140"/>
      <c r="U39" s="41"/>
      <c r="V39" s="29"/>
      <c r="W39" s="168"/>
      <c r="Y39" s="31"/>
      <c r="Z39" s="140"/>
      <c r="AA39" s="41"/>
      <c r="AB39" s="29"/>
    </row>
    <row r="40" spans="1:28" s="35" customFormat="1" ht="15" customHeight="1">
      <c r="B40" s="36"/>
      <c r="C40" s="346" t="s">
        <v>47</v>
      </c>
      <c r="D40" s="347"/>
      <c r="E40" s="348"/>
      <c r="F40" s="39"/>
      <c r="G40" s="28"/>
      <c r="H40" s="140"/>
      <c r="I40" s="141"/>
      <c r="J40" s="27">
        <f>SUM(J34:J37)</f>
        <v>28000</v>
      </c>
      <c r="L40" s="168"/>
      <c r="M40" s="142"/>
      <c r="N40" s="142"/>
      <c r="O40" s="142"/>
      <c r="P40" s="27">
        <f>SUM(P34:P37)</f>
        <v>21000</v>
      </c>
      <c r="Q40" s="168"/>
      <c r="S40" s="28"/>
      <c r="T40" s="140"/>
      <c r="U40" s="141"/>
      <c r="V40" s="27">
        <f>SUM(V34:V37)</f>
        <v>33000</v>
      </c>
      <c r="W40" s="168"/>
      <c r="Y40" s="28"/>
      <c r="Z40" s="140"/>
      <c r="AA40" s="141"/>
      <c r="AB40" s="27">
        <f>SUM(AB34:AB37)</f>
        <v>20600</v>
      </c>
    </row>
    <row r="41" spans="1:28" s="35" customFormat="1" ht="15" customHeight="1">
      <c r="B41" s="36"/>
      <c r="C41" s="334" t="s">
        <v>48</v>
      </c>
      <c r="D41" s="335"/>
      <c r="E41" s="336"/>
      <c r="F41" s="39"/>
      <c r="G41" s="42"/>
      <c r="H41" s="43"/>
      <c r="I41" s="142"/>
      <c r="J41" s="44">
        <f>J14+J32+J40</f>
        <v>98442.5</v>
      </c>
      <c r="L41" s="168"/>
      <c r="M41" s="142"/>
      <c r="N41" s="142"/>
      <c r="O41" s="142"/>
      <c r="P41" s="44">
        <f>P14+P32+P40</f>
        <v>81000</v>
      </c>
      <c r="Q41" s="168"/>
      <c r="S41" s="42"/>
      <c r="T41" s="43"/>
      <c r="U41" s="142"/>
      <c r="V41" s="44">
        <f>V14+V32+V40</f>
        <v>70700</v>
      </c>
      <c r="W41" s="168"/>
      <c r="Y41" s="42"/>
      <c r="Z41" s="43"/>
      <c r="AA41" s="142"/>
      <c r="AB41" s="44">
        <f>AB14+AB32+AB40</f>
        <v>43495</v>
      </c>
    </row>
    <row r="42" spans="1:28" s="35" customFormat="1" ht="15" customHeight="1">
      <c r="B42" s="45"/>
      <c r="C42" s="129"/>
      <c r="D42" s="129"/>
      <c r="E42" s="129"/>
      <c r="F42" s="39"/>
      <c r="G42" s="42"/>
      <c r="H42" s="43"/>
      <c r="I42" s="142"/>
      <c r="J42" s="46"/>
      <c r="L42" s="168"/>
      <c r="M42" s="142"/>
      <c r="N42" s="142"/>
      <c r="O42" s="142"/>
      <c r="P42" s="46"/>
      <c r="Q42" s="168"/>
      <c r="S42" s="42"/>
      <c r="T42" s="43"/>
      <c r="U42" s="142"/>
      <c r="V42" s="46"/>
      <c r="W42" s="168"/>
      <c r="Y42" s="42"/>
      <c r="Z42" s="43"/>
      <c r="AA42" s="142"/>
      <c r="AB42" s="46"/>
    </row>
    <row r="43" spans="1:28" s="55" customFormat="1" ht="15" customHeight="1">
      <c r="A43" s="47"/>
      <c r="B43" s="48"/>
      <c r="C43" s="49"/>
      <c r="D43" s="126"/>
      <c r="E43" s="50"/>
      <c r="F43" s="51"/>
      <c r="G43" s="52"/>
      <c r="H43" s="53"/>
      <c r="I43" s="54"/>
      <c r="J43" s="143"/>
      <c r="L43" s="160"/>
      <c r="M43" s="142"/>
      <c r="N43" s="142"/>
      <c r="O43" s="142"/>
      <c r="P43" s="143"/>
      <c r="Q43" s="160"/>
      <c r="S43" s="52"/>
      <c r="T43" s="53"/>
      <c r="U43" s="54"/>
      <c r="V43" s="143"/>
      <c r="W43" s="160"/>
      <c r="Y43" s="52"/>
      <c r="Z43" s="53"/>
      <c r="AA43" s="54"/>
      <c r="AB43" s="143"/>
    </row>
    <row r="44" spans="1:28" s="56" customFormat="1" ht="15" customHeight="1">
      <c r="B44" s="48" t="s">
        <v>49</v>
      </c>
      <c r="C44" s="49" t="s">
        <v>50</v>
      </c>
      <c r="D44" s="57"/>
      <c r="E44" s="58"/>
      <c r="F44" s="51"/>
      <c r="G44" s="59"/>
      <c r="H44" s="148"/>
      <c r="I44" s="141"/>
      <c r="J44" s="29"/>
      <c r="L44" s="160"/>
      <c r="M44" s="142"/>
      <c r="N44" s="142"/>
      <c r="O44" s="142"/>
      <c r="P44" s="29"/>
      <c r="Q44" s="160"/>
      <c r="S44" s="59"/>
      <c r="T44" s="144"/>
      <c r="U44" s="141"/>
      <c r="V44" s="29"/>
      <c r="W44" s="160"/>
      <c r="Y44" s="59"/>
      <c r="Z44" s="144"/>
      <c r="AA44" s="141"/>
      <c r="AB44" s="29"/>
    </row>
    <row r="45" spans="1:28" s="55" customFormat="1" ht="15" customHeight="1">
      <c r="B45" s="48"/>
      <c r="C45" s="60" t="s">
        <v>51</v>
      </c>
      <c r="D45" s="57"/>
      <c r="E45" s="58"/>
      <c r="F45" s="51"/>
      <c r="G45" s="161" t="s">
        <v>30</v>
      </c>
      <c r="H45" s="148">
        <v>6</v>
      </c>
      <c r="I45" s="141">
        <v>5162.76</v>
      </c>
      <c r="J45" s="29">
        <f t="shared" ref="J45:J47" si="10">H45*I45</f>
        <v>30976.560000000001</v>
      </c>
      <c r="L45" s="160"/>
      <c r="M45" s="142" t="s">
        <v>30</v>
      </c>
      <c r="N45" s="142">
        <v>6</v>
      </c>
      <c r="O45" s="142">
        <v>15000</v>
      </c>
      <c r="P45" s="29">
        <f t="shared" ref="P45:P47" si="11">N45*O45</f>
        <v>90000</v>
      </c>
      <c r="Q45" s="160"/>
      <c r="S45" s="161" t="s">
        <v>30</v>
      </c>
      <c r="T45" s="207">
        <v>5</v>
      </c>
      <c r="U45" s="141">
        <v>10000</v>
      </c>
      <c r="V45" s="29">
        <f t="shared" ref="V45:V47" si="12">T45*U45</f>
        <v>50000</v>
      </c>
      <c r="W45" s="160"/>
      <c r="Y45" s="161" t="s">
        <v>30</v>
      </c>
      <c r="Z45" s="144">
        <v>6</v>
      </c>
      <c r="AA45" s="141">
        <v>8700</v>
      </c>
      <c r="AB45" s="29">
        <f t="shared" ref="AB45:AB47" si="13">Z45*AA45</f>
        <v>52200</v>
      </c>
    </row>
    <row r="46" spans="1:28" s="55" customFormat="1" ht="15" customHeight="1">
      <c r="B46" s="48"/>
      <c r="C46" s="60" t="s">
        <v>52</v>
      </c>
      <c r="D46" s="57"/>
      <c r="E46" s="58"/>
      <c r="F46" s="51"/>
      <c r="G46" s="161" t="s">
        <v>53</v>
      </c>
      <c r="H46" s="148">
        <v>37</v>
      </c>
      <c r="I46" s="144">
        <v>491.66</v>
      </c>
      <c r="J46" s="29">
        <f t="shared" si="10"/>
        <v>18191.420000000002</v>
      </c>
      <c r="L46" s="160"/>
      <c r="M46" s="142" t="s">
        <v>53</v>
      </c>
      <c r="N46" s="142">
        <v>37</v>
      </c>
      <c r="O46" s="142">
        <v>1500</v>
      </c>
      <c r="P46" s="29">
        <f t="shared" si="11"/>
        <v>55500</v>
      </c>
      <c r="Q46" s="160"/>
      <c r="S46" s="161" t="s">
        <v>53</v>
      </c>
      <c r="T46" s="207">
        <v>200</v>
      </c>
      <c r="U46" s="144">
        <v>300</v>
      </c>
      <c r="V46" s="29">
        <f t="shared" si="12"/>
        <v>60000</v>
      </c>
      <c r="W46" s="160"/>
      <c r="Y46" s="161" t="s">
        <v>53</v>
      </c>
      <c r="Z46" s="141">
        <v>37</v>
      </c>
      <c r="AA46" s="144">
        <v>275</v>
      </c>
      <c r="AB46" s="29">
        <f t="shared" si="13"/>
        <v>10175</v>
      </c>
    </row>
    <row r="47" spans="1:28" s="55" customFormat="1" ht="15" customHeight="1">
      <c r="B47" s="48"/>
      <c r="C47" s="60" t="s">
        <v>54</v>
      </c>
      <c r="D47" s="57"/>
      <c r="E47" s="58"/>
      <c r="F47" s="51"/>
      <c r="G47" s="161" t="s">
        <v>53</v>
      </c>
      <c r="H47" s="148">
        <v>1</v>
      </c>
      <c r="I47" s="141">
        <v>1015.79</v>
      </c>
      <c r="J47" s="29">
        <f t="shared" si="10"/>
        <v>1015.79</v>
      </c>
      <c r="L47" s="160"/>
      <c r="M47" s="142" t="s">
        <v>53</v>
      </c>
      <c r="N47" s="142">
        <v>1</v>
      </c>
      <c r="O47" s="142">
        <v>2000</v>
      </c>
      <c r="P47" s="29">
        <f t="shared" si="11"/>
        <v>2000</v>
      </c>
      <c r="Q47" s="160"/>
      <c r="S47" s="161" t="s">
        <v>53</v>
      </c>
      <c r="T47" s="144">
        <v>1</v>
      </c>
      <c r="U47" s="141">
        <v>2100</v>
      </c>
      <c r="V47" s="29">
        <f t="shared" si="12"/>
        <v>2100</v>
      </c>
      <c r="W47" s="160"/>
      <c r="Y47" s="161" t="s">
        <v>53</v>
      </c>
      <c r="Z47" s="144">
        <v>1</v>
      </c>
      <c r="AA47" s="141">
        <v>3800</v>
      </c>
      <c r="AB47" s="29">
        <f t="shared" si="13"/>
        <v>3800</v>
      </c>
    </row>
    <row r="48" spans="1:28" s="55" customFormat="1" ht="15" customHeight="1">
      <c r="B48" s="45"/>
      <c r="C48" s="343" t="s">
        <v>55</v>
      </c>
      <c r="D48" s="344"/>
      <c r="E48" s="345"/>
      <c r="F48" s="51"/>
      <c r="G48" s="161" t="s">
        <v>53</v>
      </c>
      <c r="H48" s="148">
        <v>5</v>
      </c>
      <c r="I48" s="141">
        <v>5994.19</v>
      </c>
      <c r="J48" s="29">
        <f>H48*I48</f>
        <v>29970.949999999997</v>
      </c>
      <c r="L48" s="160"/>
      <c r="M48" s="142" t="s">
        <v>53</v>
      </c>
      <c r="N48" s="142">
        <v>5</v>
      </c>
      <c r="O48" s="142">
        <v>8000</v>
      </c>
      <c r="P48" s="29">
        <f>N48*O48</f>
        <v>40000</v>
      </c>
      <c r="Q48" s="160"/>
      <c r="S48" s="161" t="s">
        <v>53</v>
      </c>
      <c r="T48" s="208">
        <v>10</v>
      </c>
      <c r="U48" s="141">
        <v>6895</v>
      </c>
      <c r="V48" s="29">
        <f>T48*U48</f>
        <v>68950</v>
      </c>
      <c r="W48" s="160"/>
      <c r="Y48" s="161" t="s">
        <v>53</v>
      </c>
      <c r="Z48" s="144">
        <v>5</v>
      </c>
      <c r="AA48" s="141">
        <v>4680</v>
      </c>
      <c r="AB48" s="29">
        <f>Z48*AA48</f>
        <v>23400</v>
      </c>
    </row>
    <row r="49" spans="2:28" s="55" customFormat="1" ht="15" customHeight="1">
      <c r="B49" s="45"/>
      <c r="C49" s="158" t="s">
        <v>56</v>
      </c>
      <c r="D49" s="158"/>
      <c r="E49" s="158"/>
      <c r="F49" s="51"/>
      <c r="G49" s="161" t="s">
        <v>30</v>
      </c>
      <c r="H49" s="148">
        <v>4</v>
      </c>
      <c r="I49" s="141">
        <v>342.25</v>
      </c>
      <c r="J49" s="29">
        <f>H49*I49</f>
        <v>1369</v>
      </c>
      <c r="L49" s="160"/>
      <c r="M49" s="142" t="s">
        <v>30</v>
      </c>
      <c r="N49" s="142">
        <v>4</v>
      </c>
      <c r="O49" s="142">
        <v>4000</v>
      </c>
      <c r="P49" s="29">
        <f>N49*O49</f>
        <v>16000</v>
      </c>
      <c r="Q49" s="160"/>
      <c r="S49" s="161" t="s">
        <v>30</v>
      </c>
      <c r="T49" s="208">
        <v>8</v>
      </c>
      <c r="U49" s="141">
        <v>350</v>
      </c>
      <c r="V49" s="29">
        <f>T49*U49</f>
        <v>2800</v>
      </c>
      <c r="W49" s="160"/>
      <c r="Y49" s="161" t="s">
        <v>30</v>
      </c>
      <c r="Z49" s="144">
        <v>4</v>
      </c>
      <c r="AA49" s="141">
        <v>875</v>
      </c>
      <c r="AB49" s="29">
        <f>Z49*AA49</f>
        <v>3500</v>
      </c>
    </row>
    <row r="50" spans="2:28" s="55" customFormat="1" ht="15" customHeight="1">
      <c r="B50" s="45"/>
      <c r="C50" s="158" t="s">
        <v>107</v>
      </c>
      <c r="D50" s="158"/>
      <c r="E50" s="158"/>
      <c r="F50" s="51"/>
      <c r="G50" s="161"/>
      <c r="H50" s="148"/>
      <c r="I50" s="141"/>
      <c r="J50" s="27"/>
      <c r="L50" s="160"/>
      <c r="M50" s="142"/>
      <c r="N50" s="142"/>
      <c r="O50" s="142"/>
      <c r="P50" s="27"/>
      <c r="Q50" s="160"/>
      <c r="S50" s="161"/>
      <c r="T50" s="144">
        <v>16</v>
      </c>
      <c r="U50" s="141">
        <v>45</v>
      </c>
      <c r="V50" s="29">
        <f>T50*U50</f>
        <v>720</v>
      </c>
      <c r="W50" s="160"/>
      <c r="Y50" s="161"/>
      <c r="Z50" s="144"/>
      <c r="AA50" s="141"/>
      <c r="AB50" s="27"/>
    </row>
    <row r="51" spans="2:28" s="55" customFormat="1" ht="15" customHeight="1">
      <c r="B51" s="45"/>
      <c r="C51" s="158" t="s">
        <v>109</v>
      </c>
      <c r="D51" s="158"/>
      <c r="E51" s="158"/>
      <c r="F51" s="51"/>
      <c r="G51" s="161"/>
      <c r="H51" s="148"/>
      <c r="I51" s="141"/>
      <c r="J51" s="27"/>
      <c r="L51" s="160"/>
      <c r="M51" s="142"/>
      <c r="N51" s="142"/>
      <c r="O51" s="142"/>
      <c r="P51" s="27"/>
      <c r="Q51" s="160"/>
      <c r="S51" s="161"/>
      <c r="T51" s="144">
        <v>1</v>
      </c>
      <c r="U51" s="141">
        <v>3795</v>
      </c>
      <c r="V51" s="29">
        <f>T51*U51</f>
        <v>3795</v>
      </c>
      <c r="W51" s="160"/>
      <c r="Y51" s="161"/>
      <c r="Z51" s="144"/>
      <c r="AA51" s="141"/>
      <c r="AB51" s="27"/>
    </row>
    <row r="52" spans="2:28" s="56" customFormat="1" ht="15" customHeight="1">
      <c r="B52" s="45"/>
      <c r="C52" s="159" t="s">
        <v>108</v>
      </c>
      <c r="D52" s="158"/>
      <c r="E52" s="158"/>
      <c r="F52" s="51"/>
      <c r="G52" s="59"/>
      <c r="H52" s="148"/>
      <c r="I52" s="141"/>
      <c r="J52" s="27"/>
      <c r="L52" s="160"/>
      <c r="M52" s="142"/>
      <c r="N52" s="142"/>
      <c r="O52" s="142"/>
      <c r="P52" s="27"/>
      <c r="Q52" s="160"/>
      <c r="S52" s="59"/>
      <c r="T52" s="144">
        <v>1</v>
      </c>
      <c r="U52" s="141">
        <v>4540</v>
      </c>
      <c r="V52" s="29">
        <f>T52*U52</f>
        <v>4540</v>
      </c>
      <c r="W52" s="160"/>
      <c r="Y52" s="59"/>
      <c r="Z52" s="144"/>
      <c r="AA52" s="141"/>
      <c r="AB52" s="27"/>
    </row>
    <row r="53" spans="2:28" s="56" customFormat="1" ht="15" customHeight="1">
      <c r="B53" s="45"/>
      <c r="C53" s="158"/>
      <c r="D53" s="158"/>
      <c r="E53" s="158"/>
      <c r="F53" s="51"/>
      <c r="G53" s="59"/>
      <c r="H53" s="148"/>
      <c r="I53" s="141"/>
      <c r="J53" s="27"/>
      <c r="L53" s="160"/>
      <c r="M53" s="142"/>
      <c r="N53" s="142"/>
      <c r="O53" s="142"/>
      <c r="P53" s="27"/>
      <c r="Q53" s="160"/>
      <c r="S53" s="59"/>
      <c r="T53" s="144"/>
      <c r="U53" s="141"/>
      <c r="V53" s="27"/>
      <c r="W53" s="160"/>
      <c r="Y53" s="59"/>
      <c r="Z53" s="144"/>
      <c r="AA53" s="141"/>
      <c r="AB53" s="27"/>
    </row>
    <row r="54" spans="2:28" s="56" customFormat="1" ht="15" customHeight="1">
      <c r="B54" s="45"/>
      <c r="C54" s="158"/>
      <c r="D54" s="158"/>
      <c r="E54" s="158"/>
      <c r="F54" s="51"/>
      <c r="G54" s="59"/>
      <c r="H54" s="148"/>
      <c r="I54" s="141"/>
      <c r="J54" s="27"/>
      <c r="L54" s="160"/>
      <c r="M54" s="142"/>
      <c r="N54" s="142"/>
      <c r="O54" s="142"/>
      <c r="P54" s="27"/>
      <c r="Q54" s="160"/>
      <c r="S54" s="59"/>
      <c r="T54" s="144"/>
      <c r="U54" s="141"/>
      <c r="V54" s="27"/>
      <c r="W54" s="160"/>
      <c r="Y54" s="59"/>
      <c r="Z54" s="144"/>
      <c r="AA54" s="141"/>
      <c r="AB54" s="27"/>
    </row>
    <row r="55" spans="2:28" s="56" customFormat="1" ht="15" customHeight="1">
      <c r="B55" s="45"/>
      <c r="C55" s="346"/>
      <c r="D55" s="347"/>
      <c r="E55" s="348"/>
      <c r="F55" s="51"/>
      <c r="G55" s="59"/>
      <c r="H55" s="148"/>
      <c r="I55" s="141"/>
      <c r="J55" s="27">
        <f>SUM(J45:J49)</f>
        <v>81523.72</v>
      </c>
      <c r="L55" s="160"/>
      <c r="M55" s="142"/>
      <c r="N55" s="142"/>
      <c r="O55" s="142"/>
      <c r="P55" s="27">
        <f>SUM(P45:P49)</f>
        <v>203500</v>
      </c>
      <c r="Q55" s="160"/>
      <c r="S55" s="59"/>
      <c r="T55" s="144"/>
      <c r="U55" s="141"/>
      <c r="V55" s="27">
        <f>SUM(V45:V52)</f>
        <v>192905</v>
      </c>
      <c r="W55" s="160"/>
      <c r="Y55" s="59"/>
      <c r="Z55" s="144"/>
      <c r="AA55" s="141"/>
      <c r="AB55" s="27">
        <f>SUM(AB45:AB50)</f>
        <v>93075</v>
      </c>
    </row>
    <row r="56" spans="2:28" s="56" customFormat="1" ht="15" customHeight="1">
      <c r="B56" s="45"/>
      <c r="C56" s="349"/>
      <c r="D56" s="350"/>
      <c r="E56" s="58"/>
      <c r="F56" s="51"/>
      <c r="G56" s="59"/>
      <c r="H56" s="148"/>
      <c r="I56" s="141"/>
      <c r="J56" s="29"/>
      <c r="L56" s="160"/>
      <c r="M56" s="142"/>
      <c r="N56" s="142"/>
      <c r="O56" s="142"/>
      <c r="P56" s="29"/>
      <c r="Q56" s="160"/>
      <c r="S56" s="59"/>
      <c r="T56" s="144"/>
      <c r="U56" s="141"/>
      <c r="V56" s="29"/>
      <c r="W56" s="160"/>
      <c r="Y56" s="59"/>
      <c r="Z56" s="144"/>
      <c r="AA56" s="141"/>
      <c r="AB56" s="29"/>
    </row>
    <row r="57" spans="2:28" s="56" customFormat="1" ht="15" customHeight="1">
      <c r="B57" s="45"/>
      <c r="C57" s="334" t="s">
        <v>57</v>
      </c>
      <c r="D57" s="335"/>
      <c r="E57" s="336"/>
      <c r="F57" s="51"/>
      <c r="G57" s="59"/>
      <c r="H57" s="148"/>
      <c r="I57" s="141"/>
      <c r="J57" s="145">
        <f>J55</f>
        <v>81523.72</v>
      </c>
      <c r="L57" s="160"/>
      <c r="M57" s="142"/>
      <c r="N57" s="142"/>
      <c r="O57" s="142"/>
      <c r="P57" s="145">
        <f>P55</f>
        <v>203500</v>
      </c>
      <c r="Q57" s="160"/>
      <c r="S57" s="59"/>
      <c r="T57" s="144"/>
      <c r="U57" s="141"/>
      <c r="V57" s="145">
        <f>V55</f>
        <v>192905</v>
      </c>
      <c r="W57" s="160"/>
      <c r="Y57" s="59"/>
      <c r="Z57" s="144"/>
      <c r="AA57" s="141"/>
      <c r="AB57" s="145">
        <f>AB55</f>
        <v>93075</v>
      </c>
    </row>
    <row r="58" spans="2:28" s="56" customFormat="1" ht="15" customHeight="1">
      <c r="B58" s="45"/>
      <c r="C58" s="61" t="s">
        <v>58</v>
      </c>
      <c r="D58" s="62"/>
      <c r="E58" s="62"/>
      <c r="F58" s="63"/>
      <c r="G58" s="64"/>
      <c r="H58" s="148"/>
      <c r="I58" s="146"/>
      <c r="J58" s="147"/>
      <c r="L58" s="160"/>
      <c r="M58" s="142"/>
      <c r="N58" s="142"/>
      <c r="O58" s="142"/>
      <c r="P58" s="147"/>
      <c r="Q58" s="160"/>
      <c r="S58" s="64"/>
      <c r="T58" s="65"/>
      <c r="U58" s="146"/>
      <c r="V58" s="147"/>
      <c r="W58" s="160"/>
      <c r="Y58" s="64"/>
      <c r="Z58" s="65"/>
      <c r="AA58" s="146"/>
      <c r="AB58" s="147"/>
    </row>
    <row r="59" spans="2:28" s="56" customFormat="1" ht="15" customHeight="1">
      <c r="B59" s="66" t="s">
        <v>59</v>
      </c>
      <c r="C59" s="351" t="s">
        <v>60</v>
      </c>
      <c r="D59" s="352"/>
      <c r="E59" s="353"/>
      <c r="F59" s="63"/>
      <c r="G59" s="67" t="s">
        <v>30</v>
      </c>
      <c r="H59" s="148">
        <v>40</v>
      </c>
      <c r="I59" s="68">
        <v>350</v>
      </c>
      <c r="J59" s="29">
        <f t="shared" ref="J59:J67" si="14">H59*I59</f>
        <v>14000</v>
      </c>
      <c r="L59" s="160"/>
      <c r="M59" s="142" t="s">
        <v>30</v>
      </c>
      <c r="N59" s="142">
        <v>40</v>
      </c>
      <c r="O59" s="142">
        <v>240</v>
      </c>
      <c r="P59" s="29">
        <f t="shared" ref="P59:P67" si="15">N59*O59</f>
        <v>9600</v>
      </c>
      <c r="Q59" s="160"/>
      <c r="S59" s="67" t="s">
        <v>30</v>
      </c>
      <c r="T59" s="144">
        <v>40</v>
      </c>
      <c r="U59" s="68">
        <v>230</v>
      </c>
      <c r="V59" s="29">
        <f t="shared" ref="V59:V67" si="16">T59*U59</f>
        <v>9200</v>
      </c>
      <c r="W59" s="160"/>
      <c r="Y59" s="67" t="s">
        <v>30</v>
      </c>
      <c r="Z59" s="144">
        <v>40</v>
      </c>
      <c r="AA59" s="68">
        <v>185</v>
      </c>
      <c r="AB59" s="29">
        <f t="shared" ref="AB59:AB67" si="17">Z59*AA59</f>
        <v>7400</v>
      </c>
    </row>
    <row r="60" spans="2:28" s="56" customFormat="1" ht="15" customHeight="1">
      <c r="B60" s="22">
        <v>1</v>
      </c>
      <c r="C60" s="354" t="s">
        <v>61</v>
      </c>
      <c r="D60" s="355"/>
      <c r="E60" s="356"/>
      <c r="F60" s="63"/>
      <c r="G60" s="67" t="s">
        <v>30</v>
      </c>
      <c r="H60" s="148">
        <v>40</v>
      </c>
      <c r="I60" s="68">
        <v>180</v>
      </c>
      <c r="J60" s="29">
        <f t="shared" si="14"/>
        <v>7200</v>
      </c>
      <c r="L60" s="160"/>
      <c r="M60" s="142" t="s">
        <v>30</v>
      </c>
      <c r="N60" s="142">
        <v>40</v>
      </c>
      <c r="O60" s="142">
        <v>160</v>
      </c>
      <c r="P60" s="29">
        <f t="shared" si="15"/>
        <v>6400</v>
      </c>
      <c r="Q60" s="160"/>
      <c r="S60" s="67" t="s">
        <v>30</v>
      </c>
      <c r="T60" s="144">
        <v>60</v>
      </c>
      <c r="U60" s="68">
        <v>120</v>
      </c>
      <c r="V60" s="29">
        <f t="shared" si="16"/>
        <v>7200</v>
      </c>
      <c r="W60" s="160"/>
      <c r="Y60" s="67" t="s">
        <v>30</v>
      </c>
      <c r="Z60" s="144">
        <v>40</v>
      </c>
      <c r="AA60" s="68">
        <v>95</v>
      </c>
      <c r="AB60" s="29">
        <f t="shared" si="17"/>
        <v>3800</v>
      </c>
    </row>
    <row r="61" spans="2:28" s="56" customFormat="1" ht="15" customHeight="1">
      <c r="B61" s="22">
        <v>2</v>
      </c>
      <c r="C61" s="354" t="s">
        <v>62</v>
      </c>
      <c r="D61" s="355"/>
      <c r="E61" s="356"/>
      <c r="F61" s="63"/>
      <c r="G61" s="67" t="s">
        <v>30</v>
      </c>
      <c r="H61" s="148">
        <v>30</v>
      </c>
      <c r="I61" s="68">
        <v>185.65</v>
      </c>
      <c r="J61" s="29">
        <f t="shared" si="14"/>
        <v>5569.5</v>
      </c>
      <c r="L61" s="160"/>
      <c r="M61" s="142" t="s">
        <v>30</v>
      </c>
      <c r="N61" s="142">
        <v>30</v>
      </c>
      <c r="O61" s="142">
        <v>160</v>
      </c>
      <c r="P61" s="29">
        <f t="shared" si="15"/>
        <v>4800</v>
      </c>
      <c r="Q61" s="160"/>
      <c r="S61" s="67" t="s">
        <v>30</v>
      </c>
      <c r="T61" s="148">
        <v>30</v>
      </c>
      <c r="U61" s="68">
        <v>155</v>
      </c>
      <c r="V61" s="29">
        <f t="shared" si="16"/>
        <v>4650</v>
      </c>
      <c r="W61" s="160"/>
      <c r="Y61" s="67" t="s">
        <v>30</v>
      </c>
      <c r="Z61" s="148">
        <v>30</v>
      </c>
      <c r="AA61" s="68">
        <v>130</v>
      </c>
      <c r="AB61" s="29">
        <f t="shared" si="17"/>
        <v>3900</v>
      </c>
    </row>
    <row r="62" spans="2:28" s="56" customFormat="1" ht="15" customHeight="1">
      <c r="B62" s="22">
        <v>3</v>
      </c>
      <c r="C62" s="331" t="s">
        <v>63</v>
      </c>
      <c r="D62" s="332"/>
      <c r="E62" s="333"/>
      <c r="F62" s="63"/>
      <c r="G62" s="67" t="s">
        <v>30</v>
      </c>
      <c r="H62" s="148">
        <v>30</v>
      </c>
      <c r="I62" s="68">
        <v>250.35</v>
      </c>
      <c r="J62" s="29">
        <f t="shared" si="14"/>
        <v>7510.5</v>
      </c>
      <c r="L62" s="160"/>
      <c r="M62" s="142" t="s">
        <v>30</v>
      </c>
      <c r="N62" s="142">
        <v>30</v>
      </c>
      <c r="O62" s="142">
        <v>260</v>
      </c>
      <c r="P62" s="29">
        <f t="shared" si="15"/>
        <v>7800</v>
      </c>
      <c r="Q62" s="160"/>
      <c r="S62" s="67" t="s">
        <v>30</v>
      </c>
      <c r="T62" s="148">
        <v>30</v>
      </c>
      <c r="U62" s="68">
        <v>250</v>
      </c>
      <c r="V62" s="29">
        <f t="shared" si="16"/>
        <v>7500</v>
      </c>
      <c r="W62" s="160"/>
      <c r="Y62" s="67" t="s">
        <v>30</v>
      </c>
      <c r="Z62" s="148">
        <v>30</v>
      </c>
      <c r="AA62" s="68">
        <v>160</v>
      </c>
      <c r="AB62" s="29">
        <f t="shared" si="17"/>
        <v>4800</v>
      </c>
    </row>
    <row r="63" spans="2:28" s="56" customFormat="1" ht="15" customHeight="1">
      <c r="B63" s="45">
        <v>4</v>
      </c>
      <c r="C63" s="331" t="s">
        <v>64</v>
      </c>
      <c r="D63" s="332"/>
      <c r="E63" s="333"/>
      <c r="F63" s="63"/>
      <c r="G63" s="67" t="s">
        <v>30</v>
      </c>
      <c r="H63" s="148">
        <v>1</v>
      </c>
      <c r="I63" s="68">
        <v>450.75</v>
      </c>
      <c r="J63" s="29">
        <f t="shared" si="14"/>
        <v>450.75</v>
      </c>
      <c r="L63" s="160"/>
      <c r="M63" s="142" t="s">
        <v>30</v>
      </c>
      <c r="N63" s="142">
        <v>3</v>
      </c>
      <c r="O63" s="142">
        <v>200</v>
      </c>
      <c r="P63" s="29">
        <f t="shared" si="15"/>
        <v>600</v>
      </c>
      <c r="Q63" s="160"/>
      <c r="S63" s="67" t="s">
        <v>30</v>
      </c>
      <c r="T63" s="148">
        <v>3</v>
      </c>
      <c r="U63" s="68">
        <v>200</v>
      </c>
      <c r="V63" s="29">
        <f t="shared" si="16"/>
        <v>600</v>
      </c>
      <c r="W63" s="160"/>
      <c r="Y63" s="67" t="s">
        <v>30</v>
      </c>
      <c r="Z63" s="148">
        <v>1</v>
      </c>
      <c r="AA63" s="68">
        <v>250</v>
      </c>
      <c r="AB63" s="29">
        <f t="shared" si="17"/>
        <v>250</v>
      </c>
    </row>
    <row r="64" spans="2:28" s="56" customFormat="1" ht="15" customHeight="1">
      <c r="B64" s="36"/>
      <c r="C64" s="331" t="s">
        <v>65</v>
      </c>
      <c r="D64" s="332"/>
      <c r="E64" s="127"/>
      <c r="F64" s="63"/>
      <c r="G64" s="67" t="s">
        <v>30</v>
      </c>
      <c r="H64" s="148">
        <v>12</v>
      </c>
      <c r="I64" s="68">
        <v>280.55</v>
      </c>
      <c r="J64" s="29">
        <f t="shared" si="14"/>
        <v>3366.6000000000004</v>
      </c>
      <c r="L64" s="160"/>
      <c r="M64" s="142" t="s">
        <v>30</v>
      </c>
      <c r="N64" s="142">
        <v>20</v>
      </c>
      <c r="O64" s="142">
        <v>200</v>
      </c>
      <c r="P64" s="29">
        <f t="shared" si="15"/>
        <v>4000</v>
      </c>
      <c r="Q64" s="160"/>
      <c r="S64" s="67" t="s">
        <v>30</v>
      </c>
      <c r="T64" s="148">
        <v>15</v>
      </c>
      <c r="U64" s="68">
        <v>120</v>
      </c>
      <c r="V64" s="29">
        <f t="shared" si="16"/>
        <v>1800</v>
      </c>
      <c r="W64" s="160"/>
      <c r="Y64" s="67" t="s">
        <v>30</v>
      </c>
      <c r="Z64" s="148">
        <v>12</v>
      </c>
      <c r="AA64" s="68">
        <v>68</v>
      </c>
      <c r="AB64" s="29">
        <f t="shared" si="17"/>
        <v>816</v>
      </c>
    </row>
    <row r="65" spans="2:28" s="56" customFormat="1" ht="15" customHeight="1">
      <c r="B65" s="36"/>
      <c r="C65" s="331" t="s">
        <v>66</v>
      </c>
      <c r="D65" s="332"/>
      <c r="E65" s="127"/>
      <c r="F65" s="63"/>
      <c r="G65" s="67" t="s">
        <v>30</v>
      </c>
      <c r="H65" s="148">
        <v>1</v>
      </c>
      <c r="I65" s="68">
        <v>1854.65</v>
      </c>
      <c r="J65" s="29">
        <f t="shared" si="14"/>
        <v>1854.65</v>
      </c>
      <c r="L65" s="160"/>
      <c r="M65" s="142" t="s">
        <v>30</v>
      </c>
      <c r="N65" s="142">
        <v>1</v>
      </c>
      <c r="O65" s="142">
        <v>2500</v>
      </c>
      <c r="P65" s="29">
        <f t="shared" si="15"/>
        <v>2500</v>
      </c>
      <c r="Q65" s="160"/>
      <c r="S65" s="67" t="s">
        <v>30</v>
      </c>
      <c r="T65" s="148">
        <v>1</v>
      </c>
      <c r="U65" s="68">
        <v>1200</v>
      </c>
      <c r="V65" s="29">
        <f t="shared" si="16"/>
        <v>1200</v>
      </c>
      <c r="W65" s="160"/>
      <c r="Y65" s="67" t="s">
        <v>30</v>
      </c>
      <c r="Z65" s="148">
        <v>1</v>
      </c>
      <c r="AA65" s="68">
        <v>1400</v>
      </c>
      <c r="AB65" s="29">
        <f t="shared" si="17"/>
        <v>1400</v>
      </c>
    </row>
    <row r="66" spans="2:28" s="56" customFormat="1" ht="15" customHeight="1">
      <c r="B66" s="36"/>
      <c r="C66" s="331" t="s">
        <v>67</v>
      </c>
      <c r="D66" s="332"/>
      <c r="E66" s="333"/>
      <c r="F66" s="63"/>
      <c r="G66" s="67" t="s">
        <v>68</v>
      </c>
      <c r="H66" s="148">
        <v>5</v>
      </c>
      <c r="I66" s="68">
        <v>1602.01</v>
      </c>
      <c r="J66" s="29">
        <f t="shared" si="14"/>
        <v>8010.05</v>
      </c>
      <c r="L66" s="160"/>
      <c r="M66" s="142" t="s">
        <v>68</v>
      </c>
      <c r="N66" s="142">
        <v>5</v>
      </c>
      <c r="O66" s="142">
        <v>900</v>
      </c>
      <c r="P66" s="29">
        <f t="shared" si="15"/>
        <v>4500</v>
      </c>
      <c r="Q66" s="160"/>
      <c r="S66" s="67" t="s">
        <v>68</v>
      </c>
      <c r="T66" s="148">
        <v>5</v>
      </c>
      <c r="U66" s="68">
        <v>800</v>
      </c>
      <c r="V66" s="29">
        <f t="shared" si="16"/>
        <v>4000</v>
      </c>
      <c r="W66" s="160"/>
      <c r="Y66" s="67" t="s">
        <v>68</v>
      </c>
      <c r="Z66" s="148">
        <v>5</v>
      </c>
      <c r="AA66" s="68">
        <v>720</v>
      </c>
      <c r="AB66" s="29">
        <f t="shared" si="17"/>
        <v>3600</v>
      </c>
    </row>
    <row r="67" spans="2:28" s="56" customFormat="1" ht="15" customHeight="1">
      <c r="B67" s="22">
        <v>5</v>
      </c>
      <c r="C67" s="69" t="s">
        <v>69</v>
      </c>
      <c r="D67" s="70"/>
      <c r="E67" s="70"/>
      <c r="F67" s="63"/>
      <c r="G67" s="67" t="s">
        <v>70</v>
      </c>
      <c r="H67" s="148">
        <v>1</v>
      </c>
      <c r="I67" s="68">
        <v>6850</v>
      </c>
      <c r="J67" s="29">
        <f t="shared" si="14"/>
        <v>6850</v>
      </c>
      <c r="L67" s="160"/>
      <c r="M67" s="142" t="s">
        <v>70</v>
      </c>
      <c r="N67" s="142">
        <v>2</v>
      </c>
      <c r="O67" s="142">
        <v>3500</v>
      </c>
      <c r="P67" s="29">
        <f t="shared" si="15"/>
        <v>7000</v>
      </c>
      <c r="Q67" s="160"/>
      <c r="S67" s="67" t="s">
        <v>70</v>
      </c>
      <c r="T67" s="148">
        <v>4</v>
      </c>
      <c r="U67" s="68">
        <v>4000</v>
      </c>
      <c r="V67" s="29">
        <f t="shared" si="16"/>
        <v>16000</v>
      </c>
      <c r="W67" s="160"/>
      <c r="Y67" s="67" t="s">
        <v>70</v>
      </c>
      <c r="Z67" s="148">
        <v>1</v>
      </c>
      <c r="AA67" s="68">
        <v>4200</v>
      </c>
      <c r="AB67" s="29">
        <f t="shared" si="17"/>
        <v>4200</v>
      </c>
    </row>
    <row r="68" spans="2:28" s="56" customFormat="1" ht="15" customHeight="1">
      <c r="B68" s="22">
        <v>10</v>
      </c>
      <c r="C68" s="69" t="s">
        <v>71</v>
      </c>
      <c r="D68" s="70"/>
      <c r="E68" s="70"/>
      <c r="F68" s="63"/>
      <c r="G68" s="71" t="s">
        <v>18</v>
      </c>
      <c r="H68" s="148">
        <v>1</v>
      </c>
      <c r="I68" s="68">
        <v>15000</v>
      </c>
      <c r="J68" s="29">
        <f>I68*H68</f>
        <v>15000</v>
      </c>
      <c r="L68" s="160"/>
      <c r="M68" s="142" t="s">
        <v>18</v>
      </c>
      <c r="N68" s="142">
        <v>1</v>
      </c>
      <c r="O68" s="142">
        <v>10000</v>
      </c>
      <c r="P68" s="29">
        <f>O68*N68</f>
        <v>10000</v>
      </c>
      <c r="Q68" s="160"/>
      <c r="S68" s="71" t="s">
        <v>18</v>
      </c>
      <c r="T68" s="148">
        <v>1</v>
      </c>
      <c r="U68" s="68">
        <v>3000</v>
      </c>
      <c r="V68" s="29">
        <f>U68*T68</f>
        <v>3000</v>
      </c>
      <c r="W68" s="160"/>
      <c r="Y68" s="71" t="s">
        <v>18</v>
      </c>
      <c r="Z68" s="148">
        <v>1</v>
      </c>
      <c r="AA68" s="68">
        <v>1500</v>
      </c>
      <c r="AB68" s="29">
        <f>AA68*Z68</f>
        <v>1500</v>
      </c>
    </row>
    <row r="69" spans="2:28" s="56" customFormat="1" ht="15" customHeight="1">
      <c r="B69" s="22">
        <v>12</v>
      </c>
      <c r="C69" s="334" t="s">
        <v>72</v>
      </c>
      <c r="D69" s="335"/>
      <c r="E69" s="336"/>
      <c r="F69" s="63"/>
      <c r="G69" s="28"/>
      <c r="H69" s="148"/>
      <c r="I69" s="141"/>
      <c r="J69" s="44">
        <f>SUM(J59:J68)</f>
        <v>69812.05</v>
      </c>
      <c r="L69" s="160"/>
      <c r="M69" s="142"/>
      <c r="N69" s="142"/>
      <c r="O69" s="142"/>
      <c r="P69" s="44">
        <f>SUM(P59:P68)</f>
        <v>57200</v>
      </c>
      <c r="Q69" s="160"/>
      <c r="S69" s="28"/>
      <c r="T69" s="144"/>
      <c r="U69" s="141"/>
      <c r="V69" s="44">
        <f>SUM(V59:V68)</f>
        <v>55150</v>
      </c>
      <c r="W69" s="160"/>
      <c r="Y69" s="28"/>
      <c r="Z69" s="144"/>
      <c r="AA69" s="141"/>
      <c r="AB69" s="44">
        <f>SUM(AB59:AB68)</f>
        <v>31666</v>
      </c>
    </row>
    <row r="70" spans="2:28" s="56" customFormat="1" ht="15" customHeight="1">
      <c r="B70" s="22"/>
      <c r="C70" s="69"/>
      <c r="D70" s="72"/>
      <c r="E70" s="72"/>
      <c r="F70" s="63"/>
      <c r="G70" s="73"/>
      <c r="H70" s="148"/>
      <c r="I70" s="149"/>
      <c r="J70" s="46"/>
      <c r="L70" s="160"/>
      <c r="M70" s="142"/>
      <c r="N70" s="142"/>
      <c r="O70" s="142"/>
      <c r="P70" s="46"/>
      <c r="Q70" s="160"/>
      <c r="S70" s="73"/>
      <c r="T70" s="148"/>
      <c r="U70" s="149"/>
      <c r="V70" s="46"/>
      <c r="W70" s="160"/>
      <c r="Y70" s="73"/>
      <c r="Z70" s="148"/>
      <c r="AA70" s="149"/>
      <c r="AB70" s="46"/>
    </row>
    <row r="71" spans="2:28" s="56" customFormat="1" ht="15" customHeight="1">
      <c r="B71" s="22"/>
      <c r="C71" s="136" t="s">
        <v>73</v>
      </c>
      <c r="D71" s="70"/>
      <c r="E71" s="70"/>
      <c r="F71" s="63"/>
      <c r="G71" s="73"/>
      <c r="H71" s="148"/>
      <c r="I71" s="149"/>
      <c r="J71" s="74"/>
      <c r="L71" s="160"/>
      <c r="M71" s="142"/>
      <c r="N71" s="142"/>
      <c r="O71" s="142"/>
      <c r="P71" s="74"/>
      <c r="Q71" s="160"/>
      <c r="S71" s="73"/>
      <c r="T71" s="148"/>
      <c r="U71" s="149"/>
      <c r="V71" s="74"/>
      <c r="W71" s="160"/>
      <c r="Y71" s="73"/>
      <c r="Z71" s="148"/>
      <c r="AA71" s="149"/>
      <c r="AB71" s="74"/>
    </row>
    <row r="72" spans="2:28" s="56" customFormat="1" ht="15" customHeight="1">
      <c r="B72" s="18" t="s">
        <v>74</v>
      </c>
      <c r="C72" s="75" t="s">
        <v>75</v>
      </c>
      <c r="D72" s="131"/>
      <c r="E72" s="131"/>
      <c r="F72" s="140"/>
      <c r="G72" s="67" t="s">
        <v>18</v>
      </c>
      <c r="H72" s="148">
        <v>1</v>
      </c>
      <c r="I72" s="68"/>
      <c r="J72" s="29">
        <f>0.85*J57</f>
        <v>69295.161999999997</v>
      </c>
      <c r="L72" s="160"/>
      <c r="M72" s="142" t="s">
        <v>18</v>
      </c>
      <c r="N72" s="142">
        <v>1</v>
      </c>
      <c r="O72" s="142">
        <v>250000</v>
      </c>
      <c r="P72" s="142">
        <v>250000</v>
      </c>
      <c r="Q72" s="160"/>
      <c r="S72" s="67" t="s">
        <v>18</v>
      </c>
      <c r="T72" s="148">
        <v>1</v>
      </c>
      <c r="U72" s="68">
        <v>80250</v>
      </c>
      <c r="V72" s="68">
        <v>80250</v>
      </c>
      <c r="W72" s="160"/>
      <c r="Y72" s="67" t="s">
        <v>18</v>
      </c>
      <c r="Z72" s="148">
        <v>1</v>
      </c>
      <c r="AA72" s="68">
        <v>58700</v>
      </c>
      <c r="AB72" s="68">
        <v>58700</v>
      </c>
    </row>
    <row r="73" spans="2:28" s="56" customFormat="1" ht="15" customHeight="1">
      <c r="B73" s="76"/>
      <c r="C73" s="75"/>
      <c r="D73" s="131"/>
      <c r="E73" s="131"/>
      <c r="F73" s="140"/>
      <c r="G73" s="67"/>
      <c r="H73" s="148"/>
      <c r="I73" s="68"/>
      <c r="J73" s="29"/>
      <c r="L73" s="160"/>
      <c r="M73" s="142"/>
      <c r="N73" s="142"/>
      <c r="O73" s="142"/>
      <c r="P73" s="29"/>
      <c r="Q73" s="160"/>
      <c r="S73" s="67"/>
      <c r="T73" s="148"/>
      <c r="U73" s="68"/>
      <c r="V73" s="29"/>
      <c r="W73" s="160"/>
      <c r="Y73" s="67"/>
      <c r="Z73" s="148"/>
      <c r="AA73" s="68"/>
      <c r="AB73" s="29"/>
    </row>
    <row r="74" spans="2:28" s="56" customFormat="1" ht="15" customHeight="1">
      <c r="B74" s="76"/>
      <c r="C74" s="334" t="s">
        <v>76</v>
      </c>
      <c r="D74" s="335"/>
      <c r="E74" s="336"/>
      <c r="F74" s="77"/>
      <c r="G74" s="73"/>
      <c r="H74" s="148"/>
      <c r="I74" s="149"/>
      <c r="J74" s="78">
        <f>SUM(J72:J73)</f>
        <v>69295.161999999997</v>
      </c>
      <c r="L74" s="160"/>
      <c r="M74" s="142"/>
      <c r="N74" s="142"/>
      <c r="O74" s="142"/>
      <c r="P74" s="78">
        <f>SUM(P72:P73)</f>
        <v>250000</v>
      </c>
      <c r="Q74" s="160"/>
      <c r="S74" s="73"/>
      <c r="T74" s="148"/>
      <c r="U74" s="149"/>
      <c r="V74" s="78">
        <f>SUM(V72:V73)</f>
        <v>80250</v>
      </c>
      <c r="W74" s="160"/>
      <c r="Y74" s="73"/>
      <c r="Z74" s="148"/>
      <c r="AA74" s="149"/>
      <c r="AB74" s="78">
        <f>SUM(AB72:AB73)</f>
        <v>58700</v>
      </c>
    </row>
    <row r="75" spans="2:28" s="56" customFormat="1" ht="15" customHeight="1">
      <c r="B75" s="76"/>
      <c r="C75" s="128"/>
      <c r="D75" s="79"/>
      <c r="E75" s="80"/>
      <c r="F75" s="63"/>
      <c r="G75" s="73"/>
      <c r="H75" s="148"/>
      <c r="I75" s="149"/>
      <c r="J75" s="74"/>
      <c r="L75" s="160"/>
      <c r="M75" s="142"/>
      <c r="N75" s="142"/>
      <c r="O75" s="142"/>
      <c r="P75" s="74"/>
      <c r="Q75" s="160"/>
      <c r="S75" s="73"/>
      <c r="T75" s="148"/>
      <c r="U75" s="149"/>
      <c r="V75" s="74"/>
      <c r="W75" s="160"/>
      <c r="Y75" s="73"/>
      <c r="Z75" s="148"/>
      <c r="AA75" s="149"/>
      <c r="AB75" s="74"/>
    </row>
    <row r="76" spans="2:28" s="56" customFormat="1" ht="15" customHeight="1">
      <c r="B76" s="22"/>
      <c r="C76" s="136" t="s">
        <v>77</v>
      </c>
      <c r="D76" s="70"/>
      <c r="E76" s="70"/>
      <c r="F76" s="63"/>
      <c r="G76" s="73"/>
      <c r="H76" s="148"/>
      <c r="I76" s="149"/>
      <c r="J76" s="81"/>
      <c r="L76" s="160"/>
      <c r="M76" s="142"/>
      <c r="N76" s="142"/>
      <c r="O76" s="142"/>
      <c r="P76" s="81"/>
      <c r="Q76" s="160"/>
      <c r="S76" s="73"/>
      <c r="T76" s="148"/>
      <c r="U76" s="149"/>
      <c r="V76" s="81"/>
      <c r="W76" s="160"/>
      <c r="Y76" s="73"/>
      <c r="Z76" s="148"/>
      <c r="AA76" s="149"/>
      <c r="AB76" s="81"/>
    </row>
    <row r="77" spans="2:28" s="56" customFormat="1" ht="15" customHeight="1">
      <c r="B77" s="18" t="s">
        <v>78</v>
      </c>
      <c r="C77" s="69" t="s">
        <v>79</v>
      </c>
      <c r="D77" s="70"/>
      <c r="E77" s="70"/>
      <c r="F77" s="63"/>
      <c r="G77" s="73"/>
      <c r="H77" s="148"/>
      <c r="I77" s="149"/>
      <c r="J77" s="81"/>
      <c r="L77" s="160"/>
      <c r="M77" s="142"/>
      <c r="N77" s="142"/>
      <c r="O77" s="142"/>
      <c r="P77" s="81"/>
      <c r="Q77" s="160"/>
      <c r="S77" s="73"/>
      <c r="T77" s="148"/>
      <c r="U77" s="149"/>
      <c r="V77" s="81"/>
      <c r="W77" s="160"/>
      <c r="Y77" s="73"/>
      <c r="Z77" s="148"/>
      <c r="AA77" s="149"/>
      <c r="AB77" s="81"/>
    </row>
    <row r="78" spans="2:28" s="56" customFormat="1" ht="15" customHeight="1">
      <c r="B78" s="22"/>
      <c r="C78" s="69" t="s">
        <v>110</v>
      </c>
      <c r="D78" s="70"/>
      <c r="E78" s="70"/>
      <c r="F78" s="63"/>
      <c r="G78" s="73"/>
      <c r="H78" s="148"/>
      <c r="I78" s="149"/>
      <c r="J78" s="81"/>
      <c r="L78" s="160"/>
      <c r="M78" s="142"/>
      <c r="N78" s="142"/>
      <c r="O78" s="142"/>
      <c r="P78" s="81"/>
      <c r="Q78" s="160"/>
      <c r="S78" s="73"/>
      <c r="T78" s="148">
        <v>1</v>
      </c>
      <c r="U78" s="149">
        <v>4000</v>
      </c>
      <c r="V78" s="81">
        <f>U78*T78</f>
        <v>4000</v>
      </c>
      <c r="W78" s="160"/>
      <c r="Y78" s="73"/>
      <c r="Z78" s="148"/>
      <c r="AA78" s="149"/>
      <c r="AB78" s="81"/>
    </row>
    <row r="79" spans="2:28" s="56" customFormat="1" ht="15" customHeight="1">
      <c r="B79" s="22"/>
      <c r="C79" s="69"/>
      <c r="D79" s="70"/>
      <c r="E79" s="70"/>
      <c r="F79" s="63"/>
      <c r="G79" s="73"/>
      <c r="H79" s="148"/>
      <c r="I79" s="149"/>
      <c r="J79" s="81"/>
      <c r="L79" s="160"/>
      <c r="M79" s="142"/>
      <c r="N79" s="142"/>
      <c r="O79" s="142"/>
      <c r="P79" s="81"/>
      <c r="Q79" s="160"/>
      <c r="S79" s="73"/>
      <c r="T79" s="148"/>
      <c r="U79" s="149"/>
      <c r="V79" s="81"/>
      <c r="W79" s="160"/>
      <c r="Y79" s="73"/>
      <c r="Z79" s="148"/>
      <c r="AA79" s="149"/>
      <c r="AB79" s="81"/>
    </row>
    <row r="80" spans="2:28" s="56" customFormat="1" ht="15" customHeight="1">
      <c r="B80" s="22"/>
      <c r="C80" s="130"/>
      <c r="D80" s="131"/>
      <c r="E80" s="82" t="s">
        <v>80</v>
      </c>
      <c r="F80" s="63"/>
      <c r="G80" s="73"/>
      <c r="H80" s="148"/>
      <c r="I80" s="149"/>
      <c r="J80" s="83">
        <f>J41+J57+J69+J74</f>
        <v>319073.43200000003</v>
      </c>
      <c r="L80" s="160"/>
      <c r="M80" s="142"/>
      <c r="N80" s="142"/>
      <c r="O80" s="142"/>
      <c r="P80" s="83">
        <v>663700</v>
      </c>
      <c r="Q80" s="160"/>
      <c r="S80" s="73"/>
      <c r="T80" s="148"/>
      <c r="U80" s="149"/>
      <c r="V80" s="83">
        <f>V41+V57+V69+V74+V78</f>
        <v>403005</v>
      </c>
      <c r="W80" s="160"/>
      <c r="Y80" s="73"/>
      <c r="Z80" s="148"/>
      <c r="AA80" s="149"/>
      <c r="AB80" s="83">
        <f>AB41+AB57+AB69+AB74</f>
        <v>226936</v>
      </c>
    </row>
    <row r="81" spans="2:28" s="56" customFormat="1" ht="15" customHeight="1">
      <c r="B81" s="22"/>
      <c r="C81" s="130"/>
      <c r="D81" s="131"/>
      <c r="E81" s="131"/>
      <c r="F81" s="63"/>
      <c r="G81" s="73"/>
      <c r="H81" s="148"/>
      <c r="I81" s="149"/>
      <c r="J81" s="74"/>
      <c r="L81" s="160"/>
      <c r="M81" s="142"/>
      <c r="N81" s="142"/>
      <c r="O81" s="142"/>
      <c r="P81" s="74"/>
      <c r="Q81" s="160"/>
      <c r="S81" s="73"/>
      <c r="T81" s="148"/>
      <c r="U81" s="149"/>
      <c r="V81" s="74"/>
      <c r="W81" s="160"/>
      <c r="Y81" s="73"/>
      <c r="Z81" s="148"/>
      <c r="AA81" s="149"/>
      <c r="AB81" s="74"/>
    </row>
    <row r="82" spans="2:28" s="56" customFormat="1" ht="15" customHeight="1">
      <c r="B82" s="22"/>
      <c r="C82" s="136" t="s">
        <v>81</v>
      </c>
      <c r="D82" s="70"/>
      <c r="E82" s="70"/>
      <c r="F82" s="63"/>
      <c r="G82" s="28" t="s">
        <v>18</v>
      </c>
      <c r="H82" s="140">
        <v>1</v>
      </c>
      <c r="I82" s="141"/>
      <c r="J82" s="84">
        <f>J80*0.005</f>
        <v>1595.3671600000002</v>
      </c>
      <c r="L82" s="160"/>
      <c r="M82" s="142" t="s">
        <v>18</v>
      </c>
      <c r="N82" s="142">
        <v>1</v>
      </c>
      <c r="O82" s="142"/>
      <c r="P82" s="84">
        <v>3318.5</v>
      </c>
      <c r="Q82" s="160"/>
      <c r="S82" s="28" t="s">
        <v>18</v>
      </c>
      <c r="T82" s="140">
        <v>1</v>
      </c>
      <c r="U82" s="141"/>
      <c r="V82" s="84">
        <f>V80*0.005</f>
        <v>2015.0250000000001</v>
      </c>
      <c r="W82" s="160"/>
      <c r="Y82" s="28" t="s">
        <v>18</v>
      </c>
      <c r="Z82" s="140">
        <v>1</v>
      </c>
      <c r="AA82" s="141"/>
      <c r="AB82" s="84">
        <v>3500</v>
      </c>
    </row>
    <row r="83" spans="2:28" s="56" customFormat="1" ht="15" customHeight="1">
      <c r="B83" s="18" t="s">
        <v>82</v>
      </c>
      <c r="C83" s="136" t="s">
        <v>83</v>
      </c>
      <c r="D83" s="131"/>
      <c r="E83" s="132"/>
      <c r="F83" s="63"/>
      <c r="G83" s="28"/>
      <c r="H83" s="144"/>
      <c r="I83" s="141"/>
      <c r="J83" s="85"/>
      <c r="L83" s="160"/>
      <c r="M83" s="142"/>
      <c r="N83" s="142"/>
      <c r="O83" s="142"/>
      <c r="P83" s="84">
        <v>19911</v>
      </c>
      <c r="Q83" s="160"/>
      <c r="S83" s="28"/>
      <c r="T83" s="144"/>
      <c r="U83" s="141"/>
      <c r="V83" s="85"/>
      <c r="W83" s="160"/>
      <c r="Y83" s="28"/>
      <c r="Z83" s="144"/>
      <c r="AA83" s="141"/>
      <c r="AB83" s="85"/>
    </row>
    <row r="84" spans="2:28" s="56" customFormat="1" ht="15" customHeight="1">
      <c r="B84" s="22"/>
      <c r="C84" s="130"/>
      <c r="D84" s="131"/>
      <c r="E84" s="131"/>
      <c r="F84" s="63"/>
      <c r="G84" s="73"/>
      <c r="H84" s="148"/>
      <c r="I84" s="149"/>
      <c r="J84" s="74"/>
      <c r="L84" s="160"/>
      <c r="M84" s="142"/>
      <c r="N84" s="142"/>
      <c r="O84" s="142"/>
      <c r="P84" s="74"/>
      <c r="Q84" s="160"/>
      <c r="S84" s="73"/>
      <c r="T84" s="148"/>
      <c r="U84" s="149"/>
      <c r="V84" s="74"/>
      <c r="W84" s="160"/>
      <c r="Y84" s="73"/>
      <c r="Z84" s="148"/>
      <c r="AA84" s="149"/>
      <c r="AB84" s="74"/>
    </row>
    <row r="85" spans="2:28" s="56" customFormat="1" ht="15" customHeight="1">
      <c r="B85" s="22"/>
      <c r="C85" s="136" t="s">
        <v>84</v>
      </c>
      <c r="D85" s="70"/>
      <c r="E85" s="70"/>
      <c r="F85" s="63"/>
      <c r="G85" s="73" t="s">
        <v>18</v>
      </c>
      <c r="H85" s="148">
        <v>1</v>
      </c>
      <c r="I85" s="141"/>
      <c r="J85" s="84">
        <f>J80*0.05</f>
        <v>15953.671600000001</v>
      </c>
      <c r="L85" s="160"/>
      <c r="M85" s="142" t="s">
        <v>18</v>
      </c>
      <c r="N85" s="142">
        <v>1</v>
      </c>
      <c r="O85" s="142"/>
      <c r="P85" s="84">
        <v>33185</v>
      </c>
      <c r="Q85" s="160"/>
      <c r="S85" s="73" t="s">
        <v>18</v>
      </c>
      <c r="T85" s="148">
        <v>1</v>
      </c>
      <c r="U85" s="141"/>
      <c r="V85" s="84">
        <f>V80*0.05</f>
        <v>20150.25</v>
      </c>
      <c r="W85" s="160"/>
      <c r="Y85" s="73" t="s">
        <v>18</v>
      </c>
      <c r="Z85" s="148">
        <v>1</v>
      </c>
      <c r="AA85" s="141"/>
      <c r="AB85" s="84"/>
    </row>
    <row r="86" spans="2:28" s="56" customFormat="1" ht="15" customHeight="1">
      <c r="B86" s="18" t="s">
        <v>85</v>
      </c>
      <c r="C86" s="136"/>
      <c r="D86" s="131"/>
      <c r="E86" s="132"/>
      <c r="F86" s="63"/>
      <c r="G86" s="73"/>
      <c r="H86" s="148"/>
      <c r="I86" s="149"/>
      <c r="J86" s="85"/>
      <c r="L86" s="160"/>
      <c r="M86" s="142"/>
      <c r="N86" s="142"/>
      <c r="O86" s="142"/>
      <c r="P86" s="85"/>
      <c r="Q86" s="160"/>
      <c r="S86" s="73"/>
      <c r="T86" s="148"/>
      <c r="U86" s="149"/>
      <c r="V86" s="85"/>
      <c r="W86" s="160"/>
      <c r="Y86" s="73"/>
      <c r="Z86" s="148"/>
      <c r="AA86" s="149"/>
      <c r="AB86" s="85"/>
    </row>
    <row r="87" spans="2:28" s="56" customFormat="1" ht="15" customHeight="1">
      <c r="B87" s="22"/>
      <c r="C87" s="130"/>
      <c r="D87" s="131"/>
      <c r="E87" s="131"/>
      <c r="F87" s="63"/>
      <c r="G87" s="73"/>
      <c r="H87" s="148"/>
      <c r="I87" s="149"/>
      <c r="J87" s="74"/>
      <c r="L87" s="160"/>
      <c r="M87" s="142"/>
      <c r="N87" s="142"/>
      <c r="O87" s="142"/>
      <c r="P87" s="74"/>
      <c r="Q87" s="160"/>
      <c r="S87" s="73"/>
      <c r="T87" s="148"/>
      <c r="U87" s="149"/>
      <c r="V87" s="74"/>
      <c r="W87" s="160"/>
      <c r="Y87" s="73"/>
      <c r="Z87" s="148"/>
      <c r="AA87" s="149"/>
      <c r="AB87" s="74"/>
    </row>
    <row r="88" spans="2:28" s="56" customFormat="1" ht="15" customHeight="1">
      <c r="B88" s="22"/>
      <c r="C88" s="136" t="s">
        <v>86</v>
      </c>
      <c r="D88" s="70"/>
      <c r="E88" s="70"/>
      <c r="F88" s="63"/>
      <c r="G88" s="73" t="s">
        <v>18</v>
      </c>
      <c r="H88" s="148">
        <v>1</v>
      </c>
      <c r="I88" s="141"/>
      <c r="J88" s="84">
        <f>J80*0.15</f>
        <v>47861.014800000004</v>
      </c>
      <c r="L88" s="160"/>
      <c r="M88" s="142" t="s">
        <v>18</v>
      </c>
      <c r="N88" s="142">
        <v>1</v>
      </c>
      <c r="O88" s="142"/>
      <c r="P88" s="84">
        <v>99555</v>
      </c>
      <c r="Q88" s="160"/>
      <c r="S88" s="73" t="s">
        <v>18</v>
      </c>
      <c r="T88" s="148">
        <v>1</v>
      </c>
      <c r="U88" s="141"/>
      <c r="V88" s="84">
        <f>V80*0.15</f>
        <v>60450.75</v>
      </c>
      <c r="W88" s="160"/>
      <c r="Y88" s="73" t="s">
        <v>18</v>
      </c>
      <c r="Z88" s="148">
        <v>1</v>
      </c>
      <c r="AA88" s="141"/>
      <c r="AB88" s="84">
        <f>AB80*0.15</f>
        <v>34040.400000000001</v>
      </c>
    </row>
    <row r="89" spans="2:28" s="56" customFormat="1" ht="15" customHeight="1">
      <c r="B89" s="18" t="s">
        <v>87</v>
      </c>
      <c r="C89" s="136"/>
      <c r="D89" s="131"/>
      <c r="E89" s="132"/>
      <c r="F89" s="63"/>
      <c r="G89" s="73"/>
      <c r="H89" s="148"/>
      <c r="I89" s="149"/>
      <c r="J89" s="85"/>
      <c r="L89" s="160"/>
      <c r="M89" s="142"/>
      <c r="N89" s="142"/>
      <c r="O89" s="142"/>
      <c r="P89" s="85"/>
      <c r="Q89" s="160"/>
      <c r="S89" s="73"/>
      <c r="T89" s="148"/>
      <c r="U89" s="149"/>
      <c r="V89" s="85"/>
      <c r="W89" s="160"/>
      <c r="Y89" s="73"/>
      <c r="Z89" s="148"/>
      <c r="AA89" s="149"/>
      <c r="AB89" s="85"/>
    </row>
    <row r="90" spans="2:28" s="56" customFormat="1" ht="15" customHeight="1">
      <c r="B90" s="22"/>
      <c r="C90" s="130"/>
      <c r="D90" s="70"/>
      <c r="E90" s="70"/>
      <c r="F90" s="63"/>
      <c r="G90" s="67"/>
      <c r="H90" s="86"/>
      <c r="I90" s="150"/>
      <c r="J90" s="151"/>
      <c r="L90" s="160"/>
      <c r="M90" s="142"/>
      <c r="N90" s="142"/>
      <c r="O90" s="142"/>
      <c r="P90" s="151"/>
      <c r="Q90" s="160"/>
      <c r="S90" s="67"/>
      <c r="T90" s="86"/>
      <c r="U90" s="150"/>
      <c r="V90" s="151"/>
      <c r="W90" s="160"/>
      <c r="Y90" s="67"/>
      <c r="Z90" s="86"/>
      <c r="AA90" s="150"/>
      <c r="AB90" s="151"/>
    </row>
    <row r="91" spans="2:28" s="56" customFormat="1" ht="15" customHeight="1">
      <c r="B91" s="22"/>
      <c r="C91" s="337" t="s">
        <v>88</v>
      </c>
      <c r="D91" s="337"/>
      <c r="E91" s="337"/>
      <c r="F91" s="63"/>
      <c r="G91" s="67"/>
      <c r="H91" s="86"/>
      <c r="I91" s="150"/>
      <c r="J91" s="152">
        <f>J80+J82+J85+J88</f>
        <v>384483.48556000006</v>
      </c>
      <c r="L91" s="160"/>
      <c r="M91" s="142"/>
      <c r="N91" s="142"/>
      <c r="O91" s="142"/>
      <c r="P91" s="152">
        <f>P80+P82+P85+P88</f>
        <v>799758.5</v>
      </c>
      <c r="Q91" s="160"/>
      <c r="S91" s="67"/>
      <c r="T91" s="86"/>
      <c r="U91" s="150"/>
      <c r="V91" s="152">
        <f>V80+V82+V85+V88</f>
        <v>485621.02500000002</v>
      </c>
      <c r="W91" s="160"/>
      <c r="Y91" s="67"/>
      <c r="Z91" s="86"/>
      <c r="AA91" s="150"/>
      <c r="AB91" s="152">
        <f>AB80+AB82+AB85+AB88</f>
        <v>264476.40000000002</v>
      </c>
    </row>
    <row r="92" spans="2:28" s="56" customFormat="1" ht="15" customHeight="1">
      <c r="B92" s="76"/>
      <c r="C92" s="338" t="s">
        <v>89</v>
      </c>
      <c r="D92" s="337"/>
      <c r="E92" s="339"/>
      <c r="F92" s="63"/>
      <c r="G92" s="67"/>
      <c r="H92" s="86"/>
      <c r="I92" s="150"/>
      <c r="J92" s="153"/>
      <c r="L92" s="160"/>
      <c r="M92" s="142"/>
      <c r="N92" s="142"/>
      <c r="O92" s="142"/>
      <c r="P92" s="153"/>
      <c r="Q92" s="160"/>
      <c r="S92" s="67"/>
      <c r="T92" s="86"/>
      <c r="U92" s="150"/>
      <c r="V92" s="153"/>
      <c r="W92" s="160"/>
      <c r="Y92" s="67"/>
      <c r="Z92" s="86"/>
      <c r="AA92" s="150"/>
      <c r="AB92" s="153"/>
    </row>
    <row r="93" spans="2:28" s="56" customFormat="1" ht="15" customHeight="1" thickBot="1">
      <c r="B93" s="87"/>
      <c r="C93" s="340" t="s">
        <v>90</v>
      </c>
      <c r="D93" s="341"/>
      <c r="E93" s="342"/>
      <c r="F93" s="319" t="s">
        <v>91</v>
      </c>
      <c r="G93" s="320"/>
      <c r="H93" s="320"/>
      <c r="I93" s="321"/>
      <c r="J93" s="139"/>
      <c r="L93" s="160"/>
      <c r="P93" s="139"/>
      <c r="Q93" s="160"/>
      <c r="V93" s="139"/>
      <c r="W93" s="160"/>
      <c r="AB93" s="139"/>
    </row>
    <row r="94" spans="2:28" s="88" customFormat="1" ht="25" customHeight="1" thickBot="1">
      <c r="B94" s="89"/>
      <c r="C94" s="322" t="s">
        <v>92</v>
      </c>
      <c r="D94" s="323"/>
      <c r="E94" s="323"/>
      <c r="F94" s="90"/>
      <c r="G94" s="91"/>
      <c r="H94" s="92"/>
      <c r="I94" s="154" t="s">
        <v>93</v>
      </c>
      <c r="J94" s="155">
        <f>J91</f>
        <v>384483.48556000006</v>
      </c>
      <c r="L94" s="169"/>
      <c r="M94" s="91"/>
      <c r="N94" s="92"/>
      <c r="O94" s="154" t="s">
        <v>93</v>
      </c>
      <c r="P94" s="155">
        <f>P91</f>
        <v>799758.5</v>
      </c>
      <c r="Q94" s="169"/>
      <c r="S94" s="91"/>
      <c r="T94" s="92"/>
      <c r="U94" s="154" t="s">
        <v>93</v>
      </c>
      <c r="V94" s="155">
        <f>V91</f>
        <v>485621.02500000002</v>
      </c>
      <c r="W94" s="169"/>
      <c r="Y94" s="91"/>
      <c r="Z94" s="92"/>
      <c r="AA94" s="154" t="s">
        <v>93</v>
      </c>
      <c r="AB94" s="155">
        <f>AB91</f>
        <v>264476.40000000002</v>
      </c>
    </row>
    <row r="95" spans="2:28" ht="8.25" customHeight="1" thickBot="1">
      <c r="B95" s="93"/>
      <c r="C95" s="94"/>
      <c r="D95" s="95"/>
      <c r="E95" s="95"/>
      <c r="F95" s="95"/>
      <c r="G95" s="95"/>
      <c r="H95" s="95"/>
      <c r="I95" s="95"/>
      <c r="J95" s="96"/>
      <c r="M95" s="95"/>
      <c r="N95" s="95"/>
      <c r="O95" s="95"/>
      <c r="P95" s="96"/>
      <c r="S95" s="95"/>
      <c r="T95" s="95"/>
      <c r="U95" s="95"/>
      <c r="V95" s="96"/>
      <c r="Y95" s="95"/>
      <c r="Z95" s="95"/>
      <c r="AA95" s="95"/>
      <c r="AB95" s="96"/>
    </row>
    <row r="96" spans="2:28" s="97" customFormat="1" ht="11.25" customHeight="1" thickBot="1">
      <c r="B96" s="98"/>
      <c r="C96" s="324" t="s">
        <v>94</v>
      </c>
      <c r="D96" s="325"/>
      <c r="E96" s="99"/>
      <c r="F96" s="99"/>
      <c r="G96" s="295" t="s">
        <v>95</v>
      </c>
      <c r="H96" s="296"/>
      <c r="I96" s="296"/>
      <c r="J96" s="297"/>
      <c r="L96" s="170"/>
      <c r="M96" s="295" t="s">
        <v>95</v>
      </c>
      <c r="N96" s="296"/>
      <c r="O96" s="296"/>
      <c r="P96" s="297"/>
      <c r="Q96" s="170"/>
      <c r="S96" s="295" t="s">
        <v>95</v>
      </c>
      <c r="T96" s="296"/>
      <c r="U96" s="296"/>
      <c r="V96" s="297"/>
      <c r="W96" s="170"/>
      <c r="Y96" s="295" t="s">
        <v>95</v>
      </c>
      <c r="Z96" s="296"/>
      <c r="AA96" s="296"/>
      <c r="AB96" s="297"/>
    </row>
    <row r="97" spans="1:28" s="100" customFormat="1" ht="12" customHeight="1">
      <c r="B97" s="328" t="s">
        <v>96</v>
      </c>
      <c r="C97" s="326"/>
      <c r="D97" s="327"/>
      <c r="E97" s="101"/>
      <c r="F97" s="101"/>
      <c r="G97" s="298"/>
      <c r="H97" s="299"/>
      <c r="I97" s="299"/>
      <c r="J97" s="300"/>
      <c r="L97" s="171"/>
      <c r="M97" s="298"/>
      <c r="N97" s="299"/>
      <c r="O97" s="299"/>
      <c r="P97" s="300"/>
      <c r="Q97" s="171"/>
      <c r="S97" s="298"/>
      <c r="T97" s="299"/>
      <c r="U97" s="299"/>
      <c r="V97" s="300"/>
      <c r="W97" s="171"/>
      <c r="Y97" s="298"/>
      <c r="Z97" s="299"/>
      <c r="AA97" s="299"/>
      <c r="AB97" s="300"/>
    </row>
    <row r="98" spans="1:28" s="102" customFormat="1" ht="23.25" customHeight="1">
      <c r="B98" s="329"/>
      <c r="C98" s="103"/>
      <c r="D98" s="104"/>
      <c r="E98" s="104"/>
      <c r="F98" s="104"/>
      <c r="G98" s="301"/>
      <c r="H98" s="302"/>
      <c r="I98" s="302"/>
      <c r="J98" s="303"/>
      <c r="L98" s="172"/>
      <c r="M98" s="301"/>
      <c r="N98" s="302"/>
      <c r="O98" s="302"/>
      <c r="P98" s="303"/>
      <c r="Q98" s="172"/>
      <c r="S98" s="301"/>
      <c r="T98" s="302"/>
      <c r="U98" s="302"/>
      <c r="V98" s="303"/>
      <c r="W98" s="172"/>
      <c r="Y98" s="301"/>
      <c r="Z98" s="302"/>
      <c r="AA98" s="302"/>
      <c r="AB98" s="303"/>
    </row>
    <row r="99" spans="1:28" s="102" customFormat="1" ht="16.5" customHeight="1" thickBot="1">
      <c r="B99" s="330"/>
      <c r="C99" s="105"/>
      <c r="D99" s="106"/>
      <c r="E99" s="106"/>
      <c r="F99" s="106"/>
      <c r="G99" s="304"/>
      <c r="H99" s="305"/>
      <c r="I99" s="305"/>
      <c r="J99" s="306"/>
      <c r="L99" s="172"/>
      <c r="M99" s="304"/>
      <c r="N99" s="305"/>
      <c r="O99" s="305"/>
      <c r="P99" s="306"/>
      <c r="Q99" s="172"/>
      <c r="S99" s="304"/>
      <c r="T99" s="305"/>
      <c r="U99" s="305"/>
      <c r="V99" s="306"/>
      <c r="W99" s="172"/>
      <c r="Y99" s="304"/>
      <c r="Z99" s="305"/>
      <c r="AA99" s="305"/>
      <c r="AB99" s="306"/>
    </row>
    <row r="100" spans="1:28" s="100" customFormat="1" ht="15" customHeight="1" thickBot="1">
      <c r="B100" s="107" t="s">
        <v>97</v>
      </c>
      <c r="C100" s="108"/>
      <c r="D100" s="108"/>
      <c r="E100" s="108"/>
      <c r="F100" s="108"/>
      <c r="G100" s="108"/>
      <c r="H100" s="108"/>
      <c r="I100" s="108"/>
      <c r="J100" s="109"/>
      <c r="L100" s="171"/>
      <c r="M100" s="109"/>
      <c r="N100" s="108"/>
      <c r="O100" s="108"/>
      <c r="P100" s="109"/>
      <c r="Q100" s="171"/>
      <c r="S100" s="108"/>
      <c r="T100" s="108"/>
      <c r="U100" s="108"/>
      <c r="V100" s="109"/>
      <c r="W100" s="171"/>
      <c r="Y100" s="108"/>
      <c r="Z100" s="108"/>
      <c r="AA100" s="108"/>
      <c r="AB100" s="109"/>
    </row>
    <row r="101" spans="1:28" ht="15" customHeight="1">
      <c r="A101" s="110"/>
      <c r="B101" s="111"/>
      <c r="C101" s="112"/>
      <c r="D101" s="112"/>
      <c r="E101" s="112"/>
      <c r="F101" s="112"/>
      <c r="G101" s="112"/>
      <c r="H101" s="112"/>
      <c r="I101" s="112"/>
      <c r="J101" s="112"/>
      <c r="K101" s="110"/>
      <c r="M101" s="112"/>
      <c r="N101" s="112"/>
      <c r="O101" s="112"/>
      <c r="P101" s="112"/>
      <c r="S101" s="112"/>
      <c r="T101" s="112"/>
      <c r="U101" s="112"/>
      <c r="V101" s="112"/>
      <c r="Y101" s="112"/>
      <c r="Z101" s="112"/>
      <c r="AA101" s="112"/>
      <c r="AB101" s="112"/>
    </row>
    <row r="102" spans="1:28" ht="15" customHeight="1">
      <c r="B102" s="112"/>
      <c r="C102" s="112"/>
      <c r="D102" s="112"/>
      <c r="E102" s="112"/>
      <c r="F102" s="112"/>
      <c r="G102" s="112"/>
      <c r="H102" s="112"/>
      <c r="I102" s="112"/>
      <c r="J102" s="112"/>
      <c r="M102" s="112"/>
      <c r="N102" s="112"/>
      <c r="O102" s="112"/>
      <c r="P102" s="112"/>
      <c r="S102" s="112"/>
      <c r="T102" s="112"/>
      <c r="U102" s="112"/>
      <c r="V102" s="112"/>
      <c r="Y102" s="112"/>
      <c r="Z102" s="112"/>
      <c r="AA102" s="112"/>
      <c r="AB102" s="112"/>
    </row>
    <row r="103" spans="1:28" ht="15" customHeight="1">
      <c r="B103" s="112"/>
      <c r="C103" s="112"/>
      <c r="D103" s="112"/>
      <c r="E103" s="112"/>
      <c r="F103" s="112"/>
      <c r="G103" s="112"/>
      <c r="H103" s="112"/>
      <c r="I103" s="112"/>
      <c r="J103" s="112"/>
      <c r="M103" s="112"/>
      <c r="N103" s="112"/>
      <c r="O103" s="112"/>
      <c r="P103" s="112"/>
      <c r="S103" s="112"/>
      <c r="T103" s="112"/>
      <c r="U103" s="112"/>
      <c r="V103" s="112"/>
      <c r="Y103" s="112"/>
      <c r="Z103" s="112"/>
      <c r="AA103" s="112"/>
      <c r="AB103" s="112"/>
    </row>
    <row r="104" spans="1:28" ht="15" customHeight="1">
      <c r="B104" s="112"/>
      <c r="C104" s="112"/>
      <c r="D104" s="113"/>
      <c r="E104" s="113"/>
      <c r="F104" s="113"/>
      <c r="G104" s="112"/>
      <c r="H104" s="112"/>
      <c r="I104" s="112"/>
      <c r="J104" s="112"/>
      <c r="M104" s="112"/>
      <c r="N104" s="112"/>
      <c r="O104" s="112"/>
      <c r="P104" s="112"/>
      <c r="S104" s="112"/>
      <c r="T104" s="112"/>
      <c r="U104" s="112"/>
      <c r="V104" s="112"/>
      <c r="Y104" s="112"/>
      <c r="Z104" s="112"/>
      <c r="AA104" s="112"/>
      <c r="AB104" s="112"/>
    </row>
    <row r="105" spans="1:28" ht="15" customHeight="1">
      <c r="B105" s="112"/>
      <c r="C105" s="113"/>
      <c r="D105" s="113"/>
      <c r="E105" s="113"/>
      <c r="F105" s="113"/>
      <c r="G105" s="112"/>
      <c r="H105" s="112"/>
      <c r="I105" s="112"/>
      <c r="J105" s="112"/>
      <c r="M105" s="112"/>
      <c r="N105" s="112"/>
      <c r="O105" s="112"/>
      <c r="P105" s="112"/>
      <c r="S105" s="112"/>
      <c r="T105" s="112"/>
      <c r="U105" s="112"/>
      <c r="V105" s="112"/>
      <c r="Y105" s="112"/>
      <c r="Z105" s="112"/>
      <c r="AA105" s="112"/>
      <c r="AB105" s="112"/>
    </row>
    <row r="106" spans="1:28" ht="15" customHeight="1">
      <c r="B106" s="112"/>
      <c r="C106" s="113"/>
      <c r="D106" s="122"/>
      <c r="E106" s="315"/>
      <c r="F106" s="315"/>
      <c r="G106" s="114"/>
      <c r="H106" s="110"/>
      <c r="I106" s="110"/>
      <c r="J106" s="110"/>
      <c r="M106" s="114"/>
      <c r="N106" s="110"/>
      <c r="O106" s="110"/>
      <c r="P106" s="110"/>
      <c r="S106" s="114"/>
      <c r="T106" s="110"/>
      <c r="U106" s="110"/>
      <c r="V106" s="110"/>
      <c r="Y106" s="114"/>
      <c r="Z106" s="110"/>
      <c r="AA106" s="110"/>
      <c r="AB106" s="110"/>
    </row>
    <row r="107" spans="1:28" ht="15" customHeight="1">
      <c r="B107" s="115"/>
      <c r="C107" s="122"/>
      <c r="D107" s="116"/>
      <c r="E107" s="116"/>
      <c r="F107" s="116"/>
      <c r="G107" s="117"/>
      <c r="H107" s="118"/>
      <c r="I107" s="118"/>
      <c r="J107" s="110"/>
      <c r="M107" s="117"/>
      <c r="N107" s="118"/>
      <c r="O107" s="118"/>
      <c r="P107" s="110"/>
      <c r="S107" s="117"/>
      <c r="T107" s="118"/>
      <c r="U107" s="118"/>
      <c r="V107" s="110"/>
      <c r="Y107" s="117"/>
      <c r="Z107" s="118"/>
      <c r="AA107" s="118"/>
      <c r="AB107" s="110"/>
    </row>
    <row r="108" spans="1:28" ht="15" customHeight="1">
      <c r="B108" s="115"/>
      <c r="C108" s="124" t="s">
        <v>98</v>
      </c>
      <c r="D108" s="124"/>
      <c r="E108" s="124" t="s">
        <v>99</v>
      </c>
      <c r="F108" s="124"/>
      <c r="G108" s="118"/>
      <c r="H108" s="307"/>
      <c r="I108" s="307"/>
      <c r="J108" s="110"/>
      <c r="M108" s="118"/>
      <c r="N108" s="307"/>
      <c r="O108" s="307"/>
      <c r="P108" s="110"/>
      <c r="S108" s="118"/>
      <c r="T108" s="307"/>
      <c r="U108" s="307"/>
      <c r="V108" s="110"/>
      <c r="Y108" s="118"/>
      <c r="Z108" s="307"/>
      <c r="AA108" s="307"/>
      <c r="AB108" s="110"/>
    </row>
    <row r="109" spans="1:28" ht="15" customHeight="1">
      <c r="B109" s="110"/>
      <c r="C109" s="124"/>
      <c r="D109" s="125"/>
      <c r="E109" s="95"/>
      <c r="F109" s="118"/>
      <c r="G109" s="118"/>
      <c r="H109" s="123"/>
      <c r="I109" s="123"/>
      <c r="J109" s="110"/>
      <c r="M109" s="118"/>
      <c r="N109" s="157"/>
      <c r="O109" s="157"/>
      <c r="P109" s="110"/>
      <c r="S109" s="118"/>
      <c r="T109" s="157"/>
      <c r="U109" s="157"/>
      <c r="V109" s="110"/>
      <c r="Y109" s="118"/>
      <c r="Z109" s="157"/>
      <c r="AA109" s="157"/>
      <c r="AB109" s="110"/>
    </row>
    <row r="110" spans="1:28" ht="15" customHeight="1">
      <c r="B110" s="110"/>
      <c r="C110" s="119" t="s">
        <v>100</v>
      </c>
      <c r="D110" s="119"/>
      <c r="E110" s="95" t="s">
        <v>101</v>
      </c>
      <c r="F110" s="316"/>
      <c r="G110" s="316"/>
      <c r="H110" s="316"/>
      <c r="I110" s="316"/>
      <c r="J110" s="316"/>
      <c r="K110" s="316"/>
    </row>
    <row r="111" spans="1:28" ht="15" customHeight="1">
      <c r="B111" s="110"/>
      <c r="C111" s="317" t="s">
        <v>102</v>
      </c>
      <c r="D111" s="317"/>
      <c r="E111" s="95" t="s">
        <v>103</v>
      </c>
      <c r="F111" s="318"/>
      <c r="G111" s="318"/>
      <c r="H111" s="318"/>
      <c r="I111" s="120"/>
      <c r="J111" s="110"/>
      <c r="O111" s="120"/>
      <c r="P111" s="110"/>
      <c r="U111" s="120"/>
      <c r="V111" s="110"/>
      <c r="AA111" s="120"/>
      <c r="AB111" s="110"/>
    </row>
    <row r="112" spans="1:28" ht="15" customHeight="1">
      <c r="B112" s="110"/>
      <c r="C112" s="110"/>
      <c r="E112" s="121"/>
      <c r="F112" s="314"/>
      <c r="G112" s="314"/>
      <c r="H112" s="314"/>
      <c r="I112" s="121"/>
      <c r="O112" s="156"/>
      <c r="U112" s="156"/>
      <c r="AA112" s="156"/>
    </row>
  </sheetData>
  <mergeCells count="74">
    <mergeCell ref="B1:D4"/>
    <mergeCell ref="E1:G2"/>
    <mergeCell ref="H1:J4"/>
    <mergeCell ref="E3:G4"/>
    <mergeCell ref="D6:G7"/>
    <mergeCell ref="I6:J6"/>
    <mergeCell ref="I7:J7"/>
    <mergeCell ref="C40:E40"/>
    <mergeCell ref="D8:G8"/>
    <mergeCell ref="I8:J8"/>
    <mergeCell ref="B9:D9"/>
    <mergeCell ref="F9:J9"/>
    <mergeCell ref="C10:E10"/>
    <mergeCell ref="C11:E11"/>
    <mergeCell ref="C12:E12"/>
    <mergeCell ref="C14:E14"/>
    <mergeCell ref="C15:E15"/>
    <mergeCell ref="C32:E32"/>
    <mergeCell ref="C33:E33"/>
    <mergeCell ref="C65:D65"/>
    <mergeCell ref="C41:E41"/>
    <mergeCell ref="C48:E48"/>
    <mergeCell ref="C55:E55"/>
    <mergeCell ref="C56:D56"/>
    <mergeCell ref="C57:E57"/>
    <mergeCell ref="C59:E59"/>
    <mergeCell ref="C60:E60"/>
    <mergeCell ref="C61:E61"/>
    <mergeCell ref="C62:E62"/>
    <mergeCell ref="C63:E63"/>
    <mergeCell ref="C64:D64"/>
    <mergeCell ref="B97:B99"/>
    <mergeCell ref="G98:J98"/>
    <mergeCell ref="G99:J99"/>
    <mergeCell ref="C66:E66"/>
    <mergeCell ref="C69:E69"/>
    <mergeCell ref="C74:E74"/>
    <mergeCell ref="C91:E91"/>
    <mergeCell ref="C92:E92"/>
    <mergeCell ref="C93:E93"/>
    <mergeCell ref="C111:D111"/>
    <mergeCell ref="F111:H111"/>
    <mergeCell ref="F93:I93"/>
    <mergeCell ref="C94:E94"/>
    <mergeCell ref="C96:D97"/>
    <mergeCell ref="G96:J97"/>
    <mergeCell ref="F112:H112"/>
    <mergeCell ref="E106:F106"/>
    <mergeCell ref="H108:I108"/>
    <mergeCell ref="F110:H110"/>
    <mergeCell ref="I110:K110"/>
    <mergeCell ref="M98:P98"/>
    <mergeCell ref="M99:P99"/>
    <mergeCell ref="N108:O108"/>
    <mergeCell ref="M9:P9"/>
    <mergeCell ref="S9:V9"/>
    <mergeCell ref="S96:V97"/>
    <mergeCell ref="S98:V98"/>
    <mergeCell ref="S99:V99"/>
    <mergeCell ref="T108:U108"/>
    <mergeCell ref="M96:P97"/>
    <mergeCell ref="T1:V4"/>
    <mergeCell ref="U6:V6"/>
    <mergeCell ref="U7:V7"/>
    <mergeCell ref="U8:V8"/>
    <mergeCell ref="Z1:AB4"/>
    <mergeCell ref="AA6:AB6"/>
    <mergeCell ref="AA7:AB7"/>
    <mergeCell ref="AA8:AB8"/>
    <mergeCell ref="Y9:AB9"/>
    <mergeCell ref="Y96:AB97"/>
    <mergeCell ref="Y98:AB98"/>
    <mergeCell ref="Y99:AB99"/>
    <mergeCell ref="Z108:AA10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12"/>
  <sheetViews>
    <sheetView topLeftCell="C49" zoomScale="55" zoomScaleNormal="55" workbookViewId="0">
      <pane xSplit="10" topLeftCell="M1" activePane="topRight" state="frozen"/>
      <selection activeCell="C1" sqref="C1"/>
      <selection pane="topRight" activeCell="D47" sqref="D47"/>
    </sheetView>
  </sheetViews>
  <sheetFormatPr defaultColWidth="3.54296875" defaultRowHeight="12.5"/>
  <cols>
    <col min="1" max="1" width="1.54296875" style="2" customWidth="1"/>
    <col min="2" max="2" width="7.81640625" style="2" customWidth="1"/>
    <col min="3" max="3" width="12.1796875" style="2" customWidth="1"/>
    <col min="4" max="4" width="27.453125" style="2" customWidth="1"/>
    <col min="5" max="5" width="52.453125" style="2" customWidth="1"/>
    <col min="6" max="7" width="9" style="2" customWidth="1"/>
    <col min="8" max="8" width="11.54296875" style="2" customWidth="1"/>
    <col min="9" max="9" width="18.453125" style="2" customWidth="1"/>
    <col min="10" max="10" width="22.26953125" style="2" customWidth="1"/>
    <col min="11" max="11" width="4.54296875" style="2" customWidth="1"/>
    <col min="12" max="12" width="3.54296875" style="204"/>
    <col min="13" max="13" width="9" style="2" customWidth="1"/>
    <col min="14" max="14" width="11.54296875" style="2" customWidth="1"/>
    <col min="15" max="15" width="18.453125" style="2" customWidth="1"/>
    <col min="16" max="16" width="22.26953125" style="2" customWidth="1"/>
    <col min="17" max="17" width="3.54296875" style="204"/>
    <col min="18" max="18" width="3.54296875" style="2"/>
    <col min="19" max="19" width="9" style="2" customWidth="1"/>
    <col min="20" max="20" width="11.54296875" style="2" customWidth="1"/>
    <col min="21" max="21" width="18.453125" style="2" customWidth="1"/>
    <col min="22" max="22" width="22.26953125" style="2" customWidth="1"/>
    <col min="23" max="23" width="3.54296875" style="204"/>
    <col min="24" max="24" width="3.54296875" style="2"/>
    <col min="25" max="25" width="9" style="2" customWidth="1"/>
    <col min="26" max="26" width="11.54296875" style="2" customWidth="1"/>
    <col min="27" max="27" width="18.453125" style="2" customWidth="1"/>
    <col min="28" max="28" width="22.26953125" style="2" customWidth="1"/>
    <col min="29" max="16384" width="3.54296875" style="2"/>
  </cols>
  <sheetData>
    <row r="1" spans="2:28" ht="15" customHeight="1">
      <c r="B1" s="374"/>
      <c r="C1" s="375"/>
      <c r="D1" s="376"/>
      <c r="E1" s="381"/>
      <c r="F1" s="375"/>
      <c r="G1" s="376"/>
      <c r="H1" s="382"/>
      <c r="I1" s="383"/>
      <c r="J1" s="384"/>
      <c r="K1" s="1"/>
      <c r="M1" s="9"/>
      <c r="N1" s="9"/>
      <c r="O1" s="9"/>
      <c r="P1" s="9"/>
      <c r="S1" s="110"/>
      <c r="T1" s="308"/>
      <c r="U1" s="308"/>
      <c r="V1" s="308"/>
      <c r="Y1" s="110"/>
      <c r="Z1" s="308"/>
      <c r="AA1" s="308"/>
      <c r="AB1" s="308"/>
    </row>
    <row r="2" spans="2:28" s="4" customFormat="1" ht="15" customHeight="1">
      <c r="B2" s="377"/>
      <c r="C2" s="312"/>
      <c r="D2" s="378"/>
      <c r="E2" s="379"/>
      <c r="F2" s="358"/>
      <c r="G2" s="380"/>
      <c r="H2" s="385"/>
      <c r="I2" s="308"/>
      <c r="J2" s="386"/>
      <c r="K2" s="3"/>
      <c r="L2" s="199"/>
      <c r="M2" s="9"/>
      <c r="N2" s="9"/>
      <c r="O2" s="9"/>
      <c r="P2" s="9"/>
      <c r="Q2" s="199"/>
      <c r="T2" s="308"/>
      <c r="U2" s="308"/>
      <c r="V2" s="308"/>
      <c r="W2" s="199"/>
      <c r="Z2" s="308"/>
      <c r="AA2" s="308"/>
      <c r="AB2" s="308"/>
    </row>
    <row r="3" spans="2:28" s="4" customFormat="1" ht="15" customHeight="1">
      <c r="B3" s="377"/>
      <c r="C3" s="312"/>
      <c r="D3" s="378"/>
      <c r="E3" s="390"/>
      <c r="F3" s="391"/>
      <c r="G3" s="392"/>
      <c r="H3" s="385"/>
      <c r="I3" s="308"/>
      <c r="J3" s="386"/>
      <c r="K3" s="3"/>
      <c r="L3" s="199"/>
      <c r="M3" s="9"/>
      <c r="N3" s="9"/>
      <c r="O3" s="9"/>
      <c r="P3" s="9"/>
      <c r="Q3" s="199"/>
      <c r="T3" s="308"/>
      <c r="U3" s="308"/>
      <c r="V3" s="308"/>
      <c r="W3" s="199"/>
      <c r="Z3" s="308"/>
      <c r="AA3" s="308"/>
      <c r="AB3" s="308"/>
    </row>
    <row r="4" spans="2:28" s="4" customFormat="1" ht="15" customHeight="1" thickBot="1">
      <c r="B4" s="379"/>
      <c r="C4" s="358"/>
      <c r="D4" s="380"/>
      <c r="E4" s="393"/>
      <c r="F4" s="393"/>
      <c r="G4" s="394"/>
      <c r="H4" s="387"/>
      <c r="I4" s="388"/>
      <c r="J4" s="389"/>
      <c r="K4" s="3"/>
      <c r="L4" s="199"/>
      <c r="M4" s="9"/>
      <c r="N4" s="9"/>
      <c r="O4" s="9"/>
      <c r="P4" s="9"/>
      <c r="Q4" s="199"/>
      <c r="T4" s="308"/>
      <c r="U4" s="308"/>
      <c r="V4" s="308"/>
      <c r="W4" s="199"/>
      <c r="Z4" s="308"/>
      <c r="AA4" s="308"/>
      <c r="AB4" s="308"/>
    </row>
    <row r="5" spans="2:28" s="4" customFormat="1" ht="10.5" customHeight="1" thickBot="1">
      <c r="H5" s="5"/>
      <c r="I5" s="5"/>
      <c r="J5" s="5"/>
      <c r="L5" s="199"/>
      <c r="M5" s="9"/>
      <c r="N5" s="9"/>
      <c r="O5" s="9"/>
      <c r="P5" s="9"/>
      <c r="Q5" s="199"/>
      <c r="W5" s="199"/>
    </row>
    <row r="6" spans="2:28" s="9" customFormat="1" ht="17.25" customHeight="1">
      <c r="B6" s="6" t="s">
        <v>0</v>
      </c>
      <c r="C6" s="7"/>
      <c r="D6" s="395" t="s">
        <v>1</v>
      </c>
      <c r="E6" s="396"/>
      <c r="F6" s="396"/>
      <c r="G6" s="396"/>
      <c r="H6" s="8" t="s">
        <v>2</v>
      </c>
      <c r="I6" s="397">
        <f ca="1">NOW()</f>
        <v>44309.744414699075</v>
      </c>
      <c r="J6" s="398"/>
      <c r="L6" s="226"/>
      <c r="Q6" s="226"/>
      <c r="S6" s="11"/>
      <c r="T6" s="8"/>
      <c r="U6" s="309"/>
      <c r="V6" s="310"/>
      <c r="W6" s="226"/>
      <c r="Y6" s="11"/>
      <c r="Z6" s="8"/>
      <c r="AA6" s="309"/>
      <c r="AB6" s="310"/>
    </row>
    <row r="7" spans="2:28" s="9" customFormat="1" ht="46.5" customHeight="1">
      <c r="B7" s="10"/>
      <c r="C7" s="11"/>
      <c r="D7" s="358"/>
      <c r="E7" s="358"/>
      <c r="F7" s="358"/>
      <c r="G7" s="358"/>
      <c r="H7" s="8"/>
      <c r="I7" s="399"/>
      <c r="J7" s="400"/>
      <c r="L7" s="226"/>
      <c r="Q7" s="226"/>
      <c r="S7" s="11"/>
      <c r="T7" s="8"/>
      <c r="U7" s="311"/>
      <c r="V7" s="312"/>
      <c r="W7" s="226"/>
      <c r="Y7" s="11"/>
      <c r="Z7" s="8"/>
      <c r="AA7" s="311"/>
      <c r="AB7" s="312"/>
    </row>
    <row r="8" spans="2:28" s="9" customFormat="1" ht="17.25" customHeight="1">
      <c r="B8" s="10" t="s">
        <v>3</v>
      </c>
      <c r="C8" s="11"/>
      <c r="D8" s="357" t="s">
        <v>4</v>
      </c>
      <c r="E8" s="358"/>
      <c r="F8" s="358"/>
      <c r="G8" s="358"/>
      <c r="H8" s="8" t="s">
        <v>5</v>
      </c>
      <c r="I8" s="359" t="s">
        <v>6</v>
      </c>
      <c r="J8" s="360"/>
      <c r="K8" s="12"/>
      <c r="L8" s="226"/>
      <c r="Q8" s="226"/>
      <c r="S8" s="11"/>
      <c r="T8" s="8"/>
      <c r="U8" s="313"/>
      <c r="V8" s="313"/>
      <c r="W8" s="226"/>
      <c r="Y8" s="11"/>
      <c r="Z8" s="8"/>
      <c r="AA8" s="313"/>
      <c r="AB8" s="313"/>
    </row>
    <row r="9" spans="2:28" s="1" customFormat="1" ht="39" customHeight="1">
      <c r="B9" s="361"/>
      <c r="C9" s="362"/>
      <c r="D9" s="362"/>
      <c r="E9" s="13"/>
      <c r="F9" s="363" t="s">
        <v>7</v>
      </c>
      <c r="G9" s="363"/>
      <c r="H9" s="363"/>
      <c r="I9" s="363"/>
      <c r="J9" s="364"/>
      <c r="L9" s="227"/>
      <c r="M9" s="292" t="s">
        <v>105</v>
      </c>
      <c r="N9" s="293"/>
      <c r="O9" s="293"/>
      <c r="P9" s="294"/>
      <c r="Q9" s="227"/>
      <c r="S9" s="292" t="s">
        <v>106</v>
      </c>
      <c r="T9" s="293"/>
      <c r="U9" s="293"/>
      <c r="V9" s="294"/>
      <c r="W9" s="227"/>
      <c r="Y9" s="292" t="s">
        <v>104</v>
      </c>
      <c r="Z9" s="293"/>
      <c r="AA9" s="293"/>
      <c r="AB9" s="294"/>
    </row>
    <row r="10" spans="2:28" s="17" customFormat="1" ht="25" customHeight="1">
      <c r="B10" s="14" t="s">
        <v>8</v>
      </c>
      <c r="C10" s="365" t="s">
        <v>9</v>
      </c>
      <c r="D10" s="366"/>
      <c r="E10" s="366"/>
      <c r="F10" s="15" t="s">
        <v>10</v>
      </c>
      <c r="G10" s="15" t="s">
        <v>11</v>
      </c>
      <c r="H10" s="15" t="s">
        <v>12</v>
      </c>
      <c r="I10" s="15" t="s">
        <v>13</v>
      </c>
      <c r="J10" s="16" t="s">
        <v>14</v>
      </c>
      <c r="L10" s="228"/>
      <c r="M10" s="15" t="s">
        <v>11</v>
      </c>
      <c r="N10" s="15" t="s">
        <v>12</v>
      </c>
      <c r="O10" s="15" t="s">
        <v>13</v>
      </c>
      <c r="P10" s="16" t="s">
        <v>14</v>
      </c>
      <c r="Q10" s="228"/>
      <c r="S10" s="15" t="s">
        <v>11</v>
      </c>
      <c r="T10" s="15" t="s">
        <v>12</v>
      </c>
      <c r="U10" s="15" t="s">
        <v>13</v>
      </c>
      <c r="V10" s="16" t="s">
        <v>14</v>
      </c>
      <c r="W10" s="228"/>
      <c r="Y10" s="15" t="s">
        <v>11</v>
      </c>
      <c r="Z10" s="15" t="s">
        <v>12</v>
      </c>
      <c r="AA10" s="15" t="s">
        <v>13</v>
      </c>
      <c r="AB10" s="16" t="s">
        <v>14</v>
      </c>
    </row>
    <row r="11" spans="2:28" s="21" customFormat="1" ht="20.149999999999999" customHeight="1">
      <c r="B11" s="18" t="s">
        <v>15</v>
      </c>
      <c r="C11" s="367" t="s">
        <v>16</v>
      </c>
      <c r="D11" s="368"/>
      <c r="E11" s="368"/>
      <c r="F11" s="19"/>
      <c r="G11" s="20"/>
      <c r="H11" s="20"/>
      <c r="I11" s="137"/>
      <c r="J11" s="138"/>
      <c r="L11" s="229"/>
      <c r="M11" s="20"/>
      <c r="N11" s="20"/>
      <c r="O11" s="137"/>
      <c r="P11" s="138"/>
      <c r="Q11" s="229"/>
      <c r="S11" s="20"/>
      <c r="T11" s="20"/>
      <c r="U11" s="137"/>
      <c r="V11" s="138"/>
      <c r="W11" s="229"/>
      <c r="Y11" s="20"/>
      <c r="Z11" s="20"/>
      <c r="AA11" s="137"/>
      <c r="AB11" s="138"/>
    </row>
    <row r="12" spans="2:28" s="26" customFormat="1" ht="15" customHeight="1">
      <c r="B12" s="22">
        <v>1</v>
      </c>
      <c r="C12" s="369" t="s">
        <v>17</v>
      </c>
      <c r="D12" s="370"/>
      <c r="E12" s="370"/>
      <c r="F12" s="23"/>
      <c r="G12" s="24" t="s">
        <v>18</v>
      </c>
      <c r="H12" s="25">
        <v>1</v>
      </c>
      <c r="I12" s="41">
        <v>20000</v>
      </c>
      <c r="J12" s="41">
        <v>20000</v>
      </c>
      <c r="L12" s="35"/>
      <c r="M12" s="24" t="s">
        <v>18</v>
      </c>
      <c r="N12" s="25">
        <v>1</v>
      </c>
      <c r="O12" s="41">
        <v>30000</v>
      </c>
      <c r="P12" s="41">
        <f>O12*N12</f>
        <v>30000</v>
      </c>
      <c r="Q12" s="35"/>
      <c r="S12" s="24" t="s">
        <v>18</v>
      </c>
      <c r="T12" s="25">
        <v>1</v>
      </c>
      <c r="U12" s="41">
        <v>6000</v>
      </c>
      <c r="V12" s="41">
        <f>U12*T12</f>
        <v>6000</v>
      </c>
      <c r="W12" s="35"/>
      <c r="Y12" s="24" t="s">
        <v>18</v>
      </c>
      <c r="Z12" s="25">
        <v>1</v>
      </c>
      <c r="AA12" s="41">
        <v>10000</v>
      </c>
      <c r="AB12" s="41">
        <f>AA12*Z12</f>
        <v>10000</v>
      </c>
    </row>
    <row r="13" spans="2:28" s="26" customFormat="1" ht="15" customHeight="1">
      <c r="B13" s="22"/>
      <c r="C13" s="279"/>
      <c r="D13" s="280"/>
      <c r="E13" s="280"/>
      <c r="F13" s="23"/>
      <c r="G13" s="24"/>
      <c r="H13" s="25"/>
      <c r="I13" s="41"/>
      <c r="J13" s="139"/>
      <c r="L13" s="35"/>
      <c r="M13" s="24"/>
      <c r="N13" s="25"/>
      <c r="O13" s="41"/>
      <c r="P13" s="139"/>
      <c r="Q13" s="35"/>
      <c r="S13" s="24"/>
      <c r="T13" s="25"/>
      <c r="U13" s="41"/>
      <c r="V13" s="139"/>
      <c r="W13" s="35"/>
      <c r="Y13" s="24"/>
      <c r="Z13" s="25"/>
      <c r="AA13" s="41"/>
      <c r="AB13" s="139"/>
    </row>
    <row r="14" spans="2:28" s="26" customFormat="1" ht="15" customHeight="1">
      <c r="B14" s="22"/>
      <c r="C14" s="346" t="s">
        <v>19</v>
      </c>
      <c r="D14" s="347"/>
      <c r="E14" s="348"/>
      <c r="F14" s="23"/>
      <c r="G14" s="24"/>
      <c r="H14" s="25"/>
      <c r="I14" s="41"/>
      <c r="J14" s="27">
        <f>SUM(J12)</f>
        <v>20000</v>
      </c>
      <c r="L14" s="35"/>
      <c r="M14" s="24"/>
      <c r="N14" s="25"/>
      <c r="O14" s="41"/>
      <c r="P14" s="27">
        <f>SUM(P12)</f>
        <v>30000</v>
      </c>
      <c r="Q14" s="35"/>
      <c r="S14" s="24"/>
      <c r="T14" s="25"/>
      <c r="U14" s="41"/>
      <c r="V14" s="27">
        <f>SUM(V12)</f>
        <v>6000</v>
      </c>
      <c r="W14" s="35"/>
      <c r="Y14" s="24"/>
      <c r="Z14" s="25"/>
      <c r="AA14" s="41"/>
      <c r="AB14" s="27">
        <f>SUM(AB12)</f>
        <v>10000</v>
      </c>
    </row>
    <row r="15" spans="2:28" s="26" customFormat="1" ht="15" customHeight="1">
      <c r="B15" s="22">
        <v>2</v>
      </c>
      <c r="C15" s="369" t="s">
        <v>20</v>
      </c>
      <c r="D15" s="370"/>
      <c r="E15" s="370"/>
      <c r="F15" s="23"/>
      <c r="G15" s="24"/>
      <c r="H15" s="25"/>
      <c r="I15" s="41"/>
      <c r="J15" s="139"/>
      <c r="L15" s="35"/>
      <c r="M15" s="24"/>
      <c r="N15" s="25"/>
      <c r="O15" s="41"/>
      <c r="P15" s="139"/>
      <c r="Q15" s="35"/>
      <c r="S15" s="24"/>
      <c r="T15" s="25"/>
      <c r="U15" s="41"/>
      <c r="V15" s="139"/>
      <c r="W15" s="35"/>
      <c r="Y15" s="24"/>
      <c r="Z15" s="25"/>
      <c r="AA15" s="41"/>
      <c r="AB15" s="139"/>
    </row>
    <row r="16" spans="2:28" s="26" customFormat="1" ht="15" customHeight="1">
      <c r="B16" s="22"/>
      <c r="C16" s="279" t="s">
        <v>21</v>
      </c>
      <c r="D16" s="280"/>
      <c r="E16" s="280"/>
      <c r="F16" s="23"/>
      <c r="G16" s="28" t="s">
        <v>18</v>
      </c>
      <c r="H16" s="140">
        <v>1</v>
      </c>
      <c r="I16" s="141">
        <v>15000</v>
      </c>
      <c r="J16" s="29">
        <f>H16*I16</f>
        <v>15000</v>
      </c>
      <c r="L16" s="35"/>
      <c r="M16" s="28" t="s">
        <v>18</v>
      </c>
      <c r="N16" s="140">
        <v>1</v>
      </c>
      <c r="O16" s="141">
        <v>30000</v>
      </c>
      <c r="P16" s="29">
        <f>N16*O16</f>
        <v>30000</v>
      </c>
      <c r="Q16" s="35"/>
      <c r="S16" s="28" t="s">
        <v>18</v>
      </c>
      <c r="T16" s="140">
        <v>1</v>
      </c>
      <c r="U16" s="141">
        <v>14100</v>
      </c>
      <c r="V16" s="29">
        <f>T16*U16</f>
        <v>14100</v>
      </c>
      <c r="W16" s="35"/>
      <c r="Y16" s="28" t="s">
        <v>18</v>
      </c>
      <c r="Z16" s="140">
        <v>1</v>
      </c>
      <c r="AA16" s="141">
        <v>5000</v>
      </c>
      <c r="AB16" s="29">
        <f>Z16*AA16</f>
        <v>5000</v>
      </c>
    </row>
    <row r="17" spans="2:28" s="26" customFormat="1" ht="15" customHeight="1">
      <c r="B17" s="22"/>
      <c r="C17" s="279" t="s">
        <v>22</v>
      </c>
      <c r="D17" s="280"/>
      <c r="E17" s="280"/>
      <c r="F17" s="23"/>
      <c r="G17" s="24"/>
      <c r="H17" s="25"/>
      <c r="I17" s="41"/>
      <c r="J17" s="139"/>
      <c r="L17" s="35"/>
      <c r="M17" s="24"/>
      <c r="N17" s="25"/>
      <c r="O17" s="41"/>
      <c r="P17" s="139"/>
      <c r="Q17" s="35"/>
      <c r="S17" s="24"/>
      <c r="T17" s="25">
        <v>1</v>
      </c>
      <c r="U17" s="41"/>
      <c r="V17" s="29">
        <f t="shared" ref="V17:V31" si="0">T17*U17</f>
        <v>0</v>
      </c>
      <c r="W17" s="35"/>
      <c r="Y17" s="24"/>
      <c r="Z17" s="25"/>
      <c r="AA17" s="41"/>
      <c r="AB17" s="29">
        <f t="shared" ref="AB17:AB31" si="1">Z17*AA17</f>
        <v>0</v>
      </c>
    </row>
    <row r="18" spans="2:28" s="26" customFormat="1" ht="15" customHeight="1">
      <c r="B18" s="22"/>
      <c r="C18" s="279" t="s">
        <v>23</v>
      </c>
      <c r="D18" s="280"/>
      <c r="E18" s="280"/>
      <c r="F18" s="23"/>
      <c r="G18" s="24"/>
      <c r="H18" s="30"/>
      <c r="I18" s="41"/>
      <c r="J18" s="139"/>
      <c r="L18" s="35"/>
      <c r="M18" s="24"/>
      <c r="N18" s="30"/>
      <c r="O18" s="41"/>
      <c r="P18" s="139"/>
      <c r="Q18" s="35"/>
      <c r="S18" s="24"/>
      <c r="T18" s="30">
        <v>75</v>
      </c>
      <c r="U18" s="41"/>
      <c r="V18" s="29">
        <f t="shared" si="0"/>
        <v>0</v>
      </c>
      <c r="W18" s="35"/>
      <c r="Y18" s="24" t="s">
        <v>111</v>
      </c>
      <c r="Z18" s="30">
        <v>1</v>
      </c>
      <c r="AA18" s="41"/>
      <c r="AB18" s="29">
        <f t="shared" si="1"/>
        <v>0</v>
      </c>
    </row>
    <row r="19" spans="2:28" s="26" customFormat="1" ht="15" customHeight="1">
      <c r="B19" s="22"/>
      <c r="C19" s="279" t="s">
        <v>24</v>
      </c>
      <c r="D19" s="280"/>
      <c r="E19" s="280"/>
      <c r="F19" s="23"/>
      <c r="G19" s="24"/>
      <c r="H19" s="30"/>
      <c r="I19" s="41"/>
      <c r="J19" s="139"/>
      <c r="L19" s="35"/>
      <c r="M19" s="24"/>
      <c r="N19" s="30"/>
      <c r="O19" s="41"/>
      <c r="P19" s="139"/>
      <c r="Q19" s="35"/>
      <c r="S19" s="24"/>
      <c r="T19" s="30">
        <v>1</v>
      </c>
      <c r="U19" s="41"/>
      <c r="V19" s="29">
        <f t="shared" si="0"/>
        <v>0</v>
      </c>
      <c r="W19" s="35"/>
      <c r="Y19" s="24"/>
      <c r="Z19" s="30"/>
      <c r="AA19" s="41"/>
      <c r="AB19" s="29">
        <f t="shared" si="1"/>
        <v>0</v>
      </c>
    </row>
    <row r="20" spans="2:28" s="26" customFormat="1" ht="15" customHeight="1">
      <c r="B20" s="22"/>
      <c r="C20" s="279" t="s">
        <v>25</v>
      </c>
      <c r="D20" s="280"/>
      <c r="E20" s="280"/>
      <c r="F20" s="23"/>
      <c r="G20" s="24"/>
      <c r="H20" s="30"/>
      <c r="I20" s="41"/>
      <c r="J20" s="139"/>
      <c r="L20" s="35"/>
      <c r="M20" s="24"/>
      <c r="N20" s="30"/>
      <c r="O20" s="41"/>
      <c r="P20" s="139"/>
      <c r="Q20" s="35"/>
      <c r="S20" s="24"/>
      <c r="T20" s="30">
        <v>3</v>
      </c>
      <c r="U20" s="41"/>
      <c r="V20" s="29">
        <f t="shared" si="0"/>
        <v>0</v>
      </c>
      <c r="W20" s="35"/>
      <c r="Y20" s="24"/>
      <c r="Z20" s="30"/>
      <c r="AA20" s="41"/>
      <c r="AB20" s="29">
        <f t="shared" si="1"/>
        <v>0</v>
      </c>
    </row>
    <row r="21" spans="2:28" s="26" customFormat="1" ht="15" customHeight="1">
      <c r="B21" s="22"/>
      <c r="C21" s="279" t="s">
        <v>26</v>
      </c>
      <c r="D21" s="280"/>
      <c r="E21" s="280"/>
      <c r="F21" s="23"/>
      <c r="G21" s="24"/>
      <c r="H21" s="30"/>
      <c r="I21" s="41"/>
      <c r="J21" s="139"/>
      <c r="L21" s="35"/>
      <c r="M21" s="24"/>
      <c r="N21" s="30"/>
      <c r="O21" s="41"/>
      <c r="P21" s="139"/>
      <c r="Q21" s="35"/>
      <c r="S21" s="24"/>
      <c r="T21" s="30">
        <v>2</v>
      </c>
      <c r="U21" s="41"/>
      <c r="V21" s="29">
        <f t="shared" si="0"/>
        <v>0</v>
      </c>
      <c r="W21" s="35"/>
      <c r="Y21" s="24"/>
      <c r="Z21" s="30">
        <v>2</v>
      </c>
      <c r="AA21" s="41"/>
      <c r="AB21" s="29">
        <f t="shared" si="1"/>
        <v>0</v>
      </c>
    </row>
    <row r="22" spans="2:28" s="26" customFormat="1" ht="15" customHeight="1">
      <c r="B22" s="22"/>
      <c r="C22" s="279" t="s">
        <v>27</v>
      </c>
      <c r="D22" s="280"/>
      <c r="E22" s="280"/>
      <c r="F22" s="23"/>
      <c r="G22" s="24"/>
      <c r="H22" s="30"/>
      <c r="I22" s="41"/>
      <c r="J22" s="139"/>
      <c r="L22" s="35"/>
      <c r="M22" s="24"/>
      <c r="N22" s="30"/>
      <c r="O22" s="41"/>
      <c r="P22" s="139"/>
      <c r="Q22" s="35"/>
      <c r="S22" s="24"/>
      <c r="T22" s="30">
        <v>2</v>
      </c>
      <c r="U22" s="41"/>
      <c r="V22" s="29">
        <f t="shared" si="0"/>
        <v>0</v>
      </c>
      <c r="W22" s="35"/>
      <c r="Y22" s="24"/>
      <c r="Z22" s="30">
        <v>1</v>
      </c>
      <c r="AA22" s="41"/>
      <c r="AB22" s="29">
        <f t="shared" si="1"/>
        <v>0</v>
      </c>
    </row>
    <row r="23" spans="2:28" s="26" customFormat="1" ht="15" customHeight="1">
      <c r="B23" s="22"/>
      <c r="C23" s="279" t="s">
        <v>28</v>
      </c>
      <c r="D23" s="280"/>
      <c r="E23" s="280"/>
      <c r="F23" s="23"/>
      <c r="G23" s="24"/>
      <c r="H23" s="30"/>
      <c r="I23" s="41"/>
      <c r="J23" s="139"/>
      <c r="L23" s="35"/>
      <c r="M23" s="24"/>
      <c r="N23" s="30"/>
      <c r="O23" s="41"/>
      <c r="P23" s="139"/>
      <c r="Q23" s="35"/>
      <c r="S23" s="24"/>
      <c r="T23" s="30">
        <v>1</v>
      </c>
      <c r="U23" s="41"/>
      <c r="V23" s="29">
        <f t="shared" si="0"/>
        <v>0</v>
      </c>
      <c r="W23" s="35"/>
      <c r="Y23" s="24"/>
      <c r="Z23" s="30"/>
      <c r="AA23" s="41"/>
      <c r="AB23" s="29">
        <f t="shared" si="1"/>
        <v>0</v>
      </c>
    </row>
    <row r="24" spans="2:28" s="26" customFormat="1" ht="15" customHeight="1">
      <c r="B24" s="22"/>
      <c r="C24" s="279" t="s">
        <v>29</v>
      </c>
      <c r="D24" s="280"/>
      <c r="E24" s="280"/>
      <c r="F24" s="23"/>
      <c r="G24" s="31" t="s">
        <v>30</v>
      </c>
      <c r="H24" s="140">
        <v>10</v>
      </c>
      <c r="I24" s="32">
        <v>260</v>
      </c>
      <c r="J24" s="29">
        <f t="shared" ref="J24:J31" si="2">H24*I24</f>
        <v>2600</v>
      </c>
      <c r="L24" s="35"/>
      <c r="M24" s="31" t="s">
        <v>30</v>
      </c>
      <c r="N24" s="140">
        <v>10</v>
      </c>
      <c r="O24" s="32"/>
      <c r="P24" s="29">
        <f t="shared" ref="P24:P31" si="3">N24*O24</f>
        <v>0</v>
      </c>
      <c r="Q24" s="35"/>
      <c r="S24" s="31" t="s">
        <v>30</v>
      </c>
      <c r="T24" s="140">
        <v>10</v>
      </c>
      <c r="U24" s="32">
        <v>150</v>
      </c>
      <c r="V24" s="29">
        <f t="shared" si="0"/>
        <v>1500</v>
      </c>
      <c r="W24" s="35"/>
      <c r="Y24" s="31" t="s">
        <v>30</v>
      </c>
      <c r="Z24" s="140">
        <v>10</v>
      </c>
      <c r="AA24" s="32">
        <v>120</v>
      </c>
      <c r="AB24" s="29">
        <f t="shared" si="1"/>
        <v>1200</v>
      </c>
    </row>
    <row r="25" spans="2:28" s="26" customFormat="1" ht="15" customHeight="1">
      <c r="B25" s="22"/>
      <c r="C25" s="279" t="s">
        <v>31</v>
      </c>
      <c r="D25" s="280"/>
      <c r="E25" s="280"/>
      <c r="F25" s="23"/>
      <c r="G25" s="31" t="s">
        <v>32</v>
      </c>
      <c r="H25" s="140">
        <v>10</v>
      </c>
      <c r="I25" s="32">
        <v>535.25</v>
      </c>
      <c r="J25" s="29">
        <f t="shared" si="2"/>
        <v>5352.5</v>
      </c>
      <c r="L25" s="35"/>
      <c r="M25" s="31" t="s">
        <v>32</v>
      </c>
      <c r="N25" s="140">
        <v>10</v>
      </c>
      <c r="O25" s="32"/>
      <c r="P25" s="29">
        <f t="shared" si="3"/>
        <v>0</v>
      </c>
      <c r="Q25" s="35"/>
      <c r="S25" s="31" t="s">
        <v>32</v>
      </c>
      <c r="T25" s="140">
        <v>10</v>
      </c>
      <c r="U25" s="32">
        <v>400</v>
      </c>
      <c r="V25" s="29">
        <f t="shared" si="0"/>
        <v>4000</v>
      </c>
      <c r="W25" s="35"/>
      <c r="Y25" s="31" t="s">
        <v>32</v>
      </c>
      <c r="Z25" s="140">
        <v>10</v>
      </c>
      <c r="AA25" s="32">
        <v>395</v>
      </c>
      <c r="AB25" s="29">
        <f t="shared" si="1"/>
        <v>3950</v>
      </c>
    </row>
    <row r="26" spans="2:28" s="26" customFormat="1" ht="15" customHeight="1">
      <c r="B26" s="22"/>
      <c r="C26" s="279" t="s">
        <v>33</v>
      </c>
      <c r="D26" s="280"/>
      <c r="E26" s="280"/>
      <c r="F26" s="23"/>
      <c r="G26" s="31" t="s">
        <v>30</v>
      </c>
      <c r="H26" s="140">
        <v>10</v>
      </c>
      <c r="I26" s="32">
        <v>290</v>
      </c>
      <c r="J26" s="29">
        <f t="shared" si="2"/>
        <v>2900</v>
      </c>
      <c r="L26" s="35"/>
      <c r="M26" s="31" t="s">
        <v>30</v>
      </c>
      <c r="N26" s="140">
        <v>10</v>
      </c>
      <c r="O26" s="32"/>
      <c r="P26" s="29">
        <f t="shared" si="3"/>
        <v>0</v>
      </c>
      <c r="Q26" s="35"/>
      <c r="S26" s="31" t="s">
        <v>30</v>
      </c>
      <c r="T26" s="140">
        <v>10</v>
      </c>
      <c r="U26" s="32">
        <v>350</v>
      </c>
      <c r="V26" s="29">
        <f t="shared" si="0"/>
        <v>3500</v>
      </c>
      <c r="W26" s="35"/>
      <c r="Y26" s="31" t="s">
        <v>30</v>
      </c>
      <c r="Z26" s="140">
        <v>10</v>
      </c>
      <c r="AA26" s="32">
        <v>200</v>
      </c>
      <c r="AB26" s="29">
        <f t="shared" si="1"/>
        <v>2000</v>
      </c>
    </row>
    <row r="27" spans="2:28" s="26" customFormat="1" ht="15" customHeight="1">
      <c r="B27" s="22"/>
      <c r="C27" s="279" t="s">
        <v>34</v>
      </c>
      <c r="D27" s="280"/>
      <c r="E27" s="280"/>
      <c r="F27" s="23"/>
      <c r="G27" s="31" t="s">
        <v>30</v>
      </c>
      <c r="H27" s="140">
        <v>2</v>
      </c>
      <c r="I27" s="32">
        <v>550.25</v>
      </c>
      <c r="J27" s="29">
        <f t="shared" si="2"/>
        <v>1100.5</v>
      </c>
      <c r="L27" s="35"/>
      <c r="M27" s="31" t="s">
        <v>30</v>
      </c>
      <c r="N27" s="140">
        <v>2</v>
      </c>
      <c r="O27" s="32"/>
      <c r="P27" s="29">
        <f t="shared" si="3"/>
        <v>0</v>
      </c>
      <c r="Q27" s="35"/>
      <c r="S27" s="31" t="s">
        <v>30</v>
      </c>
      <c r="T27" s="140">
        <v>2</v>
      </c>
      <c r="U27" s="32">
        <v>650</v>
      </c>
      <c r="V27" s="29">
        <f t="shared" si="0"/>
        <v>1300</v>
      </c>
      <c r="W27" s="35"/>
      <c r="Y27" s="31" t="s">
        <v>30</v>
      </c>
      <c r="Z27" s="140">
        <v>2</v>
      </c>
      <c r="AA27" s="32">
        <v>480</v>
      </c>
      <c r="AB27" s="29">
        <f>AA27*Z27</f>
        <v>960</v>
      </c>
    </row>
    <row r="28" spans="2:28" s="26" customFormat="1" ht="14.25" customHeight="1">
      <c r="B28" s="22"/>
      <c r="C28" s="279" t="s">
        <v>35</v>
      </c>
      <c r="D28" s="280"/>
      <c r="E28" s="280"/>
      <c r="F28" s="23"/>
      <c r="G28" s="31" t="s">
        <v>18</v>
      </c>
      <c r="H28" s="140">
        <v>1</v>
      </c>
      <c r="I28" s="32">
        <v>5000</v>
      </c>
      <c r="J28" s="29">
        <f t="shared" si="2"/>
        <v>5000</v>
      </c>
      <c r="L28" s="35"/>
      <c r="M28" s="31" t="s">
        <v>18</v>
      </c>
      <c r="N28" s="140">
        <v>1</v>
      </c>
      <c r="O28" s="32"/>
      <c r="P28" s="29">
        <f t="shared" si="3"/>
        <v>0</v>
      </c>
      <c r="Q28" s="35"/>
      <c r="S28" s="31" t="s">
        <v>18</v>
      </c>
      <c r="T28" s="140">
        <v>1</v>
      </c>
      <c r="U28" s="32">
        <v>1000</v>
      </c>
      <c r="V28" s="29">
        <f t="shared" si="0"/>
        <v>1000</v>
      </c>
      <c r="W28" s="35"/>
      <c r="Y28" s="31" t="s">
        <v>18</v>
      </c>
      <c r="Z28" s="140">
        <v>1</v>
      </c>
      <c r="AA28" s="32">
        <v>3800</v>
      </c>
      <c r="AB28" s="29">
        <f t="shared" si="1"/>
        <v>3800</v>
      </c>
    </row>
    <row r="29" spans="2:28" s="26" customFormat="1" ht="15" customHeight="1">
      <c r="B29" s="22"/>
      <c r="C29" s="279" t="s">
        <v>36</v>
      </c>
      <c r="D29" s="280"/>
      <c r="E29" s="280"/>
      <c r="F29" s="23"/>
      <c r="G29" s="31" t="s">
        <v>37</v>
      </c>
      <c r="H29" s="140">
        <v>2</v>
      </c>
      <c r="I29" s="32">
        <v>4625.25</v>
      </c>
      <c r="J29" s="29">
        <f t="shared" si="2"/>
        <v>9250.5</v>
      </c>
      <c r="L29" s="35"/>
      <c r="M29" s="31" t="s">
        <v>37</v>
      </c>
      <c r="N29" s="140">
        <v>2</v>
      </c>
      <c r="O29" s="32"/>
      <c r="P29" s="29">
        <f t="shared" si="3"/>
        <v>0</v>
      </c>
      <c r="Q29" s="35"/>
      <c r="S29" s="31" t="s">
        <v>37</v>
      </c>
      <c r="T29" s="140">
        <v>2</v>
      </c>
      <c r="U29" s="32">
        <v>3000</v>
      </c>
      <c r="V29" s="29">
        <f t="shared" si="0"/>
        <v>6000</v>
      </c>
      <c r="W29" s="35"/>
      <c r="Y29" s="31" t="s">
        <v>37</v>
      </c>
      <c r="Z29" s="140">
        <v>2</v>
      </c>
      <c r="AA29" s="32">
        <v>1795</v>
      </c>
      <c r="AB29" s="29">
        <f t="shared" si="1"/>
        <v>3590</v>
      </c>
    </row>
    <row r="30" spans="2:28" s="26" customFormat="1" ht="15" customHeight="1">
      <c r="B30" s="22"/>
      <c r="C30" s="279" t="s">
        <v>38</v>
      </c>
      <c r="D30" s="280"/>
      <c r="E30" s="280"/>
      <c r="F30" s="23"/>
      <c r="G30" s="31" t="s">
        <v>30</v>
      </c>
      <c r="H30" s="140">
        <v>20</v>
      </c>
      <c r="I30" s="32">
        <v>96.95</v>
      </c>
      <c r="J30" s="29">
        <f t="shared" si="2"/>
        <v>1939</v>
      </c>
      <c r="L30" s="35"/>
      <c r="M30" s="31" t="s">
        <v>30</v>
      </c>
      <c r="N30" s="140">
        <v>20</v>
      </c>
      <c r="O30" s="32"/>
      <c r="P30" s="29">
        <f t="shared" si="3"/>
        <v>0</v>
      </c>
      <c r="Q30" s="35"/>
      <c r="S30" s="31" t="s">
        <v>30</v>
      </c>
      <c r="T30" s="140">
        <v>20</v>
      </c>
      <c r="U30" s="32">
        <v>80</v>
      </c>
      <c r="V30" s="29">
        <f t="shared" si="0"/>
        <v>1600</v>
      </c>
      <c r="W30" s="35"/>
      <c r="Y30" s="31" t="s">
        <v>30</v>
      </c>
      <c r="Z30" s="140">
        <v>20</v>
      </c>
      <c r="AA30" s="32">
        <v>35</v>
      </c>
      <c r="AB30" s="29">
        <f t="shared" si="1"/>
        <v>700</v>
      </c>
    </row>
    <row r="31" spans="2:28" s="26" customFormat="1" ht="15" customHeight="1">
      <c r="B31" s="22"/>
      <c r="C31" s="279" t="s">
        <v>39</v>
      </c>
      <c r="D31" s="280"/>
      <c r="E31" s="280"/>
      <c r="F31" s="23"/>
      <c r="G31" s="31" t="s">
        <v>37</v>
      </c>
      <c r="H31" s="140">
        <v>2</v>
      </c>
      <c r="I31" s="32">
        <v>3650</v>
      </c>
      <c r="J31" s="29">
        <f t="shared" si="2"/>
        <v>7300</v>
      </c>
      <c r="L31" s="35"/>
      <c r="M31" s="31" t="s">
        <v>37</v>
      </c>
      <c r="N31" s="140">
        <v>2</v>
      </c>
      <c r="O31" s="32"/>
      <c r="P31" s="29">
        <f t="shared" si="3"/>
        <v>0</v>
      </c>
      <c r="Q31" s="35"/>
      <c r="S31" s="31" t="s">
        <v>37</v>
      </c>
      <c r="T31" s="140">
        <v>2</v>
      </c>
      <c r="U31" s="32">
        <v>900</v>
      </c>
      <c r="V31" s="29">
        <f t="shared" si="0"/>
        <v>1800</v>
      </c>
      <c r="W31" s="35"/>
      <c r="Y31" s="31" t="s">
        <v>37</v>
      </c>
      <c r="Z31" s="140">
        <v>2</v>
      </c>
      <c r="AA31" s="32">
        <v>580</v>
      </c>
      <c r="AB31" s="29">
        <f t="shared" si="1"/>
        <v>1160</v>
      </c>
    </row>
    <row r="32" spans="2:28" s="26" customFormat="1" ht="15" customHeight="1">
      <c r="B32" s="22"/>
      <c r="C32" s="346" t="s">
        <v>40</v>
      </c>
      <c r="D32" s="347"/>
      <c r="E32" s="348"/>
      <c r="F32" s="23"/>
      <c r="G32" s="28"/>
      <c r="H32" s="140"/>
      <c r="I32" s="141"/>
      <c r="J32" s="27">
        <f>SUM(J16:J31)</f>
        <v>50442.5</v>
      </c>
      <c r="L32" s="35"/>
      <c r="M32" s="28"/>
      <c r="N32" s="140"/>
      <c r="O32" s="141"/>
      <c r="P32" s="27">
        <f>SUM(P16:P31)</f>
        <v>30000</v>
      </c>
      <c r="Q32" s="35"/>
      <c r="S32" s="28"/>
      <c r="T32" s="140"/>
      <c r="U32" s="141"/>
      <c r="V32" s="27">
        <f>SUM(V16:V31)</f>
        <v>34800</v>
      </c>
      <c r="W32" s="35"/>
      <c r="Y32" s="28"/>
      <c r="Z32" s="140"/>
      <c r="AA32" s="141"/>
      <c r="AB32" s="27">
        <f>SUM(AB16:AB31)</f>
        <v>22360</v>
      </c>
    </row>
    <row r="33" spans="1:28" s="26" customFormat="1" ht="15" customHeight="1">
      <c r="B33" s="33">
        <v>3</v>
      </c>
      <c r="C33" s="371" t="s">
        <v>41</v>
      </c>
      <c r="D33" s="372"/>
      <c r="E33" s="373"/>
      <c r="F33" s="23"/>
      <c r="G33" s="24"/>
      <c r="H33" s="34"/>
      <c r="I33" s="41"/>
      <c r="J33" s="139"/>
      <c r="L33" s="35"/>
      <c r="M33" s="24"/>
      <c r="N33" s="34"/>
      <c r="O33" s="41"/>
      <c r="P33" s="139"/>
      <c r="Q33" s="35"/>
      <c r="S33" s="24"/>
      <c r="T33" s="34"/>
      <c r="U33" s="41"/>
      <c r="V33" s="139"/>
      <c r="W33" s="35"/>
      <c r="Y33" s="24"/>
      <c r="Z33" s="34"/>
      <c r="AA33" s="41"/>
      <c r="AB33" s="139"/>
    </row>
    <row r="34" spans="1:28" s="35" customFormat="1" ht="15" customHeight="1">
      <c r="B34" s="36"/>
      <c r="C34" s="37" t="s">
        <v>42</v>
      </c>
      <c r="D34" s="38"/>
      <c r="E34" s="38"/>
      <c r="F34" s="39"/>
      <c r="G34" s="31" t="s">
        <v>43</v>
      </c>
      <c r="H34" s="140">
        <v>1</v>
      </c>
      <c r="I34" s="141">
        <v>7500</v>
      </c>
      <c r="J34" s="29">
        <f t="shared" ref="J34:J37" si="4">H34*I34</f>
        <v>7500</v>
      </c>
      <c r="M34" s="31" t="s">
        <v>43</v>
      </c>
      <c r="N34" s="140">
        <v>1</v>
      </c>
      <c r="O34" s="141">
        <v>5000</v>
      </c>
      <c r="P34" s="29">
        <f t="shared" ref="P34:P37" si="5">N34*O34</f>
        <v>5000</v>
      </c>
      <c r="S34" s="31" t="s">
        <v>43</v>
      </c>
      <c r="T34" s="140">
        <v>1</v>
      </c>
      <c r="U34" s="141">
        <v>6750</v>
      </c>
      <c r="V34" s="29">
        <f t="shared" ref="V34:V37" si="6">T34*U34</f>
        <v>6750</v>
      </c>
      <c r="Y34" s="31" t="s">
        <v>43</v>
      </c>
      <c r="Z34" s="140">
        <v>1</v>
      </c>
      <c r="AA34" s="141">
        <v>6200</v>
      </c>
      <c r="AB34" s="29">
        <f t="shared" ref="AB34:AB37" si="7">Z34*AA34</f>
        <v>6200</v>
      </c>
    </row>
    <row r="35" spans="1:28" s="26" customFormat="1" ht="15" customHeight="1">
      <c r="B35" s="33"/>
      <c r="C35" s="281" t="s">
        <v>44</v>
      </c>
      <c r="D35" s="40"/>
      <c r="E35" s="40"/>
      <c r="F35" s="23"/>
      <c r="G35" s="31" t="s">
        <v>43</v>
      </c>
      <c r="H35" s="140">
        <v>2</v>
      </c>
      <c r="I35" s="141">
        <v>7500</v>
      </c>
      <c r="J35" s="29">
        <f t="shared" si="4"/>
        <v>15000</v>
      </c>
      <c r="L35" s="35"/>
      <c r="M35" s="31" t="s">
        <v>43</v>
      </c>
      <c r="N35" s="140">
        <v>2</v>
      </c>
      <c r="O35" s="141">
        <v>5000</v>
      </c>
      <c r="P35" s="29">
        <f t="shared" si="5"/>
        <v>10000</v>
      </c>
      <c r="Q35" s="35"/>
      <c r="S35" s="31" t="s">
        <v>43</v>
      </c>
      <c r="T35" s="140">
        <v>2</v>
      </c>
      <c r="U35" s="141">
        <v>9750</v>
      </c>
      <c r="V35" s="29">
        <f t="shared" si="6"/>
        <v>19500</v>
      </c>
      <c r="W35" s="35"/>
      <c r="Y35" s="31" t="s">
        <v>43</v>
      </c>
      <c r="Z35" s="140">
        <v>2</v>
      </c>
      <c r="AA35" s="141">
        <v>4690</v>
      </c>
      <c r="AB35" s="29">
        <f t="shared" si="7"/>
        <v>9380</v>
      </c>
    </row>
    <row r="36" spans="1:28" s="26" customFormat="1" ht="15" customHeight="1">
      <c r="B36" s="33"/>
      <c r="C36" s="281" t="s">
        <v>45</v>
      </c>
      <c r="D36" s="40"/>
      <c r="E36" s="40"/>
      <c r="F36" s="23"/>
      <c r="G36" s="31" t="s">
        <v>43</v>
      </c>
      <c r="H36" s="140">
        <v>1</v>
      </c>
      <c r="I36" s="141">
        <v>3750</v>
      </c>
      <c r="J36" s="29">
        <v>2500</v>
      </c>
      <c r="L36" s="35"/>
      <c r="M36" s="31" t="s">
        <v>43</v>
      </c>
      <c r="N36" s="140">
        <v>1</v>
      </c>
      <c r="O36" s="141">
        <v>3000</v>
      </c>
      <c r="P36" s="29">
        <f t="shared" si="5"/>
        <v>3000</v>
      </c>
      <c r="Q36" s="35"/>
      <c r="S36" s="31" t="s">
        <v>43</v>
      </c>
      <c r="T36" s="140">
        <v>1</v>
      </c>
      <c r="U36" s="141">
        <v>4500</v>
      </c>
      <c r="V36" s="29">
        <f t="shared" si="6"/>
        <v>4500</v>
      </c>
      <c r="W36" s="35"/>
      <c r="Y36" s="31" t="s">
        <v>43</v>
      </c>
      <c r="Z36" s="140">
        <v>1</v>
      </c>
      <c r="AA36" s="141">
        <v>3100</v>
      </c>
      <c r="AB36" s="29">
        <f t="shared" si="7"/>
        <v>3100</v>
      </c>
    </row>
    <row r="37" spans="1:28" s="35" customFormat="1" ht="15" customHeight="1">
      <c r="B37" s="36"/>
      <c r="C37" s="37" t="s">
        <v>46</v>
      </c>
      <c r="D37" s="38"/>
      <c r="E37" s="38"/>
      <c r="F37" s="39"/>
      <c r="G37" s="31" t="s">
        <v>43</v>
      </c>
      <c r="H37" s="140">
        <v>1</v>
      </c>
      <c r="I37" s="41">
        <v>3000</v>
      </c>
      <c r="J37" s="29">
        <f t="shared" si="4"/>
        <v>3000</v>
      </c>
      <c r="M37" s="31" t="s">
        <v>43</v>
      </c>
      <c r="N37" s="140">
        <v>1</v>
      </c>
      <c r="O37" s="41">
        <v>3000</v>
      </c>
      <c r="P37" s="29">
        <f t="shared" si="5"/>
        <v>3000</v>
      </c>
      <c r="S37" s="31" t="s">
        <v>43</v>
      </c>
      <c r="T37" s="140">
        <v>1</v>
      </c>
      <c r="U37" s="41">
        <v>2250</v>
      </c>
      <c r="V37" s="29">
        <f t="shared" si="6"/>
        <v>2250</v>
      </c>
      <c r="Y37" s="31" t="s">
        <v>43</v>
      </c>
      <c r="Z37" s="140">
        <v>1</v>
      </c>
      <c r="AA37" s="41">
        <v>2000</v>
      </c>
      <c r="AB37" s="29">
        <f t="shared" si="7"/>
        <v>2000</v>
      </c>
    </row>
    <row r="38" spans="1:28" s="35" customFormat="1" ht="15" customHeight="1">
      <c r="B38" s="36"/>
      <c r="C38" s="37"/>
      <c r="D38" s="38"/>
      <c r="E38" s="38"/>
      <c r="F38" s="39"/>
      <c r="G38" s="31"/>
      <c r="H38" s="140"/>
      <c r="I38" s="41"/>
      <c r="J38" s="29"/>
      <c r="M38" s="31"/>
      <c r="N38" s="140"/>
      <c r="O38" s="41"/>
      <c r="P38" s="29"/>
      <c r="S38" s="31"/>
      <c r="T38" s="140"/>
      <c r="U38" s="41"/>
      <c r="V38" s="29"/>
      <c r="Y38" s="31"/>
      <c r="Z38" s="140"/>
      <c r="AA38" s="41"/>
      <c r="AB38" s="29"/>
    </row>
    <row r="39" spans="1:28" s="35" customFormat="1" ht="15" customHeight="1">
      <c r="B39" s="36"/>
      <c r="C39" s="37"/>
      <c r="D39" s="38"/>
      <c r="E39" s="38"/>
      <c r="F39" s="39"/>
      <c r="G39" s="31"/>
      <c r="H39" s="140"/>
      <c r="I39" s="41"/>
      <c r="J39" s="29"/>
      <c r="M39" s="31"/>
      <c r="N39" s="140"/>
      <c r="O39" s="41"/>
      <c r="P39" s="29"/>
      <c r="S39" s="31"/>
      <c r="T39" s="140"/>
      <c r="U39" s="41"/>
      <c r="V39" s="29"/>
      <c r="Y39" s="31"/>
      <c r="Z39" s="140"/>
      <c r="AA39" s="41"/>
      <c r="AB39" s="29"/>
    </row>
    <row r="40" spans="1:28" s="35" customFormat="1" ht="15" customHeight="1">
      <c r="B40" s="36"/>
      <c r="C40" s="346" t="s">
        <v>47</v>
      </c>
      <c r="D40" s="347"/>
      <c r="E40" s="348"/>
      <c r="F40" s="39"/>
      <c r="G40" s="28"/>
      <c r="H40" s="140"/>
      <c r="I40" s="141"/>
      <c r="J40" s="27">
        <f>SUM(J34:J37)</f>
        <v>28000</v>
      </c>
      <c r="M40" s="142"/>
      <c r="N40" s="142"/>
      <c r="O40" s="142"/>
      <c r="P40" s="27">
        <f>SUM(P34:P37)</f>
        <v>21000</v>
      </c>
      <c r="S40" s="28"/>
      <c r="T40" s="140"/>
      <c r="U40" s="141"/>
      <c r="V40" s="27">
        <f>SUM(V34:V37)</f>
        <v>33000</v>
      </c>
      <c r="Y40" s="28"/>
      <c r="Z40" s="140"/>
      <c r="AA40" s="141"/>
      <c r="AB40" s="27">
        <f>SUM(AB34:AB37)</f>
        <v>20680</v>
      </c>
    </row>
    <row r="41" spans="1:28" s="35" customFormat="1" ht="15" customHeight="1">
      <c r="B41" s="36"/>
      <c r="C41" s="334" t="s">
        <v>48</v>
      </c>
      <c r="D41" s="335"/>
      <c r="E41" s="336"/>
      <c r="F41" s="39"/>
      <c r="G41" s="42"/>
      <c r="H41" s="43"/>
      <c r="I41" s="142"/>
      <c r="J41" s="44">
        <f>J14+J32+J40</f>
        <v>98442.5</v>
      </c>
      <c r="M41" s="142"/>
      <c r="N41" s="142"/>
      <c r="O41" s="142"/>
      <c r="P41" s="44">
        <f>P14+P32+P40</f>
        <v>81000</v>
      </c>
      <c r="S41" s="42"/>
      <c r="T41" s="43"/>
      <c r="U41" s="142"/>
      <c r="V41" s="44">
        <f>V14+V32+V40</f>
        <v>73800</v>
      </c>
      <c r="Y41" s="42"/>
      <c r="Z41" s="43"/>
      <c r="AA41" s="142"/>
      <c r="AB41" s="44">
        <f>AB14+AB32+AB40</f>
        <v>53040</v>
      </c>
    </row>
    <row r="42" spans="1:28" s="35" customFormat="1" ht="15" customHeight="1">
      <c r="B42" s="45"/>
      <c r="C42" s="273"/>
      <c r="D42" s="273"/>
      <c r="E42" s="273"/>
      <c r="F42" s="39"/>
      <c r="G42" s="42"/>
      <c r="H42" s="43"/>
      <c r="I42" s="142"/>
      <c r="J42" s="46"/>
      <c r="M42" s="142"/>
      <c r="N42" s="142"/>
      <c r="O42" s="142"/>
      <c r="P42" s="46"/>
      <c r="S42" s="42"/>
      <c r="T42" s="43"/>
      <c r="U42" s="142"/>
      <c r="V42" s="46"/>
      <c r="Y42" s="42"/>
      <c r="Z42" s="43"/>
      <c r="AA42" s="142"/>
      <c r="AB42" s="46"/>
    </row>
    <row r="43" spans="1:28" s="55" customFormat="1" ht="15" customHeight="1">
      <c r="A43" s="47"/>
      <c r="B43" s="48"/>
      <c r="C43" s="49"/>
      <c r="D43" s="270"/>
      <c r="E43" s="50"/>
      <c r="F43" s="51"/>
      <c r="G43" s="52"/>
      <c r="H43" s="53"/>
      <c r="I43" s="54"/>
      <c r="J43" s="143"/>
      <c r="M43" s="142"/>
      <c r="N43" s="142"/>
      <c r="O43" s="142"/>
      <c r="P43" s="143"/>
      <c r="S43" s="52"/>
      <c r="T43" s="53"/>
      <c r="U43" s="54"/>
      <c r="V43" s="143"/>
      <c r="Y43" s="52"/>
      <c r="Z43" s="53"/>
      <c r="AA43" s="54"/>
      <c r="AB43" s="143"/>
    </row>
    <row r="44" spans="1:28" s="56" customFormat="1" ht="15" customHeight="1">
      <c r="B44" s="48" t="s">
        <v>49</v>
      </c>
      <c r="C44" s="49" t="s">
        <v>50</v>
      </c>
      <c r="D44" s="57"/>
      <c r="E44" s="58"/>
      <c r="F44" s="51"/>
      <c r="G44" s="59"/>
      <c r="H44" s="148"/>
      <c r="I44" s="141"/>
      <c r="J44" s="29"/>
      <c r="L44" s="55"/>
      <c r="M44" s="142"/>
      <c r="N44" s="142"/>
      <c r="O44" s="142"/>
      <c r="P44" s="29"/>
      <c r="Q44" s="55"/>
      <c r="S44" s="59"/>
      <c r="T44" s="144"/>
      <c r="U44" s="141"/>
      <c r="V44" s="29"/>
      <c r="W44" s="55"/>
      <c r="Y44" s="59"/>
      <c r="Z44" s="144"/>
      <c r="AA44" s="141"/>
      <c r="AB44" s="29"/>
    </row>
    <row r="45" spans="1:28" s="55" customFormat="1" ht="15" customHeight="1">
      <c r="B45" s="48"/>
      <c r="C45" s="60" t="s">
        <v>51</v>
      </c>
      <c r="D45" s="57"/>
      <c r="E45" s="58"/>
      <c r="F45" s="51"/>
      <c r="G45" s="161" t="s">
        <v>30</v>
      </c>
      <c r="H45" s="148">
        <v>5</v>
      </c>
      <c r="I45" s="141">
        <v>5162.76</v>
      </c>
      <c r="J45" s="29">
        <f t="shared" ref="J45:J47" si="8">H45*I45</f>
        <v>25813.800000000003</v>
      </c>
      <c r="M45" s="142" t="s">
        <v>30</v>
      </c>
      <c r="N45" s="148">
        <v>5</v>
      </c>
      <c r="O45" s="142">
        <v>15000</v>
      </c>
      <c r="P45" s="29">
        <f t="shared" ref="P45:P47" si="9">N45*O45</f>
        <v>75000</v>
      </c>
      <c r="S45" s="161" t="s">
        <v>30</v>
      </c>
      <c r="T45" s="148">
        <v>5</v>
      </c>
      <c r="U45" s="141">
        <v>10000</v>
      </c>
      <c r="V45" s="29">
        <f t="shared" ref="V45:V47" si="10">T45*U45</f>
        <v>50000</v>
      </c>
      <c r="Y45" s="161" t="s">
        <v>30</v>
      </c>
      <c r="Z45" s="148">
        <v>5</v>
      </c>
      <c r="AA45" s="141">
        <v>6500</v>
      </c>
      <c r="AB45" s="29">
        <f t="shared" ref="AB45:AB47" si="11">Z45*AA45</f>
        <v>32500</v>
      </c>
    </row>
    <row r="46" spans="1:28" s="55" customFormat="1" ht="15" customHeight="1">
      <c r="B46" s="48"/>
      <c r="C46" s="60" t="s">
        <v>52</v>
      </c>
      <c r="D46" s="57"/>
      <c r="E46" s="58"/>
      <c r="F46" s="51"/>
      <c r="G46" s="161" t="s">
        <v>53</v>
      </c>
      <c r="H46" s="148">
        <v>62</v>
      </c>
      <c r="I46" s="144">
        <v>491.66</v>
      </c>
      <c r="J46" s="29">
        <f t="shared" si="8"/>
        <v>30482.920000000002</v>
      </c>
      <c r="M46" s="142" t="s">
        <v>53</v>
      </c>
      <c r="N46" s="148">
        <v>62</v>
      </c>
      <c r="O46" s="142">
        <v>1500</v>
      </c>
      <c r="P46" s="29">
        <f t="shared" si="9"/>
        <v>93000</v>
      </c>
      <c r="S46" s="161" t="s">
        <v>53</v>
      </c>
      <c r="T46" s="148">
        <v>62</v>
      </c>
      <c r="U46" s="144">
        <v>300</v>
      </c>
      <c r="V46" s="29">
        <f t="shared" si="10"/>
        <v>18600</v>
      </c>
      <c r="Y46" s="161" t="s">
        <v>53</v>
      </c>
      <c r="Z46" s="148">
        <v>62</v>
      </c>
      <c r="AA46" s="144">
        <v>480</v>
      </c>
      <c r="AB46" s="29">
        <f t="shared" si="11"/>
        <v>29760</v>
      </c>
    </row>
    <row r="47" spans="1:28" s="55" customFormat="1" ht="15" customHeight="1">
      <c r="B47" s="48"/>
      <c r="C47" s="60" t="s">
        <v>54</v>
      </c>
      <c r="D47" s="57"/>
      <c r="E47" s="58"/>
      <c r="F47" s="51"/>
      <c r="G47" s="161" t="s">
        <v>53</v>
      </c>
      <c r="H47" s="148">
        <v>1</v>
      </c>
      <c r="I47" s="141">
        <v>1015.79</v>
      </c>
      <c r="J47" s="29">
        <f t="shared" si="8"/>
        <v>1015.79</v>
      </c>
      <c r="M47" s="142" t="s">
        <v>53</v>
      </c>
      <c r="N47" s="148">
        <v>1</v>
      </c>
      <c r="O47" s="142">
        <v>2000</v>
      </c>
      <c r="P47" s="29">
        <f t="shared" si="9"/>
        <v>2000</v>
      </c>
      <c r="S47" s="161" t="s">
        <v>53</v>
      </c>
      <c r="T47" s="148">
        <v>1</v>
      </c>
      <c r="U47" s="141">
        <v>2100</v>
      </c>
      <c r="V47" s="29">
        <f t="shared" si="10"/>
        <v>2100</v>
      </c>
      <c r="Y47" s="161" t="s">
        <v>53</v>
      </c>
      <c r="Z47" s="148">
        <v>1</v>
      </c>
      <c r="AA47" s="141">
        <v>6200</v>
      </c>
      <c r="AB47" s="29">
        <f t="shared" si="11"/>
        <v>6200</v>
      </c>
    </row>
    <row r="48" spans="1:28" s="55" customFormat="1" ht="15" customHeight="1">
      <c r="B48" s="45"/>
      <c r="C48" s="343" t="s">
        <v>55</v>
      </c>
      <c r="D48" s="344"/>
      <c r="E48" s="345"/>
      <c r="F48" s="51"/>
      <c r="G48" s="161" t="s">
        <v>53</v>
      </c>
      <c r="H48" s="148">
        <v>15</v>
      </c>
      <c r="I48" s="141">
        <v>5994.19</v>
      </c>
      <c r="J48" s="29">
        <f>H48*I48</f>
        <v>89912.849999999991</v>
      </c>
      <c r="M48" s="142" t="s">
        <v>53</v>
      </c>
      <c r="N48" s="148">
        <v>15</v>
      </c>
      <c r="O48" s="142">
        <v>8000</v>
      </c>
      <c r="P48" s="29">
        <f>N48*O48</f>
        <v>120000</v>
      </c>
      <c r="S48" s="161" t="s">
        <v>53</v>
      </c>
      <c r="T48" s="148">
        <v>15</v>
      </c>
      <c r="U48" s="141">
        <v>6895</v>
      </c>
      <c r="V48" s="29">
        <f>T48*U48</f>
        <v>103425</v>
      </c>
      <c r="Y48" s="161" t="s">
        <v>53</v>
      </c>
      <c r="Z48" s="148">
        <v>15</v>
      </c>
      <c r="AA48" s="141">
        <v>5205</v>
      </c>
      <c r="AB48" s="29">
        <f>Z48*AA48</f>
        <v>78075</v>
      </c>
    </row>
    <row r="49" spans="2:28" s="55" customFormat="1" ht="15" customHeight="1">
      <c r="B49" s="45"/>
      <c r="C49" s="274" t="s">
        <v>56</v>
      </c>
      <c r="D49" s="274"/>
      <c r="E49" s="274"/>
      <c r="F49" s="51"/>
      <c r="G49" s="161" t="s">
        <v>30</v>
      </c>
      <c r="H49" s="148">
        <v>8</v>
      </c>
      <c r="I49" s="141">
        <v>342.25</v>
      </c>
      <c r="J49" s="29">
        <f>H49*I49</f>
        <v>2738</v>
      </c>
      <c r="M49" s="142" t="s">
        <v>30</v>
      </c>
      <c r="N49" s="148">
        <v>8</v>
      </c>
      <c r="O49" s="142">
        <v>4000</v>
      </c>
      <c r="P49" s="29">
        <f>N49*O49</f>
        <v>32000</v>
      </c>
      <c r="S49" s="161" t="s">
        <v>30</v>
      </c>
      <c r="T49" s="148">
        <v>8</v>
      </c>
      <c r="U49" s="141">
        <v>350</v>
      </c>
      <c r="V49" s="29">
        <f>T49*U49</f>
        <v>2800</v>
      </c>
      <c r="Y49" s="161" t="s">
        <v>30</v>
      </c>
      <c r="Z49" s="148">
        <v>8</v>
      </c>
      <c r="AA49" s="141">
        <v>485</v>
      </c>
      <c r="AB49" s="29">
        <f>Z49*AA49</f>
        <v>3880</v>
      </c>
    </row>
    <row r="50" spans="2:28" s="55" customFormat="1" ht="15" customHeight="1">
      <c r="B50" s="45"/>
      <c r="C50" s="274" t="s">
        <v>107</v>
      </c>
      <c r="D50" s="274"/>
      <c r="E50" s="274"/>
      <c r="F50" s="51"/>
      <c r="G50" s="161"/>
      <c r="H50" s="148"/>
      <c r="I50" s="141"/>
      <c r="J50" s="27"/>
      <c r="M50" s="142"/>
      <c r="N50" s="148"/>
      <c r="O50" s="142"/>
      <c r="P50" s="27"/>
      <c r="S50" s="161"/>
      <c r="T50" s="148">
        <v>16</v>
      </c>
      <c r="U50" s="141">
        <v>45</v>
      </c>
      <c r="V50" s="29">
        <f>T50*U50</f>
        <v>720</v>
      </c>
      <c r="Y50" s="161"/>
      <c r="Z50" s="148"/>
      <c r="AA50" s="141"/>
      <c r="AB50" s="27"/>
    </row>
    <row r="51" spans="2:28" s="55" customFormat="1" ht="15" customHeight="1">
      <c r="B51" s="45"/>
      <c r="C51" s="274" t="s">
        <v>109</v>
      </c>
      <c r="D51" s="274"/>
      <c r="E51" s="274"/>
      <c r="F51" s="51"/>
      <c r="G51" s="161"/>
      <c r="H51" s="148"/>
      <c r="I51" s="141"/>
      <c r="J51" s="27"/>
      <c r="M51" s="142"/>
      <c r="N51" s="148"/>
      <c r="O51" s="142"/>
      <c r="P51" s="27"/>
      <c r="S51" s="161"/>
      <c r="T51" s="148">
        <v>1</v>
      </c>
      <c r="U51" s="141">
        <v>3795</v>
      </c>
      <c r="V51" s="29">
        <f>T51*U51</f>
        <v>3795</v>
      </c>
      <c r="Y51" s="161"/>
      <c r="Z51" s="148"/>
      <c r="AA51" s="141"/>
      <c r="AB51" s="27"/>
    </row>
    <row r="52" spans="2:28" s="56" customFormat="1" ht="15" customHeight="1">
      <c r="B52" s="45"/>
      <c r="C52" s="159" t="s">
        <v>108</v>
      </c>
      <c r="D52" s="274"/>
      <c r="E52" s="274"/>
      <c r="F52" s="51"/>
      <c r="G52" s="59"/>
      <c r="H52" s="148"/>
      <c r="I52" s="141"/>
      <c r="J52" s="27"/>
      <c r="L52" s="55"/>
      <c r="M52" s="142"/>
      <c r="N52" s="148"/>
      <c r="O52" s="142"/>
      <c r="P52" s="27"/>
      <c r="Q52" s="55"/>
      <c r="S52" s="59"/>
      <c r="T52" s="148">
        <v>1</v>
      </c>
      <c r="U52" s="141">
        <v>4540</v>
      </c>
      <c r="V52" s="29">
        <f>T52*U52</f>
        <v>4540</v>
      </c>
      <c r="W52" s="55"/>
      <c r="Y52" s="59"/>
      <c r="Z52" s="148"/>
      <c r="AA52" s="141"/>
      <c r="AB52" s="27"/>
    </row>
    <row r="53" spans="2:28" s="56" customFormat="1" ht="15" customHeight="1">
      <c r="B53" s="45"/>
      <c r="C53" s="274"/>
      <c r="D53" s="274"/>
      <c r="E53" s="274"/>
      <c r="F53" s="51"/>
      <c r="G53" s="59"/>
      <c r="H53" s="148"/>
      <c r="I53" s="141"/>
      <c r="J53" s="27"/>
      <c r="L53" s="55"/>
      <c r="M53" s="142"/>
      <c r="N53" s="148"/>
      <c r="O53" s="142"/>
      <c r="P53" s="27"/>
      <c r="Q53" s="55"/>
      <c r="S53" s="59"/>
      <c r="T53" s="148"/>
      <c r="U53" s="141"/>
      <c r="V53" s="27"/>
      <c r="W53" s="55"/>
      <c r="Y53" s="59"/>
      <c r="Z53" s="148"/>
      <c r="AA53" s="141"/>
      <c r="AB53" s="27"/>
    </row>
    <row r="54" spans="2:28" s="56" customFormat="1" ht="15" customHeight="1">
      <c r="B54" s="45"/>
      <c r="C54" s="274"/>
      <c r="D54" s="274"/>
      <c r="E54" s="274"/>
      <c r="F54" s="51"/>
      <c r="G54" s="59"/>
      <c r="H54" s="148"/>
      <c r="I54" s="141"/>
      <c r="J54" s="27"/>
      <c r="L54" s="55"/>
      <c r="M54" s="142"/>
      <c r="N54" s="148"/>
      <c r="O54" s="142"/>
      <c r="P54" s="27"/>
      <c r="Q54" s="55"/>
      <c r="S54" s="59"/>
      <c r="T54" s="148"/>
      <c r="U54" s="141"/>
      <c r="V54" s="27"/>
      <c r="W54" s="55"/>
      <c r="Y54" s="59"/>
      <c r="Z54" s="148"/>
      <c r="AA54" s="141"/>
      <c r="AB54" s="27"/>
    </row>
    <row r="55" spans="2:28" s="56" customFormat="1" ht="15" customHeight="1">
      <c r="B55" s="45"/>
      <c r="C55" s="346"/>
      <c r="D55" s="347"/>
      <c r="E55" s="348"/>
      <c r="F55" s="51"/>
      <c r="G55" s="59"/>
      <c r="H55" s="148"/>
      <c r="I55" s="141"/>
      <c r="J55" s="27">
        <f>SUM(J45:J49)</f>
        <v>149963.35999999999</v>
      </c>
      <c r="L55" s="55"/>
      <c r="M55" s="142"/>
      <c r="N55" s="148"/>
      <c r="O55" s="142"/>
      <c r="P55" s="27">
        <f>SUM(P45:P49)</f>
        <v>322000</v>
      </c>
      <c r="Q55" s="55"/>
      <c r="S55" s="59"/>
      <c r="T55" s="148"/>
      <c r="U55" s="141"/>
      <c r="V55" s="27">
        <f>SUM(V45:V52)</f>
        <v>185980</v>
      </c>
      <c r="W55" s="55"/>
      <c r="Y55" s="59"/>
      <c r="Z55" s="148"/>
      <c r="AA55" s="141"/>
      <c r="AB55" s="27">
        <f>AB49+AB48+AB47+AB46+AB45</f>
        <v>150415</v>
      </c>
    </row>
    <row r="56" spans="2:28" s="56" customFormat="1" ht="15" customHeight="1">
      <c r="B56" s="45"/>
      <c r="C56" s="349"/>
      <c r="D56" s="350"/>
      <c r="E56" s="58"/>
      <c r="F56" s="51"/>
      <c r="G56" s="59"/>
      <c r="H56" s="148"/>
      <c r="I56" s="141"/>
      <c r="J56" s="29"/>
      <c r="L56" s="55"/>
      <c r="M56" s="142"/>
      <c r="N56" s="148"/>
      <c r="O56" s="142"/>
      <c r="P56" s="29"/>
      <c r="Q56" s="55"/>
      <c r="S56" s="59"/>
      <c r="T56" s="148"/>
      <c r="U56" s="141"/>
      <c r="V56" s="29"/>
      <c r="W56" s="55"/>
      <c r="Y56" s="59"/>
      <c r="Z56" s="148"/>
      <c r="AA56" s="141"/>
      <c r="AB56" s="29"/>
    </row>
    <row r="57" spans="2:28" s="56" customFormat="1" ht="15" customHeight="1">
      <c r="B57" s="45"/>
      <c r="C57" s="334" t="s">
        <v>57</v>
      </c>
      <c r="D57" s="335"/>
      <c r="E57" s="336"/>
      <c r="F57" s="51"/>
      <c r="G57" s="59"/>
      <c r="H57" s="148"/>
      <c r="I57" s="141"/>
      <c r="J57" s="145">
        <f>J55</f>
        <v>149963.35999999999</v>
      </c>
      <c r="L57" s="55"/>
      <c r="M57" s="142"/>
      <c r="N57" s="148"/>
      <c r="O57" s="142"/>
      <c r="P57" s="145">
        <f>P55</f>
        <v>322000</v>
      </c>
      <c r="Q57" s="55"/>
      <c r="S57" s="59"/>
      <c r="T57" s="148"/>
      <c r="U57" s="141"/>
      <c r="V57" s="145">
        <f>V55</f>
        <v>185980</v>
      </c>
      <c r="W57" s="55"/>
      <c r="Y57" s="59"/>
      <c r="Z57" s="148"/>
      <c r="AA57" s="141"/>
      <c r="AB57" s="145">
        <f>AB55</f>
        <v>150415</v>
      </c>
    </row>
    <row r="58" spans="2:28" s="56" customFormat="1" ht="15" customHeight="1">
      <c r="B58" s="45"/>
      <c r="C58" s="61" t="s">
        <v>58</v>
      </c>
      <c r="D58" s="62"/>
      <c r="E58" s="62"/>
      <c r="F58" s="63"/>
      <c r="G58" s="64"/>
      <c r="H58" s="148"/>
      <c r="I58" s="146"/>
      <c r="J58" s="147"/>
      <c r="L58" s="55"/>
      <c r="M58" s="142"/>
      <c r="N58" s="148"/>
      <c r="O58" s="142"/>
      <c r="P58" s="147"/>
      <c r="Q58" s="55"/>
      <c r="S58" s="64"/>
      <c r="T58" s="148"/>
      <c r="U58" s="146"/>
      <c r="V58" s="147"/>
      <c r="W58" s="55"/>
      <c r="Y58" s="64"/>
      <c r="Z58" s="148"/>
      <c r="AA58" s="146"/>
      <c r="AB58" s="147"/>
    </row>
    <row r="59" spans="2:28" s="56" customFormat="1" ht="15" customHeight="1">
      <c r="B59" s="66" t="s">
        <v>59</v>
      </c>
      <c r="C59" s="351" t="s">
        <v>60</v>
      </c>
      <c r="D59" s="352"/>
      <c r="E59" s="353"/>
      <c r="F59" s="63"/>
      <c r="G59" s="67" t="s">
        <v>30</v>
      </c>
      <c r="H59" s="148">
        <v>40</v>
      </c>
      <c r="I59" s="68">
        <v>350</v>
      </c>
      <c r="J59" s="29">
        <f t="shared" ref="J59:J67" si="12">H59*I59</f>
        <v>14000</v>
      </c>
      <c r="L59" s="55"/>
      <c r="M59" s="142" t="s">
        <v>30</v>
      </c>
      <c r="N59" s="148">
        <v>40</v>
      </c>
      <c r="O59" s="142">
        <v>240</v>
      </c>
      <c r="P59" s="29">
        <f t="shared" ref="P59:P67" si="13">N59*O59</f>
        <v>9600</v>
      </c>
      <c r="Q59" s="55"/>
      <c r="S59" s="67" t="s">
        <v>30</v>
      </c>
      <c r="T59" s="148">
        <v>40</v>
      </c>
      <c r="U59" s="68">
        <v>230</v>
      </c>
      <c r="V59" s="29">
        <f t="shared" ref="V59:V67" si="14">T59*U59</f>
        <v>9200</v>
      </c>
      <c r="W59" s="55"/>
      <c r="Y59" s="67" t="s">
        <v>30</v>
      </c>
      <c r="Z59" s="148">
        <v>40</v>
      </c>
      <c r="AA59" s="68">
        <v>175</v>
      </c>
      <c r="AB59" s="29">
        <f t="shared" ref="AB59:AB67" si="15">Z59*AA59</f>
        <v>7000</v>
      </c>
    </row>
    <row r="60" spans="2:28" s="56" customFormat="1" ht="15" customHeight="1">
      <c r="B60" s="22">
        <v>1</v>
      </c>
      <c r="C60" s="354" t="s">
        <v>61</v>
      </c>
      <c r="D60" s="355"/>
      <c r="E60" s="356"/>
      <c r="F60" s="63"/>
      <c r="G60" s="67" t="s">
        <v>30</v>
      </c>
      <c r="H60" s="148">
        <v>40</v>
      </c>
      <c r="I60" s="68">
        <v>180</v>
      </c>
      <c r="J60" s="29">
        <f t="shared" si="12"/>
        <v>7200</v>
      </c>
      <c r="L60" s="55"/>
      <c r="M60" s="142" t="s">
        <v>30</v>
      </c>
      <c r="N60" s="148">
        <v>40</v>
      </c>
      <c r="O60" s="142">
        <v>160</v>
      </c>
      <c r="P60" s="29">
        <f t="shared" si="13"/>
        <v>6400</v>
      </c>
      <c r="Q60" s="55"/>
      <c r="S60" s="67" t="s">
        <v>30</v>
      </c>
      <c r="T60" s="148">
        <v>40</v>
      </c>
      <c r="U60" s="68">
        <v>120</v>
      </c>
      <c r="V60" s="29">
        <f t="shared" si="14"/>
        <v>4800</v>
      </c>
      <c r="W60" s="55"/>
      <c r="Y60" s="67" t="s">
        <v>30</v>
      </c>
      <c r="Z60" s="148">
        <v>40</v>
      </c>
      <c r="AA60" s="68">
        <v>95</v>
      </c>
      <c r="AB60" s="29">
        <f t="shared" si="15"/>
        <v>3800</v>
      </c>
    </row>
    <row r="61" spans="2:28" s="56" customFormat="1" ht="15" customHeight="1">
      <c r="B61" s="22">
        <v>2</v>
      </c>
      <c r="C61" s="354" t="s">
        <v>62</v>
      </c>
      <c r="D61" s="355"/>
      <c r="E61" s="356"/>
      <c r="F61" s="63"/>
      <c r="G61" s="67" t="s">
        <v>30</v>
      </c>
      <c r="H61" s="148">
        <v>30</v>
      </c>
      <c r="I61" s="68">
        <v>185.65</v>
      </c>
      <c r="J61" s="29">
        <f t="shared" si="12"/>
        <v>5569.5</v>
      </c>
      <c r="L61" s="55"/>
      <c r="M61" s="142" t="s">
        <v>30</v>
      </c>
      <c r="N61" s="148">
        <v>30</v>
      </c>
      <c r="O61" s="142">
        <v>160</v>
      </c>
      <c r="P61" s="29">
        <f t="shared" si="13"/>
        <v>4800</v>
      </c>
      <c r="Q61" s="55"/>
      <c r="S61" s="67" t="s">
        <v>30</v>
      </c>
      <c r="T61" s="148">
        <v>30</v>
      </c>
      <c r="U61" s="68">
        <v>155</v>
      </c>
      <c r="V61" s="29">
        <f t="shared" si="14"/>
        <v>4650</v>
      </c>
      <c r="W61" s="55"/>
      <c r="Y61" s="67" t="s">
        <v>30</v>
      </c>
      <c r="Z61" s="148">
        <v>30</v>
      </c>
      <c r="AA61" s="68">
        <v>115</v>
      </c>
      <c r="AB61" s="29">
        <f t="shared" si="15"/>
        <v>3450</v>
      </c>
    </row>
    <row r="62" spans="2:28" s="56" customFormat="1" ht="15" customHeight="1">
      <c r="B62" s="22">
        <v>3</v>
      </c>
      <c r="C62" s="331" t="s">
        <v>63</v>
      </c>
      <c r="D62" s="332"/>
      <c r="E62" s="333"/>
      <c r="F62" s="63"/>
      <c r="G62" s="67" t="s">
        <v>30</v>
      </c>
      <c r="H62" s="148">
        <v>30</v>
      </c>
      <c r="I62" s="68">
        <v>250.35</v>
      </c>
      <c r="J62" s="29">
        <f t="shared" si="12"/>
        <v>7510.5</v>
      </c>
      <c r="L62" s="55"/>
      <c r="M62" s="142" t="s">
        <v>30</v>
      </c>
      <c r="N62" s="148">
        <v>30</v>
      </c>
      <c r="O62" s="142">
        <v>260</v>
      </c>
      <c r="P62" s="29">
        <f t="shared" si="13"/>
        <v>7800</v>
      </c>
      <c r="Q62" s="55"/>
      <c r="S62" s="67" t="s">
        <v>30</v>
      </c>
      <c r="T62" s="148">
        <v>30</v>
      </c>
      <c r="U62" s="68">
        <v>250</v>
      </c>
      <c r="V62" s="29">
        <f t="shared" si="14"/>
        <v>7500</v>
      </c>
      <c r="W62" s="55"/>
      <c r="Y62" s="67" t="s">
        <v>30</v>
      </c>
      <c r="Z62" s="148">
        <v>30</v>
      </c>
      <c r="AA62" s="68">
        <v>195</v>
      </c>
      <c r="AB62" s="29">
        <f t="shared" si="15"/>
        <v>5850</v>
      </c>
    </row>
    <row r="63" spans="2:28" s="56" customFormat="1" ht="15" customHeight="1">
      <c r="B63" s="45">
        <v>4</v>
      </c>
      <c r="C63" s="331" t="s">
        <v>64</v>
      </c>
      <c r="D63" s="332"/>
      <c r="E63" s="333"/>
      <c r="F63" s="63"/>
      <c r="G63" s="67" t="s">
        <v>30</v>
      </c>
      <c r="H63" s="148">
        <v>1</v>
      </c>
      <c r="I63" s="68">
        <v>450.75</v>
      </c>
      <c r="J63" s="29">
        <f t="shared" si="12"/>
        <v>450.75</v>
      </c>
      <c r="L63" s="55"/>
      <c r="M63" s="142" t="s">
        <v>30</v>
      </c>
      <c r="N63" s="148">
        <v>1</v>
      </c>
      <c r="O63" s="142">
        <v>200</v>
      </c>
      <c r="P63" s="29">
        <f t="shared" si="13"/>
        <v>200</v>
      </c>
      <c r="Q63" s="55"/>
      <c r="S63" s="67" t="s">
        <v>30</v>
      </c>
      <c r="T63" s="148">
        <v>1</v>
      </c>
      <c r="U63" s="68">
        <v>200</v>
      </c>
      <c r="V63" s="29">
        <f t="shared" si="14"/>
        <v>200</v>
      </c>
      <c r="W63" s="55"/>
      <c r="Y63" s="67" t="s">
        <v>30</v>
      </c>
      <c r="Z63" s="148">
        <v>1</v>
      </c>
      <c r="AA63" s="68">
        <v>300</v>
      </c>
      <c r="AB63" s="29">
        <f t="shared" si="15"/>
        <v>300</v>
      </c>
    </row>
    <row r="64" spans="2:28" s="56" customFormat="1" ht="15" customHeight="1">
      <c r="B64" s="36"/>
      <c r="C64" s="331" t="s">
        <v>65</v>
      </c>
      <c r="D64" s="332"/>
      <c r="E64" s="271"/>
      <c r="F64" s="63"/>
      <c r="G64" s="67" t="s">
        <v>30</v>
      </c>
      <c r="H64" s="148">
        <v>12</v>
      </c>
      <c r="I64" s="68">
        <v>280.55</v>
      </c>
      <c r="J64" s="29">
        <f t="shared" si="12"/>
        <v>3366.6000000000004</v>
      </c>
      <c r="L64" s="55"/>
      <c r="M64" s="142" t="s">
        <v>30</v>
      </c>
      <c r="N64" s="148">
        <v>12</v>
      </c>
      <c r="O64" s="142">
        <v>200</v>
      </c>
      <c r="P64" s="29">
        <f t="shared" si="13"/>
        <v>2400</v>
      </c>
      <c r="Q64" s="55"/>
      <c r="S64" s="67" t="s">
        <v>30</v>
      </c>
      <c r="T64" s="148">
        <v>12</v>
      </c>
      <c r="U64" s="68">
        <v>120</v>
      </c>
      <c r="V64" s="29">
        <f t="shared" si="14"/>
        <v>1440</v>
      </c>
      <c r="W64" s="55"/>
      <c r="Y64" s="67" t="s">
        <v>30</v>
      </c>
      <c r="Z64" s="148">
        <v>12</v>
      </c>
      <c r="AA64" s="68">
        <v>75</v>
      </c>
      <c r="AB64" s="29">
        <f t="shared" si="15"/>
        <v>900</v>
      </c>
    </row>
    <row r="65" spans="2:28" s="56" customFormat="1" ht="15" customHeight="1">
      <c r="B65" s="36"/>
      <c r="C65" s="331" t="s">
        <v>66</v>
      </c>
      <c r="D65" s="332"/>
      <c r="E65" s="271"/>
      <c r="F65" s="63"/>
      <c r="G65" s="67" t="s">
        <v>30</v>
      </c>
      <c r="H65" s="148">
        <v>1</v>
      </c>
      <c r="I65" s="68">
        <v>1854.65</v>
      </c>
      <c r="J65" s="29">
        <f t="shared" si="12"/>
        <v>1854.65</v>
      </c>
      <c r="L65" s="55"/>
      <c r="M65" s="142" t="s">
        <v>30</v>
      </c>
      <c r="N65" s="148">
        <v>1</v>
      </c>
      <c r="O65" s="142">
        <v>2500</v>
      </c>
      <c r="P65" s="29">
        <f t="shared" si="13"/>
        <v>2500</v>
      </c>
      <c r="Q65" s="55"/>
      <c r="S65" s="67" t="s">
        <v>30</v>
      </c>
      <c r="T65" s="148">
        <v>1</v>
      </c>
      <c r="U65" s="68">
        <v>1200</v>
      </c>
      <c r="V65" s="29">
        <f t="shared" si="14"/>
        <v>1200</v>
      </c>
      <c r="W65" s="55"/>
      <c r="Y65" s="67" t="s">
        <v>30</v>
      </c>
      <c r="Z65" s="148">
        <v>1</v>
      </c>
      <c r="AA65" s="68">
        <v>1350</v>
      </c>
      <c r="AB65" s="29">
        <f t="shared" si="15"/>
        <v>1350</v>
      </c>
    </row>
    <row r="66" spans="2:28" s="56" customFormat="1" ht="15" customHeight="1">
      <c r="B66" s="36"/>
      <c r="C66" s="331" t="s">
        <v>67</v>
      </c>
      <c r="D66" s="332"/>
      <c r="E66" s="333"/>
      <c r="F66" s="63"/>
      <c r="G66" s="67" t="s">
        <v>68</v>
      </c>
      <c r="H66" s="148">
        <v>5</v>
      </c>
      <c r="I66" s="68">
        <v>1602.01</v>
      </c>
      <c r="J66" s="29">
        <f t="shared" si="12"/>
        <v>8010.05</v>
      </c>
      <c r="L66" s="55"/>
      <c r="M66" s="142" t="s">
        <v>68</v>
      </c>
      <c r="N66" s="148">
        <v>5</v>
      </c>
      <c r="O66" s="142">
        <v>900</v>
      </c>
      <c r="P66" s="29">
        <f t="shared" si="13"/>
        <v>4500</v>
      </c>
      <c r="Q66" s="55"/>
      <c r="S66" s="67" t="s">
        <v>68</v>
      </c>
      <c r="T66" s="148">
        <v>5</v>
      </c>
      <c r="U66" s="68">
        <v>800</v>
      </c>
      <c r="V66" s="29">
        <f t="shared" si="14"/>
        <v>4000</v>
      </c>
      <c r="W66" s="55"/>
      <c r="Y66" s="67" t="s">
        <v>68</v>
      </c>
      <c r="Z66" s="148">
        <v>5</v>
      </c>
      <c r="AA66" s="68">
        <v>800</v>
      </c>
      <c r="AB66" s="29">
        <f t="shared" si="15"/>
        <v>4000</v>
      </c>
    </row>
    <row r="67" spans="2:28" s="56" customFormat="1" ht="15" customHeight="1">
      <c r="B67" s="22">
        <v>5</v>
      </c>
      <c r="C67" s="69" t="s">
        <v>69</v>
      </c>
      <c r="D67" s="70"/>
      <c r="E67" s="70"/>
      <c r="F67" s="63"/>
      <c r="G67" s="67" t="s">
        <v>70</v>
      </c>
      <c r="H67" s="148">
        <v>3</v>
      </c>
      <c r="I67" s="68">
        <v>6850</v>
      </c>
      <c r="J67" s="29">
        <f t="shared" si="12"/>
        <v>20550</v>
      </c>
      <c r="L67" s="55"/>
      <c r="M67" s="142" t="s">
        <v>70</v>
      </c>
      <c r="N67" s="148">
        <v>3</v>
      </c>
      <c r="O67" s="142">
        <v>3500</v>
      </c>
      <c r="P67" s="29">
        <f t="shared" si="13"/>
        <v>10500</v>
      </c>
      <c r="Q67" s="55"/>
      <c r="S67" s="67" t="s">
        <v>70</v>
      </c>
      <c r="T67" s="148">
        <v>3</v>
      </c>
      <c r="U67" s="68">
        <v>4000</v>
      </c>
      <c r="V67" s="29">
        <f t="shared" si="14"/>
        <v>12000</v>
      </c>
      <c r="W67" s="55"/>
      <c r="Y67" s="67" t="s">
        <v>70</v>
      </c>
      <c r="Z67" s="148">
        <v>3</v>
      </c>
      <c r="AA67" s="68">
        <v>4500</v>
      </c>
      <c r="AB67" s="29">
        <f t="shared" si="15"/>
        <v>13500</v>
      </c>
    </row>
    <row r="68" spans="2:28" s="56" customFormat="1" ht="15" customHeight="1">
      <c r="B68" s="22">
        <v>10</v>
      </c>
      <c r="C68" s="69" t="s">
        <v>71</v>
      </c>
      <c r="D68" s="70"/>
      <c r="E68" s="70"/>
      <c r="F68" s="63"/>
      <c r="G68" s="71" t="s">
        <v>18</v>
      </c>
      <c r="H68" s="148">
        <v>1</v>
      </c>
      <c r="I68" s="68">
        <v>15000</v>
      </c>
      <c r="J68" s="29">
        <f>I68*H68</f>
        <v>15000</v>
      </c>
      <c r="L68" s="55"/>
      <c r="M68" s="142" t="s">
        <v>18</v>
      </c>
      <c r="N68" s="148">
        <v>1</v>
      </c>
      <c r="O68" s="142">
        <v>10000</v>
      </c>
      <c r="P68" s="29">
        <f>O68*N68</f>
        <v>10000</v>
      </c>
      <c r="Q68" s="55"/>
      <c r="S68" s="71" t="s">
        <v>18</v>
      </c>
      <c r="T68" s="148">
        <v>1</v>
      </c>
      <c r="U68" s="68">
        <v>3000</v>
      </c>
      <c r="V68" s="29">
        <f>U68*T68</f>
        <v>3000</v>
      </c>
      <c r="W68" s="55"/>
      <c r="Y68" s="71" t="s">
        <v>18</v>
      </c>
      <c r="Z68" s="148">
        <v>1</v>
      </c>
      <c r="AA68" s="68">
        <v>4000</v>
      </c>
      <c r="AB68" s="29">
        <f>AA68*Z68</f>
        <v>4000</v>
      </c>
    </row>
    <row r="69" spans="2:28" s="56" customFormat="1" ht="15" customHeight="1">
      <c r="B69" s="22">
        <v>12</v>
      </c>
      <c r="C69" s="334" t="s">
        <v>72</v>
      </c>
      <c r="D69" s="335"/>
      <c r="E69" s="336"/>
      <c r="F69" s="63"/>
      <c r="G69" s="28"/>
      <c r="H69" s="148"/>
      <c r="I69" s="141"/>
      <c r="J69" s="44">
        <f>SUM(J59:J68)</f>
        <v>83512.05</v>
      </c>
      <c r="L69" s="55"/>
      <c r="M69" s="142"/>
      <c r="N69" s="142"/>
      <c r="O69" s="142"/>
      <c r="P69" s="44">
        <f>SUM(P59:P68)</f>
        <v>58700</v>
      </c>
      <c r="Q69" s="55"/>
      <c r="S69" s="28"/>
      <c r="T69" s="144"/>
      <c r="U69" s="141"/>
      <c r="V69" s="44">
        <f>SUM(V59:V68)</f>
        <v>47990</v>
      </c>
      <c r="W69" s="55"/>
      <c r="Y69" s="28"/>
      <c r="Z69" s="144"/>
      <c r="AA69" s="141"/>
      <c r="AB69" s="44">
        <f>SUM(AB59:AB68)</f>
        <v>44150</v>
      </c>
    </row>
    <row r="70" spans="2:28" s="56" customFormat="1" ht="15" customHeight="1">
      <c r="B70" s="22"/>
      <c r="C70" s="69"/>
      <c r="D70" s="72"/>
      <c r="E70" s="72"/>
      <c r="F70" s="63"/>
      <c r="G70" s="73"/>
      <c r="H70" s="148"/>
      <c r="I70" s="149"/>
      <c r="J70" s="46"/>
      <c r="L70" s="55"/>
      <c r="M70" s="142"/>
      <c r="N70" s="142"/>
      <c r="O70" s="142"/>
      <c r="P70" s="46"/>
      <c r="Q70" s="55"/>
      <c r="S70" s="73"/>
      <c r="T70" s="148"/>
      <c r="U70" s="149"/>
      <c r="V70" s="46"/>
      <c r="W70" s="55"/>
      <c r="Y70" s="73"/>
      <c r="Z70" s="148"/>
      <c r="AA70" s="149"/>
      <c r="AB70" s="46"/>
    </row>
    <row r="71" spans="2:28" s="56" customFormat="1" ht="15" customHeight="1">
      <c r="B71" s="22"/>
      <c r="C71" s="278" t="s">
        <v>73</v>
      </c>
      <c r="D71" s="70"/>
      <c r="E71" s="70"/>
      <c r="F71" s="63"/>
      <c r="G71" s="73"/>
      <c r="H71" s="148"/>
      <c r="I71" s="149"/>
      <c r="J71" s="74"/>
      <c r="L71" s="55"/>
      <c r="M71" s="142"/>
      <c r="N71" s="142"/>
      <c r="O71" s="142"/>
      <c r="P71" s="74"/>
      <c r="Q71" s="55"/>
      <c r="S71" s="73"/>
      <c r="T71" s="148"/>
      <c r="U71" s="149"/>
      <c r="V71" s="74"/>
      <c r="W71" s="55"/>
      <c r="Y71" s="73"/>
      <c r="Z71" s="148"/>
      <c r="AA71" s="149"/>
      <c r="AB71" s="74"/>
    </row>
    <row r="72" spans="2:28" s="56" customFormat="1" ht="15" customHeight="1">
      <c r="B72" s="18" t="s">
        <v>74</v>
      </c>
      <c r="C72" s="75" t="s">
        <v>75</v>
      </c>
      <c r="D72" s="276"/>
      <c r="E72" s="276"/>
      <c r="F72" s="140"/>
      <c r="G72" s="67" t="s">
        <v>18</v>
      </c>
      <c r="H72" s="148">
        <v>1</v>
      </c>
      <c r="I72" s="68"/>
      <c r="J72" s="29">
        <f>0.85*J57</f>
        <v>127468.85599999999</v>
      </c>
      <c r="L72" s="55"/>
      <c r="M72" s="142" t="s">
        <v>18</v>
      </c>
      <c r="N72" s="142">
        <v>1</v>
      </c>
      <c r="O72" s="142">
        <v>250000</v>
      </c>
      <c r="P72" s="142">
        <v>250000</v>
      </c>
      <c r="Q72" s="55"/>
      <c r="S72" s="67" t="s">
        <v>18</v>
      </c>
      <c r="T72" s="148">
        <v>1</v>
      </c>
      <c r="U72" s="68">
        <v>80250</v>
      </c>
      <c r="V72" s="68">
        <v>80250</v>
      </c>
      <c r="W72" s="55"/>
      <c r="Y72" s="67" t="s">
        <v>18</v>
      </c>
      <c r="Z72" s="148">
        <v>1</v>
      </c>
      <c r="AA72" s="68">
        <v>82393</v>
      </c>
      <c r="AB72" s="68">
        <f>AA72*Z72</f>
        <v>82393</v>
      </c>
    </row>
    <row r="73" spans="2:28" s="56" customFormat="1" ht="15" customHeight="1">
      <c r="B73" s="76"/>
      <c r="C73" s="75"/>
      <c r="D73" s="276"/>
      <c r="E73" s="276"/>
      <c r="F73" s="140"/>
      <c r="G73" s="67"/>
      <c r="H73" s="148"/>
      <c r="I73" s="68"/>
      <c r="J73" s="29"/>
      <c r="L73" s="55"/>
      <c r="M73" s="142"/>
      <c r="N73" s="142"/>
      <c r="O73" s="142"/>
      <c r="P73" s="29"/>
      <c r="Q73" s="55"/>
      <c r="S73" s="67"/>
      <c r="T73" s="148"/>
      <c r="U73" s="68"/>
      <c r="V73" s="29"/>
      <c r="W73" s="55"/>
      <c r="Y73" s="67"/>
      <c r="Z73" s="148"/>
      <c r="AA73" s="68"/>
      <c r="AB73" s="29"/>
    </row>
    <row r="74" spans="2:28" s="56" customFormat="1" ht="15" customHeight="1">
      <c r="B74" s="76"/>
      <c r="C74" s="334" t="s">
        <v>76</v>
      </c>
      <c r="D74" s="335"/>
      <c r="E74" s="336"/>
      <c r="F74" s="77"/>
      <c r="G74" s="73"/>
      <c r="H74" s="148"/>
      <c r="I74" s="149"/>
      <c r="J74" s="78">
        <f>SUM(J72:J73)</f>
        <v>127468.85599999999</v>
      </c>
      <c r="L74" s="55"/>
      <c r="M74" s="142"/>
      <c r="N74" s="142"/>
      <c r="O74" s="142"/>
      <c r="P74" s="78">
        <f>SUM(P72:P73)</f>
        <v>250000</v>
      </c>
      <c r="Q74" s="55"/>
      <c r="S74" s="73"/>
      <c r="T74" s="148"/>
      <c r="U74" s="149"/>
      <c r="V74" s="78">
        <f>SUM(V72:V73)</f>
        <v>80250</v>
      </c>
      <c r="W74" s="55"/>
      <c r="Y74" s="73"/>
      <c r="Z74" s="148"/>
      <c r="AA74" s="149"/>
      <c r="AB74" s="78">
        <f>SUM(AB72:AB73)</f>
        <v>82393</v>
      </c>
    </row>
    <row r="75" spans="2:28" s="56" customFormat="1" ht="15" customHeight="1">
      <c r="B75" s="76"/>
      <c r="C75" s="272"/>
      <c r="D75" s="79"/>
      <c r="E75" s="80"/>
      <c r="F75" s="63"/>
      <c r="G75" s="73"/>
      <c r="H75" s="148"/>
      <c r="I75" s="149"/>
      <c r="J75" s="74"/>
      <c r="L75" s="55"/>
      <c r="M75" s="142"/>
      <c r="N75" s="142"/>
      <c r="O75" s="142"/>
      <c r="P75" s="74"/>
      <c r="Q75" s="55"/>
      <c r="S75" s="73"/>
      <c r="T75" s="148"/>
      <c r="U75" s="149"/>
      <c r="V75" s="74"/>
      <c r="W75" s="55"/>
      <c r="Y75" s="73"/>
      <c r="Z75" s="148"/>
      <c r="AA75" s="149"/>
      <c r="AB75" s="74"/>
    </row>
    <row r="76" spans="2:28" s="56" customFormat="1" ht="15" customHeight="1">
      <c r="B76" s="22"/>
      <c r="C76" s="278" t="s">
        <v>77</v>
      </c>
      <c r="D76" s="70"/>
      <c r="E76" s="70"/>
      <c r="F76" s="63"/>
      <c r="G76" s="73"/>
      <c r="H76" s="148"/>
      <c r="I76" s="149"/>
      <c r="J76" s="81"/>
      <c r="L76" s="55"/>
      <c r="M76" s="142"/>
      <c r="N76" s="142"/>
      <c r="O76" s="142"/>
      <c r="P76" s="81"/>
      <c r="Q76" s="55"/>
      <c r="S76" s="73"/>
      <c r="T76" s="148"/>
      <c r="U76" s="149"/>
      <c r="V76" s="81"/>
      <c r="W76" s="55"/>
      <c r="Y76" s="73"/>
      <c r="Z76" s="148"/>
      <c r="AA76" s="149"/>
      <c r="AB76" s="81"/>
    </row>
    <row r="77" spans="2:28" s="56" customFormat="1" ht="15" customHeight="1">
      <c r="B77" s="18" t="s">
        <v>78</v>
      </c>
      <c r="C77" s="69" t="s">
        <v>79</v>
      </c>
      <c r="D77" s="70"/>
      <c r="E77" s="70"/>
      <c r="F77" s="63"/>
      <c r="G77" s="73"/>
      <c r="H77" s="148"/>
      <c r="I77" s="149"/>
      <c r="J77" s="81"/>
      <c r="L77" s="55"/>
      <c r="M77" s="142"/>
      <c r="N77" s="142"/>
      <c r="O77" s="142"/>
      <c r="P77" s="81"/>
      <c r="Q77" s="55"/>
      <c r="S77" s="73"/>
      <c r="T77" s="148"/>
      <c r="U77" s="149"/>
      <c r="V77" s="81"/>
      <c r="W77" s="55"/>
      <c r="Y77" s="73"/>
      <c r="Z77" s="148"/>
      <c r="AA77" s="149"/>
      <c r="AB77" s="81"/>
    </row>
    <row r="78" spans="2:28" s="56" customFormat="1" ht="15" customHeight="1">
      <c r="B78" s="22"/>
      <c r="C78" s="69" t="s">
        <v>110</v>
      </c>
      <c r="D78" s="70"/>
      <c r="E78" s="70"/>
      <c r="F78" s="63"/>
      <c r="G78" s="73"/>
      <c r="H78" s="148"/>
      <c r="I78" s="149"/>
      <c r="J78" s="81"/>
      <c r="L78" s="55"/>
      <c r="M78" s="142"/>
      <c r="N78" s="142"/>
      <c r="O78" s="142"/>
      <c r="P78" s="81"/>
      <c r="Q78" s="55"/>
      <c r="S78" s="73"/>
      <c r="T78" s="148">
        <v>1</v>
      </c>
      <c r="U78" s="149">
        <v>4000</v>
      </c>
      <c r="V78" s="81">
        <f>U78*T78</f>
        <v>4000</v>
      </c>
      <c r="W78" s="55"/>
      <c r="Y78" s="73"/>
      <c r="Z78" s="148"/>
      <c r="AA78" s="149"/>
      <c r="AB78" s="81"/>
    </row>
    <row r="79" spans="2:28" s="56" customFormat="1" ht="15" customHeight="1">
      <c r="B79" s="22"/>
      <c r="C79" s="69"/>
      <c r="D79" s="70"/>
      <c r="E79" s="70"/>
      <c r="F79" s="63"/>
      <c r="G79" s="73"/>
      <c r="H79" s="148"/>
      <c r="I79" s="149"/>
      <c r="J79" s="81"/>
      <c r="L79" s="55"/>
      <c r="M79" s="142"/>
      <c r="N79" s="142"/>
      <c r="O79" s="142"/>
      <c r="P79" s="81"/>
      <c r="Q79" s="55"/>
      <c r="S79" s="73"/>
      <c r="T79" s="148"/>
      <c r="U79" s="149"/>
      <c r="V79" s="81"/>
      <c r="W79" s="55"/>
      <c r="Y79" s="73"/>
      <c r="Z79" s="148"/>
      <c r="AA79" s="149"/>
      <c r="AB79" s="81"/>
    </row>
    <row r="80" spans="2:28" s="56" customFormat="1" ht="15" customHeight="1">
      <c r="B80" s="22"/>
      <c r="C80" s="275"/>
      <c r="D80" s="276"/>
      <c r="E80" s="82" t="s">
        <v>80</v>
      </c>
      <c r="F80" s="63"/>
      <c r="G80" s="73"/>
      <c r="H80" s="148"/>
      <c r="I80" s="149"/>
      <c r="J80" s="83">
        <f>J41+J57+J69+J74</f>
        <v>459386.76599999995</v>
      </c>
      <c r="L80" s="55"/>
      <c r="M80" s="142"/>
      <c r="N80" s="142"/>
      <c r="O80" s="142"/>
      <c r="P80" s="83">
        <v>663700</v>
      </c>
      <c r="Q80" s="55"/>
      <c r="S80" s="73"/>
      <c r="T80" s="148"/>
      <c r="U80" s="149"/>
      <c r="V80" s="83">
        <f>V41+V57+V69+V74+V78</f>
        <v>392020</v>
      </c>
      <c r="W80" s="55"/>
      <c r="Y80" s="73"/>
      <c r="Z80" s="148"/>
      <c r="AA80" s="149"/>
      <c r="AB80" s="83">
        <f>AB74+AB69+AB57+AB41</f>
        <v>329998</v>
      </c>
    </row>
    <row r="81" spans="2:28" s="56" customFormat="1" ht="15" customHeight="1">
      <c r="B81" s="22"/>
      <c r="C81" s="275"/>
      <c r="D81" s="276"/>
      <c r="E81" s="276"/>
      <c r="F81" s="63"/>
      <c r="G81" s="73"/>
      <c r="H81" s="148"/>
      <c r="I81" s="149"/>
      <c r="J81" s="74"/>
      <c r="L81" s="55"/>
      <c r="M81" s="142"/>
      <c r="N81" s="142"/>
      <c r="O81" s="142"/>
      <c r="P81" s="74"/>
      <c r="Q81" s="55"/>
      <c r="S81" s="73"/>
      <c r="T81" s="148"/>
      <c r="U81" s="149"/>
      <c r="V81" s="74"/>
      <c r="W81" s="55"/>
      <c r="Y81" s="73"/>
      <c r="Z81" s="148"/>
      <c r="AA81" s="149"/>
      <c r="AB81" s="74"/>
    </row>
    <row r="82" spans="2:28" s="56" customFormat="1" ht="15" customHeight="1">
      <c r="B82" s="22"/>
      <c r="C82" s="278" t="s">
        <v>81</v>
      </c>
      <c r="D82" s="70"/>
      <c r="E82" s="70"/>
      <c r="F82" s="63"/>
      <c r="G82" s="28" t="s">
        <v>18</v>
      </c>
      <c r="H82" s="140">
        <v>1</v>
      </c>
      <c r="I82" s="141"/>
      <c r="J82" s="84">
        <f>J80*0.005</f>
        <v>2296.9338299999999</v>
      </c>
      <c r="L82" s="55"/>
      <c r="M82" s="142" t="s">
        <v>18</v>
      </c>
      <c r="N82" s="142">
        <v>1</v>
      </c>
      <c r="O82" s="142"/>
      <c r="P82" s="84">
        <v>3318.5</v>
      </c>
      <c r="Q82" s="55"/>
      <c r="S82" s="28" t="s">
        <v>18</v>
      </c>
      <c r="T82" s="140">
        <v>1</v>
      </c>
      <c r="U82" s="141"/>
      <c r="V82" s="84">
        <f>V80*0.005</f>
        <v>1960.1000000000001</v>
      </c>
      <c r="W82" s="55"/>
      <c r="Y82" s="28" t="s">
        <v>18</v>
      </c>
      <c r="Z82" s="140">
        <v>1</v>
      </c>
      <c r="AA82" s="141"/>
      <c r="AB82" s="84">
        <v>1897.49</v>
      </c>
    </row>
    <row r="83" spans="2:28" s="56" customFormat="1" ht="15" customHeight="1">
      <c r="B83" s="18" t="s">
        <v>82</v>
      </c>
      <c r="C83" s="278" t="s">
        <v>83</v>
      </c>
      <c r="D83" s="276"/>
      <c r="E83" s="277"/>
      <c r="F83" s="63"/>
      <c r="G83" s="28"/>
      <c r="H83" s="144"/>
      <c r="I83" s="141"/>
      <c r="J83" s="85"/>
      <c r="L83" s="55"/>
      <c r="M83" s="142"/>
      <c r="N83" s="142"/>
      <c r="O83" s="142"/>
      <c r="P83" s="84">
        <v>19911</v>
      </c>
      <c r="Q83" s="55"/>
      <c r="S83" s="28"/>
      <c r="T83" s="144">
        <v>1</v>
      </c>
      <c r="U83" s="141">
        <v>8025</v>
      </c>
      <c r="V83" s="85">
        <f>U83*T83</f>
        <v>8025</v>
      </c>
      <c r="W83" s="55"/>
      <c r="Y83" s="28"/>
      <c r="Z83" s="144"/>
      <c r="AA83" s="141"/>
      <c r="AB83" s="85"/>
    </row>
    <row r="84" spans="2:28" s="56" customFormat="1" ht="15" customHeight="1">
      <c r="B84" s="22"/>
      <c r="C84" s="275"/>
      <c r="D84" s="276"/>
      <c r="E84" s="276"/>
      <c r="F84" s="63"/>
      <c r="G84" s="73"/>
      <c r="H84" s="148"/>
      <c r="I84" s="149"/>
      <c r="J84" s="74"/>
      <c r="L84" s="55"/>
      <c r="M84" s="142"/>
      <c r="N84" s="142"/>
      <c r="O84" s="142"/>
      <c r="P84" s="74"/>
      <c r="Q84" s="55"/>
      <c r="S84" s="73"/>
      <c r="T84" s="148"/>
      <c r="U84" s="149"/>
      <c r="V84" s="74"/>
      <c r="W84" s="55"/>
      <c r="Y84" s="73"/>
      <c r="Z84" s="148"/>
      <c r="AA84" s="149"/>
      <c r="AB84" s="74"/>
    </row>
    <row r="85" spans="2:28" s="56" customFormat="1" ht="15" customHeight="1">
      <c r="B85" s="22"/>
      <c r="C85" s="278" t="s">
        <v>84</v>
      </c>
      <c r="D85" s="70"/>
      <c r="E85" s="70"/>
      <c r="F85" s="63"/>
      <c r="G85" s="73" t="s">
        <v>18</v>
      </c>
      <c r="H85" s="148">
        <v>1</v>
      </c>
      <c r="I85" s="141"/>
      <c r="J85" s="84">
        <f>J80*0.05</f>
        <v>22969.338299999999</v>
      </c>
      <c r="L85" s="55"/>
      <c r="M85" s="142" t="s">
        <v>18</v>
      </c>
      <c r="N85" s="142">
        <v>1</v>
      </c>
      <c r="O85" s="142"/>
      <c r="P85" s="84">
        <v>33185</v>
      </c>
      <c r="Q85" s="55"/>
      <c r="S85" s="73" t="s">
        <v>18</v>
      </c>
      <c r="T85" s="148">
        <v>1</v>
      </c>
      <c r="U85" s="141"/>
      <c r="V85" s="84">
        <f>V80*0.05</f>
        <v>19601</v>
      </c>
      <c r="W85" s="55"/>
      <c r="Y85" s="73" t="s">
        <v>18</v>
      </c>
      <c r="Z85" s="148">
        <v>1</v>
      </c>
      <c r="AA85" s="141"/>
      <c r="AB85" s="84"/>
    </row>
    <row r="86" spans="2:28" s="56" customFormat="1" ht="15" customHeight="1">
      <c r="B86" s="18" t="s">
        <v>85</v>
      </c>
      <c r="C86" s="278"/>
      <c r="D86" s="276"/>
      <c r="E86" s="277"/>
      <c r="F86" s="63"/>
      <c r="G86" s="73"/>
      <c r="H86" s="148"/>
      <c r="I86" s="149"/>
      <c r="J86" s="85"/>
      <c r="L86" s="55"/>
      <c r="M86" s="142"/>
      <c r="N86" s="142"/>
      <c r="O86" s="142"/>
      <c r="P86" s="85"/>
      <c r="Q86" s="55"/>
      <c r="S86" s="73"/>
      <c r="T86" s="148"/>
      <c r="U86" s="149"/>
      <c r="V86" s="85"/>
      <c r="W86" s="55"/>
      <c r="Y86" s="73"/>
      <c r="Z86" s="148"/>
      <c r="AA86" s="149"/>
      <c r="AB86" s="85"/>
    </row>
    <row r="87" spans="2:28" s="56" customFormat="1" ht="15" customHeight="1">
      <c r="B87" s="22"/>
      <c r="C87" s="275"/>
      <c r="D87" s="276"/>
      <c r="E87" s="276"/>
      <c r="F87" s="63"/>
      <c r="G87" s="73"/>
      <c r="H87" s="148"/>
      <c r="I87" s="149"/>
      <c r="J87" s="74"/>
      <c r="L87" s="55"/>
      <c r="M87" s="142"/>
      <c r="N87" s="142"/>
      <c r="O87" s="142"/>
      <c r="P87" s="74"/>
      <c r="Q87" s="55"/>
      <c r="S87" s="73"/>
      <c r="T87" s="148"/>
      <c r="U87" s="149"/>
      <c r="V87" s="74"/>
      <c r="W87" s="55"/>
      <c r="Y87" s="73"/>
      <c r="Z87" s="148"/>
      <c r="AA87" s="149"/>
      <c r="AB87" s="74"/>
    </row>
    <row r="88" spans="2:28" s="56" customFormat="1" ht="15" customHeight="1">
      <c r="B88" s="22"/>
      <c r="C88" s="278" t="s">
        <v>86</v>
      </c>
      <c r="D88" s="70"/>
      <c r="E88" s="70"/>
      <c r="F88" s="63"/>
      <c r="G88" s="73" t="s">
        <v>18</v>
      </c>
      <c r="H88" s="148">
        <v>1</v>
      </c>
      <c r="I88" s="141"/>
      <c r="J88" s="84">
        <f>J80*0.15</f>
        <v>68908.014899999995</v>
      </c>
      <c r="L88" s="55"/>
      <c r="M88" s="142" t="s">
        <v>18</v>
      </c>
      <c r="N88" s="142">
        <v>1</v>
      </c>
      <c r="O88" s="142"/>
      <c r="P88" s="84">
        <v>99555</v>
      </c>
      <c r="Q88" s="55"/>
      <c r="S88" s="73" t="s">
        <v>18</v>
      </c>
      <c r="T88" s="148">
        <v>1</v>
      </c>
      <c r="U88" s="141"/>
      <c r="V88" s="84">
        <f>V80*0.15</f>
        <v>58803</v>
      </c>
      <c r="W88" s="55"/>
      <c r="Y88" s="73" t="s">
        <v>18</v>
      </c>
      <c r="Z88" s="148">
        <v>1</v>
      </c>
      <c r="AA88" s="141"/>
      <c r="AB88" s="84">
        <f>AB80*0.15</f>
        <v>49499.7</v>
      </c>
    </row>
    <row r="89" spans="2:28" s="56" customFormat="1" ht="15" customHeight="1">
      <c r="B89" s="18" t="s">
        <v>87</v>
      </c>
      <c r="C89" s="278"/>
      <c r="D89" s="276"/>
      <c r="E89" s="277"/>
      <c r="F89" s="63"/>
      <c r="G89" s="73"/>
      <c r="H89" s="148"/>
      <c r="I89" s="149"/>
      <c r="J89" s="85"/>
      <c r="L89" s="55"/>
      <c r="M89" s="142"/>
      <c r="N89" s="142"/>
      <c r="O89" s="142"/>
      <c r="P89" s="85"/>
      <c r="Q89" s="55"/>
      <c r="S89" s="73"/>
      <c r="T89" s="148"/>
      <c r="U89" s="149"/>
      <c r="V89" s="85"/>
      <c r="W89" s="55"/>
      <c r="Y89" s="73"/>
      <c r="Z89" s="148"/>
      <c r="AA89" s="149"/>
      <c r="AB89" s="85"/>
    </row>
    <row r="90" spans="2:28" s="56" customFormat="1" ht="15" customHeight="1">
      <c r="B90" s="22"/>
      <c r="C90" s="275"/>
      <c r="D90" s="70"/>
      <c r="E90" s="70"/>
      <c r="F90" s="63"/>
      <c r="G90" s="67"/>
      <c r="H90" s="86"/>
      <c r="I90" s="150"/>
      <c r="J90" s="151"/>
      <c r="L90" s="55"/>
      <c r="M90" s="142"/>
      <c r="N90" s="142"/>
      <c r="O90" s="142"/>
      <c r="P90" s="151"/>
      <c r="Q90" s="55"/>
      <c r="R90" s="290"/>
      <c r="S90" s="288"/>
      <c r="T90" s="86"/>
      <c r="U90" s="150"/>
      <c r="V90" s="151"/>
      <c r="W90" s="55"/>
      <c r="Y90" s="67"/>
      <c r="Z90" s="86"/>
      <c r="AA90" s="150"/>
      <c r="AB90" s="151"/>
    </row>
    <row r="91" spans="2:28" s="56" customFormat="1" ht="15" customHeight="1">
      <c r="B91" s="22"/>
      <c r="C91" s="337" t="s">
        <v>88</v>
      </c>
      <c r="D91" s="337"/>
      <c r="E91" s="337"/>
      <c r="F91" s="63"/>
      <c r="G91" s="67"/>
      <c r="H91" s="86"/>
      <c r="I91" s="150"/>
      <c r="J91" s="152">
        <f>J80+J82+J85+J88</f>
        <v>553561.05302999995</v>
      </c>
      <c r="L91" s="55"/>
      <c r="M91" s="142"/>
      <c r="N91" s="142"/>
      <c r="O91" s="142"/>
      <c r="P91" s="152">
        <f>P80+P82+P85+P88</f>
        <v>799758.5</v>
      </c>
      <c r="Q91" s="55"/>
      <c r="R91" s="290"/>
      <c r="S91" s="288"/>
      <c r="T91" s="86"/>
      <c r="U91" s="150"/>
      <c r="V91" s="152">
        <f>V80+V82+V85+V88</f>
        <v>472384.1</v>
      </c>
      <c r="W91" s="55"/>
      <c r="Y91" s="67"/>
      <c r="Z91" s="86"/>
      <c r="AA91" s="150"/>
      <c r="AB91" s="152">
        <f>AB80+AB82+AB85+AB88</f>
        <v>381395.19</v>
      </c>
    </row>
    <row r="92" spans="2:28" s="56" customFormat="1" ht="15" customHeight="1">
      <c r="B92" s="76"/>
      <c r="C92" s="338" t="s">
        <v>89</v>
      </c>
      <c r="D92" s="337"/>
      <c r="E92" s="339"/>
      <c r="F92" s="63"/>
      <c r="G92" s="67"/>
      <c r="H92" s="86"/>
      <c r="I92" s="150"/>
      <c r="J92" s="153"/>
      <c r="L92" s="55"/>
      <c r="M92" s="142"/>
      <c r="N92" s="142"/>
      <c r="O92" s="142"/>
      <c r="P92" s="153"/>
      <c r="Q92" s="55"/>
      <c r="R92" s="290"/>
      <c r="S92" s="288"/>
      <c r="T92" s="86"/>
      <c r="U92" s="150"/>
      <c r="V92" s="153"/>
      <c r="W92" s="55"/>
      <c r="X92" s="290"/>
      <c r="Y92" s="288"/>
      <c r="Z92" s="86"/>
      <c r="AA92" s="150"/>
      <c r="AB92" s="153"/>
    </row>
    <row r="93" spans="2:28" s="56" customFormat="1" ht="15" customHeight="1" thickBot="1">
      <c r="B93" s="87"/>
      <c r="C93" s="340" t="s">
        <v>90</v>
      </c>
      <c r="D93" s="341"/>
      <c r="E93" s="342"/>
      <c r="F93" s="319" t="s">
        <v>91</v>
      </c>
      <c r="G93" s="320"/>
      <c r="H93" s="320"/>
      <c r="I93" s="321"/>
      <c r="J93" s="139"/>
      <c r="L93" s="55"/>
      <c r="P93" s="139"/>
      <c r="Q93" s="55"/>
      <c r="R93" s="290"/>
      <c r="V93" s="139"/>
      <c r="W93" s="55"/>
      <c r="X93" s="290"/>
      <c r="AB93" s="139"/>
    </row>
    <row r="94" spans="2:28" s="88" customFormat="1" ht="25" customHeight="1" thickBot="1">
      <c r="B94" s="89"/>
      <c r="C94" s="322" t="s">
        <v>92</v>
      </c>
      <c r="D94" s="323"/>
      <c r="E94" s="323"/>
      <c r="F94" s="90"/>
      <c r="G94" s="91"/>
      <c r="H94" s="92"/>
      <c r="I94" s="154" t="s">
        <v>93</v>
      </c>
      <c r="J94" s="155">
        <f>J91</f>
        <v>553561.05302999995</v>
      </c>
      <c r="L94" s="203"/>
      <c r="M94" s="91"/>
      <c r="N94" s="92"/>
      <c r="O94" s="154" t="s">
        <v>93</v>
      </c>
      <c r="P94" s="155">
        <f>P91</f>
        <v>799758.5</v>
      </c>
      <c r="Q94" s="203"/>
      <c r="R94" s="291"/>
      <c r="S94" s="289"/>
      <c r="T94" s="92"/>
      <c r="U94" s="154" t="s">
        <v>93</v>
      </c>
      <c r="V94" s="155">
        <f>V91</f>
        <v>472384.1</v>
      </c>
      <c r="W94" s="203"/>
      <c r="X94" s="291"/>
      <c r="Y94" s="289"/>
      <c r="Z94" s="92"/>
      <c r="AA94" s="154" t="s">
        <v>93</v>
      </c>
      <c r="AB94" s="155">
        <f>AB91</f>
        <v>381395.19</v>
      </c>
    </row>
    <row r="95" spans="2:28" ht="8.25" customHeight="1" thickBot="1">
      <c r="B95" s="93"/>
      <c r="C95" s="94"/>
      <c r="D95" s="95"/>
      <c r="E95" s="95"/>
      <c r="F95" s="95"/>
      <c r="G95" s="95"/>
      <c r="H95" s="95"/>
      <c r="I95" s="95"/>
      <c r="J95" s="96"/>
      <c r="M95" s="95"/>
      <c r="N95" s="95"/>
      <c r="O95" s="95"/>
      <c r="P95" s="96"/>
      <c r="R95" s="287"/>
      <c r="S95" s="95"/>
      <c r="T95" s="95"/>
      <c r="U95" s="95"/>
      <c r="V95" s="96"/>
      <c r="X95" s="287"/>
      <c r="Y95" s="95"/>
      <c r="Z95" s="95"/>
      <c r="AA95" s="95"/>
      <c r="AB95" s="96"/>
    </row>
    <row r="96" spans="2:28" s="97" customFormat="1" ht="11.25" customHeight="1" thickBot="1">
      <c r="B96" s="98"/>
      <c r="C96" s="324" t="s">
        <v>94</v>
      </c>
      <c r="D96" s="325"/>
      <c r="E96" s="99"/>
      <c r="F96" s="99"/>
      <c r="G96" s="295" t="s">
        <v>95</v>
      </c>
      <c r="H96" s="296"/>
      <c r="I96" s="296"/>
      <c r="J96" s="297"/>
      <c r="L96" s="205"/>
      <c r="M96" s="295" t="s">
        <v>95</v>
      </c>
      <c r="N96" s="296"/>
      <c r="O96" s="296"/>
      <c r="P96" s="297"/>
      <c r="Q96" s="205"/>
      <c r="R96" s="284"/>
      <c r="S96" s="296" t="s">
        <v>95</v>
      </c>
      <c r="T96" s="296"/>
      <c r="U96" s="296"/>
      <c r="V96" s="297"/>
      <c r="W96" s="205"/>
      <c r="X96" s="284"/>
      <c r="Y96" s="296" t="s">
        <v>95</v>
      </c>
      <c r="Z96" s="296"/>
      <c r="AA96" s="296"/>
      <c r="AB96" s="297"/>
    </row>
    <row r="97" spans="1:28" s="100" customFormat="1" ht="12" customHeight="1">
      <c r="B97" s="328" t="s">
        <v>96</v>
      </c>
      <c r="C97" s="326"/>
      <c r="D97" s="327"/>
      <c r="E97" s="101"/>
      <c r="F97" s="101"/>
      <c r="G97" s="298"/>
      <c r="H97" s="299"/>
      <c r="I97" s="299"/>
      <c r="J97" s="300"/>
      <c r="L97" s="202"/>
      <c r="M97" s="298"/>
      <c r="N97" s="299"/>
      <c r="O97" s="299"/>
      <c r="P97" s="300"/>
      <c r="Q97" s="202"/>
      <c r="R97" s="285"/>
      <c r="S97" s="299"/>
      <c r="T97" s="299"/>
      <c r="U97" s="299"/>
      <c r="V97" s="300"/>
      <c r="W97" s="202"/>
      <c r="X97" s="285"/>
      <c r="Y97" s="299"/>
      <c r="Z97" s="299"/>
      <c r="AA97" s="299"/>
      <c r="AB97" s="300"/>
    </row>
    <row r="98" spans="1:28" s="102" customFormat="1" ht="23.25" customHeight="1">
      <c r="B98" s="329"/>
      <c r="C98" s="103"/>
      <c r="D98" s="104"/>
      <c r="E98" s="104"/>
      <c r="F98" s="104"/>
      <c r="G98" s="301"/>
      <c r="H98" s="302"/>
      <c r="I98" s="302"/>
      <c r="J98" s="303"/>
      <c r="L98" s="282"/>
      <c r="M98" s="302"/>
      <c r="N98" s="302"/>
      <c r="O98" s="302"/>
      <c r="P98" s="303"/>
      <c r="Q98" s="206"/>
      <c r="R98" s="286"/>
      <c r="S98" s="302"/>
      <c r="T98" s="302"/>
      <c r="U98" s="302"/>
      <c r="V98" s="303"/>
      <c r="W98" s="206"/>
      <c r="X98" s="286"/>
      <c r="Y98" s="302"/>
      <c r="Z98" s="302"/>
      <c r="AA98" s="302"/>
      <c r="AB98" s="303"/>
    </row>
    <row r="99" spans="1:28" s="102" customFormat="1" ht="16.5" customHeight="1" thickBot="1">
      <c r="B99" s="330"/>
      <c r="C99" s="105"/>
      <c r="D99" s="106"/>
      <c r="E99" s="106"/>
      <c r="F99" s="106"/>
      <c r="G99" s="401"/>
      <c r="H99" s="402"/>
      <c r="I99" s="402"/>
      <c r="J99" s="403"/>
      <c r="L99" s="282"/>
      <c r="M99" s="305"/>
      <c r="N99" s="305"/>
      <c r="O99" s="305"/>
      <c r="P99" s="306"/>
      <c r="Q99" s="206"/>
      <c r="R99" s="286"/>
      <c r="S99" s="305"/>
      <c r="T99" s="305"/>
      <c r="U99" s="305"/>
      <c r="V99" s="306"/>
      <c r="W99" s="206"/>
      <c r="X99" s="286"/>
      <c r="Y99" s="305"/>
      <c r="Z99" s="305"/>
      <c r="AA99" s="305"/>
      <c r="AB99" s="306"/>
    </row>
    <row r="100" spans="1:28" s="100" customFormat="1" ht="15" customHeight="1" thickBot="1">
      <c r="B100" s="107" t="s">
        <v>97</v>
      </c>
      <c r="C100" s="108"/>
      <c r="D100" s="108"/>
      <c r="E100" s="108"/>
      <c r="F100" s="108"/>
      <c r="G100" s="108"/>
      <c r="H100" s="108"/>
      <c r="I100" s="108"/>
      <c r="J100" s="109"/>
      <c r="L100" s="283"/>
      <c r="M100" s="109"/>
      <c r="N100" s="108"/>
      <c r="O100" s="108"/>
      <c r="P100" s="109"/>
      <c r="Q100" s="202"/>
      <c r="R100" s="285"/>
      <c r="S100" s="108"/>
      <c r="T100" s="108"/>
      <c r="U100" s="108"/>
      <c r="V100" s="109"/>
      <c r="W100" s="202"/>
      <c r="X100" s="285"/>
      <c r="Y100" s="108"/>
      <c r="Z100" s="108"/>
      <c r="AA100" s="108"/>
      <c r="AB100" s="109"/>
    </row>
    <row r="101" spans="1:28" ht="15" customHeight="1">
      <c r="A101" s="110"/>
      <c r="B101" s="111"/>
      <c r="C101" s="112"/>
      <c r="D101" s="112"/>
      <c r="E101" s="112"/>
      <c r="F101" s="112"/>
      <c r="G101" s="112"/>
      <c r="H101" s="112"/>
      <c r="I101" s="112"/>
      <c r="J101" s="112"/>
      <c r="K101" s="110"/>
      <c r="M101" s="112"/>
      <c r="N101" s="112"/>
      <c r="O101" s="112"/>
      <c r="P101" s="112"/>
      <c r="S101" s="112"/>
      <c r="T101" s="112"/>
      <c r="U101" s="112"/>
      <c r="V101" s="112"/>
      <c r="Y101" s="112"/>
      <c r="Z101" s="112"/>
      <c r="AA101" s="112"/>
      <c r="AB101" s="112"/>
    </row>
    <row r="102" spans="1:28" ht="15" customHeight="1">
      <c r="B102" s="112"/>
      <c r="C102" s="112"/>
      <c r="D102" s="112"/>
      <c r="E102" s="112"/>
      <c r="F102" s="112"/>
      <c r="G102" s="112"/>
      <c r="H102" s="112"/>
      <c r="I102" s="112"/>
      <c r="J102" s="112"/>
      <c r="M102" s="112"/>
      <c r="N102" s="112"/>
      <c r="O102" s="112"/>
      <c r="P102" s="112"/>
      <c r="S102" s="112"/>
      <c r="T102" s="112"/>
      <c r="U102" s="112"/>
      <c r="V102" s="112"/>
      <c r="Y102" s="112"/>
      <c r="Z102" s="112"/>
      <c r="AA102" s="112"/>
      <c r="AB102" s="112"/>
    </row>
    <row r="103" spans="1:28" ht="15" customHeight="1">
      <c r="B103" s="112"/>
      <c r="C103" s="112"/>
      <c r="D103" s="112"/>
      <c r="E103" s="112"/>
      <c r="F103" s="112"/>
      <c r="G103" s="112"/>
      <c r="H103" s="112"/>
      <c r="I103" s="112"/>
      <c r="J103" s="112"/>
      <c r="M103" s="112"/>
      <c r="N103" s="112"/>
      <c r="O103" s="112"/>
      <c r="P103" s="112"/>
      <c r="S103" s="112"/>
      <c r="T103" s="112"/>
      <c r="U103" s="112"/>
      <c r="V103" s="112"/>
      <c r="Y103" s="112"/>
      <c r="Z103" s="112"/>
      <c r="AA103" s="112"/>
      <c r="AB103" s="112"/>
    </row>
    <row r="104" spans="1:28" ht="15" customHeight="1">
      <c r="B104" s="112"/>
      <c r="C104" s="112"/>
      <c r="D104" s="113"/>
      <c r="E104" s="113"/>
      <c r="F104" s="113"/>
      <c r="G104" s="112"/>
      <c r="H104" s="112"/>
      <c r="I104" s="112"/>
      <c r="J104" s="112"/>
      <c r="M104" s="112"/>
      <c r="N104" s="112"/>
      <c r="O104" s="112"/>
      <c r="P104" s="112"/>
      <c r="S104" s="112"/>
      <c r="T104" s="112"/>
      <c r="U104" s="112"/>
      <c r="V104" s="112"/>
      <c r="Y104" s="112"/>
      <c r="Z104" s="112"/>
      <c r="AA104" s="112"/>
      <c r="AB104" s="112"/>
    </row>
    <row r="105" spans="1:28" ht="15" customHeight="1">
      <c r="B105" s="112"/>
      <c r="C105" s="113"/>
      <c r="D105" s="113"/>
      <c r="E105" s="113"/>
      <c r="F105" s="113"/>
      <c r="G105" s="112"/>
      <c r="H105" s="112"/>
      <c r="I105" s="112"/>
      <c r="J105" s="112"/>
      <c r="M105" s="112"/>
      <c r="N105" s="112"/>
      <c r="O105" s="112"/>
      <c r="P105" s="112"/>
      <c r="S105" s="112"/>
      <c r="T105" s="112"/>
      <c r="U105" s="112"/>
      <c r="V105" s="112"/>
      <c r="Y105" s="112"/>
      <c r="Z105" s="112"/>
      <c r="AA105" s="112"/>
      <c r="AB105" s="112"/>
    </row>
    <row r="106" spans="1:28" ht="15" customHeight="1">
      <c r="B106" s="112"/>
      <c r="C106" s="113"/>
      <c r="D106" s="267"/>
      <c r="E106" s="315"/>
      <c r="F106" s="315"/>
      <c r="G106" s="114"/>
      <c r="H106" s="110"/>
      <c r="I106" s="110"/>
      <c r="J106" s="110"/>
      <c r="M106" s="114"/>
      <c r="N106" s="110"/>
      <c r="O106" s="110"/>
      <c r="P106" s="110"/>
      <c r="S106" s="114"/>
      <c r="T106" s="110"/>
      <c r="U106" s="110"/>
      <c r="V106" s="110"/>
      <c r="Y106" s="114"/>
      <c r="Z106" s="110"/>
      <c r="AA106" s="110"/>
      <c r="AB106" s="110"/>
    </row>
    <row r="107" spans="1:28" ht="15" customHeight="1">
      <c r="B107" s="115"/>
      <c r="C107" s="267"/>
      <c r="D107" s="116"/>
      <c r="E107" s="116"/>
      <c r="F107" s="116"/>
      <c r="G107" s="117"/>
      <c r="H107" s="118"/>
      <c r="I107" s="118"/>
      <c r="J107" s="110"/>
      <c r="M107" s="117"/>
      <c r="N107" s="118"/>
      <c r="O107" s="118"/>
      <c r="P107" s="110"/>
      <c r="S107" s="117"/>
      <c r="T107" s="118"/>
      <c r="U107" s="118"/>
      <c r="V107" s="110"/>
      <c r="Y107" s="117"/>
      <c r="Z107" s="118"/>
      <c r="AA107" s="118"/>
      <c r="AB107" s="110"/>
    </row>
    <row r="108" spans="1:28" ht="15" customHeight="1">
      <c r="B108" s="115"/>
      <c r="C108" s="268" t="s">
        <v>98</v>
      </c>
      <c r="D108" s="268"/>
      <c r="E108" s="268" t="s">
        <v>99</v>
      </c>
      <c r="F108" s="268"/>
      <c r="G108" s="118"/>
      <c r="H108" s="307"/>
      <c r="I108" s="307"/>
      <c r="J108" s="110"/>
      <c r="M108" s="118"/>
      <c r="N108" s="307"/>
      <c r="O108" s="307"/>
      <c r="P108" s="110"/>
      <c r="S108" s="118"/>
      <c r="T108" s="307"/>
      <c r="U108" s="307"/>
      <c r="V108" s="110"/>
      <c r="Y108" s="118"/>
      <c r="Z108" s="307"/>
      <c r="AA108" s="307"/>
      <c r="AB108" s="110"/>
    </row>
    <row r="109" spans="1:28" ht="15" customHeight="1">
      <c r="B109" s="110"/>
      <c r="C109" s="268"/>
      <c r="D109" s="269"/>
      <c r="E109" s="95"/>
      <c r="F109" s="118"/>
      <c r="G109" s="118"/>
      <c r="H109" s="265"/>
      <c r="I109" s="265"/>
      <c r="J109" s="110"/>
      <c r="M109" s="118"/>
      <c r="N109" s="265"/>
      <c r="O109" s="265"/>
      <c r="P109" s="110"/>
      <c r="S109" s="118"/>
      <c r="T109" s="265"/>
      <c r="U109" s="265"/>
      <c r="V109" s="110"/>
      <c r="Y109" s="118"/>
      <c r="Z109" s="265"/>
      <c r="AA109" s="265"/>
      <c r="AB109" s="110"/>
    </row>
    <row r="110" spans="1:28" ht="15" customHeight="1">
      <c r="B110" s="110"/>
      <c r="C110" s="119" t="s">
        <v>100</v>
      </c>
      <c r="D110" s="119"/>
      <c r="E110" s="317" t="s">
        <v>101</v>
      </c>
      <c r="F110" s="317"/>
      <c r="G110" s="317"/>
      <c r="H110" s="317"/>
      <c r="I110" s="316"/>
      <c r="J110" s="316"/>
      <c r="K110" s="316"/>
    </row>
    <row r="111" spans="1:28" ht="15" customHeight="1">
      <c r="B111" s="110"/>
      <c r="C111" s="317" t="s">
        <v>102</v>
      </c>
      <c r="D111" s="317"/>
      <c r="E111" s="317" t="s">
        <v>103</v>
      </c>
      <c r="F111" s="317"/>
      <c r="G111" s="317"/>
      <c r="H111" s="317"/>
      <c r="I111" s="120"/>
      <c r="J111" s="110"/>
      <c r="O111" s="120"/>
      <c r="P111" s="110"/>
      <c r="U111" s="120"/>
      <c r="V111" s="110"/>
      <c r="AA111" s="120"/>
      <c r="AB111" s="110"/>
    </row>
    <row r="112" spans="1:28" ht="15" customHeight="1">
      <c r="B112" s="110"/>
      <c r="C112" s="110"/>
      <c r="E112" s="266"/>
      <c r="F112" s="314"/>
      <c r="G112" s="314"/>
      <c r="H112" s="314"/>
      <c r="I112" s="266"/>
      <c r="O112" s="266"/>
      <c r="U112" s="266"/>
      <c r="AA112" s="266"/>
    </row>
  </sheetData>
  <mergeCells count="74">
    <mergeCell ref="B1:D4"/>
    <mergeCell ref="E1:G2"/>
    <mergeCell ref="H1:J4"/>
    <mergeCell ref="T1:V4"/>
    <mergeCell ref="Z1:AB4"/>
    <mergeCell ref="E3:G4"/>
    <mergeCell ref="D6:G7"/>
    <mergeCell ref="I6:J6"/>
    <mergeCell ref="U6:V6"/>
    <mergeCell ref="AA6:AB6"/>
    <mergeCell ref="I7:J7"/>
    <mergeCell ref="U7:V7"/>
    <mergeCell ref="AA7:AB7"/>
    <mergeCell ref="D8:G8"/>
    <mergeCell ref="I8:J8"/>
    <mergeCell ref="U8:V8"/>
    <mergeCell ref="AA8:AB8"/>
    <mergeCell ref="B9:D9"/>
    <mergeCell ref="F9:J9"/>
    <mergeCell ref="M9:P9"/>
    <mergeCell ref="S9:V9"/>
    <mergeCell ref="Y9:AB9"/>
    <mergeCell ref="C56:D56"/>
    <mergeCell ref="C10:E10"/>
    <mergeCell ref="C11:E11"/>
    <mergeCell ref="C12:E12"/>
    <mergeCell ref="C14:E14"/>
    <mergeCell ref="C15:E15"/>
    <mergeCell ref="C32:E32"/>
    <mergeCell ref="C33:E33"/>
    <mergeCell ref="C40:E40"/>
    <mergeCell ref="C41:E41"/>
    <mergeCell ref="C48:E48"/>
    <mergeCell ref="C55:E55"/>
    <mergeCell ref="C91:E91"/>
    <mergeCell ref="C57:E57"/>
    <mergeCell ref="C59:E59"/>
    <mergeCell ref="C60:E60"/>
    <mergeCell ref="C61:E61"/>
    <mergeCell ref="C62:E62"/>
    <mergeCell ref="C63:E63"/>
    <mergeCell ref="C64:D64"/>
    <mergeCell ref="C65:D65"/>
    <mergeCell ref="C66:E66"/>
    <mergeCell ref="C69:E69"/>
    <mergeCell ref="C74:E74"/>
    <mergeCell ref="C92:E92"/>
    <mergeCell ref="C93:E93"/>
    <mergeCell ref="F93:I93"/>
    <mergeCell ref="C94:E94"/>
    <mergeCell ref="C96:D97"/>
    <mergeCell ref="G96:J97"/>
    <mergeCell ref="M96:P97"/>
    <mergeCell ref="S96:V97"/>
    <mergeCell ref="Y96:AB97"/>
    <mergeCell ref="B97:B99"/>
    <mergeCell ref="G98:J98"/>
    <mergeCell ref="M98:P98"/>
    <mergeCell ref="S98:V98"/>
    <mergeCell ref="Y98:AB98"/>
    <mergeCell ref="G99:J99"/>
    <mergeCell ref="M99:P99"/>
    <mergeCell ref="S99:V99"/>
    <mergeCell ref="Y99:AB99"/>
    <mergeCell ref="E106:F106"/>
    <mergeCell ref="H108:I108"/>
    <mergeCell ref="N108:O108"/>
    <mergeCell ref="T108:U108"/>
    <mergeCell ref="Z108:AA108"/>
    <mergeCell ref="I110:K110"/>
    <mergeCell ref="C111:D111"/>
    <mergeCell ref="F112:H112"/>
    <mergeCell ref="E110:H110"/>
    <mergeCell ref="E111:H11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2"/>
  <sheetViews>
    <sheetView topLeftCell="A67" zoomScale="66" zoomScaleNormal="66" workbookViewId="0">
      <selection activeCell="I76" sqref="I76"/>
    </sheetView>
  </sheetViews>
  <sheetFormatPr defaultColWidth="3.54296875" defaultRowHeight="12.5"/>
  <cols>
    <col min="1" max="1" width="1.54296875" style="2" customWidth="1"/>
    <col min="2" max="2" width="7.81640625" style="2" customWidth="1"/>
    <col min="3" max="3" width="12.1796875" style="2" customWidth="1"/>
    <col min="4" max="4" width="27.453125" style="2" customWidth="1"/>
    <col min="5" max="5" width="52.453125" style="2" customWidth="1"/>
    <col min="6" max="7" width="9" style="2" customWidth="1"/>
    <col min="8" max="8" width="11.54296875" style="2" customWidth="1"/>
    <col min="9" max="9" width="18.453125" style="2" customWidth="1"/>
    <col min="10" max="10" width="22.26953125" style="2" customWidth="1"/>
    <col min="11" max="11" width="9" style="2" customWidth="1"/>
    <col min="12" max="12" width="11.54296875" style="2" customWidth="1"/>
    <col min="13" max="13" width="18.453125" style="2" customWidth="1"/>
    <col min="14" max="14" width="22.26953125" style="2" customWidth="1"/>
    <col min="15" max="16384" width="3.54296875" style="2"/>
  </cols>
  <sheetData>
    <row r="1" spans="2:14" ht="15" customHeight="1">
      <c r="B1" s="374"/>
      <c r="C1" s="375"/>
      <c r="D1" s="376"/>
      <c r="E1" s="381"/>
      <c r="F1" s="375"/>
      <c r="G1" s="376"/>
      <c r="H1" s="382"/>
      <c r="I1" s="383"/>
      <c r="J1" s="384"/>
      <c r="K1" s="9"/>
      <c r="L1" s="9"/>
      <c r="M1" s="9"/>
      <c r="N1" s="9"/>
    </row>
    <row r="2" spans="2:14" s="4" customFormat="1" ht="15" customHeight="1">
      <c r="B2" s="377"/>
      <c r="C2" s="312"/>
      <c r="D2" s="378"/>
      <c r="E2" s="379"/>
      <c r="F2" s="358"/>
      <c r="G2" s="380"/>
      <c r="H2" s="385"/>
      <c r="I2" s="308"/>
      <c r="J2" s="386"/>
      <c r="K2" s="9"/>
      <c r="L2" s="9"/>
      <c r="M2" s="9"/>
      <c r="N2" s="9"/>
    </row>
    <row r="3" spans="2:14" s="4" customFormat="1" ht="15" customHeight="1">
      <c r="B3" s="377"/>
      <c r="C3" s="312"/>
      <c r="D3" s="378"/>
      <c r="E3" s="390"/>
      <c r="F3" s="391"/>
      <c r="G3" s="392"/>
      <c r="H3" s="385"/>
      <c r="I3" s="308"/>
      <c r="J3" s="386"/>
      <c r="K3" s="9"/>
      <c r="L3" s="9"/>
      <c r="M3" s="9"/>
      <c r="N3" s="9"/>
    </row>
    <row r="4" spans="2:14" s="4" customFormat="1" ht="15" customHeight="1" thickBot="1">
      <c r="B4" s="379"/>
      <c r="C4" s="358"/>
      <c r="D4" s="380"/>
      <c r="E4" s="393"/>
      <c r="F4" s="393"/>
      <c r="G4" s="394"/>
      <c r="H4" s="387"/>
      <c r="I4" s="388"/>
      <c r="J4" s="389"/>
      <c r="K4" s="9"/>
      <c r="L4" s="9"/>
      <c r="M4" s="9"/>
      <c r="N4" s="9"/>
    </row>
    <row r="5" spans="2:14" s="4" customFormat="1" ht="10.5" customHeight="1" thickBot="1">
      <c r="H5" s="5"/>
      <c r="I5" s="5"/>
      <c r="J5" s="5"/>
      <c r="K5" s="9"/>
      <c r="L5" s="9"/>
      <c r="M5" s="9"/>
      <c r="N5" s="9"/>
    </row>
    <row r="6" spans="2:14" s="9" customFormat="1" ht="17.25" customHeight="1">
      <c r="B6" s="6" t="s">
        <v>0</v>
      </c>
      <c r="C6" s="7"/>
      <c r="D6" s="395" t="s">
        <v>1</v>
      </c>
      <c r="E6" s="396"/>
      <c r="F6" s="396"/>
      <c r="G6" s="396"/>
      <c r="H6" s="8" t="s">
        <v>2</v>
      </c>
      <c r="I6" s="397">
        <f ca="1">NOW()</f>
        <v>44309.744414699075</v>
      </c>
      <c r="J6" s="398"/>
    </row>
    <row r="7" spans="2:14" s="9" customFormat="1" ht="46.5" customHeight="1">
      <c r="B7" s="10"/>
      <c r="C7" s="11"/>
      <c r="D7" s="358"/>
      <c r="E7" s="358"/>
      <c r="F7" s="358"/>
      <c r="G7" s="358"/>
      <c r="H7" s="8"/>
      <c r="I7" s="399"/>
      <c r="J7" s="400"/>
    </row>
    <row r="8" spans="2:14" s="9" customFormat="1" ht="17.25" customHeight="1">
      <c r="B8" s="10" t="s">
        <v>3</v>
      </c>
      <c r="C8" s="11"/>
      <c r="D8" s="357" t="s">
        <v>4</v>
      </c>
      <c r="E8" s="358"/>
      <c r="F8" s="358"/>
      <c r="G8" s="358"/>
      <c r="H8" s="8" t="s">
        <v>5</v>
      </c>
      <c r="I8" s="359" t="s">
        <v>6</v>
      </c>
      <c r="J8" s="360"/>
    </row>
    <row r="9" spans="2:14" s="1" customFormat="1" ht="39" customHeight="1">
      <c r="B9" s="361"/>
      <c r="C9" s="362"/>
      <c r="D9" s="362"/>
      <c r="E9" s="13"/>
      <c r="F9" s="363" t="s">
        <v>7</v>
      </c>
      <c r="G9" s="363"/>
      <c r="H9" s="363"/>
      <c r="I9" s="363"/>
      <c r="J9" s="364"/>
      <c r="K9" s="292" t="s">
        <v>105</v>
      </c>
      <c r="L9" s="293"/>
      <c r="M9" s="293"/>
      <c r="N9" s="294"/>
    </row>
    <row r="10" spans="2:14" s="17" customFormat="1" ht="25" customHeight="1">
      <c r="B10" s="14" t="s">
        <v>8</v>
      </c>
      <c r="C10" s="365" t="s">
        <v>9</v>
      </c>
      <c r="D10" s="366"/>
      <c r="E10" s="366"/>
      <c r="F10" s="15" t="s">
        <v>10</v>
      </c>
      <c r="G10" s="15" t="s">
        <v>11</v>
      </c>
      <c r="H10" s="15" t="s">
        <v>12</v>
      </c>
      <c r="I10" s="15" t="s">
        <v>13</v>
      </c>
      <c r="J10" s="16" t="s">
        <v>14</v>
      </c>
      <c r="K10" s="15" t="s">
        <v>11</v>
      </c>
      <c r="L10" s="15" t="s">
        <v>12</v>
      </c>
      <c r="M10" s="15" t="s">
        <v>13</v>
      </c>
      <c r="N10" s="16" t="s">
        <v>14</v>
      </c>
    </row>
    <row r="11" spans="2:14" s="21" customFormat="1" ht="20.149999999999999" customHeight="1">
      <c r="B11" s="18" t="s">
        <v>15</v>
      </c>
      <c r="C11" s="367" t="s">
        <v>16</v>
      </c>
      <c r="D11" s="368"/>
      <c r="E11" s="368"/>
      <c r="F11" s="19"/>
      <c r="G11" s="20"/>
      <c r="H11" s="20"/>
      <c r="I11" s="137"/>
      <c r="J11" s="138"/>
      <c r="K11" s="20"/>
      <c r="L11" s="20"/>
      <c r="M11" s="137"/>
      <c r="N11" s="138"/>
    </row>
    <row r="12" spans="2:14" s="26" customFormat="1" ht="15" customHeight="1">
      <c r="B12" s="22">
        <v>1</v>
      </c>
      <c r="C12" s="369" t="s">
        <v>17</v>
      </c>
      <c r="D12" s="370"/>
      <c r="E12" s="370"/>
      <c r="F12" s="23"/>
      <c r="G12" s="24" t="s">
        <v>18</v>
      </c>
      <c r="H12" s="25">
        <v>1</v>
      </c>
      <c r="I12" s="41">
        <v>20000</v>
      </c>
      <c r="J12" s="41">
        <v>20000</v>
      </c>
      <c r="K12" s="24" t="s">
        <v>18</v>
      </c>
      <c r="L12" s="25">
        <v>1</v>
      </c>
      <c r="M12" s="41">
        <v>30000</v>
      </c>
      <c r="N12" s="41">
        <f>M12*L12</f>
        <v>30000</v>
      </c>
    </row>
    <row r="13" spans="2:14" s="26" customFormat="1" ht="15" customHeight="1">
      <c r="B13" s="22"/>
      <c r="C13" s="213"/>
      <c r="D13" s="214"/>
      <c r="E13" s="214"/>
      <c r="F13" s="23"/>
      <c r="G13" s="24"/>
      <c r="H13" s="25"/>
      <c r="I13" s="41"/>
      <c r="J13" s="139"/>
      <c r="K13" s="24"/>
      <c r="L13" s="25"/>
      <c r="M13" s="41"/>
      <c r="N13" s="139"/>
    </row>
    <row r="14" spans="2:14" s="26" customFormat="1" ht="15" customHeight="1">
      <c r="B14" s="22"/>
      <c r="C14" s="346" t="s">
        <v>19</v>
      </c>
      <c r="D14" s="347"/>
      <c r="E14" s="348"/>
      <c r="F14" s="23"/>
      <c r="G14" s="24"/>
      <c r="H14" s="25"/>
      <c r="I14" s="41"/>
      <c r="J14" s="27">
        <f>SUM(J12)</f>
        <v>20000</v>
      </c>
      <c r="K14" s="24"/>
      <c r="L14" s="25"/>
      <c r="M14" s="41"/>
      <c r="N14" s="27">
        <f>SUM(N12)</f>
        <v>30000</v>
      </c>
    </row>
    <row r="15" spans="2:14" s="26" customFormat="1" ht="15" customHeight="1">
      <c r="B15" s="22">
        <v>2</v>
      </c>
      <c r="C15" s="369" t="s">
        <v>20</v>
      </c>
      <c r="D15" s="370"/>
      <c r="E15" s="370"/>
      <c r="F15" s="23"/>
      <c r="G15" s="24"/>
      <c r="H15" s="25"/>
      <c r="I15" s="41"/>
      <c r="J15" s="139"/>
      <c r="K15" s="24"/>
      <c r="L15" s="25"/>
      <c r="M15" s="41"/>
      <c r="N15" s="139"/>
    </row>
    <row r="16" spans="2:14" s="26" customFormat="1" ht="15" customHeight="1">
      <c r="B16" s="22"/>
      <c r="C16" s="213" t="s">
        <v>21</v>
      </c>
      <c r="D16" s="214"/>
      <c r="E16" s="214"/>
      <c r="F16" s="23"/>
      <c r="G16" s="28" t="s">
        <v>18</v>
      </c>
      <c r="H16" s="140">
        <v>1</v>
      </c>
      <c r="I16" s="141">
        <v>15000</v>
      </c>
      <c r="J16" s="29">
        <f>H16*I16</f>
        <v>15000</v>
      </c>
      <c r="K16" s="28" t="s">
        <v>18</v>
      </c>
      <c r="L16" s="140">
        <v>1</v>
      </c>
      <c r="M16" s="141">
        <v>30000</v>
      </c>
      <c r="N16" s="29">
        <f>L16*M16</f>
        <v>30000</v>
      </c>
    </row>
    <row r="17" spans="2:14" s="26" customFormat="1" ht="15" customHeight="1">
      <c r="B17" s="22"/>
      <c r="C17" s="213" t="s">
        <v>22</v>
      </c>
      <c r="D17" s="214"/>
      <c r="E17" s="214"/>
      <c r="F17" s="23"/>
      <c r="G17" s="24"/>
      <c r="H17" s="25"/>
      <c r="I17" s="41"/>
      <c r="J17" s="139"/>
      <c r="K17" s="24"/>
      <c r="L17" s="25"/>
      <c r="M17" s="41"/>
      <c r="N17" s="139"/>
    </row>
    <row r="18" spans="2:14" s="26" customFormat="1" ht="15" customHeight="1">
      <c r="B18" s="22"/>
      <c r="C18" s="213" t="s">
        <v>23</v>
      </c>
      <c r="D18" s="214"/>
      <c r="E18" s="214"/>
      <c r="F18" s="23"/>
      <c r="G18" s="24"/>
      <c r="H18" s="30"/>
      <c r="I18" s="41"/>
      <c r="J18" s="139"/>
      <c r="K18" s="24"/>
      <c r="L18" s="30"/>
      <c r="M18" s="41"/>
      <c r="N18" s="139"/>
    </row>
    <row r="19" spans="2:14" s="26" customFormat="1" ht="15" customHeight="1">
      <c r="B19" s="22"/>
      <c r="C19" s="213" t="s">
        <v>24</v>
      </c>
      <c r="D19" s="214"/>
      <c r="E19" s="214"/>
      <c r="F19" s="23"/>
      <c r="G19" s="24"/>
      <c r="H19" s="30"/>
      <c r="I19" s="41"/>
      <c r="J19" s="139"/>
      <c r="K19" s="24"/>
      <c r="L19" s="30"/>
      <c r="M19" s="41"/>
      <c r="N19" s="139"/>
    </row>
    <row r="20" spans="2:14" s="26" customFormat="1" ht="15" customHeight="1">
      <c r="B20" s="22"/>
      <c r="C20" s="213" t="s">
        <v>25</v>
      </c>
      <c r="D20" s="214"/>
      <c r="E20" s="214"/>
      <c r="F20" s="23"/>
      <c r="G20" s="24"/>
      <c r="H20" s="30"/>
      <c r="I20" s="41"/>
      <c r="J20" s="139"/>
      <c r="K20" s="24"/>
      <c r="L20" s="30"/>
      <c r="M20" s="41"/>
      <c r="N20" s="139"/>
    </row>
    <row r="21" spans="2:14" s="26" customFormat="1" ht="15" customHeight="1">
      <c r="B21" s="22"/>
      <c r="C21" s="213" t="s">
        <v>26</v>
      </c>
      <c r="D21" s="214"/>
      <c r="E21" s="214"/>
      <c r="F21" s="23"/>
      <c r="G21" s="24"/>
      <c r="H21" s="30"/>
      <c r="I21" s="41"/>
      <c r="J21" s="139"/>
      <c r="K21" s="24"/>
      <c r="L21" s="30"/>
      <c r="M21" s="41"/>
      <c r="N21" s="139"/>
    </row>
    <row r="22" spans="2:14" s="26" customFormat="1" ht="15" customHeight="1">
      <c r="B22" s="22"/>
      <c r="C22" s="213" t="s">
        <v>27</v>
      </c>
      <c r="D22" s="214"/>
      <c r="E22" s="214"/>
      <c r="F22" s="23"/>
      <c r="G22" s="24"/>
      <c r="H22" s="30"/>
      <c r="I22" s="41"/>
      <c r="J22" s="139"/>
      <c r="K22" s="24"/>
      <c r="L22" s="30"/>
      <c r="M22" s="41"/>
      <c r="N22" s="139"/>
    </row>
    <row r="23" spans="2:14" s="26" customFormat="1" ht="15" customHeight="1">
      <c r="B23" s="22"/>
      <c r="C23" s="213" t="s">
        <v>28</v>
      </c>
      <c r="D23" s="214"/>
      <c r="E23" s="214"/>
      <c r="F23" s="23"/>
      <c r="G23" s="24"/>
      <c r="H23" s="30"/>
      <c r="I23" s="41"/>
      <c r="J23" s="139"/>
      <c r="K23" s="24"/>
      <c r="L23" s="30"/>
      <c r="M23" s="41"/>
      <c r="N23" s="139"/>
    </row>
    <row r="24" spans="2:14" s="26" customFormat="1" ht="15" customHeight="1">
      <c r="B24" s="22"/>
      <c r="C24" s="213" t="s">
        <v>29</v>
      </c>
      <c r="D24" s="214"/>
      <c r="E24" s="214"/>
      <c r="F24" s="23"/>
      <c r="G24" s="31" t="s">
        <v>30</v>
      </c>
      <c r="H24" s="140">
        <v>10</v>
      </c>
      <c r="I24" s="32">
        <v>260</v>
      </c>
      <c r="J24" s="29">
        <f t="shared" ref="J24:J31" si="0">H24*I24</f>
        <v>2600</v>
      </c>
      <c r="K24" s="31" t="s">
        <v>30</v>
      </c>
      <c r="L24" s="140">
        <v>10</v>
      </c>
      <c r="M24" s="32"/>
      <c r="N24" s="29">
        <f t="shared" ref="N24:N31" si="1">L24*M24</f>
        <v>0</v>
      </c>
    </row>
    <row r="25" spans="2:14" s="26" customFormat="1" ht="15" customHeight="1">
      <c r="B25" s="22"/>
      <c r="C25" s="213" t="s">
        <v>31</v>
      </c>
      <c r="D25" s="214"/>
      <c r="E25" s="214"/>
      <c r="F25" s="23"/>
      <c r="G25" s="31" t="s">
        <v>32</v>
      </c>
      <c r="H25" s="140">
        <v>10</v>
      </c>
      <c r="I25" s="32">
        <v>535.25</v>
      </c>
      <c r="J25" s="29">
        <f t="shared" si="0"/>
        <v>5352.5</v>
      </c>
      <c r="K25" s="31" t="s">
        <v>32</v>
      </c>
      <c r="L25" s="140">
        <v>10</v>
      </c>
      <c r="M25" s="32"/>
      <c r="N25" s="29">
        <f t="shared" si="1"/>
        <v>0</v>
      </c>
    </row>
    <row r="26" spans="2:14" s="26" customFormat="1" ht="15" customHeight="1">
      <c r="B26" s="22"/>
      <c r="C26" s="213" t="s">
        <v>33</v>
      </c>
      <c r="D26" s="214"/>
      <c r="E26" s="214"/>
      <c r="F26" s="23"/>
      <c r="G26" s="31" t="s">
        <v>30</v>
      </c>
      <c r="H26" s="140">
        <v>10</v>
      </c>
      <c r="I26" s="32">
        <v>290</v>
      </c>
      <c r="J26" s="29">
        <f t="shared" si="0"/>
        <v>2900</v>
      </c>
      <c r="K26" s="31" t="s">
        <v>30</v>
      </c>
      <c r="L26" s="140">
        <v>10</v>
      </c>
      <c r="M26" s="32"/>
      <c r="N26" s="29">
        <f t="shared" si="1"/>
        <v>0</v>
      </c>
    </row>
    <row r="27" spans="2:14" s="26" customFormat="1" ht="15" customHeight="1">
      <c r="B27" s="22"/>
      <c r="C27" s="213" t="s">
        <v>34</v>
      </c>
      <c r="D27" s="214"/>
      <c r="E27" s="214"/>
      <c r="F27" s="23"/>
      <c r="G27" s="31" t="s">
        <v>30</v>
      </c>
      <c r="H27" s="140">
        <v>2</v>
      </c>
      <c r="I27" s="32">
        <v>550.25</v>
      </c>
      <c r="J27" s="29">
        <f t="shared" si="0"/>
        <v>1100.5</v>
      </c>
      <c r="K27" s="31" t="s">
        <v>30</v>
      </c>
      <c r="L27" s="140">
        <v>2</v>
      </c>
      <c r="M27" s="32"/>
      <c r="N27" s="29">
        <f t="shared" si="1"/>
        <v>0</v>
      </c>
    </row>
    <row r="28" spans="2:14" s="26" customFormat="1" ht="14.25" customHeight="1">
      <c r="B28" s="22"/>
      <c r="C28" s="213" t="s">
        <v>35</v>
      </c>
      <c r="D28" s="214"/>
      <c r="E28" s="214"/>
      <c r="F28" s="23"/>
      <c r="G28" s="31" t="s">
        <v>18</v>
      </c>
      <c r="H28" s="140">
        <v>1</v>
      </c>
      <c r="I28" s="32">
        <v>5000</v>
      </c>
      <c r="J28" s="29">
        <f t="shared" si="0"/>
        <v>5000</v>
      </c>
      <c r="K28" s="31" t="s">
        <v>18</v>
      </c>
      <c r="L28" s="140">
        <v>1</v>
      </c>
      <c r="M28" s="32"/>
      <c r="N28" s="29">
        <f t="shared" si="1"/>
        <v>0</v>
      </c>
    </row>
    <row r="29" spans="2:14" s="26" customFormat="1" ht="15" customHeight="1">
      <c r="B29" s="22"/>
      <c r="C29" s="213" t="s">
        <v>36</v>
      </c>
      <c r="D29" s="214"/>
      <c r="E29" s="214"/>
      <c r="F29" s="23"/>
      <c r="G29" s="31" t="s">
        <v>37</v>
      </c>
      <c r="H29" s="140">
        <v>2</v>
      </c>
      <c r="I29" s="32">
        <v>4625.25</v>
      </c>
      <c r="J29" s="29">
        <f t="shared" si="0"/>
        <v>9250.5</v>
      </c>
      <c r="K29" s="31" t="s">
        <v>37</v>
      </c>
      <c r="L29" s="140">
        <v>2</v>
      </c>
      <c r="M29" s="32"/>
      <c r="N29" s="29">
        <f t="shared" si="1"/>
        <v>0</v>
      </c>
    </row>
    <row r="30" spans="2:14" s="26" customFormat="1" ht="15" customHeight="1">
      <c r="B30" s="22"/>
      <c r="C30" s="213" t="s">
        <v>38</v>
      </c>
      <c r="D30" s="214"/>
      <c r="E30" s="214"/>
      <c r="F30" s="23"/>
      <c r="G30" s="31" t="s">
        <v>30</v>
      </c>
      <c r="H30" s="140">
        <v>20</v>
      </c>
      <c r="I30" s="32">
        <v>96.95</v>
      </c>
      <c r="J30" s="29">
        <f t="shared" si="0"/>
        <v>1939</v>
      </c>
      <c r="K30" s="31" t="s">
        <v>30</v>
      </c>
      <c r="L30" s="140">
        <v>20</v>
      </c>
      <c r="M30" s="32"/>
      <c r="N30" s="29">
        <f t="shared" si="1"/>
        <v>0</v>
      </c>
    </row>
    <row r="31" spans="2:14" s="26" customFormat="1" ht="15" customHeight="1">
      <c r="B31" s="22"/>
      <c r="C31" s="213" t="s">
        <v>39</v>
      </c>
      <c r="D31" s="214"/>
      <c r="E31" s="214"/>
      <c r="F31" s="23"/>
      <c r="G31" s="31" t="s">
        <v>37</v>
      </c>
      <c r="H31" s="140">
        <v>2</v>
      </c>
      <c r="I31" s="32">
        <v>3650</v>
      </c>
      <c r="J31" s="29">
        <f t="shared" si="0"/>
        <v>7300</v>
      </c>
      <c r="K31" s="31" t="s">
        <v>37</v>
      </c>
      <c r="L31" s="140">
        <v>2</v>
      </c>
      <c r="M31" s="32"/>
      <c r="N31" s="29">
        <f t="shared" si="1"/>
        <v>0</v>
      </c>
    </row>
    <row r="32" spans="2:14" s="26" customFormat="1" ht="15" customHeight="1">
      <c r="B32" s="22"/>
      <c r="C32" s="346" t="s">
        <v>40</v>
      </c>
      <c r="D32" s="347"/>
      <c r="E32" s="348"/>
      <c r="F32" s="23"/>
      <c r="G32" s="28"/>
      <c r="H32" s="140"/>
      <c r="I32" s="141"/>
      <c r="J32" s="27">
        <f>SUM(J16:J31)</f>
        <v>50442.5</v>
      </c>
      <c r="K32" s="28"/>
      <c r="L32" s="140"/>
      <c r="M32" s="141"/>
      <c r="N32" s="27">
        <f>SUM(N16:N31)</f>
        <v>30000</v>
      </c>
    </row>
    <row r="33" spans="1:14" s="26" customFormat="1" ht="15" customHeight="1">
      <c r="B33" s="33">
        <v>3</v>
      </c>
      <c r="C33" s="371" t="s">
        <v>41</v>
      </c>
      <c r="D33" s="372"/>
      <c r="E33" s="373"/>
      <c r="F33" s="23"/>
      <c r="G33" s="24"/>
      <c r="H33" s="34"/>
      <c r="I33" s="41"/>
      <c r="J33" s="139"/>
      <c r="K33" s="24"/>
      <c r="L33" s="34"/>
      <c r="M33" s="41"/>
      <c r="N33" s="139"/>
    </row>
    <row r="34" spans="1:14" s="35" customFormat="1" ht="15" customHeight="1">
      <c r="B34" s="36"/>
      <c r="C34" s="37" t="s">
        <v>42</v>
      </c>
      <c r="D34" s="38"/>
      <c r="E34" s="38"/>
      <c r="F34" s="39"/>
      <c r="G34" s="31" t="s">
        <v>43</v>
      </c>
      <c r="H34" s="140">
        <v>1</v>
      </c>
      <c r="I34" s="141">
        <v>7500</v>
      </c>
      <c r="J34" s="29">
        <f t="shared" ref="J34:J37" si="2">H34*I34</f>
        <v>7500</v>
      </c>
      <c r="K34" s="31" t="s">
        <v>43</v>
      </c>
      <c r="L34" s="140">
        <v>1</v>
      </c>
      <c r="M34" s="141">
        <v>5000</v>
      </c>
      <c r="N34" s="29">
        <f t="shared" ref="N34:N37" si="3">L34*M34</f>
        <v>5000</v>
      </c>
    </row>
    <row r="35" spans="1:14" s="26" customFormat="1" ht="15" customHeight="1">
      <c r="B35" s="33"/>
      <c r="C35" s="215" t="s">
        <v>44</v>
      </c>
      <c r="D35" s="40"/>
      <c r="E35" s="40"/>
      <c r="F35" s="23"/>
      <c r="G35" s="31" t="s">
        <v>43</v>
      </c>
      <c r="H35" s="140">
        <v>2</v>
      </c>
      <c r="I35" s="141">
        <v>7500</v>
      </c>
      <c r="J35" s="29">
        <f t="shared" si="2"/>
        <v>15000</v>
      </c>
      <c r="K35" s="31" t="s">
        <v>43</v>
      </c>
      <c r="L35" s="140">
        <v>2</v>
      </c>
      <c r="M35" s="141">
        <v>5000</v>
      </c>
      <c r="N35" s="29">
        <f t="shared" si="3"/>
        <v>10000</v>
      </c>
    </row>
    <row r="36" spans="1:14" s="26" customFormat="1" ht="15" customHeight="1">
      <c r="B36" s="33"/>
      <c r="C36" s="215" t="s">
        <v>45</v>
      </c>
      <c r="D36" s="40"/>
      <c r="E36" s="40"/>
      <c r="F36" s="23"/>
      <c r="G36" s="31" t="s">
        <v>43</v>
      </c>
      <c r="H36" s="140">
        <v>1</v>
      </c>
      <c r="I36" s="141">
        <v>3750</v>
      </c>
      <c r="J36" s="29">
        <v>2500</v>
      </c>
      <c r="K36" s="31" t="s">
        <v>43</v>
      </c>
      <c r="L36" s="140">
        <v>1</v>
      </c>
      <c r="M36" s="141">
        <v>3000</v>
      </c>
      <c r="N36" s="29">
        <f t="shared" si="3"/>
        <v>3000</v>
      </c>
    </row>
    <row r="37" spans="1:14" s="35" customFormat="1" ht="15" customHeight="1">
      <c r="B37" s="36"/>
      <c r="C37" s="37" t="s">
        <v>46</v>
      </c>
      <c r="D37" s="38"/>
      <c r="E37" s="38"/>
      <c r="F37" s="39"/>
      <c r="G37" s="31" t="s">
        <v>43</v>
      </c>
      <c r="H37" s="140">
        <v>1</v>
      </c>
      <c r="I37" s="41">
        <v>3000</v>
      </c>
      <c r="J37" s="29">
        <f t="shared" si="2"/>
        <v>3000</v>
      </c>
      <c r="K37" s="31" t="s">
        <v>43</v>
      </c>
      <c r="L37" s="140">
        <v>1</v>
      </c>
      <c r="M37" s="41">
        <v>3000</v>
      </c>
      <c r="N37" s="29">
        <f t="shared" si="3"/>
        <v>3000</v>
      </c>
    </row>
    <row r="38" spans="1:14" s="35" customFormat="1" ht="15" customHeight="1">
      <c r="B38" s="36"/>
      <c r="C38" s="37"/>
      <c r="D38" s="38"/>
      <c r="E38" s="38"/>
      <c r="F38" s="39"/>
      <c r="G38" s="31"/>
      <c r="H38" s="140"/>
      <c r="I38" s="41"/>
      <c r="J38" s="29"/>
      <c r="K38" s="31"/>
      <c r="L38" s="140"/>
      <c r="M38" s="41"/>
      <c r="N38" s="29"/>
    </row>
    <row r="39" spans="1:14" s="35" customFormat="1" ht="15" customHeight="1">
      <c r="B39" s="36"/>
      <c r="C39" s="37"/>
      <c r="D39" s="38"/>
      <c r="E39" s="38"/>
      <c r="F39" s="39"/>
      <c r="G39" s="31"/>
      <c r="H39" s="140"/>
      <c r="I39" s="41"/>
      <c r="J39" s="29"/>
      <c r="K39" s="31"/>
      <c r="L39" s="140"/>
      <c r="M39" s="41"/>
      <c r="N39" s="29"/>
    </row>
    <row r="40" spans="1:14" s="35" customFormat="1" ht="15" customHeight="1">
      <c r="B40" s="36"/>
      <c r="C40" s="346" t="s">
        <v>47</v>
      </c>
      <c r="D40" s="347"/>
      <c r="E40" s="348"/>
      <c r="F40" s="39"/>
      <c r="G40" s="28"/>
      <c r="H40" s="140"/>
      <c r="I40" s="141"/>
      <c r="J40" s="27">
        <f>SUM(J34:J37)</f>
        <v>28000</v>
      </c>
      <c r="K40" s="142"/>
      <c r="L40" s="142"/>
      <c r="M40" s="142"/>
      <c r="N40" s="27">
        <f>SUM(N34:N37)</f>
        <v>21000</v>
      </c>
    </row>
    <row r="41" spans="1:14" s="35" customFormat="1" ht="15" customHeight="1">
      <c r="B41" s="36"/>
      <c r="C41" s="334" t="s">
        <v>48</v>
      </c>
      <c r="D41" s="335"/>
      <c r="E41" s="336"/>
      <c r="F41" s="39"/>
      <c r="G41" s="42"/>
      <c r="H41" s="43"/>
      <c r="I41" s="142"/>
      <c r="J41" s="44">
        <f>J14+J32+J40</f>
        <v>98442.5</v>
      </c>
      <c r="K41" s="142"/>
      <c r="L41" s="142"/>
      <c r="M41" s="142"/>
      <c r="N41" s="44">
        <f>N14+N32+N40</f>
        <v>81000</v>
      </c>
    </row>
    <row r="42" spans="1:14" s="35" customFormat="1" ht="15" customHeight="1">
      <c r="B42" s="45"/>
      <c r="C42" s="218"/>
      <c r="D42" s="218"/>
      <c r="E42" s="218"/>
      <c r="F42" s="39"/>
      <c r="G42" s="42"/>
      <c r="H42" s="43"/>
      <c r="I42" s="142"/>
      <c r="J42" s="46"/>
      <c r="K42" s="142"/>
      <c r="L42" s="142"/>
      <c r="M42" s="142"/>
      <c r="N42" s="46"/>
    </row>
    <row r="43" spans="1:14" s="55" customFormat="1" ht="15" customHeight="1">
      <c r="A43" s="47"/>
      <c r="B43" s="48"/>
      <c r="C43" s="49"/>
      <c r="D43" s="216"/>
      <c r="E43" s="50"/>
      <c r="F43" s="51"/>
      <c r="G43" s="52"/>
      <c r="H43" s="53"/>
      <c r="I43" s="54"/>
      <c r="J43" s="143"/>
      <c r="K43" s="142"/>
      <c r="L43" s="142"/>
      <c r="M43" s="142"/>
      <c r="N43" s="143"/>
    </row>
    <row r="44" spans="1:14" s="56" customFormat="1" ht="15" customHeight="1">
      <c r="B44" s="48" t="s">
        <v>49</v>
      </c>
      <c r="C44" s="49" t="s">
        <v>50</v>
      </c>
      <c r="D44" s="57"/>
      <c r="E44" s="58"/>
      <c r="F44" s="51"/>
      <c r="G44" s="59"/>
      <c r="H44" s="148"/>
      <c r="I44" s="141"/>
      <c r="J44" s="29"/>
      <c r="K44" s="142"/>
      <c r="L44" s="142"/>
      <c r="M44" s="142"/>
      <c r="N44" s="29"/>
    </row>
    <row r="45" spans="1:14" s="55" customFormat="1" ht="15" customHeight="1">
      <c r="B45" s="48"/>
      <c r="C45" s="60" t="s">
        <v>51</v>
      </c>
      <c r="D45" s="57"/>
      <c r="E45" s="58"/>
      <c r="F45" s="51"/>
      <c r="G45" s="161" t="s">
        <v>30</v>
      </c>
      <c r="H45" s="148">
        <v>5</v>
      </c>
      <c r="I45" s="141">
        <v>5162.76</v>
      </c>
      <c r="J45" s="29">
        <f t="shared" ref="J45:J47" si="4">H45*I45</f>
        <v>25813.800000000003</v>
      </c>
      <c r="K45" s="142" t="s">
        <v>30</v>
      </c>
      <c r="L45" s="142">
        <v>6</v>
      </c>
      <c r="M45" s="142">
        <v>15000</v>
      </c>
      <c r="N45" s="29">
        <f t="shared" ref="N45:N47" si="5">L45*M45</f>
        <v>90000</v>
      </c>
    </row>
    <row r="46" spans="1:14" s="55" customFormat="1" ht="15" customHeight="1">
      <c r="B46" s="48"/>
      <c r="C46" s="60" t="s">
        <v>52</v>
      </c>
      <c r="D46" s="57"/>
      <c r="E46" s="58"/>
      <c r="F46" s="51"/>
      <c r="G46" s="161" t="s">
        <v>53</v>
      </c>
      <c r="H46" s="148">
        <v>62</v>
      </c>
      <c r="I46" s="144">
        <v>491.66</v>
      </c>
      <c r="J46" s="29">
        <f t="shared" si="4"/>
        <v>30482.920000000002</v>
      </c>
      <c r="K46" s="142" t="s">
        <v>53</v>
      </c>
      <c r="L46" s="142">
        <v>37</v>
      </c>
      <c r="M46" s="142">
        <v>1500</v>
      </c>
      <c r="N46" s="29">
        <f t="shared" si="5"/>
        <v>55500</v>
      </c>
    </row>
    <row r="47" spans="1:14" s="55" customFormat="1" ht="15" customHeight="1">
      <c r="B47" s="48"/>
      <c r="C47" s="60" t="s">
        <v>54</v>
      </c>
      <c r="D47" s="57"/>
      <c r="E47" s="58"/>
      <c r="F47" s="51"/>
      <c r="G47" s="161" t="s">
        <v>53</v>
      </c>
      <c r="H47" s="148">
        <v>1</v>
      </c>
      <c r="I47" s="141">
        <v>1015.79</v>
      </c>
      <c r="J47" s="29">
        <f t="shared" si="4"/>
        <v>1015.79</v>
      </c>
      <c r="K47" s="142" t="s">
        <v>53</v>
      </c>
      <c r="L47" s="142">
        <v>1</v>
      </c>
      <c r="M47" s="142">
        <v>2000</v>
      </c>
      <c r="N47" s="29">
        <f t="shared" si="5"/>
        <v>2000</v>
      </c>
    </row>
    <row r="48" spans="1:14" s="55" customFormat="1" ht="15" customHeight="1">
      <c r="B48" s="45"/>
      <c r="C48" s="343" t="s">
        <v>55</v>
      </c>
      <c r="D48" s="344"/>
      <c r="E48" s="345"/>
      <c r="F48" s="51"/>
      <c r="G48" s="161" t="s">
        <v>53</v>
      </c>
      <c r="H48" s="148">
        <v>15</v>
      </c>
      <c r="I48" s="141">
        <v>5994.19</v>
      </c>
      <c r="J48" s="29">
        <f>H48*I48</f>
        <v>89912.849999999991</v>
      </c>
      <c r="K48" s="142" t="s">
        <v>53</v>
      </c>
      <c r="L48" s="142">
        <v>5</v>
      </c>
      <c r="M48" s="142">
        <v>8000</v>
      </c>
      <c r="N48" s="29">
        <f>L48*M48</f>
        <v>40000</v>
      </c>
    </row>
    <row r="49" spans="2:14" s="55" customFormat="1" ht="15" customHeight="1">
      <c r="B49" s="45"/>
      <c r="C49" s="219" t="s">
        <v>56</v>
      </c>
      <c r="D49" s="219"/>
      <c r="E49" s="219"/>
      <c r="F49" s="51"/>
      <c r="G49" s="161" t="s">
        <v>30</v>
      </c>
      <c r="H49" s="148">
        <v>8</v>
      </c>
      <c r="I49" s="141">
        <v>342.25</v>
      </c>
      <c r="J49" s="29">
        <f>H49*I49</f>
        <v>2738</v>
      </c>
      <c r="K49" s="142" t="s">
        <v>30</v>
      </c>
      <c r="L49" s="142">
        <v>4</v>
      </c>
      <c r="M49" s="142">
        <v>4000</v>
      </c>
      <c r="N49" s="29">
        <f>L49*M49</f>
        <v>16000</v>
      </c>
    </row>
    <row r="50" spans="2:14" s="55" customFormat="1" ht="15" customHeight="1">
      <c r="B50" s="45"/>
      <c r="C50" s="219" t="s">
        <v>107</v>
      </c>
      <c r="D50" s="219"/>
      <c r="E50" s="219"/>
      <c r="F50" s="51"/>
      <c r="G50" s="161"/>
      <c r="H50" s="148"/>
      <c r="I50" s="141"/>
      <c r="J50" s="27"/>
      <c r="K50" s="142"/>
      <c r="L50" s="142"/>
      <c r="M50" s="142"/>
      <c r="N50" s="27"/>
    </row>
    <row r="51" spans="2:14" s="55" customFormat="1" ht="15" customHeight="1">
      <c r="B51" s="45"/>
      <c r="C51" s="219" t="s">
        <v>109</v>
      </c>
      <c r="D51" s="219"/>
      <c r="E51" s="219"/>
      <c r="F51" s="51"/>
      <c r="G51" s="161"/>
      <c r="H51" s="148"/>
      <c r="I51" s="141"/>
      <c r="J51" s="27"/>
      <c r="K51" s="142"/>
      <c r="L51" s="142"/>
      <c r="M51" s="142"/>
      <c r="N51" s="27"/>
    </row>
    <row r="52" spans="2:14" s="56" customFormat="1" ht="15" customHeight="1">
      <c r="B52" s="45"/>
      <c r="C52" s="159" t="s">
        <v>108</v>
      </c>
      <c r="D52" s="219"/>
      <c r="E52" s="219"/>
      <c r="F52" s="51"/>
      <c r="G52" s="59"/>
      <c r="H52" s="148"/>
      <c r="I52" s="141"/>
      <c r="J52" s="27"/>
      <c r="K52" s="142"/>
      <c r="L52" s="142"/>
      <c r="M52" s="142"/>
      <c r="N52" s="27"/>
    </row>
    <row r="53" spans="2:14" s="56" customFormat="1" ht="15" customHeight="1">
      <c r="B53" s="45"/>
      <c r="C53" s="219"/>
      <c r="D53" s="219"/>
      <c r="E53" s="219"/>
      <c r="F53" s="51"/>
      <c r="G53" s="59"/>
      <c r="H53" s="148"/>
      <c r="I53" s="141"/>
      <c r="J53" s="27"/>
      <c r="K53" s="142"/>
      <c r="L53" s="142"/>
      <c r="M53" s="142"/>
      <c r="N53" s="27"/>
    </row>
    <row r="54" spans="2:14" s="56" customFormat="1" ht="15" customHeight="1">
      <c r="B54" s="45"/>
      <c r="C54" s="219"/>
      <c r="D54" s="219"/>
      <c r="E54" s="219"/>
      <c r="F54" s="51"/>
      <c r="G54" s="59"/>
      <c r="H54" s="148"/>
      <c r="I54" s="141"/>
      <c r="J54" s="27"/>
      <c r="K54" s="142"/>
      <c r="L54" s="142"/>
      <c r="M54" s="142"/>
      <c r="N54" s="27"/>
    </row>
    <row r="55" spans="2:14" s="56" customFormat="1" ht="15" customHeight="1">
      <c r="B55" s="45"/>
      <c r="C55" s="346"/>
      <c r="D55" s="347"/>
      <c r="E55" s="348"/>
      <c r="F55" s="51"/>
      <c r="G55" s="59"/>
      <c r="H55" s="148"/>
      <c r="I55" s="141"/>
      <c r="J55" s="27">
        <f>SUM(J45:J49)</f>
        <v>149963.35999999999</v>
      </c>
      <c r="K55" s="142"/>
      <c r="L55" s="142"/>
      <c r="M55" s="142"/>
      <c r="N55" s="27">
        <f>SUM(N45:N49)</f>
        <v>203500</v>
      </c>
    </row>
    <row r="56" spans="2:14" s="56" customFormat="1" ht="15" customHeight="1">
      <c r="B56" s="45"/>
      <c r="C56" s="349"/>
      <c r="D56" s="350"/>
      <c r="E56" s="58"/>
      <c r="F56" s="51"/>
      <c r="G56" s="59"/>
      <c r="H56" s="148"/>
      <c r="I56" s="141"/>
      <c r="J56" s="29"/>
      <c r="K56" s="142"/>
      <c r="L56" s="142"/>
      <c r="M56" s="142"/>
      <c r="N56" s="29"/>
    </row>
    <row r="57" spans="2:14" s="56" customFormat="1" ht="15" customHeight="1">
      <c r="B57" s="45"/>
      <c r="C57" s="334" t="s">
        <v>57</v>
      </c>
      <c r="D57" s="335"/>
      <c r="E57" s="336"/>
      <c r="F57" s="51"/>
      <c r="G57" s="59"/>
      <c r="H57" s="148"/>
      <c r="I57" s="141"/>
      <c r="J57" s="145">
        <f>J55</f>
        <v>149963.35999999999</v>
      </c>
      <c r="K57" s="142"/>
      <c r="L57" s="142"/>
      <c r="M57" s="142"/>
      <c r="N57" s="145">
        <f>N55</f>
        <v>203500</v>
      </c>
    </row>
    <row r="58" spans="2:14" s="56" customFormat="1" ht="15" customHeight="1">
      <c r="B58" s="45"/>
      <c r="C58" s="61" t="s">
        <v>58</v>
      </c>
      <c r="D58" s="62"/>
      <c r="E58" s="62"/>
      <c r="F58" s="63"/>
      <c r="G58" s="64"/>
      <c r="H58" s="148"/>
      <c r="I58" s="146"/>
      <c r="J58" s="147"/>
      <c r="K58" s="142"/>
      <c r="L58" s="142"/>
      <c r="M58" s="142"/>
      <c r="N58" s="147"/>
    </row>
    <row r="59" spans="2:14" s="56" customFormat="1" ht="15" customHeight="1">
      <c r="B59" s="66" t="s">
        <v>59</v>
      </c>
      <c r="C59" s="351" t="s">
        <v>60</v>
      </c>
      <c r="D59" s="352"/>
      <c r="E59" s="353"/>
      <c r="F59" s="63"/>
      <c r="G59" s="67" t="s">
        <v>30</v>
      </c>
      <c r="H59" s="148">
        <v>40</v>
      </c>
      <c r="I59" s="68">
        <v>350</v>
      </c>
      <c r="J59" s="29">
        <f t="shared" ref="J59:J67" si="6">H59*I59</f>
        <v>14000</v>
      </c>
      <c r="K59" s="142" t="s">
        <v>30</v>
      </c>
      <c r="L59" s="142">
        <v>40</v>
      </c>
      <c r="M59" s="142">
        <v>240</v>
      </c>
      <c r="N59" s="29">
        <f t="shared" ref="N59:N67" si="7">L59*M59</f>
        <v>9600</v>
      </c>
    </row>
    <row r="60" spans="2:14" s="56" customFormat="1" ht="15" customHeight="1">
      <c r="B60" s="22">
        <v>1</v>
      </c>
      <c r="C60" s="354" t="s">
        <v>61</v>
      </c>
      <c r="D60" s="355"/>
      <c r="E60" s="356"/>
      <c r="F60" s="63"/>
      <c r="G60" s="67" t="s">
        <v>30</v>
      </c>
      <c r="H60" s="148">
        <v>40</v>
      </c>
      <c r="I60" s="68">
        <v>180</v>
      </c>
      <c r="J60" s="29">
        <f t="shared" si="6"/>
        <v>7200</v>
      </c>
      <c r="K60" s="142" t="s">
        <v>30</v>
      </c>
      <c r="L60" s="142">
        <v>40</v>
      </c>
      <c r="M60" s="142">
        <v>160</v>
      </c>
      <c r="N60" s="29">
        <f t="shared" si="7"/>
        <v>6400</v>
      </c>
    </row>
    <row r="61" spans="2:14" s="56" customFormat="1" ht="15" customHeight="1">
      <c r="B61" s="22">
        <v>2</v>
      </c>
      <c r="C61" s="354" t="s">
        <v>62</v>
      </c>
      <c r="D61" s="355"/>
      <c r="E61" s="356"/>
      <c r="F61" s="63"/>
      <c r="G61" s="67" t="s">
        <v>30</v>
      </c>
      <c r="H61" s="148">
        <v>30</v>
      </c>
      <c r="I61" s="68">
        <v>185.65</v>
      </c>
      <c r="J61" s="29">
        <f t="shared" si="6"/>
        <v>5569.5</v>
      </c>
      <c r="K61" s="142" t="s">
        <v>30</v>
      </c>
      <c r="L61" s="142">
        <v>30</v>
      </c>
      <c r="M61" s="142">
        <v>160</v>
      </c>
      <c r="N61" s="29">
        <f t="shared" si="7"/>
        <v>4800</v>
      </c>
    </row>
    <row r="62" spans="2:14" s="56" customFormat="1" ht="15" customHeight="1">
      <c r="B62" s="22">
        <v>3</v>
      </c>
      <c r="C62" s="331" t="s">
        <v>63</v>
      </c>
      <c r="D62" s="332"/>
      <c r="E62" s="333"/>
      <c r="F62" s="63"/>
      <c r="G62" s="67" t="s">
        <v>30</v>
      </c>
      <c r="H62" s="148">
        <v>30</v>
      </c>
      <c r="I62" s="68">
        <v>250.35</v>
      </c>
      <c r="J62" s="29">
        <f t="shared" si="6"/>
        <v>7510.5</v>
      </c>
      <c r="K62" s="142" t="s">
        <v>30</v>
      </c>
      <c r="L62" s="142">
        <v>30</v>
      </c>
      <c r="M62" s="142">
        <v>260</v>
      </c>
      <c r="N62" s="29">
        <f t="shared" si="7"/>
        <v>7800</v>
      </c>
    </row>
    <row r="63" spans="2:14" s="56" customFormat="1" ht="15" customHeight="1">
      <c r="B63" s="45">
        <v>4</v>
      </c>
      <c r="C63" s="331" t="s">
        <v>64</v>
      </c>
      <c r="D63" s="332"/>
      <c r="E63" s="333"/>
      <c r="F63" s="63"/>
      <c r="G63" s="67" t="s">
        <v>30</v>
      </c>
      <c r="H63" s="148">
        <v>1</v>
      </c>
      <c r="I63" s="68">
        <v>450.75</v>
      </c>
      <c r="J63" s="29">
        <f t="shared" si="6"/>
        <v>450.75</v>
      </c>
      <c r="K63" s="142" t="s">
        <v>30</v>
      </c>
      <c r="L63" s="142">
        <v>3</v>
      </c>
      <c r="M63" s="142">
        <v>200</v>
      </c>
      <c r="N63" s="29">
        <f t="shared" si="7"/>
        <v>600</v>
      </c>
    </row>
    <row r="64" spans="2:14" s="56" customFormat="1" ht="15" customHeight="1">
      <c r="B64" s="36"/>
      <c r="C64" s="331" t="s">
        <v>65</v>
      </c>
      <c r="D64" s="332"/>
      <c r="E64" s="220"/>
      <c r="F64" s="63"/>
      <c r="G64" s="67" t="s">
        <v>30</v>
      </c>
      <c r="H64" s="148">
        <v>12</v>
      </c>
      <c r="I64" s="68">
        <v>280.55</v>
      </c>
      <c r="J64" s="29">
        <f t="shared" si="6"/>
        <v>3366.6000000000004</v>
      </c>
      <c r="K64" s="142" t="s">
        <v>30</v>
      </c>
      <c r="L64" s="142">
        <v>20</v>
      </c>
      <c r="M64" s="142">
        <v>200</v>
      </c>
      <c r="N64" s="29">
        <f t="shared" si="7"/>
        <v>4000</v>
      </c>
    </row>
    <row r="65" spans="2:14" s="56" customFormat="1" ht="15" customHeight="1">
      <c r="B65" s="36"/>
      <c r="C65" s="331" t="s">
        <v>66</v>
      </c>
      <c r="D65" s="332"/>
      <c r="E65" s="220"/>
      <c r="F65" s="63"/>
      <c r="G65" s="67" t="s">
        <v>30</v>
      </c>
      <c r="H65" s="148">
        <v>1</v>
      </c>
      <c r="I65" s="68">
        <v>1854.65</v>
      </c>
      <c r="J65" s="29">
        <f t="shared" si="6"/>
        <v>1854.65</v>
      </c>
      <c r="K65" s="142" t="s">
        <v>30</v>
      </c>
      <c r="L65" s="142">
        <v>1</v>
      </c>
      <c r="M65" s="142">
        <v>2500</v>
      </c>
      <c r="N65" s="29">
        <f t="shared" si="7"/>
        <v>2500</v>
      </c>
    </row>
    <row r="66" spans="2:14" s="56" customFormat="1" ht="15" customHeight="1">
      <c r="B66" s="36"/>
      <c r="C66" s="331" t="s">
        <v>67</v>
      </c>
      <c r="D66" s="332"/>
      <c r="E66" s="333"/>
      <c r="F66" s="63"/>
      <c r="G66" s="67" t="s">
        <v>68</v>
      </c>
      <c r="H66" s="148">
        <v>5</v>
      </c>
      <c r="I66" s="68">
        <v>1602.01</v>
      </c>
      <c r="J66" s="29">
        <f t="shared" si="6"/>
        <v>8010.05</v>
      </c>
      <c r="K66" s="142" t="s">
        <v>68</v>
      </c>
      <c r="L66" s="142">
        <v>5</v>
      </c>
      <c r="M66" s="142">
        <v>900</v>
      </c>
      <c r="N66" s="29">
        <f t="shared" si="7"/>
        <v>4500</v>
      </c>
    </row>
    <row r="67" spans="2:14" s="56" customFormat="1" ht="15" customHeight="1">
      <c r="B67" s="22">
        <v>5</v>
      </c>
      <c r="C67" s="69" t="s">
        <v>69</v>
      </c>
      <c r="D67" s="70"/>
      <c r="E67" s="70"/>
      <c r="F67" s="63"/>
      <c r="G67" s="67" t="s">
        <v>70</v>
      </c>
      <c r="H67" s="148">
        <v>3</v>
      </c>
      <c r="I67" s="68">
        <v>6850</v>
      </c>
      <c r="J67" s="29">
        <f t="shared" si="6"/>
        <v>20550</v>
      </c>
      <c r="K67" s="142" t="s">
        <v>70</v>
      </c>
      <c r="L67" s="142">
        <v>2</v>
      </c>
      <c r="M67" s="142">
        <v>3500</v>
      </c>
      <c r="N67" s="29">
        <f t="shared" si="7"/>
        <v>7000</v>
      </c>
    </row>
    <row r="68" spans="2:14" s="56" customFormat="1" ht="15" customHeight="1">
      <c r="B68" s="22">
        <v>10</v>
      </c>
      <c r="C68" s="69" t="s">
        <v>71</v>
      </c>
      <c r="D68" s="70"/>
      <c r="E68" s="70"/>
      <c r="F68" s="63"/>
      <c r="G68" s="71" t="s">
        <v>18</v>
      </c>
      <c r="H68" s="148">
        <v>1</v>
      </c>
      <c r="I68" s="68">
        <v>15000</v>
      </c>
      <c r="J68" s="29">
        <f>I68*H68</f>
        <v>15000</v>
      </c>
      <c r="K68" s="142" t="s">
        <v>18</v>
      </c>
      <c r="L68" s="142">
        <v>1</v>
      </c>
      <c r="M68" s="142">
        <v>10000</v>
      </c>
      <c r="N68" s="29">
        <f>M68*L68</f>
        <v>10000</v>
      </c>
    </row>
    <row r="69" spans="2:14" s="56" customFormat="1" ht="15" customHeight="1">
      <c r="B69" s="22">
        <v>12</v>
      </c>
      <c r="C69" s="334" t="s">
        <v>72</v>
      </c>
      <c r="D69" s="335"/>
      <c r="E69" s="336"/>
      <c r="F69" s="63"/>
      <c r="G69" s="28"/>
      <c r="H69" s="148"/>
      <c r="I69" s="141"/>
      <c r="J69" s="44">
        <f>SUM(J59:J68)</f>
        <v>83512.05</v>
      </c>
      <c r="K69" s="142"/>
      <c r="L69" s="142"/>
      <c r="M69" s="142"/>
      <c r="N69" s="44">
        <f>SUM(N59:N68)</f>
        <v>57200</v>
      </c>
    </row>
    <row r="70" spans="2:14" s="56" customFormat="1" ht="15" customHeight="1">
      <c r="B70" s="22"/>
      <c r="C70" s="69"/>
      <c r="D70" s="72"/>
      <c r="E70" s="72"/>
      <c r="F70" s="63"/>
      <c r="G70" s="73"/>
      <c r="H70" s="148"/>
      <c r="I70" s="149"/>
      <c r="J70" s="46"/>
      <c r="K70" s="142"/>
      <c r="L70" s="142"/>
      <c r="M70" s="142"/>
      <c r="N70" s="46"/>
    </row>
    <row r="71" spans="2:14" s="56" customFormat="1" ht="15" customHeight="1">
      <c r="B71" s="22"/>
      <c r="C71" s="212" t="s">
        <v>73</v>
      </c>
      <c r="D71" s="70"/>
      <c r="E71" s="70"/>
      <c r="F71" s="63"/>
      <c r="G71" s="73"/>
      <c r="H71" s="148"/>
      <c r="I71" s="149"/>
      <c r="J71" s="74"/>
      <c r="K71" s="142"/>
      <c r="L71" s="142"/>
      <c r="M71" s="142"/>
      <c r="N71" s="74"/>
    </row>
    <row r="72" spans="2:14" s="56" customFormat="1" ht="15" customHeight="1">
      <c r="B72" s="18" t="s">
        <v>74</v>
      </c>
      <c r="C72" s="75" t="s">
        <v>75</v>
      </c>
      <c r="D72" s="210"/>
      <c r="E72" s="210"/>
      <c r="F72" s="140"/>
      <c r="G72" s="67" t="s">
        <v>18</v>
      </c>
      <c r="H72" s="148">
        <v>1</v>
      </c>
      <c r="I72" s="68"/>
      <c r="J72" s="29">
        <f>0.85*J57</f>
        <v>127468.85599999999</v>
      </c>
      <c r="K72" s="142" t="s">
        <v>18</v>
      </c>
      <c r="L72" s="142">
        <v>1</v>
      </c>
      <c r="M72" s="142">
        <v>250000</v>
      </c>
      <c r="N72" s="142">
        <v>250000</v>
      </c>
    </row>
    <row r="73" spans="2:14" s="56" customFormat="1" ht="15" customHeight="1">
      <c r="B73" s="76"/>
      <c r="C73" s="75"/>
      <c r="D73" s="210"/>
      <c r="E73" s="210"/>
      <c r="F73" s="140"/>
      <c r="G73" s="67"/>
      <c r="H73" s="148"/>
      <c r="I73" s="68"/>
      <c r="J73" s="29"/>
      <c r="K73" s="142"/>
      <c r="L73" s="142"/>
      <c r="M73" s="142"/>
      <c r="N73" s="29"/>
    </row>
    <row r="74" spans="2:14" s="56" customFormat="1" ht="15" customHeight="1">
      <c r="B74" s="76"/>
      <c r="C74" s="334" t="s">
        <v>76</v>
      </c>
      <c r="D74" s="335"/>
      <c r="E74" s="336"/>
      <c r="F74" s="77"/>
      <c r="G74" s="73"/>
      <c r="H74" s="148"/>
      <c r="I74" s="149"/>
      <c r="J74" s="78">
        <f>SUM(J72:J73)</f>
        <v>127468.85599999999</v>
      </c>
      <c r="K74" s="142"/>
      <c r="L74" s="142"/>
      <c r="M74" s="142"/>
      <c r="N74" s="78">
        <f>SUM(N72:N73)</f>
        <v>250000</v>
      </c>
    </row>
    <row r="75" spans="2:14" s="56" customFormat="1" ht="15" customHeight="1">
      <c r="B75" s="76"/>
      <c r="C75" s="217"/>
      <c r="D75" s="79"/>
      <c r="E75" s="80"/>
      <c r="F75" s="63"/>
      <c r="G75" s="73"/>
      <c r="H75" s="148"/>
      <c r="I75" s="149"/>
      <c r="J75" s="74"/>
      <c r="K75" s="142"/>
      <c r="L75" s="142"/>
      <c r="M75" s="142"/>
      <c r="N75" s="74"/>
    </row>
    <row r="76" spans="2:14" s="56" customFormat="1" ht="15" customHeight="1">
      <c r="B76" s="22"/>
      <c r="C76" s="212" t="s">
        <v>77</v>
      </c>
      <c r="D76" s="70"/>
      <c r="E76" s="70"/>
      <c r="F76" s="63"/>
      <c r="G76" s="73"/>
      <c r="H76" s="148"/>
      <c r="I76" s="149"/>
      <c r="J76" s="81"/>
      <c r="K76" s="142"/>
      <c r="L76" s="142"/>
      <c r="M76" s="142"/>
      <c r="N76" s="81"/>
    </row>
    <row r="77" spans="2:14" s="56" customFormat="1" ht="15" customHeight="1">
      <c r="B77" s="18" t="s">
        <v>78</v>
      </c>
      <c r="C77" s="69" t="s">
        <v>79</v>
      </c>
      <c r="D77" s="70"/>
      <c r="E77" s="70"/>
      <c r="F77" s="63"/>
      <c r="G77" s="73"/>
      <c r="H77" s="148"/>
      <c r="I77" s="149"/>
      <c r="J77" s="81"/>
      <c r="K77" s="142"/>
      <c r="L77" s="142"/>
      <c r="M77" s="142"/>
      <c r="N77" s="81"/>
    </row>
    <row r="78" spans="2:14" s="56" customFormat="1" ht="15" customHeight="1">
      <c r="B78" s="22"/>
      <c r="C78" s="69" t="s">
        <v>110</v>
      </c>
      <c r="D78" s="70"/>
      <c r="E78" s="70"/>
      <c r="F78" s="63"/>
      <c r="G78" s="73"/>
      <c r="H78" s="148"/>
      <c r="I78" s="149"/>
      <c r="J78" s="81"/>
      <c r="K78" s="142"/>
      <c r="L78" s="142"/>
      <c r="M78" s="142"/>
      <c r="N78" s="81"/>
    </row>
    <row r="79" spans="2:14" s="56" customFormat="1" ht="15" customHeight="1">
      <c r="B79" s="22"/>
      <c r="C79" s="69"/>
      <c r="D79" s="70"/>
      <c r="E79" s="70"/>
      <c r="F79" s="63"/>
      <c r="G79" s="73"/>
      <c r="H79" s="148"/>
      <c r="I79" s="149"/>
      <c r="J79" s="81"/>
      <c r="K79" s="142"/>
      <c r="L79" s="142"/>
      <c r="M79" s="142"/>
      <c r="N79" s="81"/>
    </row>
    <row r="80" spans="2:14" s="56" customFormat="1" ht="15" customHeight="1">
      <c r="B80" s="22"/>
      <c r="C80" s="209"/>
      <c r="D80" s="210"/>
      <c r="E80" s="82" t="s">
        <v>80</v>
      </c>
      <c r="F80" s="63"/>
      <c r="G80" s="73"/>
      <c r="H80" s="148"/>
      <c r="I80" s="149"/>
      <c r="J80" s="83">
        <f>J41+J57+J69+J74</f>
        <v>459386.76599999995</v>
      </c>
      <c r="K80" s="142"/>
      <c r="L80" s="142"/>
      <c r="M80" s="142"/>
      <c r="N80" s="83">
        <v>663700</v>
      </c>
    </row>
    <row r="81" spans="2:14" s="56" customFormat="1" ht="15" customHeight="1">
      <c r="B81" s="22"/>
      <c r="C81" s="209"/>
      <c r="D81" s="210"/>
      <c r="E81" s="210"/>
      <c r="F81" s="63"/>
      <c r="G81" s="73"/>
      <c r="H81" s="148"/>
      <c r="I81" s="149"/>
      <c r="J81" s="74"/>
      <c r="K81" s="142"/>
      <c r="L81" s="142"/>
      <c r="M81" s="142"/>
      <c r="N81" s="74"/>
    </row>
    <row r="82" spans="2:14" s="56" customFormat="1" ht="15" customHeight="1">
      <c r="B82" s="22"/>
      <c r="C82" s="212" t="s">
        <v>81</v>
      </c>
      <c r="D82" s="70"/>
      <c r="E82" s="70"/>
      <c r="F82" s="63"/>
      <c r="G82" s="28" t="s">
        <v>18</v>
      </c>
      <c r="H82" s="140">
        <v>1</v>
      </c>
      <c r="I82" s="141"/>
      <c r="J82" s="84">
        <f>J80*0.005</f>
        <v>2296.9338299999999</v>
      </c>
      <c r="K82" s="142" t="s">
        <v>18</v>
      </c>
      <c r="L82" s="142">
        <v>1</v>
      </c>
      <c r="M82" s="142"/>
      <c r="N82" s="84">
        <v>3318.5</v>
      </c>
    </row>
    <row r="83" spans="2:14" s="56" customFormat="1" ht="15" customHeight="1">
      <c r="B83" s="18" t="s">
        <v>82</v>
      </c>
      <c r="C83" s="212" t="s">
        <v>83</v>
      </c>
      <c r="D83" s="210"/>
      <c r="E83" s="211"/>
      <c r="F83" s="63"/>
      <c r="G83" s="28"/>
      <c r="H83" s="144"/>
      <c r="I83" s="141"/>
      <c r="J83" s="85"/>
      <c r="K83" s="142"/>
      <c r="L83" s="142"/>
      <c r="M83" s="142"/>
      <c r="N83" s="84">
        <v>19911</v>
      </c>
    </row>
    <row r="84" spans="2:14" s="56" customFormat="1" ht="15" customHeight="1">
      <c r="B84" s="22"/>
      <c r="C84" s="209"/>
      <c r="D84" s="210"/>
      <c r="E84" s="210"/>
      <c r="F84" s="63"/>
      <c r="G84" s="73"/>
      <c r="H84" s="148"/>
      <c r="I84" s="149"/>
      <c r="J84" s="74"/>
      <c r="K84" s="142"/>
      <c r="L84" s="142"/>
      <c r="M84" s="142"/>
      <c r="N84" s="74"/>
    </row>
    <row r="85" spans="2:14" s="56" customFormat="1" ht="15" customHeight="1">
      <c r="B85" s="22"/>
      <c r="C85" s="212" t="s">
        <v>84</v>
      </c>
      <c r="D85" s="70"/>
      <c r="E85" s="70"/>
      <c r="F85" s="63"/>
      <c r="G85" s="73" t="s">
        <v>18</v>
      </c>
      <c r="H85" s="148">
        <v>1</v>
      </c>
      <c r="I85" s="141"/>
      <c r="J85" s="84">
        <f>J80*0.05</f>
        <v>22969.338299999999</v>
      </c>
      <c r="K85" s="142" t="s">
        <v>18</v>
      </c>
      <c r="L85" s="142">
        <v>1</v>
      </c>
      <c r="M85" s="142"/>
      <c r="N85" s="84">
        <v>33185</v>
      </c>
    </row>
    <row r="86" spans="2:14" s="56" customFormat="1" ht="15" customHeight="1">
      <c r="B86" s="18" t="s">
        <v>85</v>
      </c>
      <c r="C86" s="212"/>
      <c r="D86" s="210"/>
      <c r="E86" s="211"/>
      <c r="F86" s="63"/>
      <c r="G86" s="73"/>
      <c r="H86" s="148"/>
      <c r="I86" s="149"/>
      <c r="J86" s="85"/>
      <c r="K86" s="142"/>
      <c r="L86" s="142"/>
      <c r="M86" s="142"/>
      <c r="N86" s="85"/>
    </row>
    <row r="87" spans="2:14" s="56" customFormat="1" ht="15" customHeight="1">
      <c r="B87" s="22"/>
      <c r="C87" s="209"/>
      <c r="D87" s="210"/>
      <c r="E87" s="210"/>
      <c r="F87" s="63"/>
      <c r="G87" s="73"/>
      <c r="H87" s="148"/>
      <c r="I87" s="149"/>
      <c r="J87" s="74"/>
      <c r="K87" s="142"/>
      <c r="L87" s="142"/>
      <c r="M87" s="142"/>
      <c r="N87" s="74"/>
    </row>
    <row r="88" spans="2:14" s="56" customFormat="1" ht="15" customHeight="1">
      <c r="B88" s="22"/>
      <c r="C88" s="212" t="s">
        <v>86</v>
      </c>
      <c r="D88" s="70"/>
      <c r="E88" s="70"/>
      <c r="F88" s="63"/>
      <c r="G88" s="73" t="s">
        <v>18</v>
      </c>
      <c r="H88" s="148">
        <v>1</v>
      </c>
      <c r="I88" s="141"/>
      <c r="J88" s="84">
        <f>J80*0.15</f>
        <v>68908.014899999995</v>
      </c>
      <c r="K88" s="142" t="s">
        <v>18</v>
      </c>
      <c r="L88" s="142">
        <v>1</v>
      </c>
      <c r="M88" s="142"/>
      <c r="N88" s="84">
        <v>99555</v>
      </c>
    </row>
    <row r="89" spans="2:14" s="56" customFormat="1" ht="15" customHeight="1">
      <c r="B89" s="18" t="s">
        <v>87</v>
      </c>
      <c r="C89" s="212"/>
      <c r="D89" s="210"/>
      <c r="E89" s="211"/>
      <c r="F89" s="63"/>
      <c r="G89" s="73"/>
      <c r="H89" s="148"/>
      <c r="I89" s="149"/>
      <c r="J89" s="85"/>
      <c r="K89" s="142"/>
      <c r="L89" s="142"/>
      <c r="M89" s="142"/>
      <c r="N89" s="85"/>
    </row>
    <row r="90" spans="2:14" s="56" customFormat="1" ht="15" customHeight="1">
      <c r="B90" s="22"/>
      <c r="C90" s="209"/>
      <c r="D90" s="70"/>
      <c r="E90" s="70"/>
      <c r="F90" s="63"/>
      <c r="G90" s="67"/>
      <c r="H90" s="86"/>
      <c r="I90" s="150"/>
      <c r="J90" s="151"/>
      <c r="K90" s="142"/>
      <c r="L90" s="142"/>
      <c r="M90" s="142"/>
      <c r="N90" s="151"/>
    </row>
    <row r="91" spans="2:14" s="56" customFormat="1" ht="15" customHeight="1">
      <c r="B91" s="22"/>
      <c r="C91" s="337" t="s">
        <v>88</v>
      </c>
      <c r="D91" s="337"/>
      <c r="E91" s="337"/>
      <c r="F91" s="63"/>
      <c r="G91" s="67"/>
      <c r="H91" s="86"/>
      <c r="I91" s="150"/>
      <c r="J91" s="152">
        <f>J80+J82+J85+J88</f>
        <v>553561.05302999995</v>
      </c>
      <c r="K91" s="142"/>
      <c r="L91" s="142"/>
      <c r="M91" s="142"/>
      <c r="N91" s="152">
        <f>N80+N82+N85+N88</f>
        <v>799758.5</v>
      </c>
    </row>
    <row r="92" spans="2:14" s="56" customFormat="1" ht="15" customHeight="1">
      <c r="B92" s="76"/>
      <c r="C92" s="338" t="s">
        <v>89</v>
      </c>
      <c r="D92" s="337"/>
      <c r="E92" s="339"/>
      <c r="F92" s="63"/>
      <c r="G92" s="67"/>
      <c r="H92" s="86"/>
      <c r="I92" s="150"/>
      <c r="J92" s="153"/>
      <c r="K92" s="142"/>
      <c r="L92" s="142"/>
      <c r="M92" s="142"/>
      <c r="N92" s="153"/>
    </row>
    <row r="93" spans="2:14" s="56" customFormat="1" ht="15" customHeight="1" thickBot="1">
      <c r="B93" s="87"/>
      <c r="C93" s="340" t="s">
        <v>90</v>
      </c>
      <c r="D93" s="341"/>
      <c r="E93" s="342"/>
      <c r="F93" s="319" t="s">
        <v>91</v>
      </c>
      <c r="G93" s="320"/>
      <c r="H93" s="320"/>
      <c r="I93" s="321"/>
      <c r="J93" s="139"/>
      <c r="N93" s="139"/>
    </row>
    <row r="94" spans="2:14" s="88" customFormat="1" ht="25" customHeight="1" thickBot="1">
      <c r="B94" s="89"/>
      <c r="C94" s="322" t="s">
        <v>92</v>
      </c>
      <c r="D94" s="323"/>
      <c r="E94" s="323"/>
      <c r="F94" s="90"/>
      <c r="G94" s="91"/>
      <c r="H94" s="92"/>
      <c r="I94" s="154" t="s">
        <v>93</v>
      </c>
      <c r="J94" s="155">
        <f>J91</f>
        <v>553561.05302999995</v>
      </c>
      <c r="K94" s="91"/>
      <c r="L94" s="92"/>
      <c r="M94" s="154" t="s">
        <v>93</v>
      </c>
      <c r="N94" s="155">
        <f>N91</f>
        <v>799758.5</v>
      </c>
    </row>
    <row r="95" spans="2:14" ht="8.25" customHeight="1" thickBot="1">
      <c r="B95" s="93"/>
      <c r="C95" s="94"/>
      <c r="D95" s="95"/>
      <c r="E95" s="95"/>
      <c r="F95" s="95"/>
      <c r="G95" s="95"/>
      <c r="H95" s="95"/>
      <c r="I95" s="95"/>
      <c r="J95" s="96"/>
      <c r="K95" s="95"/>
      <c r="L95" s="95"/>
      <c r="M95" s="95"/>
      <c r="N95" s="96"/>
    </row>
    <row r="96" spans="2:14" s="97" customFormat="1" ht="11.25" customHeight="1" thickBot="1">
      <c r="B96" s="98"/>
      <c r="C96" s="324" t="s">
        <v>94</v>
      </c>
      <c r="D96" s="325"/>
      <c r="E96" s="99"/>
      <c r="F96" s="99"/>
      <c r="G96" s="295" t="s">
        <v>95</v>
      </c>
      <c r="H96" s="296"/>
      <c r="I96" s="296"/>
      <c r="J96" s="297"/>
      <c r="K96" s="295" t="s">
        <v>95</v>
      </c>
      <c r="L96" s="296"/>
      <c r="M96" s="296"/>
      <c r="N96" s="297"/>
    </row>
    <row r="97" spans="1:14" s="100" customFormat="1" ht="12" customHeight="1">
      <c r="B97" s="328" t="s">
        <v>96</v>
      </c>
      <c r="C97" s="326"/>
      <c r="D97" s="327"/>
      <c r="E97" s="101"/>
      <c r="F97" s="101"/>
      <c r="G97" s="298"/>
      <c r="H97" s="299"/>
      <c r="I97" s="299"/>
      <c r="J97" s="300"/>
      <c r="K97" s="298"/>
      <c r="L97" s="299"/>
      <c r="M97" s="299"/>
      <c r="N97" s="300"/>
    </row>
    <row r="98" spans="1:14" s="102" customFormat="1" ht="23.25" customHeight="1">
      <c r="B98" s="329"/>
      <c r="C98" s="103"/>
      <c r="D98" s="104"/>
      <c r="E98" s="104"/>
      <c r="F98" s="104"/>
      <c r="G98" s="301"/>
      <c r="H98" s="302"/>
      <c r="I98" s="302"/>
      <c r="J98" s="303"/>
      <c r="K98" s="301"/>
      <c r="L98" s="302"/>
      <c r="M98" s="302"/>
      <c r="N98" s="303"/>
    </row>
    <row r="99" spans="1:14" s="102" customFormat="1" ht="16.5" customHeight="1" thickBot="1">
      <c r="B99" s="330"/>
      <c r="C99" s="105"/>
      <c r="D99" s="106"/>
      <c r="E99" s="106"/>
      <c r="F99" s="106"/>
      <c r="G99" s="304"/>
      <c r="H99" s="305"/>
      <c r="I99" s="305"/>
      <c r="J99" s="306"/>
      <c r="K99" s="304"/>
      <c r="L99" s="305"/>
      <c r="M99" s="305"/>
      <c r="N99" s="306"/>
    </row>
    <row r="100" spans="1:14" s="100" customFormat="1" ht="15" customHeight="1" thickBot="1">
      <c r="B100" s="107" t="s">
        <v>97</v>
      </c>
      <c r="C100" s="108"/>
      <c r="D100" s="108"/>
      <c r="E100" s="108"/>
      <c r="F100" s="108"/>
      <c r="G100" s="108"/>
      <c r="H100" s="108"/>
      <c r="I100" s="108"/>
      <c r="J100" s="109"/>
      <c r="K100" s="109"/>
      <c r="L100" s="108"/>
      <c r="M100" s="108"/>
      <c r="N100" s="109"/>
    </row>
    <row r="101" spans="1:14" ht="15" customHeight="1">
      <c r="A101" s="110"/>
      <c r="B101" s="111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</row>
    <row r="102" spans="1:14" ht="15" customHeight="1"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</row>
    <row r="103" spans="1:14" ht="15" customHeight="1"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</row>
    <row r="104" spans="1:14" ht="15" customHeight="1">
      <c r="B104" s="112"/>
      <c r="C104" s="112"/>
      <c r="D104" s="113"/>
      <c r="E104" s="113"/>
      <c r="F104" s="113"/>
      <c r="G104" s="112"/>
      <c r="H104" s="112"/>
      <c r="I104" s="112"/>
      <c r="J104" s="112"/>
      <c r="K104" s="112"/>
      <c r="L104" s="112"/>
      <c r="M104" s="112"/>
      <c r="N104" s="112"/>
    </row>
    <row r="105" spans="1:14" ht="15" customHeight="1">
      <c r="B105" s="112"/>
      <c r="C105" s="113"/>
      <c r="D105" s="113"/>
      <c r="E105" s="113"/>
      <c r="F105" s="113"/>
      <c r="G105" s="112"/>
      <c r="H105" s="112"/>
      <c r="I105" s="112"/>
      <c r="J105" s="112"/>
      <c r="K105" s="112"/>
      <c r="L105" s="112"/>
      <c r="M105" s="112"/>
      <c r="N105" s="112"/>
    </row>
    <row r="106" spans="1:14" ht="15" customHeight="1">
      <c r="B106" s="112"/>
      <c r="C106" s="113"/>
      <c r="D106" s="223"/>
      <c r="E106" s="315"/>
      <c r="F106" s="315"/>
      <c r="G106" s="114"/>
      <c r="H106" s="110"/>
      <c r="I106" s="110"/>
      <c r="J106" s="110"/>
      <c r="K106" s="114"/>
      <c r="L106" s="110"/>
      <c r="M106" s="110"/>
      <c r="N106" s="110"/>
    </row>
    <row r="107" spans="1:14" ht="15" customHeight="1">
      <c r="B107" s="115"/>
      <c r="C107" s="223"/>
      <c r="D107" s="116"/>
      <c r="E107" s="116"/>
      <c r="F107" s="116"/>
      <c r="G107" s="117"/>
      <c r="H107" s="118"/>
      <c r="I107" s="118"/>
      <c r="J107" s="110"/>
      <c r="K107" s="117"/>
      <c r="L107" s="118"/>
      <c r="M107" s="118"/>
      <c r="N107" s="110"/>
    </row>
    <row r="108" spans="1:14" ht="15" customHeight="1">
      <c r="B108" s="115"/>
      <c r="C108" s="225" t="s">
        <v>98</v>
      </c>
      <c r="D108" s="225"/>
      <c r="E108" s="225" t="s">
        <v>99</v>
      </c>
      <c r="F108" s="225"/>
      <c r="G108" s="118"/>
      <c r="H108" s="307"/>
      <c r="I108" s="307"/>
      <c r="J108" s="110"/>
      <c r="K108" s="118"/>
      <c r="L108" s="307"/>
      <c r="M108" s="307"/>
      <c r="N108" s="110"/>
    </row>
    <row r="109" spans="1:14" ht="15" customHeight="1">
      <c r="B109" s="110"/>
      <c r="C109" s="225"/>
      <c r="D109" s="221"/>
      <c r="E109" s="95"/>
      <c r="F109" s="118"/>
      <c r="G109" s="118"/>
      <c r="H109" s="224"/>
      <c r="I109" s="224"/>
      <c r="J109" s="110"/>
      <c r="K109" s="118"/>
      <c r="L109" s="224"/>
      <c r="M109" s="224"/>
      <c r="N109" s="110"/>
    </row>
    <row r="110" spans="1:14" ht="15" customHeight="1">
      <c r="B110" s="110"/>
      <c r="C110" s="119" t="s">
        <v>100</v>
      </c>
      <c r="D110" s="119"/>
      <c r="E110" s="95" t="s">
        <v>101</v>
      </c>
      <c r="F110" s="316"/>
      <c r="G110" s="316"/>
      <c r="H110" s="316"/>
      <c r="I110" s="316"/>
      <c r="J110" s="316"/>
    </row>
    <row r="111" spans="1:14" ht="15" customHeight="1">
      <c r="B111" s="110"/>
      <c r="C111" s="317" t="s">
        <v>102</v>
      </c>
      <c r="D111" s="317"/>
      <c r="E111" s="95" t="s">
        <v>103</v>
      </c>
      <c r="F111" s="318"/>
      <c r="G111" s="318"/>
      <c r="H111" s="318"/>
      <c r="I111" s="120"/>
      <c r="J111" s="110"/>
      <c r="M111" s="120"/>
      <c r="N111" s="110"/>
    </row>
    <row r="112" spans="1:14" ht="15" customHeight="1">
      <c r="B112" s="110"/>
      <c r="C112" s="110"/>
      <c r="E112" s="222"/>
      <c r="F112" s="314"/>
      <c r="G112" s="314"/>
      <c r="H112" s="314"/>
      <c r="I112" s="222"/>
      <c r="M112" s="222"/>
    </row>
  </sheetData>
  <mergeCells count="56">
    <mergeCell ref="F110:H110"/>
    <mergeCell ref="I110:J110"/>
    <mergeCell ref="C111:D111"/>
    <mergeCell ref="F111:H111"/>
    <mergeCell ref="F112:H112"/>
    <mergeCell ref="E106:F106"/>
    <mergeCell ref="H108:I108"/>
    <mergeCell ref="L108:M108"/>
    <mergeCell ref="K96:N97"/>
    <mergeCell ref="B97:B99"/>
    <mergeCell ref="G98:J98"/>
    <mergeCell ref="K98:N98"/>
    <mergeCell ref="G99:J99"/>
    <mergeCell ref="K99:N99"/>
    <mergeCell ref="C92:E92"/>
    <mergeCell ref="C93:E93"/>
    <mergeCell ref="F93:I93"/>
    <mergeCell ref="C94:E94"/>
    <mergeCell ref="C96:D97"/>
    <mergeCell ref="G96:J97"/>
    <mergeCell ref="C91:E91"/>
    <mergeCell ref="C57:E57"/>
    <mergeCell ref="C59:E59"/>
    <mergeCell ref="C60:E60"/>
    <mergeCell ref="C61:E61"/>
    <mergeCell ref="C62:E62"/>
    <mergeCell ref="C63:E63"/>
    <mergeCell ref="C64:D64"/>
    <mergeCell ref="C65:D65"/>
    <mergeCell ref="C66:E66"/>
    <mergeCell ref="C69:E69"/>
    <mergeCell ref="C74:E74"/>
    <mergeCell ref="C56:D56"/>
    <mergeCell ref="C10:E10"/>
    <mergeCell ref="C11:E11"/>
    <mergeCell ref="C12:E12"/>
    <mergeCell ref="C14:E14"/>
    <mergeCell ref="C15:E15"/>
    <mergeCell ref="C32:E32"/>
    <mergeCell ref="C33:E33"/>
    <mergeCell ref="C40:E40"/>
    <mergeCell ref="C41:E41"/>
    <mergeCell ref="C48:E48"/>
    <mergeCell ref="C55:E55"/>
    <mergeCell ref="D8:G8"/>
    <mergeCell ref="I8:J8"/>
    <mergeCell ref="B9:D9"/>
    <mergeCell ref="F9:J9"/>
    <mergeCell ref="K9:N9"/>
    <mergeCell ref="D6:G7"/>
    <mergeCell ref="I6:J6"/>
    <mergeCell ref="I7:J7"/>
    <mergeCell ref="B1:D4"/>
    <mergeCell ref="E1:G2"/>
    <mergeCell ref="H1:J4"/>
    <mergeCell ref="E3:G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107"/>
  <sheetViews>
    <sheetView view="pageBreakPreview" topLeftCell="A43" zoomScale="60" zoomScaleNormal="53" workbookViewId="0">
      <selection activeCell="Q96" sqref="Q96:T97"/>
    </sheetView>
  </sheetViews>
  <sheetFormatPr defaultColWidth="3.54296875" defaultRowHeight="12.5"/>
  <cols>
    <col min="1" max="1" width="1.54296875" style="2" customWidth="1"/>
    <col min="2" max="2" width="7.81640625" style="2" customWidth="1"/>
    <col min="3" max="3" width="12.1796875" style="2" customWidth="1"/>
    <col min="4" max="4" width="27.453125" style="2" customWidth="1"/>
    <col min="5" max="5" width="52.453125" style="2" customWidth="1"/>
    <col min="6" max="7" width="9" style="2" customWidth="1"/>
    <col min="8" max="8" width="11.54296875" style="2" customWidth="1"/>
    <col min="9" max="9" width="18.453125" style="2" customWidth="1"/>
    <col min="10" max="10" width="22.26953125" style="2" customWidth="1"/>
    <col min="11" max="11" width="9" style="2" customWidth="1"/>
    <col min="12" max="12" width="11.54296875" style="2" customWidth="1"/>
    <col min="13" max="13" width="18.453125" style="2" customWidth="1"/>
    <col min="14" max="14" width="22.26953125" style="2" customWidth="1"/>
    <col min="15" max="15" width="3.54296875" style="204"/>
    <col min="16" max="16" width="3.54296875" style="110"/>
    <col min="17" max="17" width="9" style="110" customWidth="1"/>
    <col min="18" max="18" width="11.54296875" style="110" customWidth="1"/>
    <col min="19" max="19" width="18.453125" style="110" customWidth="1"/>
    <col min="20" max="20" width="22.26953125" style="110" customWidth="1"/>
    <col min="21" max="16384" width="3.54296875" style="2"/>
  </cols>
  <sheetData>
    <row r="1" spans="2:20" ht="15" customHeight="1">
      <c r="B1" s="374"/>
      <c r="C1" s="375"/>
      <c r="D1" s="376"/>
      <c r="E1" s="381"/>
      <c r="F1" s="375"/>
      <c r="G1" s="376"/>
      <c r="H1" s="382"/>
      <c r="I1" s="383"/>
      <c r="J1" s="384"/>
      <c r="K1" s="110"/>
      <c r="L1" s="308"/>
      <c r="M1" s="308"/>
      <c r="N1" s="308"/>
      <c r="R1" s="308"/>
      <c r="S1" s="308"/>
      <c r="T1" s="308"/>
    </row>
    <row r="2" spans="2:20" s="4" customFormat="1" ht="15" customHeight="1">
      <c r="B2" s="377"/>
      <c r="C2" s="312"/>
      <c r="D2" s="378"/>
      <c r="E2" s="379"/>
      <c r="F2" s="358"/>
      <c r="G2" s="380"/>
      <c r="H2" s="385"/>
      <c r="I2" s="308"/>
      <c r="J2" s="386"/>
      <c r="L2" s="308"/>
      <c r="M2" s="308"/>
      <c r="N2" s="308"/>
      <c r="O2" s="199"/>
      <c r="R2" s="308"/>
      <c r="S2" s="308"/>
      <c r="T2" s="308"/>
    </row>
    <row r="3" spans="2:20" s="4" customFormat="1" ht="15" customHeight="1">
      <c r="B3" s="377"/>
      <c r="C3" s="312"/>
      <c r="D3" s="378"/>
      <c r="E3" s="390"/>
      <c r="F3" s="391"/>
      <c r="G3" s="392"/>
      <c r="H3" s="385"/>
      <c r="I3" s="308"/>
      <c r="J3" s="386"/>
      <c r="L3" s="308"/>
      <c r="M3" s="308"/>
      <c r="N3" s="308"/>
      <c r="O3" s="199"/>
      <c r="R3" s="308"/>
      <c r="S3" s="308"/>
      <c r="T3" s="308"/>
    </row>
    <row r="4" spans="2:20" s="4" customFormat="1" ht="15" customHeight="1" thickBot="1">
      <c r="B4" s="379"/>
      <c r="C4" s="358"/>
      <c r="D4" s="380"/>
      <c r="E4" s="393"/>
      <c r="F4" s="393"/>
      <c r="G4" s="394"/>
      <c r="H4" s="387"/>
      <c r="I4" s="388"/>
      <c r="J4" s="389"/>
      <c r="L4" s="308"/>
      <c r="M4" s="308"/>
      <c r="N4" s="308"/>
      <c r="O4" s="199"/>
      <c r="R4" s="308"/>
      <c r="S4" s="308"/>
      <c r="T4" s="308"/>
    </row>
    <row r="5" spans="2:20" s="4" customFormat="1" ht="10.5" customHeight="1" thickBot="1">
      <c r="H5" s="5"/>
      <c r="I5" s="5"/>
      <c r="J5" s="5"/>
      <c r="O5" s="199"/>
    </row>
    <row r="6" spans="2:20" s="9" customFormat="1" ht="17.25" customHeight="1">
      <c r="B6" s="6" t="s">
        <v>0</v>
      </c>
      <c r="C6" s="7"/>
      <c r="D6" s="395" t="s">
        <v>1</v>
      </c>
      <c r="E6" s="396"/>
      <c r="F6" s="396"/>
      <c r="G6" s="396"/>
      <c r="H6" s="8" t="s">
        <v>2</v>
      </c>
      <c r="I6" s="397">
        <f ca="1">NOW()</f>
        <v>44309.744414699075</v>
      </c>
      <c r="J6" s="398"/>
      <c r="K6" s="11"/>
      <c r="L6" s="8"/>
      <c r="M6" s="309"/>
      <c r="N6" s="310"/>
      <c r="O6" s="226"/>
      <c r="P6" s="11"/>
      <c r="Q6" s="11"/>
      <c r="R6" s="8"/>
      <c r="S6" s="309"/>
      <c r="T6" s="310"/>
    </row>
    <row r="7" spans="2:20" s="9" customFormat="1" ht="46.5" customHeight="1">
      <c r="B7" s="10"/>
      <c r="C7" s="11"/>
      <c r="D7" s="358"/>
      <c r="E7" s="358"/>
      <c r="F7" s="358"/>
      <c r="G7" s="358"/>
      <c r="H7" s="8"/>
      <c r="I7" s="399"/>
      <c r="J7" s="400"/>
      <c r="K7" s="11"/>
      <c r="L7" s="8"/>
      <c r="M7" s="311"/>
      <c r="N7" s="312"/>
      <c r="O7" s="226"/>
      <c r="P7" s="11"/>
      <c r="Q7" s="11"/>
      <c r="R7" s="8"/>
      <c r="S7" s="311"/>
      <c r="T7" s="312"/>
    </row>
    <row r="8" spans="2:20" s="9" customFormat="1" ht="17.25" customHeight="1">
      <c r="B8" s="10" t="s">
        <v>3</v>
      </c>
      <c r="C8" s="11"/>
      <c r="D8" s="357" t="s">
        <v>4</v>
      </c>
      <c r="E8" s="358"/>
      <c r="F8" s="358"/>
      <c r="G8" s="358"/>
      <c r="H8" s="8" t="s">
        <v>5</v>
      </c>
      <c r="I8" s="359" t="s">
        <v>6</v>
      </c>
      <c r="J8" s="360"/>
      <c r="K8" s="11"/>
      <c r="L8" s="8"/>
      <c r="M8" s="313"/>
      <c r="N8" s="313"/>
      <c r="O8" s="226"/>
      <c r="P8" s="11"/>
      <c r="Q8" s="11"/>
      <c r="R8" s="8"/>
      <c r="S8" s="313"/>
      <c r="T8" s="313"/>
    </row>
    <row r="9" spans="2:20" s="1" customFormat="1" ht="39" customHeight="1">
      <c r="B9" s="361"/>
      <c r="C9" s="362"/>
      <c r="D9" s="362"/>
      <c r="E9" s="13"/>
      <c r="F9" s="363" t="s">
        <v>7</v>
      </c>
      <c r="G9" s="363"/>
      <c r="H9" s="363"/>
      <c r="I9" s="363"/>
      <c r="J9" s="364"/>
      <c r="K9" s="292" t="s">
        <v>106</v>
      </c>
      <c r="L9" s="293"/>
      <c r="M9" s="293"/>
      <c r="N9" s="294"/>
      <c r="O9" s="227"/>
      <c r="P9" s="230"/>
      <c r="Q9" s="404"/>
      <c r="R9" s="404"/>
      <c r="S9" s="404"/>
      <c r="T9" s="404"/>
    </row>
    <row r="10" spans="2:20" s="17" customFormat="1" ht="25" customHeight="1">
      <c r="B10" s="14" t="s">
        <v>8</v>
      </c>
      <c r="C10" s="365" t="s">
        <v>9</v>
      </c>
      <c r="D10" s="366"/>
      <c r="E10" s="366"/>
      <c r="F10" s="15" t="s">
        <v>10</v>
      </c>
      <c r="G10" s="15" t="s">
        <v>11</v>
      </c>
      <c r="H10" s="15" t="s">
        <v>12</v>
      </c>
      <c r="I10" s="15" t="s">
        <v>13</v>
      </c>
      <c r="J10" s="16" t="s">
        <v>14</v>
      </c>
      <c r="K10" s="15" t="s">
        <v>11</v>
      </c>
      <c r="L10" s="15" t="s">
        <v>12</v>
      </c>
      <c r="M10" s="15" t="s">
        <v>13</v>
      </c>
      <c r="N10" s="16" t="s">
        <v>14</v>
      </c>
      <c r="O10" s="228"/>
      <c r="P10" s="231"/>
      <c r="Q10" s="232"/>
      <c r="R10" s="232"/>
      <c r="S10" s="232"/>
      <c r="T10" s="232"/>
    </row>
    <row r="11" spans="2:20" s="21" customFormat="1" ht="20.149999999999999" customHeight="1">
      <c r="B11" s="18" t="s">
        <v>15</v>
      </c>
      <c r="C11" s="367" t="s">
        <v>16</v>
      </c>
      <c r="D11" s="368"/>
      <c r="E11" s="368"/>
      <c r="F11" s="19"/>
      <c r="G11" s="20"/>
      <c r="H11" s="20"/>
      <c r="I11" s="137"/>
      <c r="J11" s="138"/>
      <c r="K11" s="20"/>
      <c r="L11" s="20"/>
      <c r="M11" s="137"/>
      <c r="N11" s="138"/>
      <c r="O11" s="229"/>
      <c r="P11" s="233"/>
      <c r="Q11" s="234"/>
      <c r="R11" s="234"/>
      <c r="S11" s="235"/>
      <c r="T11" s="235"/>
    </row>
    <row r="12" spans="2:20" s="26" customFormat="1" ht="15" customHeight="1">
      <c r="B12" s="22">
        <v>1</v>
      </c>
      <c r="C12" s="369" t="s">
        <v>17</v>
      </c>
      <c r="D12" s="370"/>
      <c r="E12" s="370"/>
      <c r="F12" s="23"/>
      <c r="G12" s="24" t="s">
        <v>18</v>
      </c>
      <c r="H12" s="25">
        <v>1</v>
      </c>
      <c r="I12" s="41">
        <v>20000</v>
      </c>
      <c r="J12" s="41">
        <v>20000</v>
      </c>
      <c r="K12" s="24" t="s">
        <v>18</v>
      </c>
      <c r="L12" s="25">
        <v>1</v>
      </c>
      <c r="M12" s="41">
        <v>6000</v>
      </c>
      <c r="N12" s="41">
        <f>M12*L12</f>
        <v>6000</v>
      </c>
      <c r="O12" s="35"/>
      <c r="P12" s="236"/>
      <c r="Q12" s="237"/>
      <c r="R12" s="237"/>
      <c r="S12" s="238"/>
      <c r="T12" s="238"/>
    </row>
    <row r="13" spans="2:20" s="26" customFormat="1" ht="15" customHeight="1">
      <c r="B13" s="22"/>
      <c r="C13" s="187"/>
      <c r="D13" s="188"/>
      <c r="E13" s="188"/>
      <c r="F13" s="23"/>
      <c r="G13" s="24"/>
      <c r="H13" s="25"/>
      <c r="I13" s="41"/>
      <c r="J13" s="139"/>
      <c r="K13" s="24"/>
      <c r="L13" s="25"/>
      <c r="M13" s="41"/>
      <c r="N13" s="139"/>
      <c r="O13" s="35"/>
      <c r="P13" s="236"/>
      <c r="Q13" s="237"/>
      <c r="R13" s="237"/>
      <c r="S13" s="238"/>
      <c r="T13" s="238"/>
    </row>
    <row r="14" spans="2:20" s="26" customFormat="1" ht="15" customHeight="1">
      <c r="B14" s="22"/>
      <c r="C14" s="346" t="s">
        <v>19</v>
      </c>
      <c r="D14" s="347"/>
      <c r="E14" s="348"/>
      <c r="F14" s="23"/>
      <c r="G14" s="24"/>
      <c r="H14" s="25"/>
      <c r="I14" s="41"/>
      <c r="J14" s="27">
        <f>SUM(J12)</f>
        <v>20000</v>
      </c>
      <c r="K14" s="24"/>
      <c r="L14" s="25"/>
      <c r="M14" s="41"/>
      <c r="N14" s="27">
        <f>SUM(N12)</f>
        <v>6000</v>
      </c>
      <c r="O14" s="35"/>
      <c r="P14" s="236"/>
      <c r="Q14" s="237"/>
      <c r="R14" s="237"/>
      <c r="S14" s="238"/>
      <c r="T14" s="190"/>
    </row>
    <row r="15" spans="2:20" s="26" customFormat="1" ht="15" customHeight="1">
      <c r="B15" s="22">
        <v>2</v>
      </c>
      <c r="C15" s="369" t="s">
        <v>20</v>
      </c>
      <c r="D15" s="370"/>
      <c r="E15" s="370"/>
      <c r="F15" s="23"/>
      <c r="G15" s="24"/>
      <c r="H15" s="25"/>
      <c r="I15" s="41"/>
      <c r="J15" s="139"/>
      <c r="K15" s="24"/>
      <c r="L15" s="25"/>
      <c r="M15" s="41"/>
      <c r="N15" s="139"/>
      <c r="O15" s="35"/>
      <c r="P15" s="236"/>
      <c r="Q15" s="237"/>
      <c r="R15" s="237"/>
      <c r="S15" s="238"/>
      <c r="T15" s="238"/>
    </row>
    <row r="16" spans="2:20" s="26" customFormat="1" ht="15" customHeight="1">
      <c r="B16" s="22"/>
      <c r="C16" s="187" t="s">
        <v>21</v>
      </c>
      <c r="D16" s="188"/>
      <c r="E16" s="188"/>
      <c r="F16" s="23"/>
      <c r="G16" s="28" t="s">
        <v>18</v>
      </c>
      <c r="H16" s="140">
        <v>1</v>
      </c>
      <c r="I16" s="141">
        <v>15000</v>
      </c>
      <c r="J16" s="29">
        <f>H16*I16</f>
        <v>15000</v>
      </c>
      <c r="K16" s="28" t="s">
        <v>18</v>
      </c>
      <c r="L16" s="140">
        <v>1</v>
      </c>
      <c r="M16" s="141">
        <v>14100</v>
      </c>
      <c r="N16" s="29">
        <f>L16*M16</f>
        <v>14100</v>
      </c>
      <c r="O16" s="35"/>
      <c r="P16" s="236"/>
      <c r="Q16" s="191"/>
      <c r="R16" s="192"/>
      <c r="S16" s="193"/>
      <c r="T16" s="194"/>
    </row>
    <row r="17" spans="2:20" s="26" customFormat="1" ht="15" customHeight="1">
      <c r="B17" s="22"/>
      <c r="C17" s="187" t="s">
        <v>22</v>
      </c>
      <c r="D17" s="188"/>
      <c r="E17" s="188"/>
      <c r="F17" s="23"/>
      <c r="G17" s="24"/>
      <c r="H17" s="25"/>
      <c r="I17" s="41"/>
      <c r="J17" s="139"/>
      <c r="K17" s="24"/>
      <c r="L17" s="25">
        <v>1</v>
      </c>
      <c r="M17" s="41"/>
      <c r="N17" s="29">
        <f t="shared" ref="N17:N31" si="0">L17*M17</f>
        <v>0</v>
      </c>
      <c r="O17" s="35"/>
      <c r="P17" s="236"/>
      <c r="Q17" s="237"/>
      <c r="R17" s="237"/>
      <c r="S17" s="238"/>
      <c r="T17" s="194"/>
    </row>
    <row r="18" spans="2:20" s="26" customFormat="1" ht="15" customHeight="1">
      <c r="B18" s="22"/>
      <c r="C18" s="187" t="s">
        <v>23</v>
      </c>
      <c r="D18" s="188"/>
      <c r="E18" s="188"/>
      <c r="F18" s="23"/>
      <c r="G18" s="24"/>
      <c r="H18" s="30"/>
      <c r="I18" s="41"/>
      <c r="J18" s="139"/>
      <c r="K18" s="24"/>
      <c r="L18" s="30">
        <v>75</v>
      </c>
      <c r="M18" s="41"/>
      <c r="N18" s="29">
        <f t="shared" si="0"/>
        <v>0</v>
      </c>
      <c r="O18" s="35"/>
      <c r="P18" s="236"/>
      <c r="Q18" s="237"/>
      <c r="R18" s="237"/>
      <c r="S18" s="238"/>
      <c r="T18" s="194"/>
    </row>
    <row r="19" spans="2:20" s="26" customFormat="1" ht="15" customHeight="1">
      <c r="B19" s="22"/>
      <c r="C19" s="187" t="s">
        <v>24</v>
      </c>
      <c r="D19" s="188"/>
      <c r="E19" s="188"/>
      <c r="F19" s="23"/>
      <c r="G19" s="24"/>
      <c r="H19" s="30"/>
      <c r="I19" s="41"/>
      <c r="J19" s="139"/>
      <c r="K19" s="24"/>
      <c r="L19" s="30">
        <v>1</v>
      </c>
      <c r="M19" s="41"/>
      <c r="N19" s="29">
        <f t="shared" si="0"/>
        <v>0</v>
      </c>
      <c r="O19" s="35"/>
      <c r="P19" s="236"/>
      <c r="Q19" s="237"/>
      <c r="R19" s="237"/>
      <c r="S19" s="238"/>
      <c r="T19" s="194"/>
    </row>
    <row r="20" spans="2:20" s="26" customFormat="1" ht="15" customHeight="1">
      <c r="B20" s="22"/>
      <c r="C20" s="187" t="s">
        <v>25</v>
      </c>
      <c r="D20" s="188"/>
      <c r="E20" s="188"/>
      <c r="F20" s="23"/>
      <c r="G20" s="24"/>
      <c r="H20" s="30"/>
      <c r="I20" s="41"/>
      <c r="J20" s="139"/>
      <c r="K20" s="24"/>
      <c r="L20" s="30">
        <v>3</v>
      </c>
      <c r="M20" s="41"/>
      <c r="N20" s="29">
        <f t="shared" si="0"/>
        <v>0</v>
      </c>
      <c r="O20" s="35"/>
      <c r="P20" s="236"/>
      <c r="Q20" s="237"/>
      <c r="R20" s="237"/>
      <c r="S20" s="238"/>
      <c r="T20" s="194"/>
    </row>
    <row r="21" spans="2:20" s="26" customFormat="1" ht="15" customHeight="1">
      <c r="B21" s="22"/>
      <c r="C21" s="187" t="s">
        <v>26</v>
      </c>
      <c r="D21" s="188"/>
      <c r="E21" s="188"/>
      <c r="F21" s="23"/>
      <c r="G21" s="24"/>
      <c r="H21" s="30"/>
      <c r="I21" s="41"/>
      <c r="J21" s="139"/>
      <c r="K21" s="24"/>
      <c r="L21" s="30">
        <v>2</v>
      </c>
      <c r="M21" s="41"/>
      <c r="N21" s="29">
        <f t="shared" si="0"/>
        <v>0</v>
      </c>
      <c r="O21" s="35"/>
      <c r="P21" s="236"/>
      <c r="Q21" s="237"/>
      <c r="R21" s="237"/>
      <c r="S21" s="238"/>
      <c r="T21" s="194"/>
    </row>
    <row r="22" spans="2:20" s="26" customFormat="1" ht="15" customHeight="1">
      <c r="B22" s="22"/>
      <c r="C22" s="187" t="s">
        <v>27</v>
      </c>
      <c r="D22" s="188"/>
      <c r="E22" s="188"/>
      <c r="F22" s="23"/>
      <c r="G22" s="24"/>
      <c r="H22" s="30"/>
      <c r="I22" s="41"/>
      <c r="J22" s="139"/>
      <c r="K22" s="24"/>
      <c r="L22" s="30">
        <v>2</v>
      </c>
      <c r="M22" s="41"/>
      <c r="N22" s="29">
        <f t="shared" si="0"/>
        <v>0</v>
      </c>
      <c r="O22" s="35"/>
      <c r="P22" s="236"/>
      <c r="Q22" s="237"/>
      <c r="R22" s="237"/>
      <c r="S22" s="238"/>
      <c r="T22" s="194"/>
    </row>
    <row r="23" spans="2:20" s="26" customFormat="1" ht="15" customHeight="1">
      <c r="B23" s="22"/>
      <c r="C23" s="187" t="s">
        <v>28</v>
      </c>
      <c r="D23" s="188"/>
      <c r="E23" s="188"/>
      <c r="F23" s="23"/>
      <c r="G23" s="24"/>
      <c r="H23" s="30"/>
      <c r="I23" s="41"/>
      <c r="J23" s="139"/>
      <c r="K23" s="24"/>
      <c r="L23" s="30">
        <v>1</v>
      </c>
      <c r="M23" s="41"/>
      <c r="N23" s="29">
        <f t="shared" si="0"/>
        <v>0</v>
      </c>
      <c r="O23" s="35"/>
      <c r="P23" s="236"/>
      <c r="Q23" s="237"/>
      <c r="R23" s="237"/>
      <c r="S23" s="238"/>
      <c r="T23" s="194"/>
    </row>
    <row r="24" spans="2:20" s="26" customFormat="1" ht="15" customHeight="1">
      <c r="B24" s="22"/>
      <c r="C24" s="187" t="s">
        <v>29</v>
      </c>
      <c r="D24" s="188"/>
      <c r="E24" s="188"/>
      <c r="F24" s="23"/>
      <c r="G24" s="31" t="s">
        <v>30</v>
      </c>
      <c r="H24" s="140">
        <v>10</v>
      </c>
      <c r="I24" s="32">
        <v>260</v>
      </c>
      <c r="J24" s="29">
        <f t="shared" ref="J24:J31" si="1">H24*I24</f>
        <v>2600</v>
      </c>
      <c r="K24" s="31" t="s">
        <v>30</v>
      </c>
      <c r="L24" s="140">
        <v>10</v>
      </c>
      <c r="M24" s="32">
        <v>150</v>
      </c>
      <c r="N24" s="29">
        <f t="shared" si="0"/>
        <v>1500</v>
      </c>
      <c r="O24" s="35"/>
      <c r="P24" s="236"/>
      <c r="Q24" s="195"/>
      <c r="R24" s="192"/>
      <c r="S24" s="196"/>
      <c r="T24" s="194"/>
    </row>
    <row r="25" spans="2:20" s="26" customFormat="1" ht="15" customHeight="1">
      <c r="B25" s="22"/>
      <c r="C25" s="187" t="s">
        <v>31</v>
      </c>
      <c r="D25" s="188"/>
      <c r="E25" s="188"/>
      <c r="F25" s="23"/>
      <c r="G25" s="31" t="s">
        <v>32</v>
      </c>
      <c r="H25" s="140">
        <v>10</v>
      </c>
      <c r="I25" s="32">
        <v>535.25</v>
      </c>
      <c r="J25" s="29">
        <f t="shared" si="1"/>
        <v>5352.5</v>
      </c>
      <c r="K25" s="31" t="s">
        <v>32</v>
      </c>
      <c r="L25" s="140">
        <v>10</v>
      </c>
      <c r="M25" s="32">
        <v>400</v>
      </c>
      <c r="N25" s="29">
        <f t="shared" si="0"/>
        <v>4000</v>
      </c>
      <c r="O25" s="35"/>
      <c r="P25" s="236"/>
      <c r="Q25" s="195"/>
      <c r="R25" s="192"/>
      <c r="S25" s="196"/>
      <c r="T25" s="194"/>
    </row>
    <row r="26" spans="2:20" s="26" customFormat="1" ht="15" customHeight="1">
      <c r="B26" s="22"/>
      <c r="C26" s="187" t="s">
        <v>33</v>
      </c>
      <c r="D26" s="188"/>
      <c r="E26" s="188"/>
      <c r="F26" s="23"/>
      <c r="G26" s="31" t="s">
        <v>30</v>
      </c>
      <c r="H26" s="140">
        <v>10</v>
      </c>
      <c r="I26" s="32">
        <v>290</v>
      </c>
      <c r="J26" s="29">
        <f t="shared" si="1"/>
        <v>2900</v>
      </c>
      <c r="K26" s="31" t="s">
        <v>30</v>
      </c>
      <c r="L26" s="140">
        <v>10</v>
      </c>
      <c r="M26" s="32">
        <v>350</v>
      </c>
      <c r="N26" s="29">
        <f t="shared" si="0"/>
        <v>3500</v>
      </c>
      <c r="O26" s="35"/>
      <c r="P26" s="236"/>
      <c r="Q26" s="195"/>
      <c r="R26" s="192"/>
      <c r="S26" s="196"/>
      <c r="T26" s="194"/>
    </row>
    <row r="27" spans="2:20" s="26" customFormat="1" ht="15" customHeight="1">
      <c r="B27" s="22"/>
      <c r="C27" s="187" t="s">
        <v>34</v>
      </c>
      <c r="D27" s="188"/>
      <c r="E27" s="188"/>
      <c r="F27" s="23"/>
      <c r="G27" s="31" t="s">
        <v>30</v>
      </c>
      <c r="H27" s="140">
        <v>2</v>
      </c>
      <c r="I27" s="32">
        <v>550.25</v>
      </c>
      <c r="J27" s="29">
        <f t="shared" si="1"/>
        <v>1100.5</v>
      </c>
      <c r="K27" s="31" t="s">
        <v>30</v>
      </c>
      <c r="L27" s="140">
        <v>2</v>
      </c>
      <c r="M27" s="32">
        <v>650</v>
      </c>
      <c r="N27" s="29">
        <f t="shared" si="0"/>
        <v>1300</v>
      </c>
      <c r="O27" s="35"/>
      <c r="P27" s="236"/>
      <c r="Q27" s="195"/>
      <c r="R27" s="192"/>
      <c r="S27" s="196"/>
      <c r="T27" s="194"/>
    </row>
    <row r="28" spans="2:20" s="26" customFormat="1" ht="14.25" customHeight="1">
      <c r="B28" s="22"/>
      <c r="C28" s="187" t="s">
        <v>35</v>
      </c>
      <c r="D28" s="188"/>
      <c r="E28" s="188"/>
      <c r="F28" s="23"/>
      <c r="G28" s="31" t="s">
        <v>18</v>
      </c>
      <c r="H28" s="140">
        <v>1</v>
      </c>
      <c r="I28" s="32">
        <v>5000</v>
      </c>
      <c r="J28" s="29">
        <f t="shared" si="1"/>
        <v>5000</v>
      </c>
      <c r="K28" s="31" t="s">
        <v>18</v>
      </c>
      <c r="L28" s="140">
        <v>1</v>
      </c>
      <c r="M28" s="32">
        <v>1000</v>
      </c>
      <c r="N28" s="29">
        <f t="shared" si="0"/>
        <v>1000</v>
      </c>
      <c r="O28" s="35"/>
      <c r="P28" s="236"/>
      <c r="Q28" s="195"/>
      <c r="R28" s="192"/>
      <c r="S28" s="196"/>
      <c r="T28" s="194"/>
    </row>
    <row r="29" spans="2:20" s="26" customFormat="1" ht="15" customHeight="1">
      <c r="B29" s="22"/>
      <c r="C29" s="187" t="s">
        <v>36</v>
      </c>
      <c r="D29" s="188"/>
      <c r="E29" s="188"/>
      <c r="F29" s="23"/>
      <c r="G29" s="31" t="s">
        <v>37</v>
      </c>
      <c r="H29" s="140">
        <v>2</v>
      </c>
      <c r="I29" s="32">
        <v>4625.25</v>
      </c>
      <c r="J29" s="29">
        <f t="shared" si="1"/>
        <v>9250.5</v>
      </c>
      <c r="K29" s="31" t="s">
        <v>37</v>
      </c>
      <c r="L29" s="140">
        <v>2</v>
      </c>
      <c r="M29" s="32">
        <v>3000</v>
      </c>
      <c r="N29" s="29">
        <f t="shared" si="0"/>
        <v>6000</v>
      </c>
      <c r="O29" s="35"/>
      <c r="P29" s="236"/>
      <c r="Q29" s="195"/>
      <c r="R29" s="192"/>
      <c r="S29" s="196"/>
      <c r="T29" s="194"/>
    </row>
    <row r="30" spans="2:20" s="26" customFormat="1" ht="15" customHeight="1">
      <c r="B30" s="22"/>
      <c r="C30" s="187" t="s">
        <v>38</v>
      </c>
      <c r="D30" s="188"/>
      <c r="E30" s="188"/>
      <c r="F30" s="23"/>
      <c r="G30" s="31" t="s">
        <v>30</v>
      </c>
      <c r="H30" s="140">
        <v>20</v>
      </c>
      <c r="I30" s="32">
        <v>96.95</v>
      </c>
      <c r="J30" s="29">
        <f t="shared" si="1"/>
        <v>1939</v>
      </c>
      <c r="K30" s="31" t="s">
        <v>30</v>
      </c>
      <c r="L30" s="140">
        <v>20</v>
      </c>
      <c r="M30" s="32">
        <v>80</v>
      </c>
      <c r="N30" s="29">
        <f t="shared" si="0"/>
        <v>1600</v>
      </c>
      <c r="O30" s="35"/>
      <c r="P30" s="236"/>
      <c r="Q30" s="195"/>
      <c r="R30" s="192"/>
      <c r="S30" s="196"/>
      <c r="T30" s="194"/>
    </row>
    <row r="31" spans="2:20" s="26" customFormat="1" ht="15" customHeight="1">
      <c r="B31" s="22"/>
      <c r="C31" s="187" t="s">
        <v>39</v>
      </c>
      <c r="D31" s="188"/>
      <c r="E31" s="188"/>
      <c r="F31" s="23"/>
      <c r="G31" s="31" t="s">
        <v>37</v>
      </c>
      <c r="H31" s="140">
        <v>2</v>
      </c>
      <c r="I31" s="32">
        <v>3650</v>
      </c>
      <c r="J31" s="29">
        <f t="shared" si="1"/>
        <v>7300</v>
      </c>
      <c r="K31" s="31" t="s">
        <v>37</v>
      </c>
      <c r="L31" s="140">
        <v>2</v>
      </c>
      <c r="M31" s="32">
        <v>900</v>
      </c>
      <c r="N31" s="29">
        <f t="shared" si="0"/>
        <v>1800</v>
      </c>
      <c r="O31" s="35"/>
      <c r="P31" s="236"/>
      <c r="Q31" s="195"/>
      <c r="R31" s="192"/>
      <c r="S31" s="196"/>
      <c r="T31" s="194"/>
    </row>
    <row r="32" spans="2:20" s="26" customFormat="1" ht="15" customHeight="1">
      <c r="B32" s="22"/>
      <c r="C32" s="346" t="s">
        <v>40</v>
      </c>
      <c r="D32" s="347"/>
      <c r="E32" s="348"/>
      <c r="F32" s="23"/>
      <c r="G32" s="28"/>
      <c r="H32" s="140"/>
      <c r="I32" s="141"/>
      <c r="J32" s="27">
        <f>SUM(J16:J31)</f>
        <v>50442.5</v>
      </c>
      <c r="K32" s="28"/>
      <c r="L32" s="140"/>
      <c r="M32" s="141"/>
      <c r="N32" s="27">
        <f>SUM(N16:N31)</f>
        <v>34800</v>
      </c>
      <c r="O32" s="35"/>
      <c r="P32" s="236"/>
      <c r="Q32" s="191"/>
      <c r="R32" s="192"/>
      <c r="S32" s="193"/>
      <c r="T32" s="190"/>
    </row>
    <row r="33" spans="1:22" s="26" customFormat="1" ht="15" customHeight="1">
      <c r="B33" s="33">
        <v>3</v>
      </c>
      <c r="C33" s="371" t="s">
        <v>41</v>
      </c>
      <c r="D33" s="372"/>
      <c r="E33" s="373"/>
      <c r="F33" s="23"/>
      <c r="G33" s="24"/>
      <c r="H33" s="34"/>
      <c r="I33" s="41"/>
      <c r="J33" s="139"/>
      <c r="K33" s="24"/>
      <c r="L33" s="34"/>
      <c r="M33" s="41"/>
      <c r="N33" s="139"/>
      <c r="O33" s="35"/>
      <c r="P33" s="236"/>
      <c r="Q33" s="237"/>
      <c r="R33" s="239"/>
      <c r="S33" s="238"/>
      <c r="T33" s="238"/>
    </row>
    <row r="34" spans="1:22" s="35" customFormat="1" ht="15" customHeight="1">
      <c r="B34" s="36"/>
      <c r="C34" s="37" t="s">
        <v>42</v>
      </c>
      <c r="D34" s="38"/>
      <c r="E34" s="38"/>
      <c r="F34" s="39"/>
      <c r="G34" s="31" t="s">
        <v>43</v>
      </c>
      <c r="H34" s="140">
        <v>1</v>
      </c>
      <c r="I34" s="141">
        <v>7500</v>
      </c>
      <c r="J34" s="29">
        <f t="shared" ref="J34:J37" si="2">H34*I34</f>
        <v>7500</v>
      </c>
      <c r="K34" s="31" t="s">
        <v>43</v>
      </c>
      <c r="L34" s="140">
        <v>1</v>
      </c>
      <c r="M34" s="141">
        <v>6750</v>
      </c>
      <c r="N34" s="29">
        <f t="shared" ref="N34:N37" si="3">L34*M34</f>
        <v>6750</v>
      </c>
      <c r="P34" s="200"/>
      <c r="Q34" s="195"/>
      <c r="R34" s="192"/>
      <c r="S34" s="193"/>
      <c r="T34" s="194"/>
    </row>
    <row r="35" spans="1:22" s="26" customFormat="1" ht="15" customHeight="1">
      <c r="B35" s="33"/>
      <c r="C35" s="189" t="s">
        <v>44</v>
      </c>
      <c r="D35" s="40"/>
      <c r="E35" s="40"/>
      <c r="F35" s="23"/>
      <c r="G35" s="31" t="s">
        <v>43</v>
      </c>
      <c r="H35" s="140">
        <v>2</v>
      </c>
      <c r="I35" s="141">
        <v>7500</v>
      </c>
      <c r="J35" s="29">
        <f t="shared" si="2"/>
        <v>15000</v>
      </c>
      <c r="K35" s="31" t="s">
        <v>43</v>
      </c>
      <c r="L35" s="140">
        <v>2</v>
      </c>
      <c r="M35" s="141">
        <v>9750</v>
      </c>
      <c r="N35" s="29">
        <f t="shared" si="3"/>
        <v>19500</v>
      </c>
      <c r="O35" s="35"/>
      <c r="P35" s="236"/>
      <c r="Q35" s="195"/>
      <c r="R35" s="192"/>
      <c r="S35" s="193"/>
      <c r="T35" s="194"/>
    </row>
    <row r="36" spans="1:22" s="26" customFormat="1" ht="15" customHeight="1">
      <c r="B36" s="33"/>
      <c r="C36" s="189" t="s">
        <v>45</v>
      </c>
      <c r="D36" s="40"/>
      <c r="E36" s="40"/>
      <c r="F36" s="23"/>
      <c r="G36" s="31" t="s">
        <v>43</v>
      </c>
      <c r="H36" s="140">
        <v>1</v>
      </c>
      <c r="I36" s="141">
        <v>3750</v>
      </c>
      <c r="J36" s="29">
        <v>2500</v>
      </c>
      <c r="K36" s="31" t="s">
        <v>43</v>
      </c>
      <c r="L36" s="140">
        <v>1</v>
      </c>
      <c r="M36" s="141">
        <v>4500</v>
      </c>
      <c r="N36" s="29">
        <f t="shared" si="3"/>
        <v>4500</v>
      </c>
      <c r="O36" s="35"/>
      <c r="P36" s="236"/>
      <c r="Q36" s="195"/>
      <c r="R36" s="192"/>
      <c r="S36" s="193"/>
      <c r="T36" s="194"/>
    </row>
    <row r="37" spans="1:22" s="35" customFormat="1" ht="15" customHeight="1">
      <c r="B37" s="36"/>
      <c r="C37" s="37" t="s">
        <v>46</v>
      </c>
      <c r="D37" s="38"/>
      <c r="E37" s="38"/>
      <c r="F37" s="39"/>
      <c r="G37" s="31" t="s">
        <v>43</v>
      </c>
      <c r="H37" s="140">
        <v>1</v>
      </c>
      <c r="I37" s="41">
        <v>3000</v>
      </c>
      <c r="J37" s="29">
        <f t="shared" si="2"/>
        <v>3000</v>
      </c>
      <c r="K37" s="31" t="s">
        <v>43</v>
      </c>
      <c r="L37" s="140">
        <v>1</v>
      </c>
      <c r="M37" s="41">
        <v>2250</v>
      </c>
      <c r="N37" s="29">
        <f t="shared" si="3"/>
        <v>2250</v>
      </c>
      <c r="P37" s="200"/>
      <c r="Q37" s="195"/>
      <c r="R37" s="192"/>
      <c r="S37" s="238"/>
      <c r="T37" s="194"/>
    </row>
    <row r="38" spans="1:22" s="35" customFormat="1" ht="15" customHeight="1">
      <c r="B38" s="36"/>
      <c r="C38" s="37"/>
      <c r="D38" s="38"/>
      <c r="E38" s="38"/>
      <c r="F38" s="39"/>
      <c r="G38" s="31"/>
      <c r="H38" s="140"/>
      <c r="I38" s="41"/>
      <c r="J38" s="29"/>
      <c r="K38" s="31"/>
      <c r="L38" s="140"/>
      <c r="M38" s="41"/>
      <c r="N38" s="29"/>
      <c r="P38" s="200"/>
      <c r="Q38" s="195"/>
      <c r="R38" s="192"/>
      <c r="S38" s="238"/>
      <c r="T38" s="194"/>
      <c r="V38" s="200"/>
    </row>
    <row r="39" spans="1:22" s="35" customFormat="1" ht="15" customHeight="1">
      <c r="B39" s="36"/>
      <c r="C39" s="37"/>
      <c r="D39" s="38"/>
      <c r="E39" s="38"/>
      <c r="F39" s="39"/>
      <c r="G39" s="31"/>
      <c r="H39" s="140"/>
      <c r="I39" s="41"/>
      <c r="J39" s="29"/>
      <c r="K39" s="31"/>
      <c r="L39" s="140"/>
      <c r="M39" s="41"/>
      <c r="N39" s="29"/>
      <c r="P39" s="200"/>
      <c r="Q39" s="195"/>
      <c r="R39" s="192"/>
      <c r="S39" s="238"/>
      <c r="T39" s="194"/>
    </row>
    <row r="40" spans="1:22" s="35" customFormat="1" ht="15" customHeight="1">
      <c r="B40" s="36"/>
      <c r="C40" s="346" t="s">
        <v>47</v>
      </c>
      <c r="D40" s="347"/>
      <c r="E40" s="348"/>
      <c r="F40" s="39"/>
      <c r="G40" s="28"/>
      <c r="H40" s="140"/>
      <c r="I40" s="141"/>
      <c r="J40" s="27">
        <f>SUM(J34:J37)</f>
        <v>28000</v>
      </c>
      <c r="K40" s="28"/>
      <c r="L40" s="140"/>
      <c r="M40" s="141"/>
      <c r="N40" s="27">
        <f>SUM(N34:N37)</f>
        <v>33000</v>
      </c>
      <c r="P40" s="200"/>
      <c r="Q40" s="191"/>
      <c r="R40" s="192"/>
      <c r="S40" s="193"/>
      <c r="T40" s="190"/>
    </row>
    <row r="41" spans="1:22" s="35" customFormat="1" ht="15" customHeight="1">
      <c r="B41" s="36"/>
      <c r="C41" s="334" t="s">
        <v>48</v>
      </c>
      <c r="D41" s="335"/>
      <c r="E41" s="336"/>
      <c r="F41" s="39"/>
      <c r="G41" s="42"/>
      <c r="H41" s="43"/>
      <c r="I41" s="142"/>
      <c r="J41" s="44">
        <f>J14+J32+J40</f>
        <v>98442.5</v>
      </c>
      <c r="K41" s="42"/>
      <c r="L41" s="43"/>
      <c r="M41" s="142"/>
      <c r="N41" s="44">
        <f>N14+N32+N40</f>
        <v>73800</v>
      </c>
      <c r="P41" s="200"/>
      <c r="Q41" s="201"/>
      <c r="R41" s="201"/>
      <c r="S41" s="197"/>
      <c r="T41" s="240"/>
    </row>
    <row r="42" spans="1:22" s="35" customFormat="1" ht="15" customHeight="1">
      <c r="B42" s="45"/>
      <c r="C42" s="181"/>
      <c r="D42" s="181"/>
      <c r="E42" s="181"/>
      <c r="F42" s="39"/>
      <c r="G42" s="42"/>
      <c r="H42" s="43"/>
      <c r="I42" s="142"/>
      <c r="J42" s="46"/>
      <c r="K42" s="42"/>
      <c r="L42" s="43"/>
      <c r="M42" s="142"/>
      <c r="N42" s="46"/>
      <c r="P42" s="200"/>
      <c r="Q42" s="201"/>
      <c r="R42" s="201"/>
      <c r="S42" s="197"/>
      <c r="T42" s="241"/>
    </row>
    <row r="43" spans="1:22" s="55" customFormat="1" ht="15" customHeight="1">
      <c r="A43" s="47"/>
      <c r="B43" s="48"/>
      <c r="C43" s="49"/>
      <c r="D43" s="178"/>
      <c r="E43" s="50"/>
      <c r="F43" s="51"/>
      <c r="G43" s="52"/>
      <c r="H43" s="53"/>
      <c r="I43" s="54"/>
      <c r="J43" s="143"/>
      <c r="K43" s="52"/>
      <c r="L43" s="53"/>
      <c r="M43" s="54"/>
      <c r="N43" s="143"/>
      <c r="P43" s="47"/>
      <c r="Q43" s="242"/>
      <c r="R43" s="242"/>
      <c r="S43" s="243"/>
      <c r="T43" s="197"/>
    </row>
    <row r="44" spans="1:22" s="56" customFormat="1" ht="15" customHeight="1">
      <c r="B44" s="48" t="s">
        <v>49</v>
      </c>
      <c r="C44" s="49" t="s">
        <v>50</v>
      </c>
      <c r="D44" s="57"/>
      <c r="E44" s="58"/>
      <c r="F44" s="51"/>
      <c r="G44" s="59"/>
      <c r="H44" s="148"/>
      <c r="I44" s="141"/>
      <c r="J44" s="29"/>
      <c r="K44" s="59"/>
      <c r="L44" s="144"/>
      <c r="M44" s="141"/>
      <c r="N44" s="29"/>
      <c r="O44" s="55"/>
      <c r="P44" s="244"/>
      <c r="Q44" s="245"/>
      <c r="R44" s="192"/>
      <c r="S44" s="193"/>
      <c r="T44" s="194"/>
    </row>
    <row r="45" spans="1:22" s="55" customFormat="1" ht="15" customHeight="1">
      <c r="B45" s="48"/>
      <c r="C45" s="60" t="s">
        <v>51</v>
      </c>
      <c r="D45" s="57"/>
      <c r="E45" s="58"/>
      <c r="F45" s="51"/>
      <c r="G45" s="161" t="s">
        <v>30</v>
      </c>
      <c r="H45" s="148">
        <v>5</v>
      </c>
      <c r="I45" s="141">
        <v>5162.76</v>
      </c>
      <c r="J45" s="29">
        <f t="shared" ref="J45:J47" si="4">H45*I45</f>
        <v>25813.800000000003</v>
      </c>
      <c r="K45" s="161" t="s">
        <v>30</v>
      </c>
      <c r="L45" s="148">
        <v>5</v>
      </c>
      <c r="M45" s="141">
        <v>10000</v>
      </c>
      <c r="N45" s="29">
        <f t="shared" ref="N45:N47" si="5">L45*M45</f>
        <v>50000</v>
      </c>
      <c r="P45" s="47"/>
      <c r="Q45" s="191"/>
      <c r="R45" s="192"/>
      <c r="S45" s="193"/>
      <c r="T45" s="194"/>
    </row>
    <row r="46" spans="1:22" s="55" customFormat="1" ht="15" customHeight="1">
      <c r="B46" s="48"/>
      <c r="C46" s="60" t="s">
        <v>52</v>
      </c>
      <c r="D46" s="57"/>
      <c r="E46" s="58"/>
      <c r="F46" s="51"/>
      <c r="G46" s="161" t="s">
        <v>53</v>
      </c>
      <c r="H46" s="148">
        <v>62</v>
      </c>
      <c r="I46" s="144">
        <v>491.66</v>
      </c>
      <c r="J46" s="29">
        <f t="shared" si="4"/>
        <v>30482.920000000002</v>
      </c>
      <c r="K46" s="161" t="s">
        <v>53</v>
      </c>
      <c r="L46" s="148">
        <v>62</v>
      </c>
      <c r="M46" s="144">
        <v>300</v>
      </c>
      <c r="N46" s="29">
        <f t="shared" si="5"/>
        <v>18600</v>
      </c>
      <c r="P46" s="47"/>
      <c r="Q46" s="191"/>
      <c r="R46" s="193"/>
      <c r="S46" s="192"/>
      <c r="T46" s="194"/>
    </row>
    <row r="47" spans="1:22" s="55" customFormat="1" ht="15" customHeight="1">
      <c r="B47" s="48"/>
      <c r="C47" s="60" t="s">
        <v>54</v>
      </c>
      <c r="D47" s="57"/>
      <c r="E47" s="58"/>
      <c r="F47" s="51"/>
      <c r="G47" s="161" t="s">
        <v>53</v>
      </c>
      <c r="H47" s="148">
        <v>1</v>
      </c>
      <c r="I47" s="141">
        <v>1015.79</v>
      </c>
      <c r="J47" s="29">
        <f t="shared" si="4"/>
        <v>1015.79</v>
      </c>
      <c r="K47" s="161" t="s">
        <v>53</v>
      </c>
      <c r="L47" s="148">
        <v>1</v>
      </c>
      <c r="M47" s="141">
        <v>2100</v>
      </c>
      <c r="N47" s="29">
        <f t="shared" si="5"/>
        <v>2100</v>
      </c>
      <c r="P47" s="47"/>
      <c r="Q47" s="191"/>
      <c r="R47" s="192"/>
      <c r="S47" s="193"/>
      <c r="T47" s="194"/>
    </row>
    <row r="48" spans="1:22" s="55" customFormat="1" ht="18.75" customHeight="1">
      <c r="B48" s="45"/>
      <c r="C48" s="343" t="s">
        <v>55</v>
      </c>
      <c r="D48" s="344"/>
      <c r="E48" s="345"/>
      <c r="F48" s="51"/>
      <c r="G48" s="161" t="s">
        <v>53</v>
      </c>
      <c r="H48" s="148">
        <v>15</v>
      </c>
      <c r="I48" s="141">
        <v>5994.19</v>
      </c>
      <c r="J48" s="29">
        <f>H48*I48</f>
        <v>89912.849999999991</v>
      </c>
      <c r="K48" s="161" t="s">
        <v>53</v>
      </c>
      <c r="L48" s="148">
        <v>15</v>
      </c>
      <c r="M48" s="141">
        <v>6895</v>
      </c>
      <c r="N48" s="29">
        <f>L48*M48</f>
        <v>103425</v>
      </c>
      <c r="P48" s="47"/>
      <c r="Q48" s="191"/>
      <c r="R48" s="192"/>
      <c r="S48" s="193"/>
      <c r="T48" s="194"/>
    </row>
    <row r="49" spans="2:20" s="55" customFormat="1" ht="15" customHeight="1">
      <c r="B49" s="45"/>
      <c r="C49" s="182" t="s">
        <v>56</v>
      </c>
      <c r="D49" s="182"/>
      <c r="E49" s="182"/>
      <c r="F49" s="51"/>
      <c r="G49" s="161" t="s">
        <v>30</v>
      </c>
      <c r="H49" s="148">
        <v>8</v>
      </c>
      <c r="I49" s="141">
        <v>342.25</v>
      </c>
      <c r="J49" s="29">
        <f>H49*I49</f>
        <v>2738</v>
      </c>
      <c r="K49" s="161" t="s">
        <v>30</v>
      </c>
      <c r="L49" s="148">
        <v>8</v>
      </c>
      <c r="M49" s="141">
        <v>350</v>
      </c>
      <c r="N49" s="29">
        <f>L49*M49</f>
        <v>2800</v>
      </c>
      <c r="P49" s="47"/>
      <c r="Q49" s="191"/>
      <c r="R49" s="192"/>
      <c r="S49" s="193"/>
      <c r="T49" s="194"/>
    </row>
    <row r="50" spans="2:20" s="55" customFormat="1" ht="15" customHeight="1">
      <c r="B50" s="45"/>
      <c r="C50" s="182" t="s">
        <v>107</v>
      </c>
      <c r="D50" s="182"/>
      <c r="E50" s="182"/>
      <c r="F50" s="51"/>
      <c r="G50" s="161"/>
      <c r="H50" s="148"/>
      <c r="I50" s="141"/>
      <c r="J50" s="27"/>
      <c r="K50" s="161"/>
      <c r="L50" s="144">
        <v>16</v>
      </c>
      <c r="M50" s="141">
        <v>45</v>
      </c>
      <c r="N50" s="29">
        <f>L50*M50</f>
        <v>720</v>
      </c>
      <c r="P50" s="47"/>
      <c r="Q50" s="191"/>
      <c r="R50" s="192"/>
      <c r="S50" s="193"/>
      <c r="T50" s="190"/>
    </row>
    <row r="51" spans="2:20" s="55" customFormat="1" ht="15" customHeight="1">
      <c r="B51" s="45"/>
      <c r="C51" s="182" t="s">
        <v>109</v>
      </c>
      <c r="D51" s="182"/>
      <c r="E51" s="182"/>
      <c r="F51" s="51"/>
      <c r="G51" s="161"/>
      <c r="H51" s="148"/>
      <c r="I51" s="141"/>
      <c r="J51" s="27"/>
      <c r="K51" s="161"/>
      <c r="L51" s="144">
        <v>1</v>
      </c>
      <c r="M51" s="141">
        <v>3795</v>
      </c>
      <c r="N51" s="29">
        <f>L51*M51</f>
        <v>3795</v>
      </c>
      <c r="P51" s="47"/>
      <c r="Q51" s="191"/>
      <c r="R51" s="192"/>
      <c r="S51" s="193"/>
      <c r="T51" s="190"/>
    </row>
    <row r="52" spans="2:20" s="56" customFormat="1" ht="15" customHeight="1">
      <c r="B52" s="45"/>
      <c r="C52" s="159" t="s">
        <v>108</v>
      </c>
      <c r="D52" s="182"/>
      <c r="E52" s="182"/>
      <c r="F52" s="51"/>
      <c r="G52" s="59"/>
      <c r="H52" s="148"/>
      <c r="I52" s="141"/>
      <c r="J52" s="27"/>
      <c r="K52" s="59"/>
      <c r="L52" s="144">
        <v>1</v>
      </c>
      <c r="M52" s="141">
        <v>4540</v>
      </c>
      <c r="N52" s="29">
        <f>L52*M52</f>
        <v>4540</v>
      </c>
      <c r="O52" s="55"/>
      <c r="P52" s="244"/>
      <c r="Q52" s="245"/>
      <c r="R52" s="192"/>
      <c r="S52" s="193"/>
      <c r="T52" s="190"/>
    </row>
    <row r="53" spans="2:20" s="56" customFormat="1" ht="15" customHeight="1">
      <c r="B53" s="45"/>
      <c r="C53" s="182"/>
      <c r="D53" s="182"/>
      <c r="E53" s="182"/>
      <c r="F53" s="51"/>
      <c r="G53" s="59"/>
      <c r="H53" s="148"/>
      <c r="I53" s="141"/>
      <c r="J53" s="27"/>
      <c r="K53" s="59"/>
      <c r="L53" s="144"/>
      <c r="M53" s="141"/>
      <c r="N53" s="27"/>
      <c r="O53" s="55"/>
      <c r="P53" s="244"/>
      <c r="Q53" s="245"/>
      <c r="R53" s="192"/>
      <c r="S53" s="193"/>
      <c r="T53" s="190"/>
    </row>
    <row r="54" spans="2:20" s="56" customFormat="1" ht="15" customHeight="1">
      <c r="B54" s="45"/>
      <c r="C54" s="182"/>
      <c r="D54" s="182"/>
      <c r="E54" s="182"/>
      <c r="F54" s="51"/>
      <c r="G54" s="59"/>
      <c r="H54" s="148"/>
      <c r="I54" s="141"/>
      <c r="J54" s="27"/>
      <c r="K54" s="59"/>
      <c r="L54" s="144"/>
      <c r="M54" s="141"/>
      <c r="N54" s="27"/>
      <c r="O54" s="55"/>
      <c r="P54" s="244"/>
      <c r="Q54" s="245"/>
      <c r="R54" s="192"/>
      <c r="S54" s="193"/>
      <c r="T54" s="190"/>
    </row>
    <row r="55" spans="2:20" s="56" customFormat="1" ht="15" customHeight="1">
      <c r="B55" s="45"/>
      <c r="C55" s="346"/>
      <c r="D55" s="347"/>
      <c r="E55" s="348"/>
      <c r="F55" s="51"/>
      <c r="G55" s="59"/>
      <c r="H55" s="148"/>
      <c r="I55" s="141"/>
      <c r="J55" s="27">
        <f>SUM(J45:J49)</f>
        <v>149963.35999999999</v>
      </c>
      <c r="K55" s="59"/>
      <c r="L55" s="144"/>
      <c r="M55" s="141"/>
      <c r="N55" s="27">
        <f>SUM(N45:N52)</f>
        <v>185980</v>
      </c>
      <c r="O55" s="55"/>
      <c r="P55" s="244"/>
      <c r="Q55" s="245"/>
      <c r="R55" s="192"/>
      <c r="S55" s="193"/>
      <c r="T55" s="190"/>
    </row>
    <row r="56" spans="2:20" s="56" customFormat="1" ht="15" customHeight="1">
      <c r="B56" s="45"/>
      <c r="C56" s="349"/>
      <c r="D56" s="350"/>
      <c r="E56" s="58"/>
      <c r="F56" s="51"/>
      <c r="G56" s="59"/>
      <c r="H56" s="148"/>
      <c r="I56" s="141"/>
      <c r="J56" s="29"/>
      <c r="K56" s="59"/>
      <c r="L56" s="144"/>
      <c r="M56" s="141"/>
      <c r="N56" s="29"/>
      <c r="O56" s="55"/>
      <c r="P56" s="244"/>
      <c r="Q56" s="245"/>
      <c r="R56" s="192"/>
      <c r="S56" s="193"/>
      <c r="T56" s="194"/>
    </row>
    <row r="57" spans="2:20" s="56" customFormat="1" ht="15" customHeight="1">
      <c r="B57" s="45"/>
      <c r="C57" s="334" t="s">
        <v>57</v>
      </c>
      <c r="D57" s="335"/>
      <c r="E57" s="336"/>
      <c r="F57" s="51"/>
      <c r="G57" s="59"/>
      <c r="H57" s="148"/>
      <c r="I57" s="141"/>
      <c r="J57" s="145">
        <f>J55</f>
        <v>149963.35999999999</v>
      </c>
      <c r="K57" s="59"/>
      <c r="L57" s="144"/>
      <c r="M57" s="141"/>
      <c r="N57" s="145">
        <f>N55</f>
        <v>185980</v>
      </c>
      <c r="O57" s="55"/>
      <c r="P57" s="244"/>
      <c r="Q57" s="245"/>
      <c r="R57" s="192"/>
      <c r="S57" s="193"/>
      <c r="T57" s="246"/>
    </row>
    <row r="58" spans="2:20" s="56" customFormat="1" ht="15" customHeight="1">
      <c r="B58" s="45"/>
      <c r="C58" s="61" t="s">
        <v>58</v>
      </c>
      <c r="D58" s="62"/>
      <c r="E58" s="62"/>
      <c r="F58" s="63"/>
      <c r="G58" s="64"/>
      <c r="H58" s="148"/>
      <c r="I58" s="146"/>
      <c r="J58" s="147"/>
      <c r="K58" s="64"/>
      <c r="L58" s="65"/>
      <c r="M58" s="146"/>
      <c r="N58" s="147"/>
      <c r="O58" s="55"/>
      <c r="P58" s="244"/>
      <c r="Q58" s="247"/>
      <c r="R58" s="248"/>
      <c r="S58" s="249"/>
      <c r="T58" s="249"/>
    </row>
    <row r="59" spans="2:20" s="56" customFormat="1" ht="15" customHeight="1">
      <c r="B59" s="66" t="s">
        <v>59</v>
      </c>
      <c r="C59" s="351" t="s">
        <v>60</v>
      </c>
      <c r="D59" s="352"/>
      <c r="E59" s="353"/>
      <c r="F59" s="63"/>
      <c r="G59" s="67" t="s">
        <v>30</v>
      </c>
      <c r="H59" s="148">
        <v>40</v>
      </c>
      <c r="I59" s="68">
        <v>350</v>
      </c>
      <c r="J59" s="29">
        <f t="shared" ref="J59:J67" si="6">H59*I59</f>
        <v>14000</v>
      </c>
      <c r="K59" s="67" t="s">
        <v>30</v>
      </c>
      <c r="L59" s="144">
        <v>40</v>
      </c>
      <c r="M59" s="68">
        <v>230</v>
      </c>
      <c r="N59" s="29">
        <f t="shared" ref="N59:N67" si="7">L59*M59</f>
        <v>9200</v>
      </c>
      <c r="O59" s="55"/>
      <c r="P59" s="244"/>
      <c r="Q59" s="250"/>
      <c r="R59" s="192"/>
      <c r="S59" s="238"/>
      <c r="T59" s="194"/>
    </row>
    <row r="60" spans="2:20" s="56" customFormat="1" ht="15" customHeight="1">
      <c r="B60" s="22">
        <v>1</v>
      </c>
      <c r="C60" s="354" t="s">
        <v>61</v>
      </c>
      <c r="D60" s="355"/>
      <c r="E60" s="356"/>
      <c r="F60" s="63"/>
      <c r="G60" s="67" t="s">
        <v>30</v>
      </c>
      <c r="H60" s="148">
        <v>40</v>
      </c>
      <c r="I60" s="68">
        <v>180</v>
      </c>
      <c r="J60" s="29">
        <f t="shared" si="6"/>
        <v>7200</v>
      </c>
      <c r="K60" s="67" t="s">
        <v>30</v>
      </c>
      <c r="L60" s="144">
        <v>40</v>
      </c>
      <c r="M60" s="68">
        <v>120</v>
      </c>
      <c r="N60" s="29">
        <f t="shared" si="7"/>
        <v>4800</v>
      </c>
      <c r="O60" s="55"/>
      <c r="P60" s="244"/>
      <c r="Q60" s="250"/>
      <c r="R60" s="192"/>
      <c r="S60" s="238"/>
      <c r="T60" s="194"/>
    </row>
    <row r="61" spans="2:20" s="56" customFormat="1" ht="15" customHeight="1">
      <c r="B61" s="22">
        <v>2</v>
      </c>
      <c r="C61" s="354" t="s">
        <v>62</v>
      </c>
      <c r="D61" s="355"/>
      <c r="E61" s="356"/>
      <c r="F61" s="63"/>
      <c r="G61" s="67" t="s">
        <v>30</v>
      </c>
      <c r="H61" s="148">
        <v>30</v>
      </c>
      <c r="I61" s="68">
        <v>185.65</v>
      </c>
      <c r="J61" s="29">
        <f t="shared" si="6"/>
        <v>5569.5</v>
      </c>
      <c r="K61" s="67" t="s">
        <v>30</v>
      </c>
      <c r="L61" s="148">
        <v>30</v>
      </c>
      <c r="M61" s="68">
        <v>155</v>
      </c>
      <c r="N61" s="29">
        <f t="shared" si="7"/>
        <v>4650</v>
      </c>
      <c r="O61" s="55"/>
      <c r="P61" s="244"/>
      <c r="Q61" s="250"/>
      <c r="R61" s="192"/>
      <c r="S61" s="238"/>
      <c r="T61" s="194"/>
    </row>
    <row r="62" spans="2:20" s="56" customFormat="1" ht="15" customHeight="1">
      <c r="B62" s="22">
        <v>3</v>
      </c>
      <c r="C62" s="331" t="s">
        <v>63</v>
      </c>
      <c r="D62" s="332"/>
      <c r="E62" s="333"/>
      <c r="F62" s="63"/>
      <c r="G62" s="67" t="s">
        <v>30</v>
      </c>
      <c r="H62" s="148">
        <v>30</v>
      </c>
      <c r="I62" s="68">
        <v>250.35</v>
      </c>
      <c r="J62" s="29">
        <f t="shared" si="6"/>
        <v>7510.5</v>
      </c>
      <c r="K62" s="67" t="s">
        <v>30</v>
      </c>
      <c r="L62" s="148">
        <v>30</v>
      </c>
      <c r="M62" s="68">
        <v>250</v>
      </c>
      <c r="N62" s="29">
        <f t="shared" si="7"/>
        <v>7500</v>
      </c>
      <c r="O62" s="55"/>
      <c r="P62" s="244"/>
      <c r="Q62" s="250"/>
      <c r="R62" s="192"/>
      <c r="S62" s="238"/>
      <c r="T62" s="194"/>
    </row>
    <row r="63" spans="2:20" s="56" customFormat="1" ht="15" customHeight="1">
      <c r="B63" s="45">
        <v>4</v>
      </c>
      <c r="C63" s="331" t="s">
        <v>64</v>
      </c>
      <c r="D63" s="332"/>
      <c r="E63" s="333"/>
      <c r="F63" s="63"/>
      <c r="G63" s="67" t="s">
        <v>30</v>
      </c>
      <c r="H63" s="148">
        <v>1</v>
      </c>
      <c r="I63" s="68">
        <v>450.75</v>
      </c>
      <c r="J63" s="29">
        <f t="shared" si="6"/>
        <v>450.75</v>
      </c>
      <c r="K63" s="67" t="s">
        <v>30</v>
      </c>
      <c r="L63" s="148">
        <v>1</v>
      </c>
      <c r="M63" s="68">
        <v>200</v>
      </c>
      <c r="N63" s="29">
        <f t="shared" si="7"/>
        <v>200</v>
      </c>
      <c r="O63" s="55"/>
      <c r="P63" s="244"/>
      <c r="Q63" s="250"/>
      <c r="R63" s="192"/>
      <c r="S63" s="238"/>
      <c r="T63" s="194"/>
    </row>
    <row r="64" spans="2:20" s="56" customFormat="1" ht="15" customHeight="1">
      <c r="B64" s="36"/>
      <c r="C64" s="331" t="s">
        <v>65</v>
      </c>
      <c r="D64" s="332"/>
      <c r="E64" s="179"/>
      <c r="F64" s="63"/>
      <c r="G64" s="67" t="s">
        <v>30</v>
      </c>
      <c r="H64" s="148">
        <v>12</v>
      </c>
      <c r="I64" s="68">
        <v>280.55</v>
      </c>
      <c r="J64" s="29">
        <f t="shared" si="6"/>
        <v>3366.6000000000004</v>
      </c>
      <c r="K64" s="67" t="s">
        <v>30</v>
      </c>
      <c r="L64" s="148">
        <v>12</v>
      </c>
      <c r="M64" s="68">
        <v>120</v>
      </c>
      <c r="N64" s="29">
        <f t="shared" si="7"/>
        <v>1440</v>
      </c>
      <c r="O64" s="55"/>
      <c r="P64" s="244"/>
      <c r="Q64" s="250"/>
      <c r="R64" s="192"/>
      <c r="S64" s="238"/>
      <c r="T64" s="194"/>
    </row>
    <row r="65" spans="2:20" s="56" customFormat="1" ht="15" customHeight="1">
      <c r="B65" s="36"/>
      <c r="C65" s="331" t="s">
        <v>66</v>
      </c>
      <c r="D65" s="332"/>
      <c r="E65" s="179"/>
      <c r="F65" s="63"/>
      <c r="G65" s="67" t="s">
        <v>30</v>
      </c>
      <c r="H65" s="148">
        <v>1</v>
      </c>
      <c r="I65" s="68">
        <v>1854.65</v>
      </c>
      <c r="J65" s="29">
        <f t="shared" si="6"/>
        <v>1854.65</v>
      </c>
      <c r="K65" s="67" t="s">
        <v>30</v>
      </c>
      <c r="L65" s="148">
        <v>1</v>
      </c>
      <c r="M65" s="68">
        <v>1200</v>
      </c>
      <c r="N65" s="29">
        <f t="shared" si="7"/>
        <v>1200</v>
      </c>
      <c r="O65" s="55"/>
      <c r="P65" s="244"/>
      <c r="Q65" s="250"/>
      <c r="R65" s="192"/>
      <c r="S65" s="238"/>
      <c r="T65" s="194"/>
    </row>
    <row r="66" spans="2:20" s="56" customFormat="1" ht="15" customHeight="1">
      <c r="B66" s="36"/>
      <c r="C66" s="331" t="s">
        <v>67</v>
      </c>
      <c r="D66" s="332"/>
      <c r="E66" s="333"/>
      <c r="F66" s="63"/>
      <c r="G66" s="67" t="s">
        <v>68</v>
      </c>
      <c r="H66" s="148">
        <v>5</v>
      </c>
      <c r="I66" s="68">
        <v>1602.01</v>
      </c>
      <c r="J66" s="29">
        <f t="shared" si="6"/>
        <v>8010.05</v>
      </c>
      <c r="K66" s="67" t="s">
        <v>68</v>
      </c>
      <c r="L66" s="148">
        <v>5</v>
      </c>
      <c r="M66" s="68">
        <v>800</v>
      </c>
      <c r="N66" s="29">
        <f t="shared" si="7"/>
        <v>4000</v>
      </c>
      <c r="O66" s="55"/>
      <c r="P66" s="244"/>
      <c r="Q66" s="250"/>
      <c r="R66" s="192"/>
      <c r="S66" s="238"/>
      <c r="T66" s="194"/>
    </row>
    <row r="67" spans="2:20" s="56" customFormat="1" ht="15" customHeight="1">
      <c r="B67" s="22">
        <v>5</v>
      </c>
      <c r="C67" s="69" t="s">
        <v>69</v>
      </c>
      <c r="D67" s="70"/>
      <c r="E67" s="70"/>
      <c r="F67" s="63"/>
      <c r="G67" s="67" t="s">
        <v>70</v>
      </c>
      <c r="H67" s="148">
        <v>3</v>
      </c>
      <c r="I67" s="68">
        <v>6850</v>
      </c>
      <c r="J67" s="29">
        <f t="shared" si="6"/>
        <v>20550</v>
      </c>
      <c r="K67" s="67" t="s">
        <v>70</v>
      </c>
      <c r="L67" s="148">
        <v>3</v>
      </c>
      <c r="M67" s="68">
        <v>4000</v>
      </c>
      <c r="N67" s="29">
        <f t="shared" si="7"/>
        <v>12000</v>
      </c>
      <c r="O67" s="55"/>
      <c r="P67" s="244"/>
      <c r="Q67" s="250"/>
      <c r="R67" s="192"/>
      <c r="S67" s="238"/>
      <c r="T67" s="194"/>
    </row>
    <row r="68" spans="2:20" s="56" customFormat="1" ht="15" customHeight="1">
      <c r="B68" s="22">
        <v>10</v>
      </c>
      <c r="C68" s="69" t="s">
        <v>71</v>
      </c>
      <c r="D68" s="70"/>
      <c r="E68" s="70"/>
      <c r="F68" s="63"/>
      <c r="G68" s="71" t="s">
        <v>18</v>
      </c>
      <c r="H68" s="148">
        <v>1</v>
      </c>
      <c r="I68" s="68">
        <v>15000</v>
      </c>
      <c r="J68" s="29">
        <f>I68*H68</f>
        <v>15000</v>
      </c>
      <c r="K68" s="71" t="s">
        <v>18</v>
      </c>
      <c r="L68" s="148">
        <v>1</v>
      </c>
      <c r="M68" s="68">
        <v>3000</v>
      </c>
      <c r="N68" s="29">
        <f>M68*L68</f>
        <v>3000</v>
      </c>
      <c r="O68" s="55"/>
      <c r="P68" s="244"/>
      <c r="Q68" s="251"/>
      <c r="R68" s="192"/>
      <c r="S68" s="238"/>
      <c r="T68" s="194"/>
    </row>
    <row r="69" spans="2:20" s="56" customFormat="1" ht="15" customHeight="1">
      <c r="B69" s="22">
        <v>12</v>
      </c>
      <c r="C69" s="334" t="s">
        <v>72</v>
      </c>
      <c r="D69" s="335"/>
      <c r="E69" s="336"/>
      <c r="F69" s="63"/>
      <c r="G69" s="28"/>
      <c r="H69" s="148"/>
      <c r="I69" s="141"/>
      <c r="J69" s="44">
        <f>SUM(J59:J68)</f>
        <v>83512.05</v>
      </c>
      <c r="K69" s="28"/>
      <c r="L69" s="144"/>
      <c r="M69" s="141"/>
      <c r="N69" s="44">
        <f>SUM(N59:N68)</f>
        <v>47990</v>
      </c>
      <c r="O69" s="55"/>
      <c r="P69" s="244"/>
      <c r="Q69" s="191"/>
      <c r="R69" s="192"/>
      <c r="S69" s="193"/>
      <c r="T69" s="240"/>
    </row>
    <row r="70" spans="2:20" s="56" customFormat="1" ht="15" customHeight="1">
      <c r="B70" s="22"/>
      <c r="C70" s="69"/>
      <c r="D70" s="72"/>
      <c r="E70" s="72"/>
      <c r="F70" s="63"/>
      <c r="G70" s="73"/>
      <c r="H70" s="148"/>
      <c r="I70" s="149"/>
      <c r="J70" s="46"/>
      <c r="K70" s="73"/>
      <c r="L70" s="148"/>
      <c r="M70" s="149"/>
      <c r="N70" s="46"/>
      <c r="O70" s="55"/>
      <c r="P70" s="244"/>
      <c r="Q70" s="191"/>
      <c r="R70" s="192"/>
      <c r="S70" s="193"/>
      <c r="T70" s="241"/>
    </row>
    <row r="71" spans="2:20" s="56" customFormat="1" ht="15" customHeight="1">
      <c r="B71" s="22"/>
      <c r="C71" s="186" t="s">
        <v>73</v>
      </c>
      <c r="D71" s="70"/>
      <c r="E71" s="70"/>
      <c r="F71" s="63"/>
      <c r="G71" s="73"/>
      <c r="H71" s="148"/>
      <c r="I71" s="149"/>
      <c r="J71" s="74"/>
      <c r="K71" s="73"/>
      <c r="L71" s="148"/>
      <c r="M71" s="149"/>
      <c r="N71" s="74"/>
      <c r="O71" s="55"/>
      <c r="P71" s="244"/>
      <c r="Q71" s="191"/>
      <c r="R71" s="192"/>
      <c r="S71" s="193"/>
      <c r="T71" s="198"/>
    </row>
    <row r="72" spans="2:20" s="56" customFormat="1" ht="15" customHeight="1">
      <c r="B72" s="18" t="s">
        <v>74</v>
      </c>
      <c r="C72" s="75" t="s">
        <v>75</v>
      </c>
      <c r="D72" s="184"/>
      <c r="E72" s="184"/>
      <c r="F72" s="140"/>
      <c r="G72" s="67" t="s">
        <v>18</v>
      </c>
      <c r="H72" s="148">
        <v>1</v>
      </c>
      <c r="I72" s="68"/>
      <c r="J72" s="29">
        <f>0.85*J57</f>
        <v>127468.85599999999</v>
      </c>
      <c r="K72" s="67" t="s">
        <v>18</v>
      </c>
      <c r="L72" s="148">
        <v>1</v>
      </c>
      <c r="M72" s="68">
        <v>80250</v>
      </c>
      <c r="N72" s="68">
        <v>80250</v>
      </c>
      <c r="O72" s="55"/>
      <c r="P72" s="244"/>
      <c r="Q72" s="250"/>
      <c r="R72" s="192"/>
      <c r="S72" s="238"/>
      <c r="T72" s="238"/>
    </row>
    <row r="73" spans="2:20" s="56" customFormat="1" ht="15" customHeight="1">
      <c r="B73" s="76"/>
      <c r="C73" s="75"/>
      <c r="D73" s="184"/>
      <c r="E73" s="184"/>
      <c r="F73" s="140"/>
      <c r="G73" s="67"/>
      <c r="H73" s="148"/>
      <c r="I73" s="68"/>
      <c r="J73" s="29"/>
      <c r="K73" s="67"/>
      <c r="L73" s="148"/>
      <c r="M73" s="68"/>
      <c r="N73" s="29"/>
      <c r="O73" s="55"/>
      <c r="P73" s="244"/>
      <c r="Q73" s="250"/>
      <c r="R73" s="192"/>
      <c r="S73" s="238"/>
      <c r="T73" s="194"/>
    </row>
    <row r="74" spans="2:20" s="56" customFormat="1" ht="15" customHeight="1">
      <c r="B74" s="76"/>
      <c r="C74" s="334" t="s">
        <v>76</v>
      </c>
      <c r="D74" s="335"/>
      <c r="E74" s="336"/>
      <c r="F74" s="77"/>
      <c r="G74" s="73"/>
      <c r="H74" s="148"/>
      <c r="I74" s="149"/>
      <c r="J74" s="78">
        <f>SUM(J72:J73)</f>
        <v>127468.85599999999</v>
      </c>
      <c r="K74" s="73"/>
      <c r="L74" s="148"/>
      <c r="M74" s="149"/>
      <c r="N74" s="78">
        <f>SUM(N72:N73)</f>
        <v>80250</v>
      </c>
      <c r="O74" s="55"/>
      <c r="P74" s="244"/>
      <c r="Q74" s="191"/>
      <c r="R74" s="192"/>
      <c r="S74" s="193"/>
      <c r="T74" s="240"/>
    </row>
    <row r="75" spans="2:20" s="56" customFormat="1" ht="15" customHeight="1">
      <c r="B75" s="76"/>
      <c r="C75" s="180"/>
      <c r="D75" s="79"/>
      <c r="E75" s="80"/>
      <c r="F75" s="63"/>
      <c r="G75" s="73"/>
      <c r="H75" s="148"/>
      <c r="I75" s="149"/>
      <c r="J75" s="74"/>
      <c r="K75" s="73"/>
      <c r="L75" s="148"/>
      <c r="M75" s="149"/>
      <c r="N75" s="74"/>
      <c r="O75" s="55"/>
      <c r="P75" s="244"/>
      <c r="Q75" s="191"/>
      <c r="R75" s="192"/>
      <c r="S75" s="193"/>
      <c r="T75" s="198"/>
    </row>
    <row r="76" spans="2:20" s="56" customFormat="1" ht="15" customHeight="1">
      <c r="B76" s="22"/>
      <c r="C76" s="186" t="s">
        <v>77</v>
      </c>
      <c r="D76" s="70"/>
      <c r="E76" s="70"/>
      <c r="F76" s="63"/>
      <c r="G76" s="73"/>
      <c r="H76" s="148"/>
      <c r="I76" s="149"/>
      <c r="J76" s="81"/>
      <c r="K76" s="73"/>
      <c r="L76" s="148"/>
      <c r="M76" s="149"/>
      <c r="N76" s="81"/>
      <c r="O76" s="55"/>
      <c r="P76" s="244"/>
      <c r="Q76" s="191"/>
      <c r="R76" s="192"/>
      <c r="S76" s="193"/>
      <c r="T76" s="198"/>
    </row>
    <row r="77" spans="2:20" s="56" customFormat="1" ht="15" customHeight="1">
      <c r="B77" s="18" t="s">
        <v>78</v>
      </c>
      <c r="C77" s="69" t="s">
        <v>79</v>
      </c>
      <c r="D77" s="70"/>
      <c r="E77" s="70"/>
      <c r="F77" s="63"/>
      <c r="G77" s="73"/>
      <c r="H77" s="148"/>
      <c r="I77" s="149"/>
      <c r="J77" s="81"/>
      <c r="K77" s="73"/>
      <c r="L77" s="148"/>
      <c r="M77" s="149"/>
      <c r="N77" s="81"/>
      <c r="O77" s="55"/>
      <c r="P77" s="244"/>
      <c r="Q77" s="191"/>
      <c r="R77" s="192"/>
      <c r="S77" s="193"/>
      <c r="T77" s="198"/>
    </row>
    <row r="78" spans="2:20" s="56" customFormat="1" ht="15" customHeight="1">
      <c r="B78" s="22"/>
      <c r="C78" s="69" t="s">
        <v>110</v>
      </c>
      <c r="D78" s="70"/>
      <c r="E78" s="70"/>
      <c r="F78" s="63"/>
      <c r="G78" s="73"/>
      <c r="H78" s="148"/>
      <c r="I78" s="149"/>
      <c r="J78" s="81"/>
      <c r="K78" s="73"/>
      <c r="L78" s="148">
        <v>1</v>
      </c>
      <c r="M78" s="149">
        <v>4000</v>
      </c>
      <c r="N78" s="81">
        <f>M78*L78</f>
        <v>4000</v>
      </c>
      <c r="O78" s="55"/>
      <c r="P78" s="244"/>
      <c r="Q78" s="191"/>
      <c r="R78" s="192"/>
      <c r="S78" s="193"/>
      <c r="T78" s="198"/>
    </row>
    <row r="79" spans="2:20" s="56" customFormat="1" ht="15" customHeight="1">
      <c r="B79" s="22"/>
      <c r="C79" s="69"/>
      <c r="D79" s="70"/>
      <c r="E79" s="70"/>
      <c r="F79" s="63"/>
      <c r="G79" s="73"/>
      <c r="H79" s="148"/>
      <c r="I79" s="149"/>
      <c r="J79" s="81"/>
      <c r="K79" s="73"/>
      <c r="L79" s="148"/>
      <c r="M79" s="149"/>
      <c r="N79" s="81"/>
      <c r="O79" s="55"/>
      <c r="P79" s="244"/>
      <c r="Q79" s="191"/>
      <c r="R79" s="192"/>
      <c r="S79" s="193"/>
      <c r="T79" s="198"/>
    </row>
    <row r="80" spans="2:20" s="56" customFormat="1" ht="15" customHeight="1">
      <c r="B80" s="22"/>
      <c r="C80" s="183"/>
      <c r="D80" s="184"/>
      <c r="E80" s="82" t="s">
        <v>80</v>
      </c>
      <c r="F80" s="63"/>
      <c r="G80" s="73"/>
      <c r="H80" s="148"/>
      <c r="I80" s="149"/>
      <c r="J80" s="83">
        <f>J41+J57+J69+J74</f>
        <v>459386.76599999995</v>
      </c>
      <c r="K80" s="73"/>
      <c r="L80" s="148"/>
      <c r="M80" s="149"/>
      <c r="N80" s="83">
        <f>N41+N57+N69+N74+N78</f>
        <v>392020</v>
      </c>
      <c r="O80" s="55"/>
      <c r="P80" s="244"/>
      <c r="Q80" s="191"/>
      <c r="R80" s="192"/>
      <c r="S80" s="193"/>
      <c r="T80" s="252"/>
    </row>
    <row r="81" spans="2:20" s="56" customFormat="1" ht="15" customHeight="1">
      <c r="B81" s="22"/>
      <c r="C81" s="183"/>
      <c r="D81" s="184"/>
      <c r="E81" s="184"/>
      <c r="F81" s="63"/>
      <c r="G81" s="73"/>
      <c r="H81" s="148"/>
      <c r="I81" s="149"/>
      <c r="J81" s="74"/>
      <c r="K81" s="73"/>
      <c r="L81" s="148"/>
      <c r="M81" s="149"/>
      <c r="N81" s="74"/>
      <c r="O81" s="55"/>
      <c r="P81" s="244"/>
      <c r="Q81" s="191"/>
      <c r="R81" s="192"/>
      <c r="S81" s="193"/>
      <c r="T81" s="198"/>
    </row>
    <row r="82" spans="2:20" s="56" customFormat="1" ht="15" customHeight="1">
      <c r="B82" s="22"/>
      <c r="C82" s="186" t="s">
        <v>81</v>
      </c>
      <c r="D82" s="70"/>
      <c r="E82" s="70"/>
      <c r="F82" s="63"/>
      <c r="G82" s="28" t="s">
        <v>18</v>
      </c>
      <c r="H82" s="140">
        <v>1</v>
      </c>
      <c r="I82" s="141"/>
      <c r="J82" s="84">
        <f>J80*0.005</f>
        <v>2296.9338299999999</v>
      </c>
      <c r="K82" s="28" t="s">
        <v>18</v>
      </c>
      <c r="L82" s="140">
        <v>1</v>
      </c>
      <c r="M82" s="141"/>
      <c r="N82" s="84">
        <f>N80*0.005</f>
        <v>1960.1000000000001</v>
      </c>
      <c r="O82" s="55"/>
      <c r="P82" s="244"/>
      <c r="Q82" s="191"/>
      <c r="R82" s="192"/>
      <c r="S82" s="193"/>
      <c r="T82" s="253"/>
    </row>
    <row r="83" spans="2:20" s="56" customFormat="1" ht="15" customHeight="1">
      <c r="B83" s="18" t="s">
        <v>82</v>
      </c>
      <c r="C83" s="186" t="s">
        <v>83</v>
      </c>
      <c r="D83" s="184"/>
      <c r="E83" s="185"/>
      <c r="F83" s="63"/>
      <c r="G83" s="28"/>
      <c r="H83" s="144"/>
      <c r="I83" s="141"/>
      <c r="J83" s="85"/>
      <c r="K83" s="28"/>
      <c r="L83" s="144"/>
      <c r="M83" s="141"/>
      <c r="N83" s="85">
        <v>8025</v>
      </c>
      <c r="O83" s="55"/>
      <c r="P83" s="244"/>
      <c r="Q83" s="191"/>
      <c r="R83" s="192"/>
      <c r="S83" s="193"/>
      <c r="T83" s="241"/>
    </row>
    <row r="84" spans="2:20" s="56" customFormat="1" ht="15" customHeight="1">
      <c r="B84" s="22"/>
      <c r="C84" s="183"/>
      <c r="D84" s="184"/>
      <c r="E84" s="184"/>
      <c r="F84" s="63"/>
      <c r="G84" s="73"/>
      <c r="H84" s="148"/>
      <c r="I84" s="149"/>
      <c r="J84" s="74"/>
      <c r="K84" s="73"/>
      <c r="L84" s="148"/>
      <c r="M84" s="149"/>
      <c r="N84" s="74"/>
      <c r="O84" s="55"/>
      <c r="P84" s="244"/>
      <c r="Q84" s="191"/>
      <c r="R84" s="192"/>
      <c r="S84" s="193"/>
      <c r="T84" s="198"/>
    </row>
    <row r="85" spans="2:20" s="56" customFormat="1" ht="15" customHeight="1">
      <c r="B85" s="22"/>
      <c r="C85" s="186" t="s">
        <v>84</v>
      </c>
      <c r="D85" s="70"/>
      <c r="E85" s="70"/>
      <c r="F85" s="63"/>
      <c r="G85" s="73" t="s">
        <v>18</v>
      </c>
      <c r="H85" s="148">
        <v>1</v>
      </c>
      <c r="I85" s="141"/>
      <c r="J85" s="84">
        <f>J80*0.05</f>
        <v>22969.338299999999</v>
      </c>
      <c r="K85" s="73" t="s">
        <v>18</v>
      </c>
      <c r="L85" s="148">
        <v>1</v>
      </c>
      <c r="M85" s="141"/>
      <c r="N85" s="84">
        <v>19601</v>
      </c>
      <c r="O85" s="55"/>
      <c r="P85" s="244"/>
      <c r="Q85" s="191"/>
      <c r="R85" s="192"/>
      <c r="S85" s="193"/>
      <c r="T85" s="253"/>
    </row>
    <row r="86" spans="2:20" s="56" customFormat="1" ht="15" customHeight="1">
      <c r="B86" s="18" t="s">
        <v>85</v>
      </c>
      <c r="C86" s="186"/>
      <c r="D86" s="184"/>
      <c r="E86" s="185"/>
      <c r="F86" s="63"/>
      <c r="G86" s="73"/>
      <c r="H86" s="148"/>
      <c r="I86" s="149"/>
      <c r="J86" s="85"/>
      <c r="K86" s="73"/>
      <c r="L86" s="148"/>
      <c r="M86" s="149"/>
      <c r="N86" s="85"/>
      <c r="O86" s="55"/>
      <c r="P86" s="244"/>
      <c r="Q86" s="191"/>
      <c r="R86" s="192"/>
      <c r="S86" s="193"/>
      <c r="T86" s="241"/>
    </row>
    <row r="87" spans="2:20" s="56" customFormat="1" ht="15" customHeight="1">
      <c r="B87" s="22"/>
      <c r="C87" s="183"/>
      <c r="D87" s="184"/>
      <c r="E87" s="184"/>
      <c r="F87" s="63"/>
      <c r="G87" s="73"/>
      <c r="H87" s="148"/>
      <c r="I87" s="149"/>
      <c r="J87" s="74"/>
      <c r="K87" s="73"/>
      <c r="L87" s="148"/>
      <c r="M87" s="149"/>
      <c r="N87" s="74"/>
      <c r="O87" s="55"/>
      <c r="P87" s="244"/>
      <c r="Q87" s="191"/>
      <c r="R87" s="192"/>
      <c r="S87" s="193"/>
      <c r="T87" s="198"/>
    </row>
    <row r="88" spans="2:20" s="56" customFormat="1" ht="15" customHeight="1">
      <c r="B88" s="22"/>
      <c r="C88" s="186" t="s">
        <v>86</v>
      </c>
      <c r="D88" s="70"/>
      <c r="E88" s="70"/>
      <c r="F88" s="63"/>
      <c r="G88" s="73" t="s">
        <v>18</v>
      </c>
      <c r="H88" s="148">
        <v>1</v>
      </c>
      <c r="I88" s="141"/>
      <c r="J88" s="84">
        <f>J80*0.15</f>
        <v>68908.014899999995</v>
      </c>
      <c r="K88" s="73" t="s">
        <v>18</v>
      </c>
      <c r="L88" s="148">
        <v>1</v>
      </c>
      <c r="M88" s="141"/>
      <c r="N88" s="84">
        <f>N80*0.15</f>
        <v>58803</v>
      </c>
      <c r="O88" s="55"/>
      <c r="P88" s="244"/>
      <c r="Q88" s="191"/>
      <c r="R88" s="192"/>
      <c r="S88" s="193"/>
      <c r="T88" s="253"/>
    </row>
    <row r="89" spans="2:20" s="56" customFormat="1" ht="15" customHeight="1">
      <c r="B89" s="18" t="s">
        <v>87</v>
      </c>
      <c r="C89" s="186"/>
      <c r="D89" s="184"/>
      <c r="E89" s="185"/>
      <c r="F89" s="63"/>
      <c r="G89" s="73"/>
      <c r="H89" s="148"/>
      <c r="I89" s="149"/>
      <c r="J89" s="85"/>
      <c r="K89" s="73"/>
      <c r="L89" s="148"/>
      <c r="M89" s="149"/>
      <c r="N89" s="85"/>
      <c r="O89" s="55"/>
      <c r="P89" s="244"/>
      <c r="Q89" s="191"/>
      <c r="R89" s="192"/>
      <c r="S89" s="193"/>
      <c r="T89" s="241"/>
    </row>
    <row r="90" spans="2:20" s="56" customFormat="1" ht="15" customHeight="1">
      <c r="B90" s="22"/>
      <c r="C90" s="183"/>
      <c r="D90" s="70"/>
      <c r="E90" s="70"/>
      <c r="F90" s="63"/>
      <c r="G90" s="67"/>
      <c r="H90" s="86"/>
      <c r="I90" s="150"/>
      <c r="J90" s="151"/>
      <c r="K90" s="67"/>
      <c r="L90" s="86"/>
      <c r="M90" s="150"/>
      <c r="N90" s="151"/>
      <c r="O90" s="55"/>
      <c r="P90" s="244"/>
      <c r="Q90" s="250"/>
      <c r="R90" s="254"/>
      <c r="S90" s="255"/>
      <c r="T90" s="256"/>
    </row>
    <row r="91" spans="2:20" s="56" customFormat="1" ht="15" customHeight="1">
      <c r="B91" s="22"/>
      <c r="C91" s="337" t="s">
        <v>88</v>
      </c>
      <c r="D91" s="337"/>
      <c r="E91" s="337"/>
      <c r="F91" s="63"/>
      <c r="G91" s="67"/>
      <c r="H91" s="86"/>
      <c r="I91" s="150"/>
      <c r="J91" s="152">
        <f>J80+J82+J85+J88</f>
        <v>553561.05302999995</v>
      </c>
      <c r="K91" s="67"/>
      <c r="L91" s="86"/>
      <c r="M91" s="150"/>
      <c r="N91" s="152">
        <f>N80+N82+N85+N88</f>
        <v>472384.1</v>
      </c>
      <c r="O91" s="55"/>
      <c r="P91" s="244"/>
      <c r="Q91" s="250"/>
      <c r="R91" s="254"/>
      <c r="S91" s="255"/>
      <c r="T91" s="257"/>
    </row>
    <row r="92" spans="2:20" s="56" customFormat="1" ht="15" customHeight="1">
      <c r="B92" s="76"/>
      <c r="C92" s="338" t="s">
        <v>89</v>
      </c>
      <c r="D92" s="337"/>
      <c r="E92" s="339"/>
      <c r="F92" s="63"/>
      <c r="G92" s="67"/>
      <c r="H92" s="86"/>
      <c r="I92" s="150"/>
      <c r="J92" s="153"/>
      <c r="K92" s="67"/>
      <c r="L92" s="86"/>
      <c r="M92" s="150"/>
      <c r="N92" s="153"/>
      <c r="O92" s="55"/>
      <c r="P92" s="244"/>
      <c r="Q92" s="250"/>
      <c r="R92" s="254"/>
      <c r="S92" s="255"/>
      <c r="T92" s="258"/>
    </row>
    <row r="93" spans="2:20" s="56" customFormat="1" ht="15" customHeight="1" thickBot="1">
      <c r="B93" s="87"/>
      <c r="C93" s="340" t="s">
        <v>90</v>
      </c>
      <c r="D93" s="341"/>
      <c r="E93" s="342"/>
      <c r="F93" s="319" t="s">
        <v>91</v>
      </c>
      <c r="G93" s="320"/>
      <c r="H93" s="320"/>
      <c r="I93" s="321"/>
      <c r="J93" s="139"/>
      <c r="N93" s="139"/>
      <c r="O93" s="55"/>
      <c r="P93" s="244"/>
      <c r="Q93" s="244"/>
      <c r="R93" s="244"/>
      <c r="S93" s="244"/>
      <c r="T93" s="238"/>
    </row>
    <row r="94" spans="2:20" s="88" customFormat="1" ht="25" customHeight="1" thickBot="1">
      <c r="B94" s="89"/>
      <c r="C94" s="322" t="s">
        <v>92</v>
      </c>
      <c r="D94" s="323"/>
      <c r="E94" s="323"/>
      <c r="F94" s="90"/>
      <c r="G94" s="91"/>
      <c r="H94" s="92"/>
      <c r="I94" s="154" t="s">
        <v>93</v>
      </c>
      <c r="J94" s="155">
        <f>J91</f>
        <v>553561.05302999995</v>
      </c>
      <c r="K94" s="91"/>
      <c r="L94" s="92"/>
      <c r="M94" s="154" t="s">
        <v>93</v>
      </c>
      <c r="N94" s="155">
        <f>N91</f>
        <v>472384.1</v>
      </c>
      <c r="O94" s="203"/>
      <c r="P94" s="259"/>
      <c r="Q94" s="260"/>
      <c r="R94" s="260"/>
      <c r="S94" s="261"/>
      <c r="T94" s="262"/>
    </row>
    <row r="95" spans="2:20" ht="8.25" customHeight="1" thickBot="1">
      <c r="B95" s="93"/>
      <c r="C95" s="94"/>
      <c r="D95" s="95"/>
      <c r="E95" s="95"/>
      <c r="F95" s="95"/>
      <c r="G95" s="95"/>
      <c r="H95" s="95"/>
      <c r="I95" s="95"/>
      <c r="J95" s="96"/>
      <c r="K95" s="95"/>
      <c r="L95" s="95"/>
      <c r="M95" s="95"/>
      <c r="N95" s="96"/>
      <c r="Q95" s="95"/>
      <c r="R95" s="95"/>
      <c r="S95" s="95"/>
      <c r="T95" s="95"/>
    </row>
    <row r="96" spans="2:20" s="97" customFormat="1" ht="11.25" customHeight="1" thickBot="1">
      <c r="B96" s="98"/>
      <c r="C96" s="324" t="s">
        <v>94</v>
      </c>
      <c r="D96" s="325"/>
      <c r="E96" s="99"/>
      <c r="F96" s="99"/>
      <c r="G96" s="295" t="s">
        <v>95</v>
      </c>
      <c r="H96" s="296"/>
      <c r="I96" s="296"/>
      <c r="J96" s="297"/>
      <c r="K96" s="295" t="s">
        <v>95</v>
      </c>
      <c r="L96" s="296"/>
      <c r="M96" s="296"/>
      <c r="N96" s="297"/>
      <c r="O96" s="205"/>
      <c r="P96" s="263"/>
      <c r="Q96" s="405"/>
      <c r="R96" s="405"/>
      <c r="S96" s="405"/>
      <c r="T96" s="405"/>
    </row>
    <row r="97" spans="1:20" s="100" customFormat="1" ht="12" customHeight="1">
      <c r="B97" s="328" t="s">
        <v>96</v>
      </c>
      <c r="C97" s="326"/>
      <c r="D97" s="327"/>
      <c r="E97" s="101"/>
      <c r="F97" s="101"/>
      <c r="G97" s="298"/>
      <c r="H97" s="299"/>
      <c r="I97" s="299"/>
      <c r="J97" s="300"/>
      <c r="K97" s="298"/>
      <c r="L97" s="299"/>
      <c r="M97" s="299"/>
      <c r="N97" s="300"/>
      <c r="O97" s="202"/>
      <c r="Q97" s="405"/>
      <c r="R97" s="405"/>
      <c r="S97" s="405"/>
      <c r="T97" s="405"/>
    </row>
    <row r="98" spans="1:20" s="102" customFormat="1" ht="23.25" customHeight="1">
      <c r="B98" s="329"/>
      <c r="C98" s="103"/>
      <c r="D98" s="104"/>
      <c r="E98" s="104"/>
      <c r="F98" s="104"/>
      <c r="G98" s="301"/>
      <c r="H98" s="302"/>
      <c r="I98" s="302"/>
      <c r="J98" s="303"/>
      <c r="K98" s="301"/>
      <c r="L98" s="302"/>
      <c r="M98" s="302"/>
      <c r="N98" s="303"/>
      <c r="O98" s="206"/>
      <c r="P98" s="264"/>
      <c r="Q98" s="406"/>
      <c r="R98" s="406"/>
      <c r="S98" s="406"/>
      <c r="T98" s="406"/>
    </row>
    <row r="99" spans="1:20" s="102" customFormat="1" ht="16.5" customHeight="1" thickBot="1">
      <c r="B99" s="330"/>
      <c r="C99" s="105"/>
      <c r="D99" s="106"/>
      <c r="E99" s="106"/>
      <c r="F99" s="106"/>
      <c r="G99" s="304"/>
      <c r="H99" s="305"/>
      <c r="I99" s="305"/>
      <c r="J99" s="306"/>
      <c r="K99" s="304"/>
      <c r="L99" s="305"/>
      <c r="M99" s="305"/>
      <c r="N99" s="306"/>
      <c r="O99" s="206"/>
      <c r="P99" s="264"/>
      <c r="Q99" s="407"/>
      <c r="R99" s="407"/>
      <c r="S99" s="407"/>
      <c r="T99" s="407"/>
    </row>
    <row r="100" spans="1:20" s="100" customFormat="1" ht="15" customHeight="1" thickBot="1">
      <c r="B100" s="107" t="s">
        <v>97</v>
      </c>
      <c r="C100" s="108"/>
      <c r="D100" s="108"/>
      <c r="E100" s="108"/>
      <c r="F100" s="108"/>
      <c r="G100" s="108"/>
      <c r="H100" s="108"/>
      <c r="I100" s="108"/>
      <c r="J100" s="109"/>
      <c r="K100" s="108"/>
      <c r="L100" s="108"/>
      <c r="M100" s="108"/>
      <c r="N100" s="109"/>
      <c r="O100" s="202"/>
      <c r="Q100" s="112"/>
      <c r="R100" s="112"/>
      <c r="S100" s="112"/>
      <c r="T100" s="112"/>
    </row>
    <row r="101" spans="1:20" ht="15" customHeight="1">
      <c r="A101" s="110"/>
      <c r="B101" s="111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Q101" s="112"/>
      <c r="R101" s="112"/>
      <c r="S101" s="112"/>
      <c r="T101" s="112"/>
    </row>
    <row r="102" spans="1:20" ht="15" customHeight="1">
      <c r="B102" s="115"/>
      <c r="C102" s="175"/>
      <c r="D102" s="116"/>
      <c r="E102" s="116"/>
      <c r="F102" s="116"/>
      <c r="G102" s="117"/>
      <c r="H102" s="118"/>
      <c r="I102" s="118"/>
      <c r="J102" s="110"/>
      <c r="K102" s="117"/>
      <c r="L102" s="118"/>
      <c r="M102" s="118"/>
      <c r="N102" s="110"/>
      <c r="Q102" s="117"/>
      <c r="R102" s="118"/>
      <c r="S102" s="118"/>
    </row>
    <row r="103" spans="1:20" ht="15" customHeight="1">
      <c r="B103" s="115"/>
      <c r="C103" s="176" t="s">
        <v>98</v>
      </c>
      <c r="D103" s="176"/>
      <c r="E103" s="176" t="s">
        <v>99</v>
      </c>
      <c r="F103" s="176"/>
      <c r="G103" s="118"/>
      <c r="H103" s="307"/>
      <c r="I103" s="307"/>
      <c r="J103" s="110"/>
      <c r="K103" s="118"/>
      <c r="L103" s="307"/>
      <c r="M103" s="307"/>
      <c r="N103" s="110"/>
      <c r="Q103" s="118"/>
      <c r="R103" s="307"/>
      <c r="S103" s="307"/>
    </row>
    <row r="104" spans="1:20" ht="15" customHeight="1">
      <c r="B104" s="110"/>
      <c r="C104" s="176"/>
      <c r="D104" s="177"/>
      <c r="E104" s="95"/>
      <c r="F104" s="118"/>
      <c r="G104" s="118"/>
      <c r="H104" s="173"/>
      <c r="I104" s="173"/>
      <c r="J104" s="110"/>
      <c r="K104" s="118"/>
      <c r="L104" s="173"/>
      <c r="M104" s="173"/>
      <c r="N104" s="110"/>
      <c r="Q104" s="118"/>
      <c r="R104" s="173"/>
      <c r="S104" s="173"/>
    </row>
    <row r="105" spans="1:20" ht="15" customHeight="1">
      <c r="B105" s="110"/>
      <c r="C105" s="119" t="s">
        <v>100</v>
      </c>
      <c r="D105" s="119"/>
      <c r="F105" s="317" t="s">
        <v>112</v>
      </c>
      <c r="G105" s="317"/>
      <c r="H105" s="317"/>
      <c r="I105" s="316"/>
      <c r="J105" s="316"/>
    </row>
    <row r="106" spans="1:20" ht="15" customHeight="1">
      <c r="B106" s="110"/>
      <c r="C106" s="317" t="s">
        <v>102</v>
      </c>
      <c r="D106" s="317"/>
      <c r="F106" s="316" t="s">
        <v>113</v>
      </c>
      <c r="G106" s="316"/>
      <c r="H106" s="316"/>
      <c r="I106" s="316"/>
      <c r="J106" s="316"/>
      <c r="M106" s="120"/>
      <c r="N106" s="110"/>
      <c r="S106" s="120"/>
    </row>
    <row r="107" spans="1:20" ht="15" customHeight="1">
      <c r="B107" s="110"/>
      <c r="C107" s="110"/>
      <c r="E107" s="174"/>
      <c r="F107" s="314"/>
      <c r="G107" s="314"/>
      <c r="H107" s="314"/>
      <c r="I107" s="174"/>
      <c r="M107" s="174"/>
      <c r="S107" s="174"/>
    </row>
  </sheetData>
  <mergeCells count="68">
    <mergeCell ref="F106:J106"/>
    <mergeCell ref="F105:H105"/>
    <mergeCell ref="I105:J105"/>
    <mergeCell ref="C106:D106"/>
    <mergeCell ref="F107:H107"/>
    <mergeCell ref="H103:I103"/>
    <mergeCell ref="L103:M103"/>
    <mergeCell ref="R103:S103"/>
    <mergeCell ref="K99:N99"/>
    <mergeCell ref="Q99:T99"/>
    <mergeCell ref="K96:N97"/>
    <mergeCell ref="Q96:T97"/>
    <mergeCell ref="B97:B99"/>
    <mergeCell ref="G98:J98"/>
    <mergeCell ref="K98:N98"/>
    <mergeCell ref="Q98:T98"/>
    <mergeCell ref="G99:J99"/>
    <mergeCell ref="C92:E92"/>
    <mergeCell ref="C93:E93"/>
    <mergeCell ref="F93:I93"/>
    <mergeCell ref="C94:E94"/>
    <mergeCell ref="C96:D97"/>
    <mergeCell ref="G96:J97"/>
    <mergeCell ref="C91:E91"/>
    <mergeCell ref="C57:E57"/>
    <mergeCell ref="C59:E59"/>
    <mergeCell ref="C60:E60"/>
    <mergeCell ref="C61:E61"/>
    <mergeCell ref="C62:E62"/>
    <mergeCell ref="C63:E63"/>
    <mergeCell ref="C64:D64"/>
    <mergeCell ref="C65:D65"/>
    <mergeCell ref="C66:E66"/>
    <mergeCell ref="C69:E69"/>
    <mergeCell ref="C74:E74"/>
    <mergeCell ref="C56:D56"/>
    <mergeCell ref="C10:E10"/>
    <mergeCell ref="C11:E11"/>
    <mergeCell ref="C12:E12"/>
    <mergeCell ref="C14:E14"/>
    <mergeCell ref="C15:E15"/>
    <mergeCell ref="C32:E32"/>
    <mergeCell ref="C33:E33"/>
    <mergeCell ref="C40:E40"/>
    <mergeCell ref="C41:E41"/>
    <mergeCell ref="C48:E48"/>
    <mergeCell ref="C55:E55"/>
    <mergeCell ref="D8:G8"/>
    <mergeCell ref="I8:J8"/>
    <mergeCell ref="M8:N8"/>
    <mergeCell ref="S8:T8"/>
    <mergeCell ref="B9:D9"/>
    <mergeCell ref="F9:J9"/>
    <mergeCell ref="K9:N9"/>
    <mergeCell ref="Q9:T9"/>
    <mergeCell ref="D6:G7"/>
    <mergeCell ref="I6:J6"/>
    <mergeCell ref="M6:N6"/>
    <mergeCell ref="S6:T6"/>
    <mergeCell ref="I7:J7"/>
    <mergeCell ref="M7:N7"/>
    <mergeCell ref="S7:T7"/>
    <mergeCell ref="B1:D4"/>
    <mergeCell ref="E1:G2"/>
    <mergeCell ref="H1:J4"/>
    <mergeCell ref="L1:N4"/>
    <mergeCell ref="R1:T4"/>
    <mergeCell ref="E3:G4"/>
  </mergeCells>
  <pageMargins left="0.25" right="0.25" top="0.75" bottom="0.75" header="0.3" footer="0.3"/>
  <pageSetup paperSize="8" scale="61" orientation="portrait" r:id="rId1"/>
  <colBreaks count="1" manualBreakCount="1">
    <brk id="4" max="107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12"/>
  <sheetViews>
    <sheetView tabSelected="1" view="pageBreakPreview" zoomScale="66" zoomScaleNormal="95" zoomScaleSheetLayoutView="66" workbookViewId="0">
      <selection activeCell="V91" sqref="V91"/>
    </sheetView>
  </sheetViews>
  <sheetFormatPr defaultColWidth="3.54296875" defaultRowHeight="12.5"/>
  <cols>
    <col min="1" max="1" width="1.54296875" style="2" customWidth="1"/>
    <col min="2" max="2" width="7.81640625" style="2" customWidth="1"/>
    <col min="3" max="3" width="12.1796875" style="2" customWidth="1"/>
    <col min="4" max="4" width="27.453125" style="2" customWidth="1"/>
    <col min="5" max="5" width="52.453125" style="2" customWidth="1"/>
    <col min="6" max="7" width="9" style="2" customWidth="1"/>
    <col min="8" max="8" width="11.54296875" style="2" customWidth="1"/>
    <col min="9" max="9" width="18.453125" style="2" customWidth="1"/>
    <col min="10" max="10" width="22.26953125" style="2" customWidth="1"/>
    <col min="11" max="11" width="9" style="2" customWidth="1"/>
    <col min="12" max="12" width="11.54296875" style="2" customWidth="1"/>
    <col min="13" max="13" width="18.453125" style="2" customWidth="1"/>
    <col min="14" max="14" width="22.26953125" style="2" customWidth="1"/>
    <col min="15" max="16384" width="3.54296875" style="2"/>
  </cols>
  <sheetData>
    <row r="1" spans="2:14" ht="15" customHeight="1">
      <c r="B1" s="374"/>
      <c r="C1" s="375"/>
      <c r="D1" s="376"/>
      <c r="E1" s="381"/>
      <c r="F1" s="375"/>
      <c r="G1" s="376"/>
      <c r="H1" s="382"/>
      <c r="I1" s="383"/>
      <c r="J1" s="384"/>
      <c r="K1" s="110"/>
      <c r="L1" s="308"/>
      <c r="M1" s="308"/>
      <c r="N1" s="308"/>
    </row>
    <row r="2" spans="2:14" s="4" customFormat="1" ht="15" customHeight="1">
      <c r="B2" s="377"/>
      <c r="C2" s="312"/>
      <c r="D2" s="378"/>
      <c r="E2" s="379"/>
      <c r="F2" s="358"/>
      <c r="G2" s="380"/>
      <c r="H2" s="385"/>
      <c r="I2" s="308"/>
      <c r="J2" s="386"/>
      <c r="L2" s="308"/>
      <c r="M2" s="308"/>
      <c r="N2" s="308"/>
    </row>
    <row r="3" spans="2:14" s="4" customFormat="1" ht="15" customHeight="1">
      <c r="B3" s="377"/>
      <c r="C3" s="312"/>
      <c r="D3" s="378"/>
      <c r="E3" s="390"/>
      <c r="F3" s="391"/>
      <c r="G3" s="392"/>
      <c r="H3" s="385"/>
      <c r="I3" s="308"/>
      <c r="J3" s="386"/>
      <c r="L3" s="308"/>
      <c r="M3" s="308"/>
      <c r="N3" s="308"/>
    </row>
    <row r="4" spans="2:14" s="4" customFormat="1" ht="15" customHeight="1" thickBot="1">
      <c r="B4" s="379"/>
      <c r="C4" s="358"/>
      <c r="D4" s="380"/>
      <c r="E4" s="393"/>
      <c r="F4" s="393"/>
      <c r="G4" s="394"/>
      <c r="H4" s="387"/>
      <c r="I4" s="388"/>
      <c r="J4" s="389"/>
      <c r="L4" s="308"/>
      <c r="M4" s="308"/>
      <c r="N4" s="308"/>
    </row>
    <row r="5" spans="2:14" s="4" customFormat="1" ht="10.5" customHeight="1" thickBot="1">
      <c r="H5" s="5"/>
      <c r="I5" s="5"/>
      <c r="J5" s="5"/>
    </row>
    <row r="6" spans="2:14" s="9" customFormat="1" ht="17.25" customHeight="1">
      <c r="B6" s="6" t="s">
        <v>0</v>
      </c>
      <c r="C6" s="7"/>
      <c r="D6" s="395" t="s">
        <v>1</v>
      </c>
      <c r="E6" s="396"/>
      <c r="F6" s="396"/>
      <c r="G6" s="396"/>
      <c r="H6" s="8" t="s">
        <v>2</v>
      </c>
      <c r="I6" s="397">
        <f ca="1">NOW()</f>
        <v>44309.744414699075</v>
      </c>
      <c r="J6" s="398"/>
      <c r="K6" s="11"/>
      <c r="L6" s="8"/>
      <c r="M6" s="309"/>
      <c r="N6" s="310"/>
    </row>
    <row r="7" spans="2:14" s="9" customFormat="1" ht="46.5" customHeight="1">
      <c r="B7" s="10"/>
      <c r="C7" s="11"/>
      <c r="D7" s="358"/>
      <c r="E7" s="358"/>
      <c r="F7" s="358"/>
      <c r="G7" s="358"/>
      <c r="H7" s="8"/>
      <c r="I7" s="399"/>
      <c r="J7" s="400"/>
      <c r="K7" s="11"/>
      <c r="L7" s="8"/>
      <c r="M7" s="311"/>
      <c r="N7" s="312"/>
    </row>
    <row r="8" spans="2:14" s="9" customFormat="1" ht="17.25" customHeight="1">
      <c r="B8" s="10" t="s">
        <v>3</v>
      </c>
      <c r="C8" s="11"/>
      <c r="D8" s="357" t="s">
        <v>4</v>
      </c>
      <c r="E8" s="358"/>
      <c r="F8" s="358"/>
      <c r="G8" s="358"/>
      <c r="H8" s="8" t="s">
        <v>5</v>
      </c>
      <c r="I8" s="359" t="s">
        <v>6</v>
      </c>
      <c r="J8" s="360"/>
      <c r="K8" s="11"/>
      <c r="L8" s="8"/>
      <c r="M8" s="313"/>
      <c r="N8" s="313"/>
    </row>
    <row r="9" spans="2:14" s="1" customFormat="1" ht="39" customHeight="1">
      <c r="B9" s="361"/>
      <c r="C9" s="362"/>
      <c r="D9" s="362"/>
      <c r="E9" s="13"/>
      <c r="F9" s="363" t="s">
        <v>7</v>
      </c>
      <c r="G9" s="363"/>
      <c r="H9" s="363"/>
      <c r="I9" s="363"/>
      <c r="J9" s="364"/>
      <c r="K9" s="292" t="s">
        <v>104</v>
      </c>
      <c r="L9" s="293"/>
      <c r="M9" s="293"/>
      <c r="N9" s="294"/>
    </row>
    <row r="10" spans="2:14" s="17" customFormat="1" ht="25" customHeight="1">
      <c r="B10" s="14" t="s">
        <v>8</v>
      </c>
      <c r="C10" s="365" t="s">
        <v>9</v>
      </c>
      <c r="D10" s="366"/>
      <c r="E10" s="366"/>
      <c r="F10" s="15" t="s">
        <v>10</v>
      </c>
      <c r="G10" s="15" t="s">
        <v>11</v>
      </c>
      <c r="H10" s="15" t="s">
        <v>12</v>
      </c>
      <c r="I10" s="15" t="s">
        <v>13</v>
      </c>
      <c r="J10" s="16" t="s">
        <v>14</v>
      </c>
      <c r="K10" s="15" t="s">
        <v>11</v>
      </c>
      <c r="L10" s="15" t="s">
        <v>12</v>
      </c>
      <c r="M10" s="15" t="s">
        <v>13</v>
      </c>
      <c r="N10" s="16" t="s">
        <v>14</v>
      </c>
    </row>
    <row r="11" spans="2:14" s="21" customFormat="1" ht="20.149999999999999" customHeight="1">
      <c r="B11" s="18" t="s">
        <v>15</v>
      </c>
      <c r="C11" s="367" t="s">
        <v>16</v>
      </c>
      <c r="D11" s="368"/>
      <c r="E11" s="368"/>
      <c r="F11" s="19"/>
      <c r="G11" s="20"/>
      <c r="H11" s="20"/>
      <c r="I11" s="137"/>
      <c r="J11" s="138"/>
      <c r="K11" s="20"/>
      <c r="L11" s="20"/>
      <c r="M11" s="137"/>
      <c r="N11" s="138"/>
    </row>
    <row r="12" spans="2:14" s="26" customFormat="1" ht="15" customHeight="1">
      <c r="B12" s="22">
        <v>1</v>
      </c>
      <c r="C12" s="369" t="s">
        <v>17</v>
      </c>
      <c r="D12" s="370"/>
      <c r="E12" s="370"/>
      <c r="F12" s="23"/>
      <c r="G12" s="24" t="s">
        <v>18</v>
      </c>
      <c r="H12" s="25">
        <v>1</v>
      </c>
      <c r="I12" s="41">
        <v>20000</v>
      </c>
      <c r="J12" s="41">
        <v>20000</v>
      </c>
      <c r="K12" s="24" t="s">
        <v>18</v>
      </c>
      <c r="L12" s="25">
        <v>1</v>
      </c>
      <c r="M12" s="41">
        <v>10000</v>
      </c>
      <c r="N12" s="41">
        <f>M12*L12</f>
        <v>10000</v>
      </c>
    </row>
    <row r="13" spans="2:14" s="26" customFormat="1" ht="15" customHeight="1">
      <c r="B13" s="22"/>
      <c r="C13" s="187"/>
      <c r="D13" s="188"/>
      <c r="E13" s="188"/>
      <c r="F13" s="23"/>
      <c r="G13" s="24"/>
      <c r="H13" s="25"/>
      <c r="I13" s="41"/>
      <c r="J13" s="139"/>
      <c r="K13" s="24"/>
      <c r="L13" s="25"/>
      <c r="M13" s="41"/>
      <c r="N13" s="139"/>
    </row>
    <row r="14" spans="2:14" s="26" customFormat="1" ht="15" customHeight="1">
      <c r="B14" s="22"/>
      <c r="C14" s="346" t="s">
        <v>19</v>
      </c>
      <c r="D14" s="347"/>
      <c r="E14" s="348"/>
      <c r="F14" s="23"/>
      <c r="G14" s="24"/>
      <c r="H14" s="25"/>
      <c r="I14" s="41"/>
      <c r="J14" s="27">
        <f>SUM(J12)</f>
        <v>20000</v>
      </c>
      <c r="K14" s="24"/>
      <c r="L14" s="25"/>
      <c r="M14" s="41"/>
      <c r="N14" s="27">
        <f>SUM(N12)</f>
        <v>10000</v>
      </c>
    </row>
    <row r="15" spans="2:14" s="26" customFormat="1" ht="15" customHeight="1">
      <c r="B15" s="22">
        <v>2</v>
      </c>
      <c r="C15" s="369" t="s">
        <v>20</v>
      </c>
      <c r="D15" s="370"/>
      <c r="E15" s="370"/>
      <c r="F15" s="23"/>
      <c r="G15" s="24"/>
      <c r="H15" s="25"/>
      <c r="I15" s="41"/>
      <c r="J15" s="139"/>
      <c r="K15" s="24"/>
      <c r="L15" s="25"/>
      <c r="M15" s="41"/>
      <c r="N15" s="139"/>
    </row>
    <row r="16" spans="2:14" s="26" customFormat="1" ht="15" customHeight="1">
      <c r="B16" s="22"/>
      <c r="C16" s="187" t="s">
        <v>21</v>
      </c>
      <c r="D16" s="188"/>
      <c r="E16" s="188"/>
      <c r="F16" s="23"/>
      <c r="G16" s="28" t="s">
        <v>18</v>
      </c>
      <c r="H16" s="140">
        <v>1</v>
      </c>
      <c r="I16" s="141">
        <v>15000</v>
      </c>
      <c r="J16" s="29">
        <f>H16*I16</f>
        <v>15000</v>
      </c>
      <c r="K16" s="28" t="s">
        <v>18</v>
      </c>
      <c r="L16" s="140">
        <v>1</v>
      </c>
      <c r="M16" s="141">
        <v>5000</v>
      </c>
      <c r="N16" s="29">
        <f>L16*M16</f>
        <v>5000</v>
      </c>
    </row>
    <row r="17" spans="2:14" s="26" customFormat="1" ht="15" customHeight="1">
      <c r="B17" s="22"/>
      <c r="C17" s="187" t="s">
        <v>22</v>
      </c>
      <c r="D17" s="188"/>
      <c r="E17" s="188"/>
      <c r="F17" s="23"/>
      <c r="G17" s="24"/>
      <c r="H17" s="25"/>
      <c r="I17" s="41"/>
      <c r="J17" s="139"/>
      <c r="K17" s="24"/>
      <c r="L17" s="25"/>
      <c r="M17" s="41"/>
      <c r="N17" s="29">
        <f t="shared" ref="N17:N31" si="0">L17*M17</f>
        <v>0</v>
      </c>
    </row>
    <row r="18" spans="2:14" s="26" customFormat="1" ht="15" customHeight="1">
      <c r="B18" s="22"/>
      <c r="C18" s="187" t="s">
        <v>23</v>
      </c>
      <c r="D18" s="188"/>
      <c r="E18" s="188"/>
      <c r="F18" s="23"/>
      <c r="G18" s="24"/>
      <c r="H18" s="30"/>
      <c r="I18" s="41"/>
      <c r="J18" s="139"/>
      <c r="K18" s="24" t="s">
        <v>111</v>
      </c>
      <c r="L18" s="30">
        <v>1</v>
      </c>
      <c r="M18" s="41"/>
      <c r="N18" s="29">
        <f t="shared" si="0"/>
        <v>0</v>
      </c>
    </row>
    <row r="19" spans="2:14" s="26" customFormat="1" ht="15" customHeight="1">
      <c r="B19" s="22"/>
      <c r="C19" s="187" t="s">
        <v>24</v>
      </c>
      <c r="D19" s="188"/>
      <c r="E19" s="188"/>
      <c r="F19" s="23"/>
      <c r="G19" s="24"/>
      <c r="H19" s="30"/>
      <c r="I19" s="41"/>
      <c r="J19" s="139"/>
      <c r="K19" s="24"/>
      <c r="L19" s="30"/>
      <c r="M19" s="41"/>
      <c r="N19" s="29">
        <f t="shared" si="0"/>
        <v>0</v>
      </c>
    </row>
    <row r="20" spans="2:14" s="26" customFormat="1" ht="15" customHeight="1">
      <c r="B20" s="22"/>
      <c r="C20" s="187" t="s">
        <v>25</v>
      </c>
      <c r="D20" s="188"/>
      <c r="E20" s="188"/>
      <c r="F20" s="23"/>
      <c r="G20" s="24"/>
      <c r="H20" s="30"/>
      <c r="I20" s="41"/>
      <c r="J20" s="139"/>
      <c r="K20" s="24"/>
      <c r="L20" s="30"/>
      <c r="M20" s="41"/>
      <c r="N20" s="29">
        <f t="shared" si="0"/>
        <v>0</v>
      </c>
    </row>
    <row r="21" spans="2:14" s="26" customFormat="1" ht="15" customHeight="1">
      <c r="B21" s="22"/>
      <c r="C21" s="187" t="s">
        <v>26</v>
      </c>
      <c r="D21" s="188"/>
      <c r="E21" s="188"/>
      <c r="F21" s="23"/>
      <c r="G21" s="24"/>
      <c r="H21" s="30"/>
      <c r="I21" s="41"/>
      <c r="J21" s="139"/>
      <c r="K21" s="24"/>
      <c r="L21" s="30">
        <v>2</v>
      </c>
      <c r="M21" s="41"/>
      <c r="N21" s="29">
        <f t="shared" si="0"/>
        <v>0</v>
      </c>
    </row>
    <row r="22" spans="2:14" s="26" customFormat="1" ht="15" customHeight="1">
      <c r="B22" s="22"/>
      <c r="C22" s="187" t="s">
        <v>27</v>
      </c>
      <c r="D22" s="188"/>
      <c r="E22" s="188"/>
      <c r="F22" s="23"/>
      <c r="G22" s="24"/>
      <c r="H22" s="30"/>
      <c r="I22" s="41"/>
      <c r="J22" s="139"/>
      <c r="K22" s="24"/>
      <c r="L22" s="30">
        <v>1</v>
      </c>
      <c r="M22" s="41"/>
      <c r="N22" s="29">
        <f t="shared" si="0"/>
        <v>0</v>
      </c>
    </row>
    <row r="23" spans="2:14" s="26" customFormat="1" ht="15" customHeight="1">
      <c r="B23" s="22"/>
      <c r="C23" s="187" t="s">
        <v>28</v>
      </c>
      <c r="D23" s="188"/>
      <c r="E23" s="188"/>
      <c r="F23" s="23"/>
      <c r="G23" s="24"/>
      <c r="H23" s="30"/>
      <c r="I23" s="41"/>
      <c r="J23" s="139"/>
      <c r="K23" s="24"/>
      <c r="L23" s="30"/>
      <c r="M23" s="41"/>
      <c r="N23" s="29">
        <f t="shared" si="0"/>
        <v>0</v>
      </c>
    </row>
    <row r="24" spans="2:14" s="26" customFormat="1" ht="15" customHeight="1">
      <c r="B24" s="22"/>
      <c r="C24" s="187" t="s">
        <v>29</v>
      </c>
      <c r="D24" s="188"/>
      <c r="E24" s="188"/>
      <c r="F24" s="23"/>
      <c r="G24" s="31" t="s">
        <v>30</v>
      </c>
      <c r="H24" s="140">
        <v>10</v>
      </c>
      <c r="I24" s="32">
        <v>260</v>
      </c>
      <c r="J24" s="29">
        <f t="shared" ref="J24:J31" si="1">H24*I24</f>
        <v>2600</v>
      </c>
      <c r="K24" s="31" t="s">
        <v>30</v>
      </c>
      <c r="L24" s="140">
        <v>10</v>
      </c>
      <c r="M24" s="32">
        <v>120</v>
      </c>
      <c r="N24" s="29">
        <f t="shared" si="0"/>
        <v>1200</v>
      </c>
    </row>
    <row r="25" spans="2:14" s="26" customFormat="1" ht="15" customHeight="1">
      <c r="B25" s="22"/>
      <c r="C25" s="187" t="s">
        <v>31</v>
      </c>
      <c r="D25" s="188"/>
      <c r="E25" s="188"/>
      <c r="F25" s="23"/>
      <c r="G25" s="31" t="s">
        <v>32</v>
      </c>
      <c r="H25" s="140">
        <v>10</v>
      </c>
      <c r="I25" s="32">
        <v>535.25</v>
      </c>
      <c r="J25" s="29">
        <f t="shared" si="1"/>
        <v>5352.5</v>
      </c>
      <c r="K25" s="31" t="s">
        <v>32</v>
      </c>
      <c r="L25" s="140">
        <v>10</v>
      </c>
      <c r="M25" s="32">
        <v>395</v>
      </c>
      <c r="N25" s="29">
        <f t="shared" si="0"/>
        <v>3950</v>
      </c>
    </row>
    <row r="26" spans="2:14" s="26" customFormat="1" ht="15" customHeight="1">
      <c r="B26" s="22"/>
      <c r="C26" s="187" t="s">
        <v>33</v>
      </c>
      <c r="D26" s="188"/>
      <c r="E26" s="188"/>
      <c r="F26" s="23"/>
      <c r="G26" s="31" t="s">
        <v>30</v>
      </c>
      <c r="H26" s="140">
        <v>10</v>
      </c>
      <c r="I26" s="32">
        <v>290</v>
      </c>
      <c r="J26" s="29">
        <f t="shared" si="1"/>
        <v>2900</v>
      </c>
      <c r="K26" s="31" t="s">
        <v>30</v>
      </c>
      <c r="L26" s="140">
        <v>10</v>
      </c>
      <c r="M26" s="32">
        <v>200</v>
      </c>
      <c r="N26" s="29">
        <f t="shared" si="0"/>
        <v>2000</v>
      </c>
    </row>
    <row r="27" spans="2:14" s="26" customFormat="1" ht="15" customHeight="1">
      <c r="B27" s="22"/>
      <c r="C27" s="187" t="s">
        <v>34</v>
      </c>
      <c r="D27" s="188"/>
      <c r="E27" s="188"/>
      <c r="F27" s="23"/>
      <c r="G27" s="31" t="s">
        <v>30</v>
      </c>
      <c r="H27" s="140">
        <v>2</v>
      </c>
      <c r="I27" s="32">
        <v>550.25</v>
      </c>
      <c r="J27" s="29">
        <f t="shared" si="1"/>
        <v>1100.5</v>
      </c>
      <c r="K27" s="31" t="s">
        <v>30</v>
      </c>
      <c r="L27" s="140">
        <v>2</v>
      </c>
      <c r="M27" s="32">
        <v>480</v>
      </c>
      <c r="N27" s="29">
        <f t="shared" si="0"/>
        <v>960</v>
      </c>
    </row>
    <row r="28" spans="2:14" s="26" customFormat="1" ht="14.25" customHeight="1">
      <c r="B28" s="22"/>
      <c r="C28" s="187" t="s">
        <v>35</v>
      </c>
      <c r="D28" s="188"/>
      <c r="E28" s="188"/>
      <c r="F28" s="23"/>
      <c r="G28" s="31" t="s">
        <v>18</v>
      </c>
      <c r="H28" s="140">
        <v>1</v>
      </c>
      <c r="I28" s="32">
        <v>5000</v>
      </c>
      <c r="J28" s="29">
        <f t="shared" si="1"/>
        <v>5000</v>
      </c>
      <c r="K28" s="31" t="s">
        <v>18</v>
      </c>
      <c r="L28" s="140">
        <v>1</v>
      </c>
      <c r="M28" s="32">
        <v>3800</v>
      </c>
      <c r="N28" s="29">
        <f t="shared" si="0"/>
        <v>3800</v>
      </c>
    </row>
    <row r="29" spans="2:14" s="26" customFormat="1" ht="15" customHeight="1">
      <c r="B29" s="22"/>
      <c r="C29" s="187" t="s">
        <v>36</v>
      </c>
      <c r="D29" s="188"/>
      <c r="E29" s="188"/>
      <c r="F29" s="23"/>
      <c r="G29" s="31" t="s">
        <v>37</v>
      </c>
      <c r="H29" s="140">
        <v>2</v>
      </c>
      <c r="I29" s="32">
        <v>4625.25</v>
      </c>
      <c r="J29" s="29">
        <f t="shared" si="1"/>
        <v>9250.5</v>
      </c>
      <c r="K29" s="31" t="s">
        <v>37</v>
      </c>
      <c r="L29" s="140">
        <v>2</v>
      </c>
      <c r="M29" s="32">
        <v>1795</v>
      </c>
      <c r="N29" s="29">
        <f t="shared" si="0"/>
        <v>3590</v>
      </c>
    </row>
    <row r="30" spans="2:14" s="26" customFormat="1" ht="15" customHeight="1">
      <c r="B30" s="22"/>
      <c r="C30" s="187" t="s">
        <v>38</v>
      </c>
      <c r="D30" s="188"/>
      <c r="E30" s="188"/>
      <c r="F30" s="23"/>
      <c r="G30" s="31" t="s">
        <v>30</v>
      </c>
      <c r="H30" s="140">
        <v>20</v>
      </c>
      <c r="I30" s="32">
        <v>96.95</v>
      </c>
      <c r="J30" s="29">
        <f t="shared" si="1"/>
        <v>1939</v>
      </c>
      <c r="K30" s="31" t="s">
        <v>30</v>
      </c>
      <c r="L30" s="140">
        <v>20</v>
      </c>
      <c r="M30" s="32">
        <v>35</v>
      </c>
      <c r="N30" s="29">
        <f t="shared" si="0"/>
        <v>700</v>
      </c>
    </row>
    <row r="31" spans="2:14" s="26" customFormat="1" ht="15" customHeight="1">
      <c r="B31" s="22"/>
      <c r="C31" s="187" t="s">
        <v>39</v>
      </c>
      <c r="D31" s="188"/>
      <c r="E31" s="188"/>
      <c r="F31" s="23"/>
      <c r="G31" s="31" t="s">
        <v>37</v>
      </c>
      <c r="H31" s="140">
        <v>2</v>
      </c>
      <c r="I31" s="32">
        <v>3650</v>
      </c>
      <c r="J31" s="29">
        <f t="shared" si="1"/>
        <v>7300</v>
      </c>
      <c r="K31" s="31" t="s">
        <v>37</v>
      </c>
      <c r="L31" s="140">
        <v>2</v>
      </c>
      <c r="M31" s="32">
        <v>580</v>
      </c>
      <c r="N31" s="29">
        <f t="shared" si="0"/>
        <v>1160</v>
      </c>
    </row>
    <row r="32" spans="2:14" s="26" customFormat="1" ht="15" customHeight="1">
      <c r="B32" s="22"/>
      <c r="C32" s="346" t="s">
        <v>40</v>
      </c>
      <c r="D32" s="347"/>
      <c r="E32" s="348"/>
      <c r="F32" s="23"/>
      <c r="G32" s="28"/>
      <c r="H32" s="140"/>
      <c r="I32" s="141"/>
      <c r="J32" s="27">
        <f>SUM(J16:J31)</f>
        <v>50442.5</v>
      </c>
      <c r="K32" s="28"/>
      <c r="L32" s="140"/>
      <c r="M32" s="141"/>
      <c r="N32" s="27">
        <f>SUM(N16:N31)</f>
        <v>22360</v>
      </c>
    </row>
    <row r="33" spans="1:14" s="26" customFormat="1" ht="15" customHeight="1">
      <c r="B33" s="33">
        <v>3</v>
      </c>
      <c r="C33" s="371" t="s">
        <v>41</v>
      </c>
      <c r="D33" s="372"/>
      <c r="E33" s="373"/>
      <c r="F33" s="23"/>
      <c r="G33" s="24"/>
      <c r="H33" s="34"/>
      <c r="I33" s="41"/>
      <c r="J33" s="139"/>
      <c r="K33" s="24"/>
      <c r="L33" s="34"/>
      <c r="M33" s="41"/>
      <c r="N33" s="139"/>
    </row>
    <row r="34" spans="1:14" s="35" customFormat="1" ht="15" customHeight="1">
      <c r="B34" s="36"/>
      <c r="C34" s="37" t="s">
        <v>42</v>
      </c>
      <c r="D34" s="38"/>
      <c r="E34" s="38"/>
      <c r="F34" s="39"/>
      <c r="G34" s="31" t="s">
        <v>43</v>
      </c>
      <c r="H34" s="140">
        <v>1</v>
      </c>
      <c r="I34" s="141">
        <v>7500</v>
      </c>
      <c r="J34" s="29">
        <f t="shared" ref="J34:J37" si="2">H34*I34</f>
        <v>7500</v>
      </c>
      <c r="K34" s="31" t="s">
        <v>43</v>
      </c>
      <c r="L34" s="140">
        <v>1</v>
      </c>
      <c r="M34" s="141">
        <v>6200</v>
      </c>
      <c r="N34" s="29">
        <f t="shared" ref="N34:N37" si="3">L34*M34</f>
        <v>6200</v>
      </c>
    </row>
    <row r="35" spans="1:14" s="26" customFormat="1" ht="15" customHeight="1">
      <c r="B35" s="33"/>
      <c r="C35" s="189" t="s">
        <v>44</v>
      </c>
      <c r="D35" s="40"/>
      <c r="E35" s="40"/>
      <c r="F35" s="23"/>
      <c r="G35" s="31" t="s">
        <v>43</v>
      </c>
      <c r="H35" s="140">
        <v>2</v>
      </c>
      <c r="I35" s="141">
        <v>7500</v>
      </c>
      <c r="J35" s="29">
        <f t="shared" si="2"/>
        <v>15000</v>
      </c>
      <c r="K35" s="31" t="s">
        <v>43</v>
      </c>
      <c r="L35" s="140">
        <v>2</v>
      </c>
      <c r="M35" s="141">
        <v>4690</v>
      </c>
      <c r="N35" s="29">
        <f t="shared" si="3"/>
        <v>9380</v>
      </c>
    </row>
    <row r="36" spans="1:14" s="26" customFormat="1" ht="15" customHeight="1">
      <c r="B36" s="33"/>
      <c r="C36" s="189" t="s">
        <v>45</v>
      </c>
      <c r="D36" s="40"/>
      <c r="E36" s="40"/>
      <c r="F36" s="23"/>
      <c r="G36" s="31" t="s">
        <v>43</v>
      </c>
      <c r="H36" s="140">
        <v>1</v>
      </c>
      <c r="I36" s="141">
        <v>3750</v>
      </c>
      <c r="J36" s="29">
        <v>2500</v>
      </c>
      <c r="K36" s="31" t="s">
        <v>43</v>
      </c>
      <c r="L36" s="140">
        <v>1</v>
      </c>
      <c r="M36" s="141">
        <v>3100</v>
      </c>
      <c r="N36" s="29">
        <f t="shared" si="3"/>
        <v>3100</v>
      </c>
    </row>
    <row r="37" spans="1:14" s="35" customFormat="1" ht="15" customHeight="1">
      <c r="B37" s="36"/>
      <c r="C37" s="37" t="s">
        <v>46</v>
      </c>
      <c r="D37" s="38"/>
      <c r="E37" s="38"/>
      <c r="F37" s="39"/>
      <c r="G37" s="31" t="s">
        <v>43</v>
      </c>
      <c r="H37" s="140">
        <v>1</v>
      </c>
      <c r="I37" s="41">
        <v>3000</v>
      </c>
      <c r="J37" s="29">
        <f t="shared" si="2"/>
        <v>3000</v>
      </c>
      <c r="K37" s="31" t="s">
        <v>43</v>
      </c>
      <c r="L37" s="140">
        <v>1</v>
      </c>
      <c r="M37" s="41">
        <v>2000</v>
      </c>
      <c r="N37" s="29">
        <f t="shared" si="3"/>
        <v>2000</v>
      </c>
    </row>
    <row r="38" spans="1:14" s="35" customFormat="1" ht="15" customHeight="1">
      <c r="B38" s="36"/>
      <c r="C38" s="37"/>
      <c r="D38" s="38"/>
      <c r="E38" s="38"/>
      <c r="F38" s="39"/>
      <c r="G38" s="31"/>
      <c r="H38" s="140"/>
      <c r="I38" s="41"/>
      <c r="J38" s="29"/>
      <c r="K38" s="31"/>
      <c r="L38" s="140"/>
      <c r="M38" s="41"/>
      <c r="N38" s="29"/>
    </row>
    <row r="39" spans="1:14" s="35" customFormat="1" ht="15" customHeight="1">
      <c r="B39" s="36"/>
      <c r="C39" s="37"/>
      <c r="D39" s="38"/>
      <c r="E39" s="38"/>
      <c r="F39" s="39"/>
      <c r="G39" s="31"/>
      <c r="H39" s="140"/>
      <c r="I39" s="41"/>
      <c r="J39" s="29"/>
      <c r="K39" s="31"/>
      <c r="L39" s="140"/>
      <c r="M39" s="41"/>
      <c r="N39" s="29"/>
    </row>
    <row r="40" spans="1:14" s="35" customFormat="1" ht="15" customHeight="1">
      <c r="B40" s="36"/>
      <c r="C40" s="346" t="s">
        <v>47</v>
      </c>
      <c r="D40" s="347"/>
      <c r="E40" s="348"/>
      <c r="F40" s="39"/>
      <c r="G40" s="28"/>
      <c r="H40" s="140"/>
      <c r="I40" s="141"/>
      <c r="J40" s="27">
        <f>SUM(J34:J37)</f>
        <v>28000</v>
      </c>
      <c r="K40" s="28"/>
      <c r="L40" s="140"/>
      <c r="M40" s="141"/>
      <c r="N40" s="27">
        <f>SUM(N34:N37)</f>
        <v>20680</v>
      </c>
    </row>
    <row r="41" spans="1:14" s="35" customFormat="1" ht="15" customHeight="1">
      <c r="B41" s="36"/>
      <c r="C41" s="334" t="s">
        <v>48</v>
      </c>
      <c r="D41" s="335"/>
      <c r="E41" s="336"/>
      <c r="F41" s="39"/>
      <c r="G41" s="42"/>
      <c r="H41" s="43"/>
      <c r="I41" s="142"/>
      <c r="J41" s="44">
        <f>J14+J32+J40</f>
        <v>98442.5</v>
      </c>
      <c r="K41" s="42"/>
      <c r="L41" s="43"/>
      <c r="M41" s="142"/>
      <c r="N41" s="44">
        <f>N40+N32+N14</f>
        <v>53040</v>
      </c>
    </row>
    <row r="42" spans="1:14" s="35" customFormat="1" ht="15" customHeight="1">
      <c r="B42" s="45"/>
      <c r="C42" s="181"/>
      <c r="D42" s="181"/>
      <c r="E42" s="181"/>
      <c r="F42" s="39"/>
      <c r="G42" s="42"/>
      <c r="H42" s="43"/>
      <c r="I42" s="142"/>
      <c r="J42" s="46"/>
      <c r="K42" s="42"/>
      <c r="L42" s="43"/>
      <c r="M42" s="142"/>
      <c r="N42" s="46"/>
    </row>
    <row r="43" spans="1:14" s="55" customFormat="1" ht="15" customHeight="1">
      <c r="A43" s="47"/>
      <c r="B43" s="48"/>
      <c r="C43" s="49"/>
      <c r="D43" s="178"/>
      <c r="E43" s="50"/>
      <c r="F43" s="51"/>
      <c r="G43" s="52"/>
      <c r="H43" s="53"/>
      <c r="I43" s="54"/>
      <c r="J43" s="143"/>
      <c r="K43" s="52"/>
      <c r="L43" s="53"/>
      <c r="M43" s="54"/>
      <c r="N43" s="143"/>
    </row>
    <row r="44" spans="1:14" s="56" customFormat="1" ht="15" customHeight="1">
      <c r="B44" s="48" t="s">
        <v>49</v>
      </c>
      <c r="C44" s="49" t="s">
        <v>50</v>
      </c>
      <c r="D44" s="57"/>
      <c r="E44" s="58"/>
      <c r="F44" s="51"/>
      <c r="G44" s="59"/>
      <c r="H44" s="148"/>
      <c r="I44" s="141"/>
      <c r="J44" s="29"/>
      <c r="K44" s="59"/>
      <c r="L44" s="144"/>
      <c r="M44" s="141"/>
      <c r="N44" s="29"/>
    </row>
    <row r="45" spans="1:14" s="55" customFormat="1" ht="15" customHeight="1">
      <c r="B45" s="48"/>
      <c r="C45" s="60" t="s">
        <v>51</v>
      </c>
      <c r="D45" s="57"/>
      <c r="E45" s="58"/>
      <c r="F45" s="51"/>
      <c r="G45" s="161" t="s">
        <v>30</v>
      </c>
      <c r="H45" s="148">
        <v>5</v>
      </c>
      <c r="I45" s="141">
        <v>5162.76</v>
      </c>
      <c r="J45" s="29">
        <f t="shared" ref="J45:J47" si="4">H45*I45</f>
        <v>25813.800000000003</v>
      </c>
      <c r="K45" s="161" t="s">
        <v>30</v>
      </c>
      <c r="L45" s="144">
        <v>5</v>
      </c>
      <c r="M45" s="141">
        <v>6500</v>
      </c>
      <c r="N45" s="29">
        <f t="shared" ref="N45:N47" si="5">L45*M45</f>
        <v>32500</v>
      </c>
    </row>
    <row r="46" spans="1:14" s="55" customFormat="1" ht="15" customHeight="1">
      <c r="B46" s="48"/>
      <c r="C46" s="60" t="s">
        <v>52</v>
      </c>
      <c r="D46" s="57"/>
      <c r="E46" s="58"/>
      <c r="F46" s="51"/>
      <c r="G46" s="161" t="s">
        <v>53</v>
      </c>
      <c r="H46" s="148">
        <v>62</v>
      </c>
      <c r="I46" s="144">
        <v>491.66</v>
      </c>
      <c r="J46" s="29">
        <f t="shared" si="4"/>
        <v>30482.920000000002</v>
      </c>
      <c r="K46" s="161" t="s">
        <v>53</v>
      </c>
      <c r="L46" s="141">
        <v>62</v>
      </c>
      <c r="M46" s="144">
        <v>480</v>
      </c>
      <c r="N46" s="29">
        <f t="shared" si="5"/>
        <v>29760</v>
      </c>
    </row>
    <row r="47" spans="1:14" s="55" customFormat="1" ht="15" customHeight="1">
      <c r="B47" s="48"/>
      <c r="C47" s="60" t="s">
        <v>54</v>
      </c>
      <c r="D47" s="57"/>
      <c r="E47" s="58"/>
      <c r="F47" s="51"/>
      <c r="G47" s="161" t="s">
        <v>53</v>
      </c>
      <c r="H47" s="148">
        <v>1</v>
      </c>
      <c r="I47" s="141">
        <v>1015.79</v>
      </c>
      <c r="J47" s="29">
        <f t="shared" si="4"/>
        <v>1015.79</v>
      </c>
      <c r="K47" s="161" t="s">
        <v>53</v>
      </c>
      <c r="L47" s="144">
        <v>1</v>
      </c>
      <c r="M47" s="141">
        <v>6200</v>
      </c>
      <c r="N47" s="29">
        <f t="shared" si="5"/>
        <v>6200</v>
      </c>
    </row>
    <row r="48" spans="1:14" s="55" customFormat="1" ht="15" customHeight="1">
      <c r="B48" s="45"/>
      <c r="C48" s="343" t="s">
        <v>55</v>
      </c>
      <c r="D48" s="344"/>
      <c r="E48" s="345"/>
      <c r="F48" s="51"/>
      <c r="G48" s="161" t="s">
        <v>53</v>
      </c>
      <c r="H48" s="148">
        <v>15</v>
      </c>
      <c r="I48" s="141">
        <v>5994.19</v>
      </c>
      <c r="J48" s="29">
        <f>H48*I48</f>
        <v>89912.849999999991</v>
      </c>
      <c r="K48" s="161" t="s">
        <v>53</v>
      </c>
      <c r="L48" s="144">
        <v>15</v>
      </c>
      <c r="M48" s="141">
        <v>5205</v>
      </c>
      <c r="N48" s="29">
        <f>L48*M48</f>
        <v>78075</v>
      </c>
    </row>
    <row r="49" spans="2:14" s="55" customFormat="1" ht="15" customHeight="1">
      <c r="B49" s="45"/>
      <c r="C49" s="182" t="s">
        <v>56</v>
      </c>
      <c r="D49" s="182"/>
      <c r="E49" s="182"/>
      <c r="F49" s="51"/>
      <c r="G49" s="161" t="s">
        <v>30</v>
      </c>
      <c r="H49" s="148">
        <v>8</v>
      </c>
      <c r="I49" s="141">
        <v>342.25</v>
      </c>
      <c r="J49" s="29">
        <f>H49*I49</f>
        <v>2738</v>
      </c>
      <c r="K49" s="161" t="s">
        <v>30</v>
      </c>
      <c r="L49" s="144">
        <v>8</v>
      </c>
      <c r="M49" s="141">
        <v>485</v>
      </c>
      <c r="N49" s="29">
        <f>L49*M49</f>
        <v>3880</v>
      </c>
    </row>
    <row r="50" spans="2:14" s="55" customFormat="1" ht="15" customHeight="1">
      <c r="B50" s="45"/>
      <c r="C50" s="182" t="s">
        <v>107</v>
      </c>
      <c r="D50" s="182"/>
      <c r="E50" s="182"/>
      <c r="F50" s="51"/>
      <c r="G50" s="161"/>
      <c r="H50" s="148"/>
      <c r="I50" s="141"/>
      <c r="J50" s="27"/>
      <c r="K50" s="161"/>
      <c r="L50" s="144"/>
      <c r="M50" s="141"/>
      <c r="N50" s="27"/>
    </row>
    <row r="51" spans="2:14" s="55" customFormat="1" ht="15" customHeight="1">
      <c r="B51" s="45"/>
      <c r="C51" s="182" t="s">
        <v>109</v>
      </c>
      <c r="D51" s="182"/>
      <c r="E51" s="182"/>
      <c r="F51" s="51"/>
      <c r="G51" s="161"/>
      <c r="H51" s="148"/>
      <c r="I51" s="141"/>
      <c r="J51" s="27"/>
      <c r="K51" s="161"/>
      <c r="L51" s="144"/>
      <c r="M51" s="141"/>
      <c r="N51" s="27"/>
    </row>
    <row r="52" spans="2:14" s="56" customFormat="1" ht="15" customHeight="1">
      <c r="B52" s="45"/>
      <c r="C52" s="159" t="s">
        <v>108</v>
      </c>
      <c r="D52" s="182"/>
      <c r="E52" s="182"/>
      <c r="F52" s="51"/>
      <c r="G52" s="59"/>
      <c r="H52" s="148"/>
      <c r="I52" s="141"/>
      <c r="J52" s="27"/>
      <c r="K52" s="59"/>
      <c r="L52" s="144"/>
      <c r="M52" s="141"/>
      <c r="N52" s="27"/>
    </row>
    <row r="53" spans="2:14" s="56" customFormat="1" ht="15" customHeight="1">
      <c r="B53" s="45"/>
      <c r="C53" s="182"/>
      <c r="D53" s="182"/>
      <c r="E53" s="182"/>
      <c r="F53" s="51"/>
      <c r="G53" s="59"/>
      <c r="H53" s="148"/>
      <c r="I53" s="141"/>
      <c r="J53" s="27"/>
      <c r="K53" s="59"/>
      <c r="L53" s="144"/>
      <c r="M53" s="141"/>
      <c r="N53" s="27"/>
    </row>
    <row r="54" spans="2:14" s="56" customFormat="1" ht="15" customHeight="1">
      <c r="B54" s="45"/>
      <c r="C54" s="182"/>
      <c r="D54" s="182"/>
      <c r="E54" s="182"/>
      <c r="F54" s="51"/>
      <c r="G54" s="59"/>
      <c r="H54" s="148"/>
      <c r="I54" s="141"/>
      <c r="J54" s="27"/>
      <c r="K54" s="59"/>
      <c r="L54" s="144"/>
      <c r="M54" s="141"/>
      <c r="N54" s="27"/>
    </row>
    <row r="55" spans="2:14" s="56" customFormat="1" ht="15" customHeight="1">
      <c r="B55" s="45"/>
      <c r="C55" s="346"/>
      <c r="D55" s="347"/>
      <c r="E55" s="348"/>
      <c r="F55" s="51"/>
      <c r="G55" s="59"/>
      <c r="H55" s="148"/>
      <c r="I55" s="141"/>
      <c r="J55" s="27">
        <f>SUM(J45:J49)</f>
        <v>149963.35999999999</v>
      </c>
      <c r="K55" s="59"/>
      <c r="L55" s="144"/>
      <c r="M55" s="141"/>
      <c r="N55" s="27">
        <f>SUM(N45:N50)</f>
        <v>150415</v>
      </c>
    </row>
    <row r="56" spans="2:14" s="56" customFormat="1" ht="15" customHeight="1">
      <c r="B56" s="45"/>
      <c r="C56" s="349"/>
      <c r="D56" s="350"/>
      <c r="E56" s="58"/>
      <c r="F56" s="51"/>
      <c r="G56" s="59"/>
      <c r="H56" s="148"/>
      <c r="I56" s="141"/>
      <c r="J56" s="29"/>
      <c r="K56" s="59"/>
      <c r="L56" s="144"/>
      <c r="M56" s="141"/>
      <c r="N56" s="29"/>
    </row>
    <row r="57" spans="2:14" s="56" customFormat="1" ht="15" customHeight="1">
      <c r="B57" s="45"/>
      <c r="C57" s="334" t="s">
        <v>57</v>
      </c>
      <c r="D57" s="335"/>
      <c r="E57" s="336"/>
      <c r="F57" s="51"/>
      <c r="G57" s="59"/>
      <c r="H57" s="148"/>
      <c r="I57" s="141"/>
      <c r="J57" s="145">
        <f>J55</f>
        <v>149963.35999999999</v>
      </c>
      <c r="K57" s="59"/>
      <c r="L57" s="144"/>
      <c r="M57" s="141"/>
      <c r="N57" s="145">
        <f>N55</f>
        <v>150415</v>
      </c>
    </row>
    <row r="58" spans="2:14" s="56" customFormat="1" ht="15" customHeight="1">
      <c r="B58" s="45"/>
      <c r="C58" s="61" t="s">
        <v>58</v>
      </c>
      <c r="D58" s="62"/>
      <c r="E58" s="62"/>
      <c r="F58" s="63"/>
      <c r="G58" s="64"/>
      <c r="H58" s="148"/>
      <c r="I58" s="146"/>
      <c r="J58" s="147"/>
      <c r="K58" s="64"/>
      <c r="L58" s="65"/>
      <c r="M58" s="146"/>
      <c r="N58" s="147"/>
    </row>
    <row r="59" spans="2:14" s="56" customFormat="1" ht="15" customHeight="1">
      <c r="B59" s="66" t="s">
        <v>59</v>
      </c>
      <c r="C59" s="351" t="s">
        <v>60</v>
      </c>
      <c r="D59" s="352"/>
      <c r="E59" s="353"/>
      <c r="F59" s="63"/>
      <c r="G59" s="67" t="s">
        <v>30</v>
      </c>
      <c r="H59" s="148">
        <v>40</v>
      </c>
      <c r="I59" s="68">
        <v>350</v>
      </c>
      <c r="J59" s="29">
        <f t="shared" ref="J59:J67" si="6">H59*I59</f>
        <v>14000</v>
      </c>
      <c r="K59" s="67" t="s">
        <v>30</v>
      </c>
      <c r="L59" s="144">
        <v>40</v>
      </c>
      <c r="M59" s="68">
        <v>175</v>
      </c>
      <c r="N59" s="29">
        <f t="shared" ref="N59:N67" si="7">L59*M59</f>
        <v>7000</v>
      </c>
    </row>
    <row r="60" spans="2:14" s="56" customFormat="1" ht="15" customHeight="1">
      <c r="B60" s="22">
        <v>1</v>
      </c>
      <c r="C60" s="354" t="s">
        <v>61</v>
      </c>
      <c r="D60" s="355"/>
      <c r="E60" s="356"/>
      <c r="F60" s="63"/>
      <c r="G60" s="67" t="s">
        <v>30</v>
      </c>
      <c r="H60" s="148">
        <v>40</v>
      </c>
      <c r="I60" s="68">
        <v>180</v>
      </c>
      <c r="J60" s="29">
        <f t="shared" si="6"/>
        <v>7200</v>
      </c>
      <c r="K60" s="67" t="s">
        <v>30</v>
      </c>
      <c r="L60" s="144">
        <v>40</v>
      </c>
      <c r="M60" s="68">
        <v>95</v>
      </c>
      <c r="N60" s="29">
        <f t="shared" si="7"/>
        <v>3800</v>
      </c>
    </row>
    <row r="61" spans="2:14" s="56" customFormat="1" ht="15" customHeight="1">
      <c r="B61" s="22">
        <v>2</v>
      </c>
      <c r="C61" s="354" t="s">
        <v>62</v>
      </c>
      <c r="D61" s="355"/>
      <c r="E61" s="356"/>
      <c r="F61" s="63"/>
      <c r="G61" s="67" t="s">
        <v>30</v>
      </c>
      <c r="H61" s="148">
        <v>30</v>
      </c>
      <c r="I61" s="68">
        <v>185.65</v>
      </c>
      <c r="J61" s="29">
        <f t="shared" si="6"/>
        <v>5569.5</v>
      </c>
      <c r="K61" s="67" t="s">
        <v>30</v>
      </c>
      <c r="L61" s="148">
        <v>30</v>
      </c>
      <c r="M61" s="68">
        <v>115</v>
      </c>
      <c r="N61" s="29">
        <f t="shared" si="7"/>
        <v>3450</v>
      </c>
    </row>
    <row r="62" spans="2:14" s="56" customFormat="1" ht="15" customHeight="1">
      <c r="B62" s="22">
        <v>3</v>
      </c>
      <c r="C62" s="331" t="s">
        <v>63</v>
      </c>
      <c r="D62" s="332"/>
      <c r="E62" s="333"/>
      <c r="F62" s="63"/>
      <c r="G62" s="67" t="s">
        <v>30</v>
      </c>
      <c r="H62" s="148">
        <v>30</v>
      </c>
      <c r="I62" s="68">
        <v>250.35</v>
      </c>
      <c r="J62" s="29">
        <f t="shared" si="6"/>
        <v>7510.5</v>
      </c>
      <c r="K62" s="67" t="s">
        <v>30</v>
      </c>
      <c r="L62" s="148">
        <v>30</v>
      </c>
      <c r="M62" s="68">
        <v>195</v>
      </c>
      <c r="N62" s="29">
        <f t="shared" si="7"/>
        <v>5850</v>
      </c>
    </row>
    <row r="63" spans="2:14" s="56" customFormat="1" ht="15" customHeight="1">
      <c r="B63" s="45">
        <v>4</v>
      </c>
      <c r="C63" s="331" t="s">
        <v>64</v>
      </c>
      <c r="D63" s="332"/>
      <c r="E63" s="333"/>
      <c r="F63" s="63"/>
      <c r="G63" s="67" t="s">
        <v>30</v>
      </c>
      <c r="H63" s="148">
        <v>1</v>
      </c>
      <c r="I63" s="68">
        <v>450.75</v>
      </c>
      <c r="J63" s="29">
        <f t="shared" si="6"/>
        <v>450.75</v>
      </c>
      <c r="K63" s="67" t="s">
        <v>30</v>
      </c>
      <c r="L63" s="148">
        <v>1</v>
      </c>
      <c r="M63" s="68">
        <v>300</v>
      </c>
      <c r="N63" s="29">
        <f t="shared" si="7"/>
        <v>300</v>
      </c>
    </row>
    <row r="64" spans="2:14" s="56" customFormat="1" ht="15" customHeight="1">
      <c r="B64" s="36"/>
      <c r="C64" s="331" t="s">
        <v>65</v>
      </c>
      <c r="D64" s="332"/>
      <c r="E64" s="179"/>
      <c r="F64" s="63"/>
      <c r="G64" s="67" t="s">
        <v>30</v>
      </c>
      <c r="H64" s="148">
        <v>12</v>
      </c>
      <c r="I64" s="68">
        <v>280.55</v>
      </c>
      <c r="J64" s="29">
        <f t="shared" si="6"/>
        <v>3366.6000000000004</v>
      </c>
      <c r="K64" s="67" t="s">
        <v>30</v>
      </c>
      <c r="L64" s="148">
        <v>12</v>
      </c>
      <c r="M64" s="68">
        <v>75</v>
      </c>
      <c r="N64" s="29">
        <f t="shared" si="7"/>
        <v>900</v>
      </c>
    </row>
    <row r="65" spans="2:14" s="56" customFormat="1" ht="15" customHeight="1">
      <c r="B65" s="36"/>
      <c r="C65" s="331" t="s">
        <v>66</v>
      </c>
      <c r="D65" s="332"/>
      <c r="E65" s="179"/>
      <c r="F65" s="63"/>
      <c r="G65" s="67" t="s">
        <v>30</v>
      </c>
      <c r="H65" s="148">
        <v>1</v>
      </c>
      <c r="I65" s="68">
        <v>1854.65</v>
      </c>
      <c r="J65" s="29">
        <f t="shared" si="6"/>
        <v>1854.65</v>
      </c>
      <c r="K65" s="67" t="s">
        <v>30</v>
      </c>
      <c r="L65" s="148">
        <v>1</v>
      </c>
      <c r="M65" s="68">
        <v>1350</v>
      </c>
      <c r="N65" s="29">
        <f t="shared" si="7"/>
        <v>1350</v>
      </c>
    </row>
    <row r="66" spans="2:14" s="56" customFormat="1" ht="15" customHeight="1">
      <c r="B66" s="36"/>
      <c r="C66" s="331" t="s">
        <v>67</v>
      </c>
      <c r="D66" s="332"/>
      <c r="E66" s="333"/>
      <c r="F66" s="63"/>
      <c r="G66" s="67" t="s">
        <v>68</v>
      </c>
      <c r="H66" s="148">
        <v>5</v>
      </c>
      <c r="I66" s="68">
        <v>1602.01</v>
      </c>
      <c r="J66" s="29">
        <f t="shared" si="6"/>
        <v>8010.05</v>
      </c>
      <c r="K66" s="67" t="s">
        <v>68</v>
      </c>
      <c r="L66" s="148">
        <v>5</v>
      </c>
      <c r="M66" s="68">
        <v>800</v>
      </c>
      <c r="N66" s="29">
        <f t="shared" si="7"/>
        <v>4000</v>
      </c>
    </row>
    <row r="67" spans="2:14" s="56" customFormat="1" ht="15" customHeight="1">
      <c r="B67" s="22">
        <v>5</v>
      </c>
      <c r="C67" s="69" t="s">
        <v>69</v>
      </c>
      <c r="D67" s="70"/>
      <c r="E67" s="70"/>
      <c r="F67" s="63"/>
      <c r="G67" s="67" t="s">
        <v>70</v>
      </c>
      <c r="H67" s="148">
        <v>3</v>
      </c>
      <c r="I67" s="68">
        <v>6850</v>
      </c>
      <c r="J67" s="29">
        <f t="shared" si="6"/>
        <v>20550</v>
      </c>
      <c r="K67" s="67" t="s">
        <v>70</v>
      </c>
      <c r="L67" s="148">
        <v>3</v>
      </c>
      <c r="M67" s="68">
        <v>4500</v>
      </c>
      <c r="N67" s="29">
        <f t="shared" si="7"/>
        <v>13500</v>
      </c>
    </row>
    <row r="68" spans="2:14" s="56" customFormat="1" ht="15" customHeight="1">
      <c r="B68" s="22">
        <v>10</v>
      </c>
      <c r="C68" s="69" t="s">
        <v>71</v>
      </c>
      <c r="D68" s="70"/>
      <c r="E68" s="70"/>
      <c r="F68" s="63"/>
      <c r="G68" s="71" t="s">
        <v>18</v>
      </c>
      <c r="H68" s="148">
        <v>1</v>
      </c>
      <c r="I68" s="68">
        <v>15000</v>
      </c>
      <c r="J68" s="29">
        <f>I68*H68</f>
        <v>15000</v>
      </c>
      <c r="K68" s="71" t="s">
        <v>18</v>
      </c>
      <c r="L68" s="148">
        <v>1</v>
      </c>
      <c r="M68" s="68">
        <v>4000</v>
      </c>
      <c r="N68" s="29">
        <f>M68*L68</f>
        <v>4000</v>
      </c>
    </row>
    <row r="69" spans="2:14" s="56" customFormat="1" ht="15" customHeight="1">
      <c r="B69" s="22">
        <v>12</v>
      </c>
      <c r="C69" s="334" t="s">
        <v>72</v>
      </c>
      <c r="D69" s="335"/>
      <c r="E69" s="336"/>
      <c r="F69" s="63"/>
      <c r="G69" s="28"/>
      <c r="H69" s="148"/>
      <c r="I69" s="141"/>
      <c r="J69" s="44">
        <f>SUM(J59:J68)</f>
        <v>83512.05</v>
      </c>
      <c r="K69" s="28"/>
      <c r="L69" s="144"/>
      <c r="M69" s="141"/>
      <c r="N69" s="44">
        <f>SUM(N59:N68)</f>
        <v>44150</v>
      </c>
    </row>
    <row r="70" spans="2:14" s="56" customFormat="1" ht="15" customHeight="1">
      <c r="B70" s="22"/>
      <c r="C70" s="69"/>
      <c r="D70" s="72"/>
      <c r="E70" s="72"/>
      <c r="F70" s="63"/>
      <c r="G70" s="73"/>
      <c r="H70" s="148"/>
      <c r="I70" s="149"/>
      <c r="J70" s="46"/>
      <c r="K70" s="73"/>
      <c r="L70" s="148"/>
      <c r="M70" s="149"/>
      <c r="N70" s="46"/>
    </row>
    <row r="71" spans="2:14" s="56" customFormat="1" ht="15" customHeight="1">
      <c r="B71" s="22"/>
      <c r="C71" s="186" t="s">
        <v>73</v>
      </c>
      <c r="D71" s="70"/>
      <c r="E71" s="70"/>
      <c r="F71" s="63"/>
      <c r="G71" s="73"/>
      <c r="H71" s="148"/>
      <c r="I71" s="149"/>
      <c r="J71" s="74"/>
      <c r="K71" s="73"/>
      <c r="L71" s="148"/>
      <c r="M71" s="149"/>
      <c r="N71" s="74"/>
    </row>
    <row r="72" spans="2:14" s="56" customFormat="1" ht="15" customHeight="1">
      <c r="B72" s="18" t="s">
        <v>74</v>
      </c>
      <c r="C72" s="75" t="s">
        <v>75</v>
      </c>
      <c r="D72" s="184"/>
      <c r="E72" s="184"/>
      <c r="F72" s="140"/>
      <c r="G72" s="67" t="s">
        <v>18</v>
      </c>
      <c r="H72" s="148">
        <v>1</v>
      </c>
      <c r="I72" s="68"/>
      <c r="J72" s="29">
        <f>0.85*J57</f>
        <v>127468.85599999999</v>
      </c>
      <c r="K72" s="67" t="s">
        <v>18</v>
      </c>
      <c r="L72" s="148">
        <v>1</v>
      </c>
      <c r="M72" s="68">
        <v>58700</v>
      </c>
      <c r="N72" s="68">
        <v>82393</v>
      </c>
    </row>
    <row r="73" spans="2:14" s="56" customFormat="1" ht="15" customHeight="1">
      <c r="B73" s="76"/>
      <c r="C73" s="75"/>
      <c r="D73" s="184"/>
      <c r="E73" s="184"/>
      <c r="F73" s="140"/>
      <c r="G73" s="67"/>
      <c r="H73" s="148"/>
      <c r="I73" s="68"/>
      <c r="J73" s="29"/>
      <c r="K73" s="67"/>
      <c r="L73" s="148"/>
      <c r="M73" s="68"/>
      <c r="N73" s="29"/>
    </row>
    <row r="74" spans="2:14" s="56" customFormat="1" ht="15" customHeight="1">
      <c r="B74" s="76"/>
      <c r="C74" s="334" t="s">
        <v>76</v>
      </c>
      <c r="D74" s="335"/>
      <c r="E74" s="336"/>
      <c r="F74" s="77"/>
      <c r="G74" s="73"/>
      <c r="H74" s="148"/>
      <c r="I74" s="149"/>
      <c r="J74" s="78">
        <f>SUM(J72:J73)</f>
        <v>127468.85599999999</v>
      </c>
      <c r="K74" s="73"/>
      <c r="L74" s="148"/>
      <c r="M74" s="149"/>
      <c r="N74" s="78">
        <f>SUM(N72:N73)</f>
        <v>82393</v>
      </c>
    </row>
    <row r="75" spans="2:14" s="56" customFormat="1" ht="15" customHeight="1">
      <c r="B75" s="76"/>
      <c r="C75" s="180"/>
      <c r="D75" s="79"/>
      <c r="E75" s="80"/>
      <c r="F75" s="63"/>
      <c r="G75" s="73"/>
      <c r="H75" s="148"/>
      <c r="I75" s="149"/>
      <c r="J75" s="74"/>
      <c r="K75" s="73"/>
      <c r="L75" s="148"/>
      <c r="M75" s="149"/>
      <c r="N75" s="74"/>
    </row>
    <row r="76" spans="2:14" s="56" customFormat="1" ht="15" customHeight="1">
      <c r="B76" s="22"/>
      <c r="C76" s="186" t="s">
        <v>77</v>
      </c>
      <c r="D76" s="70"/>
      <c r="E76" s="70"/>
      <c r="F76" s="63"/>
      <c r="G76" s="73"/>
      <c r="H76" s="148"/>
      <c r="I76" s="149"/>
      <c r="J76" s="81"/>
      <c r="K76" s="73"/>
      <c r="L76" s="148"/>
      <c r="M76" s="149"/>
      <c r="N76" s="81"/>
    </row>
    <row r="77" spans="2:14" s="56" customFormat="1" ht="15" customHeight="1">
      <c r="B77" s="18" t="s">
        <v>78</v>
      </c>
      <c r="C77" s="69" t="s">
        <v>79</v>
      </c>
      <c r="D77" s="70"/>
      <c r="E77" s="70"/>
      <c r="F77" s="63"/>
      <c r="G77" s="73"/>
      <c r="H77" s="148"/>
      <c r="I77" s="149"/>
      <c r="J77" s="81"/>
      <c r="K77" s="73"/>
      <c r="L77" s="148"/>
      <c r="M77" s="149"/>
      <c r="N77" s="81"/>
    </row>
    <row r="78" spans="2:14" s="56" customFormat="1" ht="15" customHeight="1">
      <c r="B78" s="22"/>
      <c r="C78" s="69" t="s">
        <v>110</v>
      </c>
      <c r="D78" s="70"/>
      <c r="E78" s="70"/>
      <c r="F78" s="63"/>
      <c r="G78" s="73"/>
      <c r="H78" s="148"/>
      <c r="I78" s="149"/>
      <c r="J78" s="81"/>
      <c r="K78" s="73"/>
      <c r="L78" s="148"/>
      <c r="M78" s="149"/>
      <c r="N78" s="81"/>
    </row>
    <row r="79" spans="2:14" s="56" customFormat="1" ht="15" customHeight="1">
      <c r="B79" s="22"/>
      <c r="C79" s="69"/>
      <c r="D79" s="70"/>
      <c r="E79" s="70"/>
      <c r="F79" s="63"/>
      <c r="G79" s="73"/>
      <c r="H79" s="148"/>
      <c r="I79" s="149"/>
      <c r="J79" s="81"/>
      <c r="K79" s="73"/>
      <c r="L79" s="148"/>
      <c r="M79" s="149"/>
      <c r="N79" s="81"/>
    </row>
    <row r="80" spans="2:14" s="56" customFormat="1" ht="15" customHeight="1">
      <c r="B80" s="22"/>
      <c r="C80" s="183"/>
      <c r="D80" s="184"/>
      <c r="E80" s="82" t="s">
        <v>80</v>
      </c>
      <c r="F80" s="63"/>
      <c r="G80" s="73"/>
      <c r="H80" s="148"/>
      <c r="I80" s="149"/>
      <c r="J80" s="83">
        <f>J41+J57+J69+J74</f>
        <v>459386.76599999995</v>
      </c>
      <c r="K80" s="73"/>
      <c r="L80" s="148"/>
      <c r="M80" s="149"/>
      <c r="N80" s="83">
        <f>N41+N57+N69+N74</f>
        <v>329998</v>
      </c>
    </row>
    <row r="81" spans="2:14" s="56" customFormat="1" ht="15" customHeight="1">
      <c r="B81" s="22"/>
      <c r="C81" s="183"/>
      <c r="D81" s="184"/>
      <c r="E81" s="184"/>
      <c r="F81" s="63"/>
      <c r="G81" s="73"/>
      <c r="H81" s="148"/>
      <c r="I81" s="149"/>
      <c r="J81" s="74"/>
      <c r="K81" s="73"/>
      <c r="L81" s="148"/>
      <c r="M81" s="149"/>
      <c r="N81" s="74"/>
    </row>
    <row r="82" spans="2:14" s="56" customFormat="1" ht="15" customHeight="1">
      <c r="B82" s="22"/>
      <c r="C82" s="186" t="s">
        <v>81</v>
      </c>
      <c r="D82" s="70"/>
      <c r="E82" s="70"/>
      <c r="F82" s="63"/>
      <c r="G82" s="28" t="s">
        <v>18</v>
      </c>
      <c r="H82" s="140">
        <v>1</v>
      </c>
      <c r="I82" s="141"/>
      <c r="J82" s="84">
        <f>J80*0.005</f>
        <v>2296.9338299999999</v>
      </c>
      <c r="K82" s="28" t="s">
        <v>18</v>
      </c>
      <c r="L82" s="140">
        <v>1</v>
      </c>
      <c r="M82" s="141"/>
      <c r="N82" s="84">
        <v>1897.49</v>
      </c>
    </row>
    <row r="83" spans="2:14" s="56" customFormat="1" ht="15" customHeight="1">
      <c r="B83" s="18" t="s">
        <v>82</v>
      </c>
      <c r="C83" s="186" t="s">
        <v>83</v>
      </c>
      <c r="D83" s="184"/>
      <c r="E83" s="185"/>
      <c r="F83" s="63"/>
      <c r="G83" s="28"/>
      <c r="H83" s="144"/>
      <c r="I83" s="141"/>
      <c r="J83" s="85"/>
      <c r="K83" s="28"/>
      <c r="L83" s="144"/>
      <c r="M83" s="141"/>
      <c r="N83" s="85"/>
    </row>
    <row r="84" spans="2:14" s="56" customFormat="1" ht="15" customHeight="1">
      <c r="B84" s="22"/>
      <c r="C84" s="183"/>
      <c r="D84" s="184"/>
      <c r="E84" s="184"/>
      <c r="F84" s="63"/>
      <c r="G84" s="73"/>
      <c r="H84" s="148"/>
      <c r="I84" s="149"/>
      <c r="J84" s="74"/>
      <c r="K84" s="73"/>
      <c r="L84" s="148"/>
      <c r="M84" s="149"/>
      <c r="N84" s="74"/>
    </row>
    <row r="85" spans="2:14" s="56" customFormat="1" ht="15" customHeight="1">
      <c r="B85" s="22"/>
      <c r="C85" s="186" t="s">
        <v>84</v>
      </c>
      <c r="D85" s="70"/>
      <c r="E85" s="70"/>
      <c r="F85" s="63"/>
      <c r="G85" s="73" t="s">
        <v>18</v>
      </c>
      <c r="H85" s="148">
        <v>1</v>
      </c>
      <c r="I85" s="141"/>
      <c r="J85" s="84">
        <f>J80*0.05</f>
        <v>22969.338299999999</v>
      </c>
      <c r="K85" s="73" t="s">
        <v>18</v>
      </c>
      <c r="L85" s="148">
        <v>1</v>
      </c>
      <c r="M85" s="141"/>
      <c r="N85" s="84"/>
    </row>
    <row r="86" spans="2:14" s="56" customFormat="1" ht="15" customHeight="1">
      <c r="B86" s="18" t="s">
        <v>85</v>
      </c>
      <c r="C86" s="186"/>
      <c r="D86" s="184"/>
      <c r="E86" s="185"/>
      <c r="F86" s="63"/>
      <c r="G86" s="73"/>
      <c r="H86" s="148"/>
      <c r="I86" s="149"/>
      <c r="J86" s="85"/>
      <c r="K86" s="73"/>
      <c r="L86" s="148"/>
      <c r="M86" s="149"/>
      <c r="N86" s="85"/>
    </row>
    <row r="87" spans="2:14" s="56" customFormat="1" ht="15" customHeight="1">
      <c r="B87" s="22"/>
      <c r="C87" s="183"/>
      <c r="D87" s="184"/>
      <c r="E87" s="184"/>
      <c r="F87" s="63"/>
      <c r="G87" s="73"/>
      <c r="H87" s="148"/>
      <c r="I87" s="149"/>
      <c r="J87" s="74"/>
      <c r="K87" s="73"/>
      <c r="L87" s="148"/>
      <c r="M87" s="149"/>
      <c r="N87" s="74"/>
    </row>
    <row r="88" spans="2:14" s="56" customFormat="1" ht="15" customHeight="1">
      <c r="B88" s="22"/>
      <c r="C88" s="186" t="s">
        <v>86</v>
      </c>
      <c r="D88" s="70"/>
      <c r="E88" s="70"/>
      <c r="F88" s="63"/>
      <c r="G88" s="73" t="s">
        <v>18</v>
      </c>
      <c r="H88" s="148">
        <v>1</v>
      </c>
      <c r="I88" s="141"/>
      <c r="J88" s="84">
        <f>J80*0.15</f>
        <v>68908.014899999995</v>
      </c>
      <c r="K88" s="73" t="s">
        <v>18</v>
      </c>
      <c r="L88" s="148">
        <v>1</v>
      </c>
      <c r="M88" s="141"/>
      <c r="N88" s="84">
        <f>N80*0.15</f>
        <v>49499.7</v>
      </c>
    </row>
    <row r="89" spans="2:14" s="56" customFormat="1" ht="15" customHeight="1">
      <c r="B89" s="18" t="s">
        <v>87</v>
      </c>
      <c r="C89" s="186"/>
      <c r="D89" s="184"/>
      <c r="E89" s="185"/>
      <c r="F89" s="63"/>
      <c r="G89" s="73"/>
      <c r="H89" s="148"/>
      <c r="I89" s="149"/>
      <c r="J89" s="85"/>
      <c r="K89" s="73"/>
      <c r="L89" s="148"/>
      <c r="M89" s="149"/>
      <c r="N89" s="85"/>
    </row>
    <row r="90" spans="2:14" s="56" customFormat="1" ht="15" customHeight="1">
      <c r="B90" s="22"/>
      <c r="C90" s="183"/>
      <c r="D90" s="70"/>
      <c r="E90" s="70"/>
      <c r="F90" s="63"/>
      <c r="G90" s="67"/>
      <c r="H90" s="86"/>
      <c r="I90" s="150"/>
      <c r="J90" s="151"/>
      <c r="K90" s="67"/>
      <c r="L90" s="86"/>
      <c r="M90" s="150"/>
      <c r="N90" s="151"/>
    </row>
    <row r="91" spans="2:14" s="56" customFormat="1" ht="15" customHeight="1">
      <c r="B91" s="22"/>
      <c r="C91" s="337" t="s">
        <v>88</v>
      </c>
      <c r="D91" s="337"/>
      <c r="E91" s="337"/>
      <c r="F91" s="63"/>
      <c r="G91" s="67"/>
      <c r="H91" s="86"/>
      <c r="I91" s="150"/>
      <c r="J91" s="152">
        <f>J80+J82+J85+J88</f>
        <v>553561.05302999995</v>
      </c>
      <c r="K91" s="67"/>
      <c r="L91" s="86"/>
      <c r="M91" s="150"/>
      <c r="N91" s="152">
        <f>N80+N82+N85+N88</f>
        <v>381395.19</v>
      </c>
    </row>
    <row r="92" spans="2:14" s="56" customFormat="1" ht="15" customHeight="1">
      <c r="B92" s="76"/>
      <c r="C92" s="338" t="s">
        <v>89</v>
      </c>
      <c r="D92" s="337"/>
      <c r="E92" s="339"/>
      <c r="F92" s="63"/>
      <c r="G92" s="67"/>
      <c r="H92" s="86"/>
      <c r="I92" s="150"/>
      <c r="J92" s="153"/>
      <c r="K92" s="67"/>
      <c r="L92" s="86"/>
      <c r="M92" s="150"/>
      <c r="N92" s="153"/>
    </row>
    <row r="93" spans="2:14" s="56" customFormat="1" ht="15" customHeight="1" thickBot="1">
      <c r="B93" s="87"/>
      <c r="C93" s="340" t="s">
        <v>90</v>
      </c>
      <c r="D93" s="341"/>
      <c r="E93" s="342"/>
      <c r="F93" s="319" t="s">
        <v>91</v>
      </c>
      <c r="G93" s="320"/>
      <c r="H93" s="320"/>
      <c r="I93" s="321"/>
      <c r="J93" s="139"/>
      <c r="N93" s="139"/>
    </row>
    <row r="94" spans="2:14" s="88" customFormat="1" ht="25" customHeight="1" thickBot="1">
      <c r="B94" s="89"/>
      <c r="C94" s="322" t="s">
        <v>92</v>
      </c>
      <c r="D94" s="323"/>
      <c r="E94" s="323"/>
      <c r="F94" s="90"/>
      <c r="G94" s="91"/>
      <c r="H94" s="92"/>
      <c r="I94" s="154" t="s">
        <v>93</v>
      </c>
      <c r="J94" s="155">
        <f>J91</f>
        <v>553561.05302999995</v>
      </c>
      <c r="K94" s="91"/>
      <c r="L94" s="92"/>
      <c r="M94" s="154" t="s">
        <v>93</v>
      </c>
      <c r="N94" s="155">
        <f>N91</f>
        <v>381395.19</v>
      </c>
    </row>
    <row r="95" spans="2:14" ht="8.25" customHeight="1" thickBot="1">
      <c r="B95" s="93"/>
      <c r="C95" s="94"/>
      <c r="D95" s="95"/>
      <c r="E95" s="95"/>
      <c r="F95" s="95"/>
      <c r="G95" s="95"/>
      <c r="H95" s="95"/>
      <c r="I95" s="95"/>
      <c r="J95" s="96"/>
      <c r="K95" s="95"/>
      <c r="L95" s="95"/>
      <c r="M95" s="95"/>
      <c r="N95" s="96"/>
    </row>
    <row r="96" spans="2:14" s="97" customFormat="1" ht="11.25" customHeight="1" thickBot="1">
      <c r="B96" s="98"/>
      <c r="C96" s="324" t="s">
        <v>94</v>
      </c>
      <c r="D96" s="325"/>
      <c r="E96" s="99"/>
      <c r="F96" s="99"/>
      <c r="G96" s="295" t="s">
        <v>95</v>
      </c>
      <c r="H96" s="296"/>
      <c r="I96" s="296"/>
      <c r="J96" s="297"/>
      <c r="K96" s="295" t="s">
        <v>95</v>
      </c>
      <c r="L96" s="296"/>
      <c r="M96" s="296"/>
      <c r="N96" s="297"/>
    </row>
    <row r="97" spans="1:14" s="100" customFormat="1" ht="12" customHeight="1">
      <c r="B97" s="328" t="s">
        <v>96</v>
      </c>
      <c r="C97" s="326"/>
      <c r="D97" s="327"/>
      <c r="E97" s="101"/>
      <c r="F97" s="101"/>
      <c r="G97" s="298"/>
      <c r="H97" s="299"/>
      <c r="I97" s="299"/>
      <c r="J97" s="300"/>
      <c r="K97" s="298"/>
      <c r="L97" s="299"/>
      <c r="M97" s="299"/>
      <c r="N97" s="300"/>
    </row>
    <row r="98" spans="1:14" s="102" customFormat="1" ht="23.25" customHeight="1">
      <c r="B98" s="329"/>
      <c r="C98" s="103"/>
      <c r="D98" s="104"/>
      <c r="E98" s="104"/>
      <c r="F98" s="104"/>
      <c r="G98" s="301"/>
      <c r="H98" s="302"/>
      <c r="I98" s="302"/>
      <c r="J98" s="303"/>
      <c r="K98" s="301"/>
      <c r="L98" s="302"/>
      <c r="M98" s="302"/>
      <c r="N98" s="303"/>
    </row>
    <row r="99" spans="1:14" s="102" customFormat="1" ht="16.5" customHeight="1" thickBot="1">
      <c r="B99" s="330"/>
      <c r="C99" s="105"/>
      <c r="D99" s="106"/>
      <c r="E99" s="106"/>
      <c r="F99" s="106"/>
      <c r="G99" s="304"/>
      <c r="H99" s="305"/>
      <c r="I99" s="305"/>
      <c r="J99" s="306"/>
      <c r="K99" s="304"/>
      <c r="L99" s="305"/>
      <c r="M99" s="305"/>
      <c r="N99" s="306"/>
    </row>
    <row r="100" spans="1:14" s="100" customFormat="1" ht="15" customHeight="1" thickBot="1">
      <c r="B100" s="107" t="s">
        <v>97</v>
      </c>
      <c r="C100" s="108"/>
      <c r="D100" s="108"/>
      <c r="E100" s="108"/>
      <c r="F100" s="108"/>
      <c r="G100" s="108"/>
      <c r="H100" s="108"/>
      <c r="I100" s="108"/>
      <c r="J100" s="109"/>
      <c r="K100" s="108"/>
      <c r="L100" s="108"/>
      <c r="M100" s="108"/>
      <c r="N100" s="109"/>
    </row>
    <row r="101" spans="1:14" ht="15" customHeight="1">
      <c r="A101" s="110"/>
      <c r="B101" s="111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</row>
    <row r="102" spans="1:14" ht="15" customHeight="1"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</row>
    <row r="103" spans="1:14" ht="15" customHeight="1"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</row>
    <row r="104" spans="1:14" ht="15" customHeight="1">
      <c r="B104" s="112"/>
      <c r="C104" s="112"/>
      <c r="D104" s="113"/>
      <c r="E104" s="113"/>
      <c r="F104" s="113"/>
      <c r="G104" s="112"/>
      <c r="H104" s="112"/>
      <c r="I104" s="112"/>
      <c r="J104" s="112"/>
      <c r="K104" s="112"/>
      <c r="L104" s="112"/>
      <c r="M104" s="112"/>
      <c r="N104" s="112"/>
    </row>
    <row r="105" spans="1:14" ht="15" customHeight="1">
      <c r="B105" s="112"/>
      <c r="C105" s="113"/>
      <c r="D105" s="113"/>
      <c r="E105" s="113"/>
      <c r="F105" s="113"/>
      <c r="G105" s="112"/>
      <c r="H105" s="112"/>
      <c r="I105" s="112"/>
      <c r="J105" s="112"/>
      <c r="K105" s="112"/>
      <c r="L105" s="112"/>
      <c r="M105" s="112"/>
      <c r="N105" s="112"/>
    </row>
    <row r="106" spans="1:14" ht="15" customHeight="1">
      <c r="B106" s="112"/>
      <c r="C106" s="113"/>
      <c r="D106" s="175"/>
      <c r="E106" s="315"/>
      <c r="F106" s="315"/>
      <c r="G106" s="114"/>
      <c r="H106" s="110"/>
      <c r="I106" s="110"/>
      <c r="J106" s="110"/>
      <c r="K106" s="114"/>
      <c r="L106" s="110"/>
      <c r="M106" s="110"/>
      <c r="N106" s="110"/>
    </row>
    <row r="107" spans="1:14" ht="15" customHeight="1">
      <c r="B107" s="115"/>
      <c r="C107" s="175"/>
      <c r="D107" s="116"/>
      <c r="E107" s="116"/>
      <c r="F107" s="116"/>
      <c r="G107" s="117"/>
      <c r="H107" s="118"/>
      <c r="I107" s="118"/>
      <c r="J107" s="110"/>
      <c r="K107" s="117"/>
      <c r="L107" s="118"/>
      <c r="M107" s="118"/>
      <c r="N107" s="110"/>
    </row>
    <row r="108" spans="1:14" ht="15" customHeight="1">
      <c r="B108" s="115"/>
      <c r="C108" s="176" t="s">
        <v>98</v>
      </c>
      <c r="D108" s="176"/>
      <c r="E108" s="176" t="s">
        <v>99</v>
      </c>
      <c r="F108" s="176"/>
      <c r="G108" s="118"/>
      <c r="H108" s="307"/>
      <c r="I108" s="307"/>
      <c r="J108" s="110"/>
      <c r="K108" s="118"/>
      <c r="L108" s="307"/>
      <c r="M108" s="307"/>
      <c r="N108" s="110"/>
    </row>
    <row r="109" spans="1:14" ht="15" customHeight="1">
      <c r="B109" s="110"/>
      <c r="C109" s="176"/>
      <c r="D109" s="177"/>
      <c r="E109" s="95"/>
      <c r="F109" s="118"/>
      <c r="G109" s="118"/>
      <c r="H109" s="173"/>
      <c r="I109" s="173"/>
      <c r="J109" s="110"/>
      <c r="K109" s="118"/>
      <c r="L109" s="173"/>
      <c r="M109" s="173"/>
      <c r="N109" s="110"/>
    </row>
    <row r="110" spans="1:14" ht="15" customHeight="1">
      <c r="B110" s="110"/>
      <c r="C110" s="119" t="s">
        <v>100</v>
      </c>
      <c r="D110" s="119"/>
      <c r="E110" s="95" t="s">
        <v>101</v>
      </c>
      <c r="F110" s="316"/>
      <c r="G110" s="316"/>
      <c r="H110" s="316"/>
      <c r="I110" s="316"/>
      <c r="J110" s="316"/>
    </row>
    <row r="111" spans="1:14" ht="15" customHeight="1">
      <c r="B111" s="110"/>
      <c r="C111" s="317" t="s">
        <v>102</v>
      </c>
      <c r="D111" s="317"/>
      <c r="E111" s="95" t="s">
        <v>103</v>
      </c>
      <c r="F111" s="318"/>
      <c r="G111" s="318"/>
      <c r="H111" s="318"/>
      <c r="I111" s="120"/>
      <c r="J111" s="110"/>
      <c r="M111" s="120"/>
      <c r="N111" s="110"/>
    </row>
    <row r="112" spans="1:14" ht="15" customHeight="1">
      <c r="B112" s="110"/>
      <c r="C112" s="110"/>
      <c r="E112" s="174"/>
      <c r="F112" s="314"/>
      <c r="G112" s="314"/>
      <c r="H112" s="314"/>
      <c r="I112" s="174"/>
      <c r="M112" s="174"/>
    </row>
  </sheetData>
  <mergeCells count="60">
    <mergeCell ref="E106:F106"/>
    <mergeCell ref="K96:N97"/>
    <mergeCell ref="B97:B99"/>
    <mergeCell ref="G98:J98"/>
    <mergeCell ref="K98:N98"/>
    <mergeCell ref="G99:J99"/>
    <mergeCell ref="K99:N99"/>
    <mergeCell ref="C92:E92"/>
    <mergeCell ref="C93:E93"/>
    <mergeCell ref="F93:I93"/>
    <mergeCell ref="C94:E94"/>
    <mergeCell ref="C96:D97"/>
    <mergeCell ref="G96:J97"/>
    <mergeCell ref="C91:E91"/>
    <mergeCell ref="C57:E57"/>
    <mergeCell ref="C59:E59"/>
    <mergeCell ref="C60:E60"/>
    <mergeCell ref="C61:E61"/>
    <mergeCell ref="C62:E62"/>
    <mergeCell ref="C63:E63"/>
    <mergeCell ref="C64:D64"/>
    <mergeCell ref="C65:D65"/>
    <mergeCell ref="C66:E66"/>
    <mergeCell ref="C69:E69"/>
    <mergeCell ref="C74:E74"/>
    <mergeCell ref="C56:D56"/>
    <mergeCell ref="C10:E10"/>
    <mergeCell ref="C11:E11"/>
    <mergeCell ref="C12:E12"/>
    <mergeCell ref="C14:E14"/>
    <mergeCell ref="C15:E15"/>
    <mergeCell ref="C32:E32"/>
    <mergeCell ref="C33:E33"/>
    <mergeCell ref="C40:E40"/>
    <mergeCell ref="C41:E41"/>
    <mergeCell ref="C48:E48"/>
    <mergeCell ref="C55:E55"/>
    <mergeCell ref="D6:G7"/>
    <mergeCell ref="I6:J6"/>
    <mergeCell ref="M6:N6"/>
    <mergeCell ref="I7:J7"/>
    <mergeCell ref="B9:D9"/>
    <mergeCell ref="F9:J9"/>
    <mergeCell ref="K9:N9"/>
    <mergeCell ref="M7:N7"/>
    <mergeCell ref="D8:G8"/>
    <mergeCell ref="I8:J8"/>
    <mergeCell ref="M8:N8"/>
    <mergeCell ref="B1:D4"/>
    <mergeCell ref="E1:G2"/>
    <mergeCell ref="H1:J4"/>
    <mergeCell ref="L1:N4"/>
    <mergeCell ref="E3:G4"/>
    <mergeCell ref="C111:D111"/>
    <mergeCell ref="F111:H111"/>
    <mergeCell ref="F112:H112"/>
    <mergeCell ref="H108:I108"/>
    <mergeCell ref="L108:M108"/>
    <mergeCell ref="F110:H110"/>
    <mergeCell ref="I110:J110"/>
  </mergeCells>
  <pageMargins left="0.7" right="0.7" top="0.75" bottom="0.75" header="0.3" footer="0.3"/>
  <pageSetup paperSize="8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reconciliation</vt:lpstr>
      <vt:lpstr>G&amp;R</vt:lpstr>
      <vt:lpstr>edp</vt:lpstr>
      <vt:lpstr>joors</vt:lpstr>
      <vt:lpstr>edp!Print_Area</vt:lpstr>
      <vt:lpstr>joors!Print_Area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PHTionKu</dc:creator>
  <cp:lastModifiedBy>Eguia,Wellert,CAGAYANDEORO,Engineering Projects</cp:lastModifiedBy>
  <cp:lastPrinted>2021-03-17T05:05:14Z</cp:lastPrinted>
  <dcterms:created xsi:type="dcterms:W3CDTF">2021-02-23T10:47:39Z</dcterms:created>
  <dcterms:modified xsi:type="dcterms:W3CDTF">2021-04-23T09:53:17Z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2021-04-23T08:27:19Z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30a5214b-6979-4c2e-ab91-5719b6e3e229</vt:lpwstr>
  </property>
  <property fmtid="{D5CDD505-2E9C-101B-9397-08002B2CF9AE}" pid="8" name="MSIP_Label_1ada0a2f-b917-4d51-b0d0-d418a10c8b23_ContentBits">
    <vt:lpwstr>0</vt:lpwstr>
  </property>
</Properties>
</file>