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PHCAGDFS0001\Shares\Engineering\10. Projects\PROJECT OFFICE DOCUMENTS\2021\02 Coffee Team\03 CAPEX 2021\Coffee Dry Blending\Phase 2\17 BidDocs\4 AbsOfBid\July 12, 2021(Cage and platform)\"/>
    </mc:Choice>
  </mc:AlternateContent>
  <xr:revisionPtr revIDLastSave="0" documentId="8_{70E58931-05FA-4200-90C7-A3F64DA79763}" xr6:coauthVersionLast="45" xr6:coauthVersionMax="45" xr10:uidLastSave="{00000000-0000-0000-0000-000000000000}"/>
  <bookViews>
    <workbookView xWindow="-120" yWindow="-120" windowWidth="19440" windowHeight="15000" activeTab="2" xr2:uid="{00000000-000D-0000-FFFF-FFFF00000000}"/>
  </bookViews>
  <sheets>
    <sheet name="Original Bid" sheetId="6" r:id="rId1"/>
    <sheet name="Adjusted Qty" sheetId="7" r:id="rId2"/>
    <sheet name="Final Quotation" sheetId="8" r:id="rId3"/>
    <sheet name="SUMMARY" sheetId="9" r:id="rId4"/>
  </sheets>
  <externalReferences>
    <externalReference r:id="rId5"/>
    <externalReference r:id="rId6"/>
  </externalReferences>
  <definedNames>
    <definedName name="_5SHUTTLEBUS">#N/A</definedName>
    <definedName name="_BUS142">#N/A</definedName>
    <definedName name="_Fill" localSheetId="3" hidden="1">#REF!</definedName>
    <definedName name="_Fill" hidden="1">#REF!</definedName>
    <definedName name="_Key1" localSheetId="3" hidden="1">#REF!</definedName>
    <definedName name="_Key1" hidden="1">#REF!</definedName>
    <definedName name="_Order1" hidden="1">255</definedName>
    <definedName name="_Sort" localSheetId="3" hidden="1">#REF!</definedName>
    <definedName name="_Sort" hidden="1">#REF!</definedName>
    <definedName name="CANNTRAY" localSheetId="3">#REF!</definedName>
    <definedName name="CANNTRAY">#REF!</definedName>
    <definedName name="CLARKAT">#N/A</definedName>
    <definedName name="DUMPTRUCK169">#N/A</definedName>
    <definedName name="FIRETRUCK">#N/A</definedName>
    <definedName name="MACHINETOOLS">#N/A</definedName>
    <definedName name="Months">[1]Sheet5!$A$1:$B$13</definedName>
    <definedName name="past" localSheetId="3" hidden="1">#REF!</definedName>
    <definedName name="past" hidden="1">#REF!</definedName>
    <definedName name="_xlnm.Print_Area" localSheetId="1">'Adjusted Qty'!$B$1:$AD$117</definedName>
    <definedName name="_xlnm.Print_Area" localSheetId="2">'Final Quotation'!$B$1:$AD$116</definedName>
    <definedName name="_xlnm.Print_Area" localSheetId="0">'Original Bid'!$B$1:$AD$114</definedName>
    <definedName name="Print_Area_MI" localSheetId="3">#REF!</definedName>
    <definedName name="Print_Area_MI">#REF!</definedName>
    <definedName name="_xlnm.Print_Titles" localSheetId="1">'Adjusted Qty'!$10:$10</definedName>
    <definedName name="_xlnm.Print_Titles" localSheetId="2">'Final Quotation'!$10:$10</definedName>
    <definedName name="_xlnm.Print_Titles" localSheetId="0">'Original Bid'!$10:$10</definedName>
    <definedName name="RELOCAFETERIA">#N/A</definedName>
    <definedName name="REPLIFTRUCK">#N/A</definedName>
    <definedName name="REPLROOFPREP">#N/A</definedName>
    <definedName name="YARDGOAT">#N/A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8" i="9" l="1"/>
  <c r="J96" i="6"/>
  <c r="E17" i="9"/>
  <c r="I28" i="9"/>
  <c r="H28" i="9"/>
  <c r="G28" i="9"/>
  <c r="F22" i="9"/>
  <c r="J65" i="8"/>
  <c r="O62" i="8"/>
  <c r="T97" i="8"/>
  <c r="T65" i="8"/>
  <c r="AC66" i="8"/>
  <c r="X66" i="8"/>
  <c r="T52" i="8"/>
  <c r="T51" i="8"/>
  <c r="T37" i="8"/>
  <c r="T32" i="8"/>
  <c r="T33" i="8"/>
  <c r="T34" i="8"/>
  <c r="T35" i="8"/>
  <c r="T36" i="8"/>
  <c r="H17" i="9"/>
  <c r="F17" i="9"/>
  <c r="I17" i="9"/>
  <c r="G17" i="9"/>
  <c r="AD98" i="8"/>
  <c r="AD89" i="8"/>
  <c r="AD88" i="8"/>
  <c r="AD87" i="8"/>
  <c r="AD86" i="8"/>
  <c r="Y86" i="8"/>
  <c r="T86" i="8"/>
  <c r="O86" i="8"/>
  <c r="J86" i="8"/>
  <c r="AD85" i="8"/>
  <c r="Y85" i="8"/>
  <c r="T85" i="8"/>
  <c r="O85" i="8"/>
  <c r="J85" i="8"/>
  <c r="AD84" i="8"/>
  <c r="Y84" i="8"/>
  <c r="T84" i="8"/>
  <c r="O84" i="8"/>
  <c r="J84" i="8"/>
  <c r="AD83" i="8"/>
  <c r="Y83" i="8"/>
  <c r="T83" i="8"/>
  <c r="O83" i="8"/>
  <c r="J83" i="8"/>
  <c r="AD82" i="8"/>
  <c r="Y82" i="8"/>
  <c r="T82" i="8"/>
  <c r="O82" i="8"/>
  <c r="J82" i="8"/>
  <c r="Y79" i="8"/>
  <c r="Y78" i="8"/>
  <c r="Y77" i="8"/>
  <c r="T77" i="8"/>
  <c r="O77" i="8"/>
  <c r="J77" i="8"/>
  <c r="Y76" i="8"/>
  <c r="T76" i="8"/>
  <c r="O76" i="8"/>
  <c r="J76" i="8"/>
  <c r="Y75" i="8"/>
  <c r="T75" i="8"/>
  <c r="O75" i="8"/>
  <c r="J75" i="8"/>
  <c r="Y74" i="8"/>
  <c r="T74" i="8"/>
  <c r="O74" i="8"/>
  <c r="J74" i="8"/>
  <c r="Y73" i="8"/>
  <c r="T73" i="8"/>
  <c r="T80" i="8" s="1"/>
  <c r="O73" i="8"/>
  <c r="O80" i="8" s="1"/>
  <c r="J73" i="8"/>
  <c r="AD68" i="8"/>
  <c r="AD69" i="8" s="1"/>
  <c r="Y68" i="8"/>
  <c r="Y69" i="8" s="1"/>
  <c r="T68" i="8"/>
  <c r="T69" i="8" s="1"/>
  <c r="O68" i="8"/>
  <c r="O69" i="8" s="1"/>
  <c r="J68" i="8"/>
  <c r="J69" i="8" s="1"/>
  <c r="Y64" i="8"/>
  <c r="J64" i="8"/>
  <c r="Y63" i="8"/>
  <c r="J63" i="8"/>
  <c r="AD61" i="8"/>
  <c r="Y61" i="8"/>
  <c r="T61" i="8"/>
  <c r="O61" i="8"/>
  <c r="J61" i="8"/>
  <c r="AD60" i="8"/>
  <c r="Y60" i="8"/>
  <c r="T60" i="8"/>
  <c r="O60" i="8"/>
  <c r="J60" i="8"/>
  <c r="AD59" i="8"/>
  <c r="Y59" i="8"/>
  <c r="AD58" i="8"/>
  <c r="Y58" i="8"/>
  <c r="T58" i="8"/>
  <c r="O58" i="8"/>
  <c r="J58" i="8"/>
  <c r="AD57" i="8"/>
  <c r="Y57" i="8"/>
  <c r="T57" i="8"/>
  <c r="O57" i="8"/>
  <c r="O66" i="8" s="1"/>
  <c r="J57" i="8"/>
  <c r="AD53" i="8"/>
  <c r="T50" i="8"/>
  <c r="AD49" i="8"/>
  <c r="Y49" i="8"/>
  <c r="T49" i="8"/>
  <c r="O49" i="8"/>
  <c r="J49" i="8"/>
  <c r="AD48" i="8"/>
  <c r="Y48" i="8"/>
  <c r="T48" i="8"/>
  <c r="O48" i="8"/>
  <c r="J48" i="8"/>
  <c r="AD47" i="8"/>
  <c r="Y47" i="8"/>
  <c r="T47" i="8"/>
  <c r="O47" i="8"/>
  <c r="J47" i="8"/>
  <c r="AD46" i="8"/>
  <c r="Y46" i="8"/>
  <c r="T46" i="8"/>
  <c r="O46" i="8"/>
  <c r="J46" i="8"/>
  <c r="AD45" i="8"/>
  <c r="Y45" i="8"/>
  <c r="T45" i="8"/>
  <c r="O45" i="8"/>
  <c r="J45" i="8"/>
  <c r="AD44" i="8"/>
  <c r="Y44" i="8"/>
  <c r="T44" i="8"/>
  <c r="O44" i="8"/>
  <c r="J44" i="8"/>
  <c r="AD43" i="8"/>
  <c r="Y43" i="8"/>
  <c r="T43" i="8"/>
  <c r="O43" i="8"/>
  <c r="J43" i="8"/>
  <c r="AD39" i="8"/>
  <c r="Y39" i="8"/>
  <c r="T39" i="8"/>
  <c r="O39" i="8"/>
  <c r="J39" i="8"/>
  <c r="AD35" i="8"/>
  <c r="AD34" i="8"/>
  <c r="AD31" i="8"/>
  <c r="Y31" i="8"/>
  <c r="T31" i="8"/>
  <c r="O31" i="8"/>
  <c r="J31" i="8"/>
  <c r="AD30" i="8"/>
  <c r="Y30" i="8"/>
  <c r="T30" i="8"/>
  <c r="O30" i="8"/>
  <c r="J30" i="8"/>
  <c r="AD29" i="8"/>
  <c r="Y29" i="8"/>
  <c r="T29" i="8"/>
  <c r="O29" i="8"/>
  <c r="J29" i="8"/>
  <c r="AD28" i="8"/>
  <c r="Y28" i="8"/>
  <c r="T28" i="8"/>
  <c r="O28" i="8"/>
  <c r="J28" i="8"/>
  <c r="AD27" i="8"/>
  <c r="Y27" i="8"/>
  <c r="T27" i="8"/>
  <c r="O27" i="8"/>
  <c r="J27" i="8"/>
  <c r="AD26" i="8"/>
  <c r="Y26" i="8"/>
  <c r="T26" i="8"/>
  <c r="O26" i="8"/>
  <c r="J26" i="8"/>
  <c r="AD25" i="8"/>
  <c r="Y25" i="8"/>
  <c r="T25" i="8"/>
  <c r="O25" i="8"/>
  <c r="J25" i="8"/>
  <c r="AD21" i="8"/>
  <c r="Y21" i="8"/>
  <c r="T21" i="8"/>
  <c r="O21" i="8"/>
  <c r="J21" i="8"/>
  <c r="AD20" i="8"/>
  <c r="Y20" i="8"/>
  <c r="T20" i="8"/>
  <c r="O20" i="8"/>
  <c r="J20" i="8"/>
  <c r="AD19" i="8"/>
  <c r="Y19" i="8"/>
  <c r="T19" i="8"/>
  <c r="O19" i="8"/>
  <c r="J19" i="8"/>
  <c r="AD18" i="8"/>
  <c r="Y18" i="8"/>
  <c r="T18" i="8"/>
  <c r="O18" i="8"/>
  <c r="J18" i="8"/>
  <c r="AD14" i="8"/>
  <c r="Y14" i="8"/>
  <c r="O14" i="8"/>
  <c r="J14" i="8"/>
  <c r="AD13" i="8"/>
  <c r="Y13" i="8"/>
  <c r="O13" i="8"/>
  <c r="J13" i="8"/>
  <c r="AD12" i="8"/>
  <c r="AD15" i="8" s="1"/>
  <c r="AD96" i="8" s="1"/>
  <c r="Y12" i="8"/>
  <c r="T12" i="8"/>
  <c r="T15" i="8" s="1"/>
  <c r="T96" i="8" s="1"/>
  <c r="O12" i="8"/>
  <c r="J12" i="8"/>
  <c r="I6" i="8"/>
  <c r="Y22" i="8" l="1"/>
  <c r="Y40" i="8"/>
  <c r="T54" i="8"/>
  <c r="AD22" i="8"/>
  <c r="J40" i="8"/>
  <c r="Y15" i="8"/>
  <c r="Y96" i="8" s="1"/>
  <c r="Y100" i="8" s="1"/>
  <c r="Y54" i="8"/>
  <c r="O90" i="8"/>
  <c r="J22" i="8"/>
  <c r="AD40" i="8"/>
  <c r="AD65" i="8"/>
  <c r="O22" i="8"/>
  <c r="J15" i="8"/>
  <c r="J96" i="8" s="1"/>
  <c r="T22" i="8"/>
  <c r="AD54" i="8"/>
  <c r="T66" i="8"/>
  <c r="J80" i="8"/>
  <c r="T90" i="8"/>
  <c r="T98" i="8" s="1"/>
  <c r="T100" i="8" s="1"/>
  <c r="Y80" i="8"/>
  <c r="Y90" i="8"/>
  <c r="J66" i="8"/>
  <c r="Y65" i="8"/>
  <c r="G29" i="9"/>
  <c r="F28" i="9"/>
  <c r="F29" i="9" s="1"/>
  <c r="I18" i="9"/>
  <c r="F18" i="9"/>
  <c r="H18" i="9"/>
  <c r="G18" i="9"/>
  <c r="J90" i="8"/>
  <c r="J54" i="8"/>
  <c r="O54" i="8"/>
  <c r="O40" i="8"/>
  <c r="O15" i="8"/>
  <c r="O96" i="8" s="1"/>
  <c r="Y101" i="8"/>
  <c r="Y103" i="8"/>
  <c r="O91" i="8"/>
  <c r="O98" i="8" s="1"/>
  <c r="AD97" i="7"/>
  <c r="AD87" i="7"/>
  <c r="AD86" i="7"/>
  <c r="AD85" i="7"/>
  <c r="AD84" i="7"/>
  <c r="Y84" i="7"/>
  <c r="T84" i="7"/>
  <c r="O84" i="7"/>
  <c r="J84" i="7"/>
  <c r="AD83" i="7"/>
  <c r="Y83" i="7"/>
  <c r="T83" i="7"/>
  <c r="O83" i="7"/>
  <c r="J83" i="7"/>
  <c r="AD82" i="7"/>
  <c r="Y82" i="7"/>
  <c r="T82" i="7"/>
  <c r="O82" i="7"/>
  <c r="J82" i="7"/>
  <c r="AD81" i="7"/>
  <c r="Y81" i="7"/>
  <c r="T81" i="7"/>
  <c r="O81" i="7"/>
  <c r="J81" i="7"/>
  <c r="AD80" i="7"/>
  <c r="Y80" i="7"/>
  <c r="Y89" i="7" s="1"/>
  <c r="T80" i="7"/>
  <c r="T89" i="7" s="1"/>
  <c r="T97" i="7" s="1"/>
  <c r="O80" i="7"/>
  <c r="O89" i="7" s="1"/>
  <c r="J80" i="7"/>
  <c r="J89" i="7" s="1"/>
  <c r="T78" i="7"/>
  <c r="O78" i="7"/>
  <c r="Y77" i="7"/>
  <c r="Y76" i="7"/>
  <c r="Y75" i="7"/>
  <c r="T75" i="7"/>
  <c r="O75" i="7"/>
  <c r="J75" i="7"/>
  <c r="Y74" i="7"/>
  <c r="T74" i="7"/>
  <c r="O74" i="7"/>
  <c r="J74" i="7"/>
  <c r="Y73" i="7"/>
  <c r="T73" i="7"/>
  <c r="O73" i="7"/>
  <c r="J73" i="7"/>
  <c r="Y72" i="7"/>
  <c r="T72" i="7"/>
  <c r="O72" i="7"/>
  <c r="J72" i="7"/>
  <c r="Y71" i="7"/>
  <c r="Y78" i="7" s="1"/>
  <c r="T71" i="7"/>
  <c r="O71" i="7"/>
  <c r="J71" i="7"/>
  <c r="J78" i="7" s="1"/>
  <c r="J97" i="7" s="1"/>
  <c r="AD67" i="7"/>
  <c r="J67" i="7"/>
  <c r="AD66" i="7"/>
  <c r="Y66" i="7"/>
  <c r="Y67" i="7" s="1"/>
  <c r="T66" i="7"/>
  <c r="T67" i="7" s="1"/>
  <c r="O66" i="7"/>
  <c r="O67" i="7" s="1"/>
  <c r="J66" i="7"/>
  <c r="Y62" i="7"/>
  <c r="J62" i="7"/>
  <c r="Y61" i="7"/>
  <c r="J61" i="7"/>
  <c r="AD59" i="7"/>
  <c r="Y59" i="7"/>
  <c r="T59" i="7"/>
  <c r="O59" i="7"/>
  <c r="J59" i="7"/>
  <c r="AD58" i="7"/>
  <c r="Y58" i="7"/>
  <c r="T58" i="7"/>
  <c r="O58" i="7"/>
  <c r="J58" i="7"/>
  <c r="AD57" i="7"/>
  <c r="Y57" i="7"/>
  <c r="T57" i="7"/>
  <c r="O57" i="7"/>
  <c r="J57" i="7"/>
  <c r="AD56" i="7"/>
  <c r="Y56" i="7"/>
  <c r="T56" i="7"/>
  <c r="O56" i="7"/>
  <c r="J56" i="7"/>
  <c r="AD55" i="7"/>
  <c r="AD63" i="7" s="1"/>
  <c r="Y55" i="7"/>
  <c r="Y63" i="7" s="1"/>
  <c r="T55" i="7"/>
  <c r="O55" i="7"/>
  <c r="O63" i="7" s="1"/>
  <c r="J55" i="7"/>
  <c r="J63" i="7" s="1"/>
  <c r="AD51" i="7"/>
  <c r="T48" i="7"/>
  <c r="AD47" i="7"/>
  <c r="Y47" i="7"/>
  <c r="T47" i="7"/>
  <c r="O47" i="7"/>
  <c r="J47" i="7"/>
  <c r="AD46" i="7"/>
  <c r="Y46" i="7"/>
  <c r="T46" i="7"/>
  <c r="O46" i="7"/>
  <c r="J46" i="7"/>
  <c r="AD45" i="7"/>
  <c r="Y45" i="7"/>
  <c r="T45" i="7"/>
  <c r="O45" i="7"/>
  <c r="J45" i="7"/>
  <c r="AD44" i="7"/>
  <c r="Y44" i="7"/>
  <c r="T44" i="7"/>
  <c r="O44" i="7"/>
  <c r="J44" i="7"/>
  <c r="AD43" i="7"/>
  <c r="Y43" i="7"/>
  <c r="T43" i="7"/>
  <c r="O43" i="7"/>
  <c r="J43" i="7"/>
  <c r="AD42" i="7"/>
  <c r="AD52" i="7" s="1"/>
  <c r="Y42" i="7"/>
  <c r="T42" i="7"/>
  <c r="O42" i="7"/>
  <c r="J42" i="7"/>
  <c r="J52" i="7" s="1"/>
  <c r="AD41" i="7"/>
  <c r="Y41" i="7"/>
  <c r="Y52" i="7" s="1"/>
  <c r="T41" i="7"/>
  <c r="O41" i="7"/>
  <c r="O52" i="7" s="1"/>
  <c r="J41" i="7"/>
  <c r="AD37" i="7"/>
  <c r="Y37" i="7"/>
  <c r="T37" i="7"/>
  <c r="O37" i="7"/>
  <c r="J37" i="7"/>
  <c r="AD35" i="7"/>
  <c r="AD34" i="7"/>
  <c r="T33" i="7"/>
  <c r="T32" i="7"/>
  <c r="AD31" i="7"/>
  <c r="Y31" i="7"/>
  <c r="T31" i="7"/>
  <c r="O31" i="7"/>
  <c r="J31" i="7"/>
  <c r="AD30" i="7"/>
  <c r="Y30" i="7"/>
  <c r="T30" i="7"/>
  <c r="O30" i="7"/>
  <c r="J30" i="7"/>
  <c r="AD29" i="7"/>
  <c r="Y29" i="7"/>
  <c r="T29" i="7"/>
  <c r="O29" i="7"/>
  <c r="J29" i="7"/>
  <c r="AD28" i="7"/>
  <c r="Y28" i="7"/>
  <c r="T28" i="7"/>
  <c r="O28" i="7"/>
  <c r="J28" i="7"/>
  <c r="AD27" i="7"/>
  <c r="Y27" i="7"/>
  <c r="T27" i="7"/>
  <c r="O27" i="7"/>
  <c r="J27" i="7"/>
  <c r="AD26" i="7"/>
  <c r="Y26" i="7"/>
  <c r="T26" i="7"/>
  <c r="O26" i="7"/>
  <c r="J26" i="7"/>
  <c r="AD25" i="7"/>
  <c r="AD38" i="7" s="1"/>
  <c r="Y25" i="7"/>
  <c r="Y38" i="7" s="1"/>
  <c r="T25" i="7"/>
  <c r="T38" i="7" s="1"/>
  <c r="O25" i="7"/>
  <c r="O38" i="7" s="1"/>
  <c r="J25" i="7"/>
  <c r="J38" i="7" s="1"/>
  <c r="AD21" i="7"/>
  <c r="Y21" i="7"/>
  <c r="T21" i="7"/>
  <c r="O21" i="7"/>
  <c r="J21" i="7"/>
  <c r="AD20" i="7"/>
  <c r="Y20" i="7"/>
  <c r="T20" i="7"/>
  <c r="O20" i="7"/>
  <c r="J20" i="7"/>
  <c r="AD19" i="7"/>
  <c r="Y19" i="7"/>
  <c r="T19" i="7"/>
  <c r="O19" i="7"/>
  <c r="J19" i="7"/>
  <c r="AD18" i="7"/>
  <c r="AD22" i="7" s="1"/>
  <c r="AD96" i="7" s="1"/>
  <c r="Y18" i="7"/>
  <c r="Y22" i="7" s="1"/>
  <c r="T18" i="7"/>
  <c r="T22" i="7" s="1"/>
  <c r="O18" i="7"/>
  <c r="O22" i="7" s="1"/>
  <c r="J18" i="7"/>
  <c r="J22" i="7" s="1"/>
  <c r="J96" i="7" s="1"/>
  <c r="AD15" i="7"/>
  <c r="AD95" i="7" s="1"/>
  <c r="AD99" i="7" s="1"/>
  <c r="J15" i="7"/>
  <c r="J95" i="7" s="1"/>
  <c r="AD14" i="7"/>
  <c r="Y14" i="7"/>
  <c r="T14" i="7"/>
  <c r="O14" i="7"/>
  <c r="O15" i="7" s="1"/>
  <c r="O95" i="7" s="1"/>
  <c r="J14" i="7"/>
  <c r="AD13" i="7"/>
  <c r="Y13" i="7"/>
  <c r="T13" i="7"/>
  <c r="O13" i="7"/>
  <c r="J13" i="7"/>
  <c r="AD12" i="7"/>
  <c r="Y12" i="7"/>
  <c r="Y15" i="7" s="1"/>
  <c r="Y95" i="7" s="1"/>
  <c r="Y99" i="7" s="1"/>
  <c r="T12" i="7"/>
  <c r="T15" i="7" s="1"/>
  <c r="T95" i="7" s="1"/>
  <c r="O12" i="7"/>
  <c r="J12" i="7"/>
  <c r="I6" i="7"/>
  <c r="J98" i="8" l="1"/>
  <c r="J97" i="8"/>
  <c r="AD97" i="8"/>
  <c r="AD100" i="8" s="1"/>
  <c r="J99" i="8"/>
  <c r="J100" i="8" s="1"/>
  <c r="O100" i="8"/>
  <c r="O101" i="8" s="1"/>
  <c r="T103" i="8"/>
  <c r="T101" i="8"/>
  <c r="T63" i="7"/>
  <c r="T52" i="7"/>
  <c r="T96" i="7" s="1"/>
  <c r="T99" i="7" s="1"/>
  <c r="Y102" i="7"/>
  <c r="Y100" i="7"/>
  <c r="AD102" i="7"/>
  <c r="AD100" i="7"/>
  <c r="O90" i="7"/>
  <c r="O97" i="7" s="1"/>
  <c r="J98" i="7"/>
  <c r="J92" i="7" s="1"/>
  <c r="O96" i="7"/>
  <c r="O99" i="7" s="1"/>
  <c r="AD101" i="8" l="1"/>
  <c r="AD103" i="8"/>
  <c r="O103" i="8"/>
  <c r="J103" i="8"/>
  <c r="J101" i="8"/>
  <c r="O100" i="7"/>
  <c r="O102" i="7"/>
  <c r="J99" i="7"/>
  <c r="T102" i="7"/>
  <c r="T100" i="7"/>
  <c r="J102" i="7" l="1"/>
  <c r="J100" i="7"/>
  <c r="J75" i="6" l="1"/>
  <c r="J86" i="6"/>
  <c r="AD94" i="6"/>
  <c r="AD50" i="6"/>
  <c r="AD84" i="6"/>
  <c r="AD83" i="6"/>
  <c r="AD82" i="6"/>
  <c r="AD49" i="6"/>
  <c r="AD35" i="6"/>
  <c r="AD34" i="6"/>
  <c r="Y73" i="6"/>
  <c r="Y74" i="6"/>
  <c r="Y81" i="6"/>
  <c r="Y80" i="6"/>
  <c r="Y79" i="6"/>
  <c r="Y78" i="6"/>
  <c r="Y77" i="6"/>
  <c r="Y72" i="6"/>
  <c r="Y71" i="6"/>
  <c r="Y70" i="6"/>
  <c r="Y69" i="6"/>
  <c r="Y68" i="6"/>
  <c r="Y63" i="6"/>
  <c r="Y64" i="6" s="1"/>
  <c r="Y59" i="6"/>
  <c r="Y58" i="6"/>
  <c r="Y57" i="6"/>
  <c r="Y56" i="6"/>
  <c r="Y55" i="6"/>
  <c r="Y54" i="6"/>
  <c r="Y53" i="6"/>
  <c r="Y47" i="6"/>
  <c r="Y46" i="6"/>
  <c r="Y45" i="6"/>
  <c r="Y44" i="6"/>
  <c r="Y43" i="6"/>
  <c r="Y42" i="6"/>
  <c r="Y41" i="6"/>
  <c r="Y37" i="6"/>
  <c r="Y31" i="6"/>
  <c r="Y30" i="6"/>
  <c r="Y29" i="6"/>
  <c r="Y28" i="6"/>
  <c r="Y27" i="6"/>
  <c r="Y26" i="6"/>
  <c r="Y25" i="6"/>
  <c r="Y21" i="6"/>
  <c r="Y20" i="6"/>
  <c r="Y19" i="6"/>
  <c r="Y18" i="6"/>
  <c r="Y14" i="6"/>
  <c r="Y13" i="6"/>
  <c r="Y15" i="6" s="1"/>
  <c r="Y92" i="6" s="1"/>
  <c r="Y12" i="6"/>
  <c r="J59" i="6"/>
  <c r="J58" i="6"/>
  <c r="T48" i="6"/>
  <c r="T33" i="6"/>
  <c r="T32" i="6"/>
  <c r="T29" i="6"/>
  <c r="Y75" i="6" l="1"/>
  <c r="Y86" i="6"/>
  <c r="Y22" i="6"/>
  <c r="Y60" i="6"/>
  <c r="Y50" i="6"/>
  <c r="Y38" i="6"/>
  <c r="O31" i="6"/>
  <c r="AD81" i="6"/>
  <c r="AD80" i="6"/>
  <c r="AD79" i="6"/>
  <c r="AD78" i="6"/>
  <c r="AD77" i="6"/>
  <c r="AD63" i="6"/>
  <c r="AD64" i="6" s="1"/>
  <c r="AD57" i="6"/>
  <c r="AD56" i="6"/>
  <c r="AD55" i="6"/>
  <c r="AD54" i="6"/>
  <c r="AD53" i="6"/>
  <c r="AD47" i="6"/>
  <c r="AD46" i="6"/>
  <c r="AD45" i="6"/>
  <c r="AD44" i="6"/>
  <c r="AD43" i="6"/>
  <c r="AD42" i="6"/>
  <c r="AD41" i="6"/>
  <c r="AD37" i="6"/>
  <c r="AD31" i="6"/>
  <c r="AD30" i="6"/>
  <c r="AD29" i="6"/>
  <c r="AD28" i="6"/>
  <c r="AD27" i="6"/>
  <c r="AD26" i="6"/>
  <c r="AD25" i="6"/>
  <c r="AD21" i="6"/>
  <c r="AD20" i="6"/>
  <c r="AD19" i="6"/>
  <c r="AD18" i="6"/>
  <c r="AD14" i="6"/>
  <c r="AD13" i="6"/>
  <c r="AD12" i="6"/>
  <c r="T81" i="6"/>
  <c r="T80" i="6"/>
  <c r="T79" i="6"/>
  <c r="T78" i="6"/>
  <c r="T77" i="6"/>
  <c r="T72" i="6"/>
  <c r="T71" i="6"/>
  <c r="T70" i="6"/>
  <c r="T69" i="6"/>
  <c r="T68" i="6"/>
  <c r="T63" i="6"/>
  <c r="T64" i="6" s="1"/>
  <c r="T57" i="6"/>
  <c r="T56" i="6"/>
  <c r="T55" i="6"/>
  <c r="T54" i="6"/>
  <c r="T53" i="6"/>
  <c r="T47" i="6"/>
  <c r="T46" i="6"/>
  <c r="T45" i="6"/>
  <c r="T44" i="6"/>
  <c r="T43" i="6"/>
  <c r="T42" i="6"/>
  <c r="T41" i="6"/>
  <c r="T50" i="6" s="1"/>
  <c r="T37" i="6"/>
  <c r="T31" i="6"/>
  <c r="T30" i="6"/>
  <c r="T28" i="6"/>
  <c r="T27" i="6"/>
  <c r="T26" i="6"/>
  <c r="T25" i="6"/>
  <c r="T21" i="6"/>
  <c r="T20" i="6"/>
  <c r="T19" i="6"/>
  <c r="T18" i="6"/>
  <c r="T14" i="6"/>
  <c r="T13" i="6"/>
  <c r="T12" i="6"/>
  <c r="O81" i="6"/>
  <c r="O80" i="6"/>
  <c r="O79" i="6"/>
  <c r="O78" i="6"/>
  <c r="O77" i="6"/>
  <c r="O72" i="6"/>
  <c r="O71" i="6"/>
  <c r="O70" i="6"/>
  <c r="O69" i="6"/>
  <c r="O68" i="6"/>
  <c r="O63" i="6"/>
  <c r="O64" i="6" s="1"/>
  <c r="O57" i="6"/>
  <c r="O56" i="6"/>
  <c r="O55" i="6"/>
  <c r="O54" i="6"/>
  <c r="O53" i="6"/>
  <c r="O47" i="6"/>
  <c r="O46" i="6"/>
  <c r="O45" i="6"/>
  <c r="O44" i="6"/>
  <c r="O43" i="6"/>
  <c r="O42" i="6"/>
  <c r="O41" i="6"/>
  <c r="O37" i="6"/>
  <c r="O30" i="6"/>
  <c r="O29" i="6"/>
  <c r="O28" i="6"/>
  <c r="O27" i="6"/>
  <c r="O26" i="6"/>
  <c r="O25" i="6"/>
  <c r="O21" i="6"/>
  <c r="O20" i="6"/>
  <c r="O19" i="6"/>
  <c r="O18" i="6"/>
  <c r="O14" i="6"/>
  <c r="O13" i="6"/>
  <c r="O12" i="6"/>
  <c r="AD60" i="6" l="1"/>
  <c r="AD38" i="6"/>
  <c r="AD93" i="6" s="1"/>
  <c r="AD96" i="6" s="1"/>
  <c r="Y96" i="6"/>
  <c r="Y97" i="6" s="1"/>
  <c r="T38" i="6"/>
  <c r="T60" i="6"/>
  <c r="T22" i="6"/>
  <c r="O60" i="6"/>
  <c r="O50" i="6"/>
  <c r="AD15" i="6"/>
  <c r="AD92" i="6" s="1"/>
  <c r="T75" i="6"/>
  <c r="T86" i="6"/>
  <c r="AD22" i="6"/>
  <c r="T15" i="6"/>
  <c r="T92" i="6" s="1"/>
  <c r="O86" i="6"/>
  <c r="O75" i="6"/>
  <c r="O38" i="6"/>
  <c r="O22" i="6"/>
  <c r="O15" i="6"/>
  <c r="O92" i="6" s="1"/>
  <c r="T94" i="6" l="1"/>
  <c r="T93" i="6"/>
  <c r="T96" i="6"/>
  <c r="O93" i="6"/>
  <c r="O87" i="6"/>
  <c r="O94" i="6" s="1"/>
  <c r="J14" i="6"/>
  <c r="J13" i="6"/>
  <c r="O96" i="6" l="1"/>
  <c r="O99" i="6" s="1"/>
  <c r="O97" i="6"/>
  <c r="Y99" i="6"/>
  <c r="J81" i="6"/>
  <c r="J80" i="6"/>
  <c r="J79" i="6"/>
  <c r="J78" i="6"/>
  <c r="J77" i="6"/>
  <c r="J57" i="6" l="1"/>
  <c r="J56" i="6"/>
  <c r="J55" i="6"/>
  <c r="J54" i="6"/>
  <c r="J53" i="6"/>
  <c r="J47" i="6"/>
  <c r="J46" i="6"/>
  <c r="J45" i="6"/>
  <c r="J44" i="6"/>
  <c r="J43" i="6"/>
  <c r="J42" i="6"/>
  <c r="J41" i="6"/>
  <c r="J37" i="6"/>
  <c r="J29" i="6"/>
  <c r="J28" i="6"/>
  <c r="J27" i="6"/>
  <c r="J31" i="6"/>
  <c r="J30" i="6"/>
  <c r="J26" i="6"/>
  <c r="J25" i="6"/>
  <c r="J20" i="6"/>
  <c r="J21" i="6"/>
  <c r="J19" i="6"/>
  <c r="J50" i="6" l="1"/>
  <c r="J60" i="6"/>
  <c r="J38" i="6"/>
  <c r="J18" i="6"/>
  <c r="J22" i="6" s="1"/>
  <c r="J12" i="6" l="1"/>
  <c r="J15" i="6" s="1"/>
  <c r="I6" i="6" l="1"/>
  <c r="J69" i="6" l="1"/>
  <c r="J70" i="6"/>
  <c r="J71" i="6"/>
  <c r="J72" i="6"/>
  <c r="J68" i="6"/>
  <c r="J92" i="6"/>
  <c r="J63" i="6"/>
  <c r="J94" i="6" l="1"/>
  <c r="J64" i="6"/>
  <c r="J93" i="6" s="1"/>
  <c r="J95" i="6" l="1"/>
  <c r="J89" i="6" s="1"/>
  <c r="J97" i="6" l="1"/>
  <c r="J99" i="6"/>
  <c r="T99" i="6" l="1"/>
  <c r="T97" i="6"/>
  <c r="AD97" i="6"/>
  <c r="AD99" i="6"/>
</calcChain>
</file>

<file path=xl/sharedStrings.xml><?xml version="1.0" encoding="utf-8"?>
<sst xmlns="http://schemas.openxmlformats.org/spreadsheetml/2006/main" count="1163" uniqueCount="143">
  <si>
    <t>PROJECT TITLE:</t>
  </si>
  <si>
    <t>Date:</t>
  </si>
  <si>
    <t>COST CENTER:</t>
  </si>
  <si>
    <t>Reference:</t>
  </si>
  <si>
    <t>No.</t>
  </si>
  <si>
    <t>SCOPE OF WORKS</t>
  </si>
  <si>
    <t>UNIT</t>
  </si>
  <si>
    <t>QTY</t>
  </si>
  <si>
    <t>U/RATE</t>
  </si>
  <si>
    <t>AMOUNT</t>
  </si>
  <si>
    <t>A.</t>
  </si>
  <si>
    <t>GENERAL REQUIREMENTS</t>
  </si>
  <si>
    <t>Sub-Total</t>
  </si>
  <si>
    <t>GRAND TOTAL</t>
  </si>
  <si>
    <t>Php</t>
  </si>
  <si>
    <t>Visa</t>
  </si>
  <si>
    <t>Date</t>
  </si>
  <si>
    <t xml:space="preserve"> </t>
  </si>
  <si>
    <t xml:space="preserve"> Noted by:</t>
  </si>
  <si>
    <t>The Grand total indicated above constitute the Fixed Lump Sum Price of our bid which includes the cost of materials, labor, equipments, overhead profits and all other construction related costs to satisfactorily complete the work in accordance with the drawings, Scope of Work, Specifications and other related bid documents.</t>
  </si>
  <si>
    <t>It is understood that the quantities and unit prices indicated above are complete and any item not shown but otherwise required to satisfactorily complete the work are considered built-in and included in our Fixed Lump Sum Price. It is also understood that this Bid Breakdown is part of our proposal and the Owner can use this as one of the basis for evaluation.</t>
  </si>
  <si>
    <t>Submitted by:</t>
  </si>
  <si>
    <t>(Company Name)</t>
  </si>
  <si>
    <t>Safety Provisions</t>
  </si>
  <si>
    <t>lot</t>
  </si>
  <si>
    <t>CONSUMABLES</t>
  </si>
  <si>
    <t>LABOR COSTING</t>
  </si>
  <si>
    <t xml:space="preserve">      Welders</t>
  </si>
  <si>
    <t>Man'r</t>
  </si>
  <si>
    <t>Summary:</t>
  </si>
  <si>
    <t>Labor cost</t>
  </si>
  <si>
    <t>Mark-up / profit</t>
  </si>
  <si>
    <t>GRAND TOTAL COST  (VAT Exclusive)</t>
  </si>
  <si>
    <t>GRAND TOTAL COST (VAT Inclusive)</t>
  </si>
  <si>
    <t>COMPLETION</t>
  </si>
  <si>
    <t>days</t>
  </si>
  <si>
    <t xml:space="preserve">Construction Duration : </t>
  </si>
  <si>
    <t>General Requirements</t>
  </si>
  <si>
    <t>Tools &amp; Equipment Rentals</t>
  </si>
  <si>
    <t>B</t>
  </si>
  <si>
    <t>D</t>
  </si>
  <si>
    <t xml:space="preserve">      Safety Officer</t>
  </si>
  <si>
    <t xml:space="preserve">      Skilled Helpers/scaffolders</t>
  </si>
  <si>
    <t>Mobilization/Demobilization</t>
  </si>
  <si>
    <t>NPI will Provide</t>
  </si>
  <si>
    <t xml:space="preserve">      Fitter</t>
  </si>
  <si>
    <t>C</t>
  </si>
  <si>
    <t>Manpower</t>
  </si>
  <si>
    <t>No. of Days</t>
  </si>
  <si>
    <t>Rate</t>
  </si>
  <si>
    <t>Enclosure</t>
  </si>
  <si>
    <t>Scaffolding Rent</t>
  </si>
  <si>
    <t>Tarpauline</t>
  </si>
  <si>
    <t>Sandwich Panel</t>
  </si>
  <si>
    <t>Duct Tape &amp; other consumable</t>
  </si>
  <si>
    <t>CAGE &amp; Big Bag platform</t>
  </si>
  <si>
    <t>2"x2"x3mm thck Square tube,SS 304</t>
  </si>
  <si>
    <t>le</t>
  </si>
  <si>
    <t>5mm x 6m round bar</t>
  </si>
  <si>
    <t>4" SS 304 pipe,Sch 40,Welded</t>
  </si>
  <si>
    <t>2" SS 304 Pipe,Sch 40,Welded</t>
  </si>
  <si>
    <t>Fabricated SS hinges</t>
  </si>
  <si>
    <t>pcs</t>
  </si>
  <si>
    <t>Fabricated SSBarrel Bolt</t>
  </si>
  <si>
    <t>150mmx150mmx10mm thck SS Plate</t>
  </si>
  <si>
    <t>Footing - 16 set</t>
  </si>
  <si>
    <t>CIVIL WORKS</t>
  </si>
  <si>
    <t>Fabrication works</t>
  </si>
  <si>
    <t>Platform Extension and Railings</t>
  </si>
  <si>
    <t>4"x6"x10mm thck MS I Beam</t>
  </si>
  <si>
    <t>2"x4"x5mm thck MS C-Purlins</t>
  </si>
  <si>
    <t>4'x8'x3mm SS checkered Plate</t>
  </si>
  <si>
    <t>4'x8'x5mm MS Plain Sheet</t>
  </si>
  <si>
    <t>4'x8'x3mm MS Plain Sheet</t>
  </si>
  <si>
    <t>SS Stairs</t>
  </si>
  <si>
    <t>4'x8'x5mm SS checkered Plate</t>
  </si>
  <si>
    <t>1.5"x5mm thck SS 304 Flat Bar</t>
  </si>
  <si>
    <t>SS Footing</t>
  </si>
  <si>
    <t>Set</t>
  </si>
  <si>
    <t>sht</t>
  </si>
  <si>
    <t xml:space="preserve">      Project Engineer/Supervisor</t>
  </si>
  <si>
    <t>Supply of labor and consumables for the Installation of Mechanical Works for Dryblending Project Phase 2</t>
  </si>
  <si>
    <t>Fabrication</t>
  </si>
  <si>
    <t>Installation</t>
  </si>
  <si>
    <t>E</t>
  </si>
  <si>
    <t>F</t>
  </si>
  <si>
    <t>Materials &amp; Consumables</t>
  </si>
  <si>
    <t>Administrative cost(10%)</t>
  </si>
  <si>
    <t>CARI.03%</t>
  </si>
  <si>
    <t>In House</t>
  </si>
  <si>
    <t>O and J</t>
  </si>
  <si>
    <t>Fedcon</t>
  </si>
  <si>
    <t>Acepack</t>
  </si>
  <si>
    <t>megantech</t>
  </si>
  <si>
    <t>10mm dia. X4inch SS 304 bolt w/ SS 304 Cap Nut</t>
  </si>
  <si>
    <t>G.I Sheet 1.5mm thck</t>
  </si>
  <si>
    <t>2"x10mm SS Plat Bar,SS 304</t>
  </si>
  <si>
    <t>2"x3mm thck SS angle Bar</t>
  </si>
  <si>
    <t>Steps Bendeng</t>
  </si>
  <si>
    <t>SS 304 10mm thk Plate 4'x8'</t>
  </si>
  <si>
    <t xml:space="preserve">      Machinist</t>
  </si>
  <si>
    <t xml:space="preserve">      Finisher</t>
  </si>
  <si>
    <t>Tension Rod</t>
  </si>
  <si>
    <t>SS 304 Angle Bar 1"x1"x3mmthkx6m long</t>
  </si>
  <si>
    <t>2"x5mm(10mm) thck SS 304 Flat Bar</t>
  </si>
  <si>
    <t>1.5"(2") SS IDF Tube</t>
  </si>
  <si>
    <t xml:space="preserve">      Scaffolder</t>
  </si>
  <si>
    <t xml:space="preserve">      Mason</t>
  </si>
  <si>
    <t xml:space="preserve">      Fire Watcher</t>
  </si>
  <si>
    <t>Hinges</t>
  </si>
  <si>
    <t>Barrel bolt</t>
  </si>
  <si>
    <t>2"x10mmthck SS 304 Flat Bar</t>
  </si>
  <si>
    <t>SS Footing - 2 pcs</t>
  </si>
  <si>
    <t>2" SS IDF Tube</t>
  </si>
  <si>
    <t>4'x8'x10mm SS checkered Plate</t>
  </si>
  <si>
    <t>IN HOUSE</t>
  </si>
  <si>
    <t>O AND J</t>
  </si>
  <si>
    <t>FEDCON</t>
  </si>
  <si>
    <t>A</t>
  </si>
  <si>
    <t>MATERIALS COST AND CONSUMABLES</t>
  </si>
  <si>
    <t>LABOR COST</t>
  </si>
  <si>
    <t>CARI</t>
  </si>
  <si>
    <t>ADMINISTRATIVE COST</t>
  </si>
  <si>
    <t>OVERHEAD/CONTINGENCY</t>
  </si>
  <si>
    <t>G</t>
  </si>
  <si>
    <t>MARK UP PROFIT</t>
  </si>
  <si>
    <t>ACEPACK</t>
  </si>
  <si>
    <t>MEGANTECH</t>
  </si>
  <si>
    <t>10mmdia x4inch SS 304 cup nut</t>
  </si>
  <si>
    <t>Footing - 20 set</t>
  </si>
  <si>
    <t>2"  SS IDF Tube</t>
  </si>
  <si>
    <t>4'x8'x6mm SS checkered Plate</t>
  </si>
  <si>
    <t>SS Flat bar 10mm x200mmx2440</t>
  </si>
  <si>
    <t>set</t>
  </si>
  <si>
    <t>ORIGINAL QUOTATION</t>
  </si>
  <si>
    <t>RECONCILED QUOTATION</t>
  </si>
  <si>
    <t>Subject: Supply of labor and consumables for the Installation of Mechanical Works for Dryblending Project Phase 2</t>
  </si>
  <si>
    <t>Dated: July 19, 2021</t>
  </si>
  <si>
    <t>35 working days</t>
  </si>
  <si>
    <t>H</t>
  </si>
  <si>
    <t>I</t>
  </si>
  <si>
    <t>inhouse quotation + Contractor quotation</t>
  </si>
  <si>
    <t>In house adjusted quantity + Contractor adjusted quantity  and reconciled quotation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</si>
</sst>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
    <numFmt numFmtId="165" formatCode="[$-409]d\-mmm\-yy;@"/>
    <numFmt numFmtId="166" formatCode="0.00_)"/>
    <numFmt numFmtId="167" formatCode="0.0."/>
    <numFmt numFmtId="168" formatCode="[$-409]mmmm\ d\,\ yyyy;@"/>
  </numFmts>
  <fonts count="71">
    <font>
      <sz val="10"/>
      <name val="Arial"/>
    </font>
    <font>
      <sz val="10"/>
      <name val="Arial"/>
      <family val="2"/>
    </font>
    <font>
      <sz val="10"/>
      <name val="Courier"/>
      <family val="3"/>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8"/>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i/>
      <sz val="16"/>
      <name val="Helv"/>
    </font>
    <font>
      <sz val="10"/>
      <name val="Courier"/>
      <family val="3"/>
    </font>
    <font>
      <b/>
      <sz val="11"/>
      <color indexed="63"/>
      <name val="Calibri"/>
      <family val="2"/>
    </font>
    <font>
      <b/>
      <sz val="18"/>
      <color indexed="56"/>
      <name val="Cambria"/>
      <family val="2"/>
    </font>
    <font>
      <b/>
      <sz val="11"/>
      <color indexed="8"/>
      <name val="Calibri"/>
      <family val="2"/>
    </font>
    <font>
      <sz val="11"/>
      <color indexed="10"/>
      <name val="Calibri"/>
      <family val="2"/>
    </font>
    <font>
      <sz val="20"/>
      <name val="Nestle Logo"/>
      <charset val="2"/>
    </font>
    <font>
      <b/>
      <sz val="10"/>
      <name val="Arial"/>
      <family val="2"/>
    </font>
    <font>
      <sz val="10"/>
      <name val="Tahoma"/>
      <family val="2"/>
    </font>
    <font>
      <sz val="10"/>
      <name val="Verdana"/>
      <family val="2"/>
    </font>
    <font>
      <b/>
      <sz val="12"/>
      <name val="Verdana"/>
      <family val="2"/>
    </font>
    <font>
      <b/>
      <sz val="10"/>
      <color indexed="12"/>
      <name val="Verdana"/>
      <family val="2"/>
    </font>
    <font>
      <b/>
      <sz val="10"/>
      <color indexed="18"/>
      <name val="Verdana"/>
      <family val="2"/>
    </font>
    <font>
      <sz val="10"/>
      <color indexed="18"/>
      <name val="Verdana"/>
      <family val="2"/>
    </font>
    <font>
      <b/>
      <sz val="12"/>
      <color indexed="18"/>
      <name val="Verdana"/>
      <family val="2"/>
    </font>
    <font>
      <b/>
      <sz val="8"/>
      <name val="Arial"/>
      <family val="2"/>
    </font>
    <font>
      <sz val="8"/>
      <name val="Arial"/>
      <family val="2"/>
    </font>
    <font>
      <b/>
      <i/>
      <sz val="12"/>
      <name val="Verdana"/>
      <family val="2"/>
    </font>
    <font>
      <sz val="10"/>
      <name val="Arial"/>
      <family val="2"/>
    </font>
    <font>
      <sz val="10"/>
      <color indexed="10"/>
      <name val="Verdana"/>
      <family val="2"/>
    </font>
    <font>
      <sz val="12"/>
      <name val="Verdana"/>
      <family val="2"/>
    </font>
    <font>
      <b/>
      <sz val="11"/>
      <color indexed="18"/>
      <name val="Verdana"/>
      <family val="2"/>
    </font>
    <font>
      <sz val="11"/>
      <name val="Verdana"/>
      <family val="2"/>
    </font>
    <font>
      <sz val="11"/>
      <color indexed="18"/>
      <name val="Verdana"/>
      <family val="2"/>
    </font>
    <font>
      <sz val="11"/>
      <name val="Arial"/>
      <family val="2"/>
    </font>
    <font>
      <b/>
      <i/>
      <sz val="11"/>
      <name val="Arial"/>
      <family val="2"/>
    </font>
    <font>
      <b/>
      <sz val="11"/>
      <name val="Arial"/>
      <family val="2"/>
    </font>
    <font>
      <b/>
      <sz val="11"/>
      <color indexed="18"/>
      <name val="Arial"/>
      <family val="2"/>
    </font>
    <font>
      <b/>
      <sz val="11"/>
      <color indexed="12"/>
      <name val="Arial"/>
      <family val="2"/>
    </font>
    <font>
      <i/>
      <sz val="11"/>
      <name val="Verdana"/>
      <family val="2"/>
    </font>
    <font>
      <i/>
      <sz val="11"/>
      <name val="Arial"/>
      <family val="2"/>
    </font>
    <font>
      <b/>
      <sz val="11"/>
      <color rgb="FF21038F"/>
      <name val="Verdana"/>
      <family val="2"/>
    </font>
    <font>
      <sz val="11"/>
      <color theme="1"/>
      <name val="Verdana"/>
      <family val="2"/>
    </font>
    <font>
      <b/>
      <sz val="10"/>
      <color rgb="FF21038F"/>
      <name val="Verdana"/>
      <family val="2"/>
    </font>
    <font>
      <b/>
      <i/>
      <sz val="11"/>
      <color rgb="FF21038F"/>
      <name val="Arial"/>
      <family val="2"/>
    </font>
    <font>
      <sz val="11"/>
      <color rgb="FF21038F"/>
      <name val="Arial"/>
      <family val="2"/>
    </font>
    <font>
      <sz val="11"/>
      <color rgb="FF21038F"/>
      <name val="Verdana"/>
      <family val="2"/>
    </font>
    <font>
      <b/>
      <sz val="11"/>
      <color rgb="FF000099"/>
      <name val="Verdana"/>
      <family val="2"/>
    </font>
    <font>
      <b/>
      <sz val="12"/>
      <color rgb="FF000099"/>
      <name val="Verdana"/>
      <family val="2"/>
    </font>
    <font>
      <sz val="10"/>
      <color rgb="FF000099"/>
      <name val="Arial"/>
      <family val="2"/>
    </font>
    <font>
      <b/>
      <sz val="11"/>
      <name val="Verdana"/>
      <family val="2"/>
    </font>
    <font>
      <sz val="11"/>
      <color rgb="FFFF0000"/>
      <name val="Verdana"/>
      <family val="2"/>
    </font>
    <font>
      <sz val="11"/>
      <color rgb="FFFF0000"/>
      <name val="Arial"/>
      <family val="2"/>
    </font>
    <font>
      <b/>
      <sz val="11"/>
      <color rgb="FFFF0000"/>
      <name val="Verdana"/>
      <family val="2"/>
    </font>
    <font>
      <sz val="10"/>
      <color theme="1"/>
      <name val="Arial"/>
      <family val="2"/>
    </font>
    <font>
      <b/>
      <sz val="12"/>
      <name val="Arial"/>
      <family val="2"/>
    </font>
    <font>
      <b/>
      <i/>
      <sz val="10"/>
      <name val="Arial"/>
      <family val="2"/>
    </font>
    <font>
      <b/>
      <sz val="11"/>
      <color theme="1"/>
      <name val="Verdana"/>
      <family val="2"/>
    </font>
    <font>
      <b/>
      <sz val="16"/>
      <name val="Arial"/>
      <family val="2"/>
    </font>
    <font>
      <b/>
      <sz val="12"/>
      <color theme="1"/>
      <name val="Verdana"/>
      <family val="2"/>
    </font>
    <font>
      <b/>
      <sz val="10"/>
      <color theme="1"/>
      <name val="Arial"/>
      <family val="2"/>
    </font>
    <font>
      <b/>
      <sz val="8"/>
      <color theme="1"/>
      <name val="Arial"/>
      <family val="2"/>
    </font>
    <font>
      <sz val="11"/>
      <color theme="1"/>
      <name val="Arial"/>
      <family val="2"/>
    </font>
    <font>
      <sz val="26"/>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s>
  <borders count="6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right/>
      <top style="thin">
        <color indexed="64"/>
      </top>
      <bottom style="medium">
        <color indexed="64"/>
      </bottom>
      <diagonal/>
    </border>
    <border>
      <left/>
      <right style="thin">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bottom style="thin">
        <color indexed="64"/>
      </bottom>
      <diagonal/>
    </border>
    <border>
      <left/>
      <right style="medium">
        <color indexed="64"/>
      </right>
      <top style="thin">
        <color indexed="64"/>
      </top>
      <bottom style="medium">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52">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38" fontId="10" fillId="22"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10" fontId="10" fillId="23" borderId="6" applyNumberFormat="0" applyBorder="0" applyAlignment="0" applyProtection="0"/>
    <xf numFmtId="0" fontId="15" fillId="0" borderId="7" applyNumberFormat="0" applyFill="0" applyAlignment="0" applyProtection="0"/>
    <xf numFmtId="0" fontId="16" fillId="24" borderId="0" applyNumberFormat="0" applyBorder="0" applyAlignment="0" applyProtection="0"/>
    <xf numFmtId="166" fontId="17" fillId="0" borderId="0"/>
    <xf numFmtId="166" fontId="18" fillId="0" borderId="0"/>
    <xf numFmtId="0" fontId="1" fillId="25" borderId="8" applyNumberFormat="0" applyFont="0" applyAlignment="0" applyProtection="0"/>
    <xf numFmtId="0" fontId="19" fillId="20" borderId="9" applyNumberFormat="0" applyAlignment="0" applyProtection="0"/>
    <xf numFmtId="10" fontId="1" fillId="0" borderId="0" applyFont="0" applyFill="0" applyBorder="0" applyAlignment="0" applyProtection="0"/>
    <xf numFmtId="9" fontId="1" fillId="0" borderId="0" applyFont="0" applyFill="0" applyBorder="0" applyAlignment="0" applyProtection="0"/>
    <xf numFmtId="166" fontId="2" fillId="0" borderId="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cellStyleXfs>
  <cellXfs count="308">
    <xf numFmtId="0" fontId="0" fillId="0" borderId="0" xfId="0"/>
    <xf numFmtId="0" fontId="1" fillId="0" borderId="0" xfId="43" applyNumberFormat="1" applyFont="1" applyAlignment="1">
      <alignment vertical="center"/>
    </xf>
    <xf numFmtId="0" fontId="1" fillId="0" borderId="0" xfId="43" applyNumberFormat="1" applyFont="1"/>
    <xf numFmtId="166" fontId="25" fillId="0" borderId="0" xfId="43" applyFont="1" applyBorder="1" applyAlignment="1">
      <alignment horizontal="left" vertical="center"/>
    </xf>
    <xf numFmtId="166" fontId="25" fillId="0" borderId="0" xfId="43" applyFont="1" applyBorder="1" applyAlignment="1">
      <alignment horizontal="left"/>
    </xf>
    <xf numFmtId="166" fontId="25" fillId="0" borderId="11" xfId="43" applyFont="1" applyBorder="1" applyAlignment="1">
      <alignment horizontal="left"/>
    </xf>
    <xf numFmtId="0" fontId="26" fillId="0" borderId="12" xfId="43" applyNumberFormat="1" applyFont="1" applyBorder="1"/>
    <xf numFmtId="0" fontId="26" fillId="0" borderId="13" xfId="43" applyNumberFormat="1" applyFont="1" applyBorder="1"/>
    <xf numFmtId="0" fontId="26" fillId="0" borderId="0" xfId="43" applyNumberFormat="1" applyFont="1" applyBorder="1" applyAlignment="1">
      <alignment horizontal="right"/>
    </xf>
    <xf numFmtId="0" fontId="26" fillId="0" borderId="0" xfId="43" applyNumberFormat="1" applyFont="1"/>
    <xf numFmtId="0" fontId="26" fillId="0" borderId="0" xfId="43" applyNumberFormat="1" applyFont="1" applyAlignment="1">
      <alignment vertical="center"/>
    </xf>
    <xf numFmtId="0" fontId="26" fillId="0" borderId="14" xfId="43" applyNumberFormat="1" applyFont="1" applyBorder="1"/>
    <xf numFmtId="0" fontId="26" fillId="0" borderId="0" xfId="43" applyNumberFormat="1" applyFont="1" applyBorder="1"/>
    <xf numFmtId="0" fontId="29" fillId="0" borderId="0" xfId="43" applyNumberFormat="1" applyFont="1" applyAlignment="1">
      <alignment vertical="center" shrinkToFit="1"/>
    </xf>
    <xf numFmtId="0" fontId="30" fillId="0" borderId="0" xfId="43" applyNumberFormat="1" applyFont="1" applyAlignment="1">
      <alignment vertical="center" shrinkToFit="1"/>
    </xf>
    <xf numFmtId="0" fontId="24" fillId="0" borderId="0" xfId="43" applyNumberFormat="1" applyFont="1" applyAlignment="1">
      <alignment vertical="center"/>
    </xf>
    <xf numFmtId="0" fontId="32" fillId="0" borderId="0" xfId="43" applyNumberFormat="1" applyFont="1" applyBorder="1" applyAlignment="1">
      <alignment vertical="center"/>
    </xf>
    <xf numFmtId="0" fontId="24" fillId="0" borderId="0" xfId="43" applyNumberFormat="1" applyFont="1"/>
    <xf numFmtId="0" fontId="26" fillId="0" borderId="0" xfId="43" applyNumberFormat="1" applyFont="1" applyAlignment="1">
      <alignment vertical="center" shrinkToFit="1"/>
    </xf>
    <xf numFmtId="43" fontId="1" fillId="0" borderId="0" xfId="28" applyFont="1" applyAlignment="1">
      <alignment vertical="center"/>
    </xf>
    <xf numFmtId="43" fontId="24" fillId="0" borderId="0" xfId="28" applyFont="1" applyAlignment="1">
      <alignment vertical="center"/>
    </xf>
    <xf numFmtId="43" fontId="32" fillId="0" borderId="0" xfId="28" applyFont="1" applyBorder="1" applyAlignment="1">
      <alignment vertical="center"/>
    </xf>
    <xf numFmtId="43" fontId="35" fillId="0" borderId="0" xfId="28" applyFont="1" applyAlignment="1">
      <alignment vertical="center"/>
    </xf>
    <xf numFmtId="0" fontId="36" fillId="0" borderId="0" xfId="43" quotePrefix="1" applyNumberFormat="1" applyFont="1" applyAlignment="1">
      <alignment vertical="center"/>
    </xf>
    <xf numFmtId="0" fontId="31" fillId="0" borderId="0" xfId="43" applyNumberFormat="1" applyFont="1" applyAlignment="1">
      <alignment vertical="center" shrinkToFit="1"/>
    </xf>
    <xf numFmtId="0" fontId="27" fillId="22" borderId="6" xfId="43" applyNumberFormat="1" applyFont="1" applyFill="1" applyBorder="1" applyAlignment="1">
      <alignment horizontal="center" vertical="center" wrapText="1"/>
    </xf>
    <xf numFmtId="0" fontId="27" fillId="22" borderId="17" xfId="43" applyNumberFormat="1" applyFont="1" applyFill="1" applyBorder="1" applyAlignment="1">
      <alignment horizontal="center" vertical="center" wrapText="1"/>
    </xf>
    <xf numFmtId="0" fontId="37" fillId="0" borderId="0" xfId="43" applyNumberFormat="1" applyFont="1" applyAlignment="1">
      <alignment vertical="center" wrapText="1"/>
    </xf>
    <xf numFmtId="0" fontId="38" fillId="0" borderId="6" xfId="0" applyFont="1" applyBorder="1" applyAlignment="1">
      <alignment horizontal="center" vertical="center"/>
    </xf>
    <xf numFmtId="43" fontId="38" fillId="0" borderId="6" xfId="28" applyFont="1" applyBorder="1" applyAlignment="1">
      <alignment vertical="center"/>
    </xf>
    <xf numFmtId="43" fontId="38" fillId="0" borderId="17" xfId="28" applyFont="1" applyBorder="1" applyAlignment="1">
      <alignment vertical="center"/>
    </xf>
    <xf numFmtId="0" fontId="39" fillId="0" borderId="6" xfId="43" applyNumberFormat="1" applyFont="1" applyBorder="1" applyAlignment="1">
      <alignment vertical="center" shrinkToFit="1"/>
    </xf>
    <xf numFmtId="0" fontId="39" fillId="0" borderId="6" xfId="0" applyFont="1" applyBorder="1" applyAlignment="1">
      <alignment horizontal="center" vertical="center"/>
    </xf>
    <xf numFmtId="0" fontId="39" fillId="0" borderId="18" xfId="0" applyFont="1" applyBorder="1" applyAlignment="1">
      <alignment horizontal="center" vertical="center"/>
    </xf>
    <xf numFmtId="43" fontId="39" fillId="0" borderId="6" xfId="28" applyFont="1" applyBorder="1" applyAlignment="1">
      <alignment vertical="center"/>
    </xf>
    <xf numFmtId="43" fontId="39" fillId="0" borderId="17" xfId="28" applyFont="1" applyBorder="1" applyAlignment="1">
      <alignment vertical="center"/>
    </xf>
    <xf numFmtId="0" fontId="39" fillId="26" borderId="20" xfId="0" applyFont="1" applyFill="1" applyBorder="1" applyAlignment="1">
      <alignment horizontal="left" vertical="center"/>
    </xf>
    <xf numFmtId="0" fontId="39" fillId="26" borderId="21" xfId="0" applyFont="1" applyFill="1" applyBorder="1" applyAlignment="1">
      <alignment vertical="center"/>
    </xf>
    <xf numFmtId="0" fontId="39" fillId="26" borderId="18" xfId="0" applyFont="1" applyFill="1" applyBorder="1" applyAlignment="1">
      <alignment horizontal="center" vertical="center"/>
    </xf>
    <xf numFmtId="0" fontId="39" fillId="26" borderId="21" xfId="0" applyFont="1" applyFill="1" applyBorder="1" applyAlignment="1">
      <alignment horizontal="center" vertical="center"/>
    </xf>
    <xf numFmtId="0" fontId="40" fillId="0" borderId="6" xfId="0" applyFont="1" applyBorder="1" applyAlignment="1">
      <alignment horizontal="center" vertical="center"/>
    </xf>
    <xf numFmtId="2" fontId="40" fillId="0" borderId="21" xfId="0" applyNumberFormat="1" applyFont="1" applyBorder="1" applyAlignment="1">
      <alignment horizontal="center" vertical="center"/>
    </xf>
    <xf numFmtId="43" fontId="40" fillId="0" borderId="6" xfId="28" applyFont="1" applyBorder="1" applyAlignment="1">
      <alignment vertical="center"/>
    </xf>
    <xf numFmtId="43" fontId="38" fillId="0" borderId="17" xfId="28" applyFont="1" applyFill="1" applyBorder="1" applyAlignment="1">
      <alignment vertical="center"/>
    </xf>
    <xf numFmtId="0" fontId="40" fillId="0" borderId="23" xfId="0" applyFont="1" applyBorder="1" applyAlignment="1">
      <alignment horizontal="center" vertical="center"/>
    </xf>
    <xf numFmtId="2" fontId="40" fillId="0" borderId="24" xfId="0" applyNumberFormat="1" applyFont="1" applyBorder="1" applyAlignment="1">
      <alignment horizontal="center" vertical="center"/>
    </xf>
    <xf numFmtId="43" fontId="40" fillId="0" borderId="23" xfId="28" applyFont="1" applyBorder="1" applyAlignment="1">
      <alignment vertical="center"/>
    </xf>
    <xf numFmtId="0" fontId="49" fillId="0" borderId="23" xfId="0" applyFont="1" applyBorder="1" applyAlignment="1">
      <alignment horizontal="center" vertical="center"/>
    </xf>
    <xf numFmtId="43" fontId="48" fillId="0" borderId="17" xfId="28" applyFont="1" applyBorder="1" applyAlignment="1">
      <alignment vertical="center"/>
    </xf>
    <xf numFmtId="0" fontId="39" fillId="0" borderId="24" xfId="0" applyNumberFormat="1" applyFont="1" applyBorder="1" applyAlignment="1">
      <alignment horizontal="center" vertical="center"/>
    </xf>
    <xf numFmtId="0" fontId="41" fillId="0" borderId="6" xfId="0" applyFont="1" applyBorder="1" applyAlignment="1">
      <alignment horizontal="center" vertical="center"/>
    </xf>
    <xf numFmtId="0" fontId="44" fillId="0" borderId="25" xfId="0" applyFont="1" applyBorder="1" applyAlignment="1">
      <alignment horizontal="right" vertical="center" wrapText="1"/>
    </xf>
    <xf numFmtId="0" fontId="38" fillId="0" borderId="26" xfId="0" applyFont="1" applyBorder="1" applyAlignment="1">
      <alignment horizontal="left" vertical="center" wrapText="1"/>
    </xf>
    <xf numFmtId="0" fontId="38" fillId="0" borderId="11" xfId="0" applyFont="1" applyBorder="1" applyAlignment="1">
      <alignment horizontal="left" vertical="center" wrapText="1"/>
    </xf>
    <xf numFmtId="43" fontId="38" fillId="0" borderId="26" xfId="28" applyFont="1" applyBorder="1" applyAlignment="1">
      <alignment horizontal="right" vertical="center" wrapText="1"/>
    </xf>
    <xf numFmtId="0" fontId="41" fillId="0" borderId="14" xfId="43" applyNumberFormat="1" applyFont="1" applyBorder="1" applyAlignment="1"/>
    <xf numFmtId="0" fontId="41" fillId="0" borderId="0" xfId="43" applyNumberFormat="1" applyFont="1" applyBorder="1"/>
    <xf numFmtId="0" fontId="41" fillId="0" borderId="28" xfId="43" applyNumberFormat="1" applyFont="1" applyBorder="1"/>
    <xf numFmtId="0" fontId="41" fillId="0" borderId="13" xfId="43" applyNumberFormat="1" applyFont="1" applyBorder="1" applyAlignment="1">
      <alignment horizontal="left" vertical="center" wrapText="1" indent="1"/>
    </xf>
    <xf numFmtId="0" fontId="41" fillId="0" borderId="15" xfId="43" applyNumberFormat="1" applyFont="1" applyBorder="1" applyAlignment="1">
      <alignment horizontal="left" vertical="center" wrapText="1" indent="1"/>
    </xf>
    <xf numFmtId="0" fontId="45" fillId="0" borderId="21" xfId="43" applyNumberFormat="1" applyFont="1" applyBorder="1" applyAlignment="1">
      <alignment horizontal="center"/>
    </xf>
    <xf numFmtId="168" fontId="46" fillId="0" borderId="29" xfId="43" applyNumberFormat="1" applyFont="1" applyBorder="1" applyAlignment="1">
      <alignment horizontal="center" vertical="top"/>
    </xf>
    <xf numFmtId="43" fontId="50" fillId="0" borderId="17" xfId="28" applyFont="1" applyBorder="1" applyAlignment="1">
      <alignment vertical="center"/>
    </xf>
    <xf numFmtId="43" fontId="54" fillId="0" borderId="17" xfId="28" applyFont="1" applyBorder="1" applyAlignment="1">
      <alignment vertical="center"/>
    </xf>
    <xf numFmtId="164" fontId="38" fillId="0" borderId="19" xfId="43" applyNumberFormat="1" applyFont="1" applyBorder="1" applyAlignment="1">
      <alignment horizontal="center" vertical="center"/>
    </xf>
    <xf numFmtId="164" fontId="38" fillId="0" borderId="33" xfId="43" applyNumberFormat="1" applyFont="1" applyBorder="1" applyAlignment="1">
      <alignment horizontal="center" vertical="center" wrapText="1"/>
    </xf>
    <xf numFmtId="0" fontId="43" fillId="0" borderId="35" xfId="43" applyNumberFormat="1" applyFont="1" applyBorder="1" applyAlignment="1">
      <alignment horizontal="center" vertical="center"/>
    </xf>
    <xf numFmtId="164" fontId="40" fillId="0" borderId="19" xfId="43" applyNumberFormat="1" applyFont="1" applyBorder="1" applyAlignment="1">
      <alignment horizontal="center" vertical="center"/>
    </xf>
    <xf numFmtId="0" fontId="27" fillId="22" borderId="19" xfId="43" applyNumberFormat="1" applyFont="1" applyFill="1" applyBorder="1" applyAlignment="1">
      <alignment horizontal="center" vertical="center" wrapText="1"/>
    </xf>
    <xf numFmtId="0" fontId="38" fillId="0" borderId="6" xfId="0" applyFont="1" applyBorder="1" applyAlignment="1">
      <alignment vertical="center"/>
    </xf>
    <xf numFmtId="0" fontId="38" fillId="0" borderId="6" xfId="0" applyFont="1" applyBorder="1" applyAlignment="1">
      <alignment horizontal="right" vertical="center"/>
    </xf>
    <xf numFmtId="0" fontId="41" fillId="0" borderId="6" xfId="0" applyFont="1" applyBorder="1" applyAlignment="1">
      <alignment vertical="center"/>
    </xf>
    <xf numFmtId="167" fontId="39" fillId="0" borderId="19" xfId="43" applyNumberFormat="1" applyFont="1" applyBorder="1" applyAlignment="1">
      <alignment horizontal="center" vertical="center"/>
    </xf>
    <xf numFmtId="167" fontId="39" fillId="26" borderId="19" xfId="43" applyNumberFormat="1" applyFont="1" applyFill="1" applyBorder="1" applyAlignment="1">
      <alignment horizontal="center" vertical="center"/>
    </xf>
    <xf numFmtId="167" fontId="40" fillId="0" borderId="19" xfId="43" applyNumberFormat="1" applyFont="1" applyBorder="1" applyAlignment="1">
      <alignment horizontal="center" vertical="center"/>
    </xf>
    <xf numFmtId="0" fontId="1" fillId="0" borderId="0" xfId="43" applyNumberFormat="1" applyFont="1" applyBorder="1" applyAlignment="1">
      <alignment horizontal="center"/>
    </xf>
    <xf numFmtId="0" fontId="24" fillId="0" borderId="0" xfId="43" applyNumberFormat="1" applyFont="1" applyBorder="1" applyAlignment="1">
      <alignment horizontal="center"/>
    </xf>
    <xf numFmtId="0" fontId="1" fillId="0" borderId="15" xfId="43" applyNumberFormat="1" applyFont="1" applyBorder="1"/>
    <xf numFmtId="0" fontId="24" fillId="0" borderId="0" xfId="0" applyFont="1" applyBorder="1" applyAlignment="1">
      <alignment horizontal="center"/>
    </xf>
    <xf numFmtId="0" fontId="1" fillId="0" borderId="0" xfId="43" applyNumberFormat="1" applyFont="1" applyBorder="1" applyAlignment="1">
      <alignment horizontal="left" vertical="justify" wrapText="1" indent="1"/>
    </xf>
    <xf numFmtId="167" fontId="39" fillId="0" borderId="19" xfId="43" applyNumberFormat="1" applyFont="1" applyFill="1" applyBorder="1" applyAlignment="1">
      <alignment horizontal="center" vertical="center"/>
    </xf>
    <xf numFmtId="1" fontId="39" fillId="0" borderId="24" xfId="0" applyNumberFormat="1" applyFont="1" applyFill="1" applyBorder="1" applyAlignment="1">
      <alignment horizontal="center" vertical="center"/>
    </xf>
    <xf numFmtId="0" fontId="38" fillId="0" borderId="6" xfId="0" applyFont="1" applyFill="1" applyBorder="1" applyAlignment="1">
      <alignment horizontal="right" vertical="center"/>
    </xf>
    <xf numFmtId="0" fontId="39" fillId="0" borderId="23" xfId="0" applyFont="1" applyFill="1" applyBorder="1" applyAlignment="1">
      <alignment horizontal="center" vertical="center"/>
    </xf>
    <xf numFmtId="43" fontId="39" fillId="0" borderId="6" xfId="0" applyNumberFormat="1" applyFont="1" applyFill="1" applyBorder="1" applyAlignment="1">
      <alignment horizontal="center" vertical="center"/>
    </xf>
    <xf numFmtId="0" fontId="1" fillId="0" borderId="0" xfId="43" applyNumberFormat="1" applyFont="1" applyFill="1" applyBorder="1" applyAlignment="1"/>
    <xf numFmtId="0" fontId="1" fillId="0" borderId="0" xfId="43" applyNumberFormat="1" applyFont="1" applyFill="1" applyBorder="1"/>
    <xf numFmtId="0" fontId="0" fillId="0" borderId="0" xfId="0" applyFill="1" applyBorder="1" applyAlignment="1"/>
    <xf numFmtId="0" fontId="48" fillId="0" borderId="20" xfId="0" applyFont="1" applyBorder="1" applyAlignment="1">
      <alignment horizontal="right" vertical="center"/>
    </xf>
    <xf numFmtId="0" fontId="48" fillId="0" borderId="21" xfId="0" applyFont="1" applyBorder="1" applyAlignment="1">
      <alignment horizontal="right" vertical="center"/>
    </xf>
    <xf numFmtId="0" fontId="38" fillId="0" borderId="20" xfId="0" applyFont="1" applyBorder="1" applyAlignment="1">
      <alignment horizontal="right" vertical="center"/>
    </xf>
    <xf numFmtId="0" fontId="38" fillId="0" borderId="21" xfId="0" applyFont="1" applyBorder="1" applyAlignment="1">
      <alignment horizontal="right" vertical="center"/>
    </xf>
    <xf numFmtId="43" fontId="31" fillId="28" borderId="27" xfId="28" applyNumberFormat="1" applyFont="1" applyFill="1" applyBorder="1" applyAlignment="1">
      <alignment vertical="center" wrapText="1"/>
    </xf>
    <xf numFmtId="0" fontId="39" fillId="0" borderId="21" xfId="0" applyFont="1" applyBorder="1" applyAlignment="1">
      <alignment horizontal="left" vertical="center"/>
    </xf>
    <xf numFmtId="4" fontId="39" fillId="0" borderId="6" xfId="0" applyNumberFormat="1" applyFont="1" applyFill="1" applyBorder="1" applyAlignment="1">
      <alignment horizontal="center" vertical="center" wrapText="1"/>
    </xf>
    <xf numFmtId="43" fontId="40" fillId="0" borderId="23" xfId="28" applyFont="1" applyBorder="1" applyAlignment="1">
      <alignment horizontal="center" vertical="center"/>
    </xf>
    <xf numFmtId="43" fontId="39" fillId="0" borderId="23" xfId="28" applyFont="1" applyBorder="1" applyAlignment="1">
      <alignment horizontal="center" vertical="center"/>
    </xf>
    <xf numFmtId="43" fontId="40" fillId="0" borderId="6" xfId="28" applyFont="1" applyBorder="1" applyAlignment="1">
      <alignment horizontal="center" vertical="center"/>
    </xf>
    <xf numFmtId="0" fontId="39" fillId="0" borderId="23" xfId="0" applyFont="1" applyBorder="1" applyAlignment="1">
      <alignment horizontal="center" vertical="center"/>
    </xf>
    <xf numFmtId="0" fontId="41" fillId="0" borderId="21" xfId="0" applyFont="1" applyBorder="1" applyAlignment="1">
      <alignment vertical="center"/>
    </xf>
    <xf numFmtId="0" fontId="41" fillId="0" borderId="20" xfId="0" applyFont="1" applyBorder="1" applyAlignment="1">
      <alignment horizontal="left" vertical="center"/>
    </xf>
    <xf numFmtId="2" fontId="49" fillId="0" borderId="24" xfId="0" applyNumberFormat="1" applyFont="1" applyBorder="1" applyAlignment="1">
      <alignment horizontal="center" vertical="center"/>
    </xf>
    <xf numFmtId="43" fontId="49" fillId="0" borderId="23" xfId="28" applyFont="1" applyBorder="1" applyAlignment="1">
      <alignment horizontal="center" vertical="center"/>
    </xf>
    <xf numFmtId="0" fontId="38" fillId="0" borderId="20" xfId="0" applyFont="1" applyBorder="1" applyAlignment="1">
      <alignment horizontal="left" vertical="center"/>
    </xf>
    <xf numFmtId="0" fontId="41" fillId="0" borderId="21" xfId="0" applyFont="1" applyBorder="1" applyAlignment="1">
      <alignment vertical="center"/>
    </xf>
    <xf numFmtId="0" fontId="39" fillId="0" borderId="20" xfId="0" applyFont="1" applyBorder="1" applyAlignment="1">
      <alignment horizontal="left" vertical="center"/>
    </xf>
    <xf numFmtId="0" fontId="43" fillId="0" borderId="20" xfId="0" applyFont="1" applyBorder="1" applyAlignment="1">
      <alignment horizontal="left" vertical="center"/>
    </xf>
    <xf numFmtId="0" fontId="57" fillId="0" borderId="20" xfId="0" applyFont="1" applyBorder="1" applyAlignment="1">
      <alignment horizontal="left" vertical="center"/>
    </xf>
    <xf numFmtId="0" fontId="38" fillId="0" borderId="20" xfId="0" applyFont="1" applyBorder="1" applyAlignment="1">
      <alignment horizontal="left" vertical="center"/>
    </xf>
    <xf numFmtId="0" fontId="41" fillId="0" borderId="21" xfId="0" applyFont="1" applyBorder="1" applyAlignment="1">
      <alignment vertical="center"/>
    </xf>
    <xf numFmtId="168" fontId="46" fillId="0" borderId="29" xfId="43" applyNumberFormat="1" applyFont="1" applyBorder="1" applyAlignment="1">
      <alignment horizontal="center" vertical="top"/>
    </xf>
    <xf numFmtId="0" fontId="41" fillId="0" borderId="20" xfId="0" applyFont="1" applyBorder="1" applyAlignment="1">
      <alignment horizontal="left" vertical="center"/>
    </xf>
    <xf numFmtId="0" fontId="38" fillId="0" borderId="20" xfId="0" applyFont="1" applyBorder="1" applyAlignment="1">
      <alignment horizontal="right" vertical="center"/>
    </xf>
    <xf numFmtId="0" fontId="38" fillId="0" borderId="21" xfId="0" applyFont="1" applyBorder="1" applyAlignment="1">
      <alignment horizontal="right" vertical="center"/>
    </xf>
    <xf numFmtId="0" fontId="48" fillId="0" borderId="20" xfId="0" applyFont="1" applyBorder="1" applyAlignment="1">
      <alignment horizontal="right" vertical="center"/>
    </xf>
    <xf numFmtId="0" fontId="48" fillId="0" borderId="21" xfId="0" applyFont="1" applyBorder="1" applyAlignment="1">
      <alignment horizontal="right" vertical="center"/>
    </xf>
    <xf numFmtId="0" fontId="1" fillId="0" borderId="0" xfId="43" applyNumberFormat="1" applyFont="1" applyBorder="1" applyAlignment="1">
      <alignment horizontal="left" vertical="justify" wrapText="1" indent="1"/>
    </xf>
    <xf numFmtId="0" fontId="45" fillId="0" borderId="21" xfId="43" applyNumberFormat="1" applyFont="1" applyBorder="1" applyAlignment="1">
      <alignment horizontal="center"/>
    </xf>
    <xf numFmtId="0" fontId="41" fillId="0" borderId="13" xfId="43" applyNumberFormat="1" applyFont="1" applyBorder="1" applyAlignment="1">
      <alignment horizontal="left" vertical="center" wrapText="1" indent="1"/>
    </xf>
    <xf numFmtId="0" fontId="41" fillId="0" borderId="15" xfId="43" applyNumberFormat="1" applyFont="1" applyBorder="1" applyAlignment="1">
      <alignment horizontal="left" vertical="center" wrapText="1" indent="1"/>
    </xf>
    <xf numFmtId="0" fontId="1" fillId="0" borderId="15" xfId="43" applyNumberFormat="1" applyFont="1" applyBorder="1" applyAlignment="1">
      <alignment vertical="center"/>
    </xf>
    <xf numFmtId="0" fontId="39" fillId="26" borderId="20" xfId="0" applyFont="1" applyFill="1" applyBorder="1" applyAlignment="1">
      <alignment horizontal="left" vertical="center"/>
    </xf>
    <xf numFmtId="0" fontId="39" fillId="26" borderId="21" xfId="0" applyFont="1" applyFill="1" applyBorder="1" applyAlignment="1">
      <alignment vertical="center"/>
    </xf>
    <xf numFmtId="0" fontId="39" fillId="0" borderId="20" xfId="0" applyFont="1" applyBorder="1" applyAlignment="1">
      <alignment horizontal="left" vertical="center"/>
    </xf>
    <xf numFmtId="0" fontId="38" fillId="0" borderId="20" xfId="0" applyFont="1" applyBorder="1" applyAlignment="1">
      <alignment horizontal="left" vertical="center"/>
    </xf>
    <xf numFmtId="0" fontId="41" fillId="0" borderId="21" xfId="0" applyFont="1" applyBorder="1" applyAlignment="1">
      <alignment vertical="center"/>
    </xf>
    <xf numFmtId="0" fontId="38" fillId="0" borderId="20" xfId="0" applyFont="1" applyBorder="1" applyAlignment="1">
      <alignment horizontal="right" vertical="center"/>
    </xf>
    <xf numFmtId="0" fontId="38" fillId="0" borderId="21" xfId="0" applyFont="1" applyBorder="1" applyAlignment="1">
      <alignment horizontal="right" vertical="center"/>
    </xf>
    <xf numFmtId="0" fontId="41" fillId="0" borderId="20" xfId="0" applyFont="1" applyBorder="1" applyAlignment="1">
      <alignment horizontal="left" vertical="center"/>
    </xf>
    <xf numFmtId="0" fontId="39" fillId="26" borderId="20" xfId="0" applyFont="1" applyFill="1" applyBorder="1" applyAlignment="1">
      <alignment horizontal="left" vertical="center"/>
    </xf>
    <xf numFmtId="0" fontId="39" fillId="26" borderId="21" xfId="0" applyFont="1" applyFill="1" applyBorder="1" applyAlignment="1">
      <alignment vertical="center"/>
    </xf>
    <xf numFmtId="0" fontId="45" fillId="0" borderId="21" xfId="43" applyNumberFormat="1" applyFont="1" applyBorder="1" applyAlignment="1">
      <alignment horizontal="center"/>
    </xf>
    <xf numFmtId="0" fontId="41" fillId="0" borderId="13" xfId="43" applyNumberFormat="1" applyFont="1" applyBorder="1" applyAlignment="1">
      <alignment horizontal="left" vertical="center" wrapText="1" indent="1"/>
    </xf>
    <xf numFmtId="0" fontId="41" fillId="0" borderId="15" xfId="43" applyNumberFormat="1" applyFont="1" applyBorder="1" applyAlignment="1">
      <alignment horizontal="left" vertical="center" wrapText="1" indent="1"/>
    </xf>
    <xf numFmtId="0" fontId="48" fillId="0" borderId="20" xfId="0" applyFont="1" applyBorder="1" applyAlignment="1">
      <alignment horizontal="right" vertical="center"/>
    </xf>
    <xf numFmtId="0" fontId="48" fillId="0" borderId="21" xfId="0" applyFont="1" applyBorder="1" applyAlignment="1">
      <alignment horizontal="right" vertical="center"/>
    </xf>
    <xf numFmtId="168" fontId="46" fillId="0" borderId="29" xfId="43" applyNumberFormat="1" applyFont="1" applyBorder="1" applyAlignment="1">
      <alignment horizontal="center" vertical="top"/>
    </xf>
    <xf numFmtId="0" fontId="58" fillId="26" borderId="21" xfId="0" applyFont="1" applyFill="1" applyBorder="1" applyAlignment="1">
      <alignment horizontal="center" vertical="center"/>
    </xf>
    <xf numFmtId="43" fontId="58" fillId="0" borderId="17" xfId="28" applyFont="1" applyBorder="1" applyAlignment="1">
      <alignment vertical="center"/>
    </xf>
    <xf numFmtId="0" fontId="59" fillId="0" borderId="20" xfId="0" applyFont="1" applyBorder="1" applyAlignment="1">
      <alignment horizontal="left" vertical="center"/>
    </xf>
    <xf numFmtId="43" fontId="60" fillId="0" borderId="17" xfId="28" applyFont="1" applyBorder="1" applyAlignment="1">
      <alignment vertical="center"/>
    </xf>
    <xf numFmtId="0" fontId="49" fillId="0" borderId="20" xfId="0" applyFont="1" applyBorder="1" applyAlignment="1">
      <alignment horizontal="left" vertical="center"/>
    </xf>
    <xf numFmtId="0" fontId="41" fillId="0" borderId="21" xfId="0" applyFont="1" applyBorder="1" applyAlignment="1">
      <alignment vertical="center"/>
    </xf>
    <xf numFmtId="0" fontId="1" fillId="0" borderId="6" xfId="43" applyNumberFormat="1" applyFont="1" applyBorder="1" applyAlignment="1">
      <alignment horizontal="center" vertical="center"/>
    </xf>
    <xf numFmtId="0" fontId="49" fillId="27" borderId="20" xfId="0" applyFont="1" applyFill="1" applyBorder="1" applyAlignment="1">
      <alignment horizontal="center" vertical="center"/>
    </xf>
    <xf numFmtId="0" fontId="49" fillId="27" borderId="18" xfId="0" applyFont="1" applyFill="1" applyBorder="1" applyAlignment="1">
      <alignment horizontal="center" vertical="center"/>
    </xf>
    <xf numFmtId="0" fontId="43" fillId="0" borderId="38" xfId="0" applyFont="1" applyBorder="1" applyAlignment="1">
      <alignment horizontal="center" vertical="center"/>
    </xf>
    <xf numFmtId="0" fontId="43" fillId="0" borderId="29" xfId="0" applyFont="1" applyBorder="1" applyAlignment="1">
      <alignment horizontal="center" vertical="center"/>
    </xf>
    <xf numFmtId="0" fontId="43" fillId="0" borderId="36" xfId="0" applyFont="1" applyBorder="1" applyAlignment="1">
      <alignment horizontal="center" vertical="center"/>
    </xf>
    <xf numFmtId="0" fontId="24" fillId="0" borderId="6" xfId="43" applyNumberFormat="1" applyFont="1" applyBorder="1" applyAlignment="1">
      <alignment horizontal="center" vertical="center"/>
    </xf>
    <xf numFmtId="2" fontId="49" fillId="0" borderId="20" xfId="0" applyNumberFormat="1" applyFont="1" applyBorder="1" applyAlignment="1">
      <alignment horizontal="center" vertical="center"/>
    </xf>
    <xf numFmtId="2" fontId="49" fillId="0" borderId="18" xfId="0" applyNumberFormat="1" applyFont="1" applyBorder="1" applyAlignment="1">
      <alignment horizontal="center" vertical="center"/>
    </xf>
    <xf numFmtId="168" fontId="46" fillId="0" borderId="38" xfId="43" applyNumberFormat="1" applyFont="1" applyBorder="1" applyAlignment="1">
      <alignment horizontal="center" vertical="top"/>
    </xf>
    <xf numFmtId="168" fontId="46" fillId="0" borderId="29" xfId="43" applyNumberFormat="1" applyFont="1" applyBorder="1" applyAlignment="1">
      <alignment horizontal="center" vertical="top"/>
    </xf>
    <xf numFmtId="0" fontId="41" fillId="0" borderId="20" xfId="0" applyFont="1" applyBorder="1" applyAlignment="1">
      <alignment horizontal="left" vertical="center"/>
    </xf>
    <xf numFmtId="0" fontId="38" fillId="0" borderId="20" xfId="0" applyFont="1" applyBorder="1" applyAlignment="1">
      <alignment horizontal="right" vertical="center"/>
    </xf>
    <xf numFmtId="0" fontId="38" fillId="0" borderId="21" xfId="0" applyFont="1" applyBorder="1" applyAlignment="1">
      <alignment horizontal="right" vertical="center"/>
    </xf>
    <xf numFmtId="0" fontId="38" fillId="0" borderId="20" xfId="0" applyFont="1" applyBorder="1" applyAlignment="1">
      <alignment horizontal="left" vertical="center"/>
    </xf>
    <xf numFmtId="0" fontId="51" fillId="0" borderId="20" xfId="0" applyFont="1" applyBorder="1" applyAlignment="1">
      <alignment horizontal="left" vertical="center"/>
    </xf>
    <xf numFmtId="0" fontId="52" fillId="0" borderId="21" xfId="0" applyFont="1" applyBorder="1" applyAlignment="1">
      <alignment vertical="center"/>
    </xf>
    <xf numFmtId="0" fontId="40" fillId="0" borderId="20" xfId="0" applyFont="1" applyBorder="1" applyAlignment="1">
      <alignment horizontal="left" vertical="center"/>
    </xf>
    <xf numFmtId="0" fontId="41" fillId="0" borderId="21" xfId="0" applyFont="1" applyBorder="1" applyAlignment="1">
      <alignment horizontal="left" vertical="center"/>
    </xf>
    <xf numFmtId="0" fontId="38" fillId="0" borderId="20" xfId="0" applyFont="1" applyBorder="1" applyAlignment="1">
      <alignment horizontal="center" vertical="center"/>
    </xf>
    <xf numFmtId="0" fontId="38" fillId="0" borderId="21" xfId="0" applyFont="1" applyBorder="1" applyAlignment="1">
      <alignment horizontal="center" vertical="center"/>
    </xf>
    <xf numFmtId="0" fontId="48" fillId="0" borderId="20" xfId="0" applyFont="1" applyBorder="1" applyAlignment="1">
      <alignment horizontal="right" vertical="center"/>
    </xf>
    <xf numFmtId="0" fontId="48" fillId="0" borderId="21" xfId="0" applyFont="1" applyBorder="1" applyAlignment="1">
      <alignment horizontal="right" vertical="center"/>
    </xf>
    <xf numFmtId="0" fontId="39" fillId="0" borderId="20" xfId="0" applyFont="1" applyBorder="1" applyAlignment="1">
      <alignment horizontal="left" vertical="center" wrapText="1"/>
    </xf>
    <xf numFmtId="0" fontId="39" fillId="0" borderId="21" xfId="0" applyFont="1" applyBorder="1" applyAlignment="1">
      <alignment horizontal="left" vertical="center" wrapText="1"/>
    </xf>
    <xf numFmtId="0" fontId="39" fillId="0" borderId="18" xfId="0" applyFont="1" applyBorder="1" applyAlignment="1">
      <alignment horizontal="left" vertical="center" wrapText="1"/>
    </xf>
    <xf numFmtId="0" fontId="1" fillId="0" borderId="24" xfId="43" applyNumberFormat="1" applyFont="1" applyBorder="1" applyAlignment="1">
      <alignment horizontal="center"/>
    </xf>
    <xf numFmtId="0" fontId="0" fillId="0" borderId="24" xfId="0" applyBorder="1" applyAlignment="1">
      <alignment horizontal="center"/>
    </xf>
    <xf numFmtId="0" fontId="0" fillId="0" borderId="21" xfId="0" applyBorder="1" applyAlignment="1">
      <alignment vertical="center"/>
    </xf>
    <xf numFmtId="0" fontId="1" fillId="0" borderId="13" xfId="43" applyNumberFormat="1" applyFont="1" applyBorder="1" applyAlignment="1">
      <alignment horizontal="left" vertical="justify" wrapText="1" indent="1"/>
    </xf>
    <xf numFmtId="0" fontId="1" fillId="0" borderId="0" xfId="43" applyNumberFormat="1" applyFont="1" applyAlignment="1">
      <alignment horizontal="left" vertical="justify" wrapText="1" indent="1"/>
    </xf>
    <xf numFmtId="0" fontId="1" fillId="0" borderId="0" xfId="43" applyNumberFormat="1" applyFont="1" applyBorder="1" applyAlignment="1">
      <alignment horizontal="left" vertical="justify" wrapText="1" indent="1"/>
    </xf>
    <xf numFmtId="0" fontId="38" fillId="0" borderId="34" xfId="0" applyFont="1" applyBorder="1" applyAlignment="1">
      <alignment horizontal="right" vertical="center" wrapText="1"/>
    </xf>
    <xf numFmtId="0" fontId="44" fillId="0" borderId="11" xfId="0" applyFont="1" applyBorder="1" applyAlignment="1">
      <alignment horizontal="right" vertical="center" wrapText="1"/>
    </xf>
    <xf numFmtId="0" fontId="45" fillId="0" borderId="20" xfId="43" applyNumberFormat="1" applyFont="1" applyBorder="1" applyAlignment="1">
      <alignment horizontal="center"/>
    </xf>
    <xf numFmtId="0" fontId="45" fillId="0" borderId="21" xfId="43" applyNumberFormat="1" applyFont="1" applyBorder="1" applyAlignment="1">
      <alignment horizontal="center"/>
    </xf>
    <xf numFmtId="0" fontId="24" fillId="0" borderId="15" xfId="0" applyFont="1" applyBorder="1" applyAlignment="1">
      <alignment horizontal="center"/>
    </xf>
    <xf numFmtId="0" fontId="0" fillId="0" borderId="15" xfId="0" applyBorder="1" applyAlignment="1">
      <alignment horizontal="center"/>
    </xf>
    <xf numFmtId="0" fontId="43" fillId="0" borderId="12" xfId="43" applyNumberFormat="1" applyFont="1" applyBorder="1" applyAlignment="1">
      <alignment horizontal="center" vertical="center"/>
    </xf>
    <xf numFmtId="0" fontId="43" fillId="0" borderId="14" xfId="43" applyNumberFormat="1" applyFont="1" applyBorder="1" applyAlignment="1">
      <alignment horizontal="center" vertical="center"/>
    </xf>
    <xf numFmtId="0" fontId="43" fillId="0" borderId="31" xfId="43" applyNumberFormat="1" applyFont="1" applyBorder="1" applyAlignment="1">
      <alignment horizontal="center" vertical="center"/>
    </xf>
    <xf numFmtId="0" fontId="41" fillId="0" borderId="39" xfId="43" applyNumberFormat="1" applyFont="1" applyBorder="1" applyAlignment="1">
      <alignment horizontal="left" vertical="center" wrapText="1" indent="1"/>
    </xf>
    <xf numFmtId="0" fontId="41" fillId="0" borderId="13" xfId="43" applyNumberFormat="1" applyFont="1" applyBorder="1" applyAlignment="1">
      <alignment horizontal="left" vertical="center" wrapText="1" indent="1"/>
    </xf>
    <xf numFmtId="0" fontId="41" fillId="0" borderId="49" xfId="43" applyNumberFormat="1" applyFont="1" applyBorder="1" applyAlignment="1">
      <alignment horizontal="left" vertical="center" wrapText="1" indent="1"/>
    </xf>
    <xf numFmtId="0" fontId="41" fillId="0" borderId="15" xfId="43" applyNumberFormat="1" applyFont="1" applyBorder="1" applyAlignment="1">
      <alignment horizontal="left" vertical="center" wrapText="1" indent="1"/>
    </xf>
    <xf numFmtId="0" fontId="45" fillId="0" borderId="20" xfId="0" applyFont="1" applyBorder="1" applyAlignment="1">
      <alignment horizontal="center"/>
    </xf>
    <xf numFmtId="0" fontId="45" fillId="0" borderId="21" xfId="0" applyFont="1" applyBorder="1" applyAlignment="1">
      <alignment horizontal="center"/>
    </xf>
    <xf numFmtId="0" fontId="45" fillId="0" borderId="37" xfId="0" applyFont="1" applyBorder="1" applyAlignment="1">
      <alignment horizontal="center"/>
    </xf>
    <xf numFmtId="0" fontId="42" fillId="0" borderId="20" xfId="0" applyFont="1" applyBorder="1" applyAlignment="1">
      <alignment horizontal="center" vertical="center"/>
    </xf>
    <xf numFmtId="0" fontId="41" fillId="0" borderId="21" xfId="0" applyFont="1" applyBorder="1" applyAlignment="1">
      <alignment horizontal="center" vertical="center"/>
    </xf>
    <xf numFmtId="0" fontId="41" fillId="0" borderId="18" xfId="0" applyFont="1" applyBorder="1" applyAlignment="1">
      <alignment horizontal="center" vertical="center"/>
    </xf>
    <xf numFmtId="0" fontId="41" fillId="0" borderId="39" xfId="0" applyFont="1" applyBorder="1" applyAlignment="1">
      <alignment horizontal="left" vertical="center" indent="1"/>
    </xf>
    <xf numFmtId="0" fontId="41" fillId="0" borderId="13" xfId="0" applyFont="1" applyBorder="1" applyAlignment="1">
      <alignment horizontal="left" vertical="center" indent="1"/>
    </xf>
    <xf numFmtId="0" fontId="41" fillId="0" borderId="40" xfId="0" applyFont="1" applyBorder="1" applyAlignment="1">
      <alignment horizontal="left" vertical="center" indent="1"/>
    </xf>
    <xf numFmtId="0" fontId="41" fillId="0" borderId="49" xfId="0" applyFont="1" applyBorder="1" applyAlignment="1">
      <alignment horizontal="left" vertical="center" indent="1"/>
    </xf>
    <xf numFmtId="0" fontId="41" fillId="0" borderId="15" xfId="0" applyFont="1" applyBorder="1" applyAlignment="1">
      <alignment horizontal="left" vertical="center" indent="1"/>
    </xf>
    <xf numFmtId="0" fontId="41" fillId="0" borderId="16" xfId="0" applyFont="1" applyBorder="1" applyAlignment="1">
      <alignment horizontal="left" vertical="center" indent="1"/>
    </xf>
    <xf numFmtId="0" fontId="47" fillId="0" borderId="38" xfId="0" applyFont="1" applyBorder="1" applyAlignment="1">
      <alignment horizontal="center" vertical="top"/>
    </xf>
    <xf numFmtId="0" fontId="47" fillId="0" borderId="29" xfId="0" applyFont="1" applyBorder="1" applyAlignment="1">
      <alignment horizontal="center" vertical="top"/>
    </xf>
    <xf numFmtId="0" fontId="47" fillId="0" borderId="50" xfId="0" applyFont="1" applyBorder="1" applyAlignment="1">
      <alignment horizontal="center" vertical="top"/>
    </xf>
    <xf numFmtId="166" fontId="24" fillId="0" borderId="39" xfId="43" applyFont="1" applyBorder="1" applyAlignment="1">
      <alignment horizontal="center" vertical="center" wrapText="1"/>
    </xf>
    <xf numFmtId="166" fontId="24" fillId="0" borderId="13" xfId="43" applyFont="1" applyBorder="1" applyAlignment="1">
      <alignment horizontal="center" vertical="center" wrapText="1"/>
    </xf>
    <xf numFmtId="166" fontId="24" fillId="0" borderId="40" xfId="43" applyFont="1" applyBorder="1" applyAlignment="1">
      <alignment horizontal="center" vertical="center" wrapText="1"/>
    </xf>
    <xf numFmtId="166" fontId="24" fillId="0" borderId="41" xfId="43" applyFont="1" applyBorder="1" applyAlignment="1">
      <alignment horizontal="center" vertical="center" wrapText="1"/>
    </xf>
    <xf numFmtId="166" fontId="24" fillId="0" borderId="0" xfId="43" applyFont="1" applyBorder="1" applyAlignment="1">
      <alignment horizontal="center" vertical="center" wrapText="1"/>
    </xf>
    <xf numFmtId="166" fontId="24" fillId="0" borderId="28" xfId="43" applyFont="1" applyBorder="1" applyAlignment="1">
      <alignment horizontal="center" vertical="center" wrapText="1"/>
    </xf>
    <xf numFmtId="166" fontId="24" fillId="0" borderId="42" xfId="43" applyFont="1" applyBorder="1" applyAlignment="1">
      <alignment horizontal="center" vertical="center" wrapText="1"/>
    </xf>
    <xf numFmtId="166" fontId="24" fillId="0" borderId="43" xfId="43" applyFont="1" applyBorder="1" applyAlignment="1">
      <alignment horizontal="center" vertical="center" wrapText="1"/>
    </xf>
    <xf numFmtId="166" fontId="24" fillId="0" borderId="44" xfId="43" applyFont="1" applyBorder="1" applyAlignment="1">
      <alignment horizontal="center" vertical="center" wrapText="1"/>
    </xf>
    <xf numFmtId="168" fontId="48" fillId="0" borderId="46" xfId="43" applyNumberFormat="1" applyFont="1" applyBorder="1" applyAlignment="1">
      <alignment horizontal="center" vertical="center"/>
    </xf>
    <xf numFmtId="168" fontId="53" fillId="0" borderId="47" xfId="0" applyNumberFormat="1" applyFont="1" applyBorder="1" applyAlignment="1">
      <alignment vertical="center"/>
    </xf>
    <xf numFmtId="0" fontId="38" fillId="0" borderId="21" xfId="0" applyFont="1" applyBorder="1" applyAlignment="1">
      <alignment vertical="center"/>
    </xf>
    <xf numFmtId="0" fontId="1" fillId="0" borderId="31" xfId="43" applyNumberFormat="1" applyFont="1" applyBorder="1" applyAlignment="1">
      <alignment horizontal="center" vertical="center"/>
    </xf>
    <xf numFmtId="0" fontId="1" fillId="0" borderId="15" xfId="43" applyNumberFormat="1" applyFont="1" applyBorder="1" applyAlignment="1">
      <alignment horizontal="center" vertical="center"/>
    </xf>
    <xf numFmtId="165" fontId="28" fillId="0" borderId="21" xfId="43" applyNumberFormat="1" applyFont="1" applyBorder="1" applyAlignment="1">
      <alignment horizontal="center"/>
    </xf>
    <xf numFmtId="0" fontId="0" fillId="0" borderId="37" xfId="0" applyBorder="1" applyAlignment="1"/>
    <xf numFmtId="0" fontId="55" fillId="0" borderId="13" xfId="43" applyNumberFormat="1" applyFont="1" applyBorder="1" applyAlignment="1">
      <alignment horizontal="left" vertical="center" wrapText="1"/>
    </xf>
    <xf numFmtId="0" fontId="56" fillId="0" borderId="13" xfId="0" applyFont="1" applyBorder="1" applyAlignment="1"/>
    <xf numFmtId="0" fontId="56" fillId="0" borderId="15" xfId="0" applyFont="1" applyBorder="1" applyAlignment="1"/>
    <xf numFmtId="0" fontId="0" fillId="0" borderId="45" xfId="0" applyBorder="1" applyAlignment="1"/>
    <xf numFmtId="0" fontId="0" fillId="0" borderId="24" xfId="0" applyBorder="1" applyAlignment="1"/>
    <xf numFmtId="0" fontId="0" fillId="0" borderId="22" xfId="0" applyBorder="1" applyAlignment="1"/>
    <xf numFmtId="0" fontId="0" fillId="0" borderId="49" xfId="0" applyBorder="1" applyAlignment="1"/>
    <xf numFmtId="0" fontId="0" fillId="0" borderId="15" xfId="0" applyBorder="1" applyAlignment="1"/>
    <xf numFmtId="0" fontId="0" fillId="0" borderId="32" xfId="0" applyBorder="1" applyAlignment="1"/>
    <xf numFmtId="0" fontId="0" fillId="27" borderId="0" xfId="0" applyFill="1" applyBorder="1" applyAlignment="1"/>
    <xf numFmtId="0" fontId="0" fillId="27" borderId="0" xfId="0" applyFill="1" applyAlignment="1"/>
    <xf numFmtId="0" fontId="0" fillId="27" borderId="30" xfId="0" applyFill="1" applyBorder="1" applyAlignment="1"/>
    <xf numFmtId="0" fontId="0" fillId="27" borderId="43" xfId="0" applyFill="1" applyBorder="1" applyAlignment="1"/>
    <xf numFmtId="0" fontId="0" fillId="27" borderId="48" xfId="0" applyFill="1" applyBorder="1" applyAlignment="1"/>
    <xf numFmtId="166" fontId="23" fillId="26" borderId="45" xfId="43" applyFont="1" applyFill="1" applyBorder="1" applyAlignment="1">
      <alignment horizontal="center" vertical="center" wrapText="1"/>
    </xf>
    <xf numFmtId="0" fontId="0" fillId="0" borderId="41" xfId="0" applyBorder="1" applyAlignment="1"/>
    <xf numFmtId="0" fontId="0" fillId="0" borderId="0" xfId="0" applyBorder="1" applyAlignment="1"/>
    <xf numFmtId="0" fontId="0" fillId="0" borderId="30" xfId="0" applyBorder="1" applyAlignment="1"/>
    <xf numFmtId="0" fontId="34" fillId="0" borderId="21" xfId="43" applyNumberFormat="1" applyFont="1" applyBorder="1" applyAlignment="1">
      <alignment horizontal="center" vertical="center"/>
    </xf>
    <xf numFmtId="0" fontId="34" fillId="0" borderId="37" xfId="43" applyNumberFormat="1" applyFont="1" applyBorder="1" applyAlignment="1">
      <alignment horizontal="center" vertical="center"/>
    </xf>
    <xf numFmtId="0" fontId="27" fillId="22" borderId="20" xfId="43" applyNumberFormat="1" applyFont="1" applyFill="1" applyBorder="1" applyAlignment="1">
      <alignment horizontal="center" vertical="center" wrapText="1"/>
    </xf>
    <xf numFmtId="0" fontId="27" fillId="22" borderId="21" xfId="43" applyNumberFormat="1" applyFont="1" applyFill="1" applyBorder="1" applyAlignment="1">
      <alignment horizontal="center" vertical="center" wrapText="1"/>
    </xf>
    <xf numFmtId="0" fontId="39" fillId="0" borderId="20" xfId="0" applyFont="1" applyBorder="1" applyAlignment="1">
      <alignment horizontal="left" vertical="center"/>
    </xf>
    <xf numFmtId="0" fontId="39" fillId="0" borderId="21" xfId="0" applyFont="1" applyBorder="1" applyAlignment="1">
      <alignment vertical="center"/>
    </xf>
    <xf numFmtId="0" fontId="39" fillId="26" borderId="20" xfId="0" applyFont="1" applyFill="1" applyBorder="1" applyAlignment="1">
      <alignment horizontal="left" vertical="center"/>
    </xf>
    <xf numFmtId="0" fontId="39" fillId="26" borderId="21" xfId="0" applyFont="1" applyFill="1" applyBorder="1" applyAlignment="1">
      <alignment vertical="center"/>
    </xf>
    <xf numFmtId="0" fontId="27" fillId="0" borderId="15" xfId="43" applyNumberFormat="1" applyFont="1" applyBorder="1" applyAlignment="1">
      <alignment horizontal="left"/>
    </xf>
    <xf numFmtId="0" fontId="41" fillId="0" borderId="18" xfId="0" applyFont="1" applyBorder="1" applyAlignment="1">
      <alignment horizontal="left" vertical="center"/>
    </xf>
    <xf numFmtId="0" fontId="58" fillId="0" borderId="20" xfId="0" applyFont="1" applyBorder="1" applyAlignment="1">
      <alignment horizontal="left" vertical="center"/>
    </xf>
    <xf numFmtId="0" fontId="59" fillId="0" borderId="21" xfId="0" applyFont="1" applyBorder="1" applyAlignment="1">
      <alignment vertical="center"/>
    </xf>
    <xf numFmtId="0" fontId="0" fillId="0" borderId="0" xfId="0" applyAlignment="1">
      <alignment horizontal="center"/>
    </xf>
    <xf numFmtId="43" fontId="0" fillId="0" borderId="0" xfId="28" applyFont="1" applyAlignment="1">
      <alignment horizontal="center"/>
    </xf>
    <xf numFmtId="0" fontId="0" fillId="0" borderId="51" xfId="0" applyBorder="1"/>
    <xf numFmtId="0" fontId="0" fillId="0" borderId="52" xfId="0" applyBorder="1" applyAlignment="1">
      <alignment horizontal="center"/>
    </xf>
    <xf numFmtId="0" fontId="0" fillId="0" borderId="52" xfId="0" applyBorder="1"/>
    <xf numFmtId="43" fontId="0" fillId="0" borderId="52" xfId="28" applyFont="1" applyBorder="1" applyAlignment="1">
      <alignment horizontal="center"/>
    </xf>
    <xf numFmtId="0" fontId="0" fillId="0" borderId="53" xfId="0" applyBorder="1"/>
    <xf numFmtId="0" fontId="0" fillId="0" borderId="54" xfId="0" applyBorder="1"/>
    <xf numFmtId="43" fontId="0" fillId="0" borderId="0" xfId="28" applyFont="1" applyBorder="1" applyAlignment="1">
      <alignment horizontal="center"/>
    </xf>
    <xf numFmtId="0" fontId="0" fillId="0" borderId="55" xfId="0" applyBorder="1"/>
    <xf numFmtId="0" fontId="0" fillId="0" borderId="56" xfId="0" applyBorder="1" applyAlignment="1">
      <alignment horizontal="center"/>
    </xf>
    <xf numFmtId="0" fontId="62" fillId="0" borderId="56" xfId="0" applyFont="1" applyBorder="1" applyAlignment="1">
      <alignment horizontal="center"/>
    </xf>
    <xf numFmtId="43" fontId="24" fillId="27" borderId="56" xfId="28" applyFont="1" applyFill="1" applyBorder="1" applyAlignment="1">
      <alignment horizontal="center"/>
    </xf>
    <xf numFmtId="43" fontId="24" fillId="29" borderId="56" xfId="28" applyFont="1" applyFill="1" applyBorder="1" applyAlignment="1">
      <alignment horizontal="center"/>
    </xf>
    <xf numFmtId="0" fontId="24" fillId="0" borderId="57" xfId="0" applyFont="1" applyBorder="1" applyAlignment="1">
      <alignment horizontal="center"/>
    </xf>
    <xf numFmtId="0" fontId="63" fillId="0" borderId="58" xfId="0" applyFont="1" applyBorder="1"/>
    <xf numFmtId="43" fontId="0" fillId="0" borderId="58" xfId="28" applyFont="1" applyBorder="1" applyAlignment="1">
      <alignment vertical="center"/>
    </xf>
    <xf numFmtId="43" fontId="0" fillId="0" borderId="59" xfId="28" applyFont="1" applyBorder="1" applyAlignment="1">
      <alignment vertical="center"/>
    </xf>
    <xf numFmtId="0" fontId="24" fillId="0" borderId="60" xfId="0" applyFont="1" applyBorder="1" applyAlignment="1">
      <alignment horizontal="center"/>
    </xf>
    <xf numFmtId="0" fontId="63" fillId="0" borderId="6" xfId="0" applyFont="1" applyBorder="1"/>
    <xf numFmtId="43" fontId="0" fillId="0" borderId="6" xfId="28" applyFont="1" applyBorder="1" applyAlignment="1">
      <alignment vertical="center"/>
    </xf>
    <xf numFmtId="43" fontId="0" fillId="0" borderId="17" xfId="28" applyFont="1" applyBorder="1" applyAlignment="1">
      <alignment vertical="center"/>
    </xf>
    <xf numFmtId="0" fontId="24" fillId="0" borderId="61" xfId="0" applyFont="1" applyBorder="1" applyAlignment="1">
      <alignment horizontal="center"/>
    </xf>
    <xf numFmtId="0" fontId="63" fillId="0" borderId="62" xfId="0" applyFont="1" applyBorder="1"/>
    <xf numFmtId="43" fontId="0" fillId="0" borderId="62" xfId="28" applyFont="1" applyBorder="1" applyAlignment="1">
      <alignment vertical="center"/>
    </xf>
    <xf numFmtId="43" fontId="0" fillId="0" borderId="63" xfId="28" applyFont="1" applyBorder="1" applyAlignment="1">
      <alignment vertical="center"/>
    </xf>
    <xf numFmtId="0" fontId="43" fillId="0" borderId="64" xfId="0" applyFont="1" applyBorder="1" applyAlignment="1">
      <alignment horizontal="right"/>
    </xf>
    <xf numFmtId="43" fontId="62" fillId="0" borderId="64" xfId="28" applyFont="1" applyBorder="1" applyAlignment="1">
      <alignment horizontal="center"/>
    </xf>
    <xf numFmtId="43" fontId="62" fillId="28" borderId="64" xfId="28" applyFont="1" applyFill="1" applyBorder="1" applyAlignment="1">
      <alignment horizontal="center"/>
    </xf>
    <xf numFmtId="9" fontId="0" fillId="0" borderId="0" xfId="47" applyFont="1" applyBorder="1" applyAlignment="1">
      <alignment horizontal="center"/>
    </xf>
    <xf numFmtId="9" fontId="0" fillId="0" borderId="0" xfId="47" applyFont="1" applyBorder="1" applyAlignment="1">
      <alignment horizontal="center" vertical="center"/>
    </xf>
    <xf numFmtId="0" fontId="0" fillId="0" borderId="65" xfId="0" applyBorder="1"/>
    <xf numFmtId="0" fontId="0" fillId="0" borderId="66" xfId="0" applyBorder="1" applyAlignment="1">
      <alignment horizontal="center"/>
    </xf>
    <xf numFmtId="0" fontId="0" fillId="0" borderId="66" xfId="0" applyBorder="1"/>
    <xf numFmtId="43" fontId="0" fillId="0" borderId="66" xfId="28" applyFont="1" applyBorder="1" applyAlignment="1">
      <alignment horizontal="center"/>
    </xf>
    <xf numFmtId="0" fontId="0" fillId="0" borderId="67" xfId="0" applyBorder="1"/>
    <xf numFmtId="43" fontId="38" fillId="0" borderId="6" xfId="0" applyNumberFormat="1" applyFont="1" applyBorder="1" applyAlignment="1">
      <alignment horizontal="right" vertical="center"/>
    </xf>
    <xf numFmtId="43" fontId="64" fillId="0" borderId="17" xfId="28" applyFont="1" applyBorder="1" applyAlignment="1">
      <alignment vertical="center"/>
    </xf>
    <xf numFmtId="43" fontId="49" fillId="0" borderId="17" xfId="28" applyFont="1" applyBorder="1" applyAlignment="1">
      <alignment vertical="center"/>
    </xf>
    <xf numFmtId="0" fontId="65" fillId="0" borderId="0" xfId="0" applyFont="1" applyAlignment="1">
      <alignment horizontal="left"/>
    </xf>
    <xf numFmtId="0" fontId="62" fillId="0" borderId="0" xfId="0" applyFont="1"/>
    <xf numFmtId="0" fontId="66" fillId="22" borderId="6" xfId="43" applyNumberFormat="1" applyFont="1" applyFill="1" applyBorder="1" applyAlignment="1">
      <alignment horizontal="center" vertical="center" wrapText="1"/>
    </xf>
    <xf numFmtId="0" fontId="64" fillId="0" borderId="6" xfId="0" applyFont="1" applyBorder="1" applyAlignment="1">
      <alignment horizontal="center" vertical="center"/>
    </xf>
    <xf numFmtId="0" fontId="49" fillId="0" borderId="18" xfId="0" applyFont="1" applyBorder="1" applyAlignment="1">
      <alignment horizontal="center" vertical="center"/>
    </xf>
    <xf numFmtId="0" fontId="49" fillId="26" borderId="18" xfId="0" applyFont="1" applyFill="1" applyBorder="1" applyAlignment="1">
      <alignment horizontal="center" vertical="center"/>
    </xf>
    <xf numFmtId="0" fontId="49" fillId="26" borderId="21" xfId="0" applyFont="1" applyFill="1" applyBorder="1" applyAlignment="1">
      <alignment horizontal="center" vertical="center"/>
    </xf>
    <xf numFmtId="2" fontId="49" fillId="0" borderId="21" xfId="0" applyNumberFormat="1" applyFont="1" applyBorder="1" applyAlignment="1">
      <alignment horizontal="center" vertical="center"/>
    </xf>
    <xf numFmtId="0" fontId="49" fillId="0" borderId="24" xfId="0" applyNumberFormat="1" applyFont="1" applyBorder="1" applyAlignment="1">
      <alignment horizontal="center" vertical="center"/>
    </xf>
    <xf numFmtId="0" fontId="64" fillId="0" borderId="11" xfId="0" applyFont="1" applyBorder="1" applyAlignment="1">
      <alignment horizontal="left" vertical="center" wrapText="1"/>
    </xf>
    <xf numFmtId="43" fontId="61" fillId="0" borderId="0" xfId="28" applyFont="1" applyAlignment="1">
      <alignment vertical="center"/>
    </xf>
    <xf numFmtId="43" fontId="67" fillId="0" borderId="0" xfId="28" applyFont="1" applyAlignment="1">
      <alignment vertical="center"/>
    </xf>
    <xf numFmtId="43" fontId="68" fillId="0" borderId="0" xfId="28" applyFont="1" applyBorder="1" applyAlignment="1">
      <alignment vertical="center"/>
    </xf>
    <xf numFmtId="0" fontId="61" fillId="0" borderId="0" xfId="43" applyNumberFormat="1" applyFont="1" applyAlignment="1">
      <alignment vertical="center"/>
    </xf>
    <xf numFmtId="0" fontId="69" fillId="0" borderId="20" xfId="0" applyFont="1" applyBorder="1" applyAlignment="1">
      <alignment horizontal="left" vertical="center"/>
    </xf>
    <xf numFmtId="0" fontId="69" fillId="0" borderId="21" xfId="0" applyFont="1" applyBorder="1" applyAlignment="1">
      <alignment vertical="center"/>
    </xf>
    <xf numFmtId="0" fontId="70" fillId="0" borderId="0" xfId="43" applyNumberFormat="1" applyFont="1" applyAlignment="1">
      <alignment horizontal="center" vertical="center"/>
    </xf>
    <xf numFmtId="0" fontId="70" fillId="0" borderId="15" xfId="43" applyNumberFormat="1" applyFont="1" applyBorder="1" applyAlignment="1">
      <alignment horizontal="center" vertical="center"/>
    </xf>
    <xf numFmtId="0" fontId="70" fillId="0" borderId="0" xfId="43" applyNumberFormat="1" applyFont="1" applyAlignment="1">
      <alignment horizontal="center" vertical="center" wrapText="1"/>
    </xf>
    <xf numFmtId="0" fontId="70" fillId="0" borderId="15" xfId="43" applyNumberFormat="1" applyFont="1" applyBorder="1" applyAlignment="1">
      <alignment horizontal="center" vertical="center" wrapText="1"/>
    </xf>
  </cellXfs>
  <cellStyles count="5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urrency 2" xfId="30" xr:uid="{00000000-0005-0000-0000-00001D000000}"/>
    <cellStyle name="Explanatory Text" xfId="31" builtinId="53" customBuiltin="1"/>
    <cellStyle name="Good" xfId="32" builtinId="26" customBuiltin="1"/>
    <cellStyle name="Grey"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Input" xfId="38" builtinId="20" customBuiltin="1"/>
    <cellStyle name="Input [yellow]" xfId="39" xr:uid="{00000000-0005-0000-0000-000026000000}"/>
    <cellStyle name="Linked Cell" xfId="40" builtinId="24" customBuiltin="1"/>
    <cellStyle name="Neutral" xfId="41" builtinId="28" customBuiltin="1"/>
    <cellStyle name="Normal" xfId="0" builtinId="0"/>
    <cellStyle name="Normal - Style1" xfId="42" xr:uid="{00000000-0005-0000-0000-00002A000000}"/>
    <cellStyle name="Normal_CDOF-EN-F-07-001 Technical Purchase Requisition Form_ENGG-00520-WAREHOUSE FLOORING REPAIR" xfId="43" xr:uid="{00000000-0005-0000-0000-00002B000000}"/>
    <cellStyle name="Note" xfId="44" builtinId="10" customBuiltin="1"/>
    <cellStyle name="Output" xfId="45" builtinId="21" customBuiltin="1"/>
    <cellStyle name="Percent [2]" xfId="46" xr:uid="{00000000-0005-0000-0000-00002E000000}"/>
    <cellStyle name="Percent 2" xfId="47" xr:uid="{00000000-0005-0000-0000-00002F000000}"/>
    <cellStyle name="Style 1" xfId="48" xr:uid="{00000000-0005-0000-0000-000030000000}"/>
    <cellStyle name="Title" xfId="49" builtinId="15" customBuiltin="1"/>
    <cellStyle name="Total" xfId="50" builtinId="25" customBuiltin="1"/>
    <cellStyle name="Warning Text" xfId="51" builtinId="11" customBuiltin="1"/>
  </cellStyles>
  <dxfs count="0"/>
  <tableStyles count="0" defaultTableStyle="TableStyleMedium9" defaultPivotStyle="PivotStyleLight16"/>
  <colors>
    <mruColors>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35944</xdr:colOff>
      <xdr:row>0</xdr:row>
      <xdr:rowOff>0</xdr:rowOff>
    </xdr:from>
    <xdr:to>
      <xdr:col>4</xdr:col>
      <xdr:colOff>0</xdr:colOff>
      <xdr:row>3</xdr:row>
      <xdr:rowOff>179716</xdr:rowOff>
    </xdr:to>
    <xdr:pic>
      <xdr:nvPicPr>
        <xdr:cNvPr id="7" name="Picture 114" descr="CorpID_Horz_B&amp;W">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774" y="0"/>
          <a:ext cx="3127075" cy="745824"/>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35944</xdr:colOff>
      <xdr:row>0</xdr:row>
      <xdr:rowOff>0</xdr:rowOff>
    </xdr:from>
    <xdr:to>
      <xdr:col>4</xdr:col>
      <xdr:colOff>0</xdr:colOff>
      <xdr:row>3</xdr:row>
      <xdr:rowOff>179716</xdr:rowOff>
    </xdr:to>
    <xdr:pic>
      <xdr:nvPicPr>
        <xdr:cNvPr id="2" name="Picture 114" descr="CorpID_Horz_B&amp;W">
          <a:extLst>
            <a:ext uri="{FF2B5EF4-FFF2-40B4-BE49-F238E27FC236}">
              <a16:creationId xmlns:a16="http://schemas.microsoft.com/office/drawing/2014/main" id="{F36515CA-BBFF-4E58-BDC6-183DC7D71E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719" y="0"/>
          <a:ext cx="3126356" cy="751216"/>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35944</xdr:colOff>
      <xdr:row>0</xdr:row>
      <xdr:rowOff>0</xdr:rowOff>
    </xdr:from>
    <xdr:to>
      <xdr:col>4</xdr:col>
      <xdr:colOff>0</xdr:colOff>
      <xdr:row>3</xdr:row>
      <xdr:rowOff>179716</xdr:rowOff>
    </xdr:to>
    <xdr:pic>
      <xdr:nvPicPr>
        <xdr:cNvPr id="2" name="Picture 114" descr="CorpID_Horz_B&amp;W">
          <a:extLst>
            <a:ext uri="{FF2B5EF4-FFF2-40B4-BE49-F238E27FC236}">
              <a16:creationId xmlns:a16="http://schemas.microsoft.com/office/drawing/2014/main" id="{7DD5AB81-5AF5-4827-9DFB-1A9BE173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719" y="0"/>
          <a:ext cx="3126356" cy="751216"/>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gmtnws01\CMMS--E--SHARED%20FOLDER\Documents%20and%20Settings\LagascaEO\Local%20Settings\Temporary%20Internet%20Files\OLK1\CAPEX%20-%20DCF-ROR%20(BOTTLE%20RINSER%20@12%25)%2050%25%20attain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ngineering/10.%20Projects/PROJECT%20OFFICE%20DOCUMENTS/2020/03%20Coffee%20Team/03%20CAPEX%202020/Self%20Cleaning%20Rotary%20Filters/Phase%202/17BidDocs/4.%20AbstractofBids/Self%20Cleaning%20Filter%20-%20abstra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f-ror compressed form"/>
      <sheetName val="Sheet5"/>
      <sheetName val="financials"/>
      <sheetName val="OPTION2-FROM RICO"/>
      <sheetName val="Sheet7"/>
      <sheetName val="Sheet8"/>
      <sheetName val="Sheet9"/>
      <sheetName val="Sheet10"/>
      <sheetName val="Sheet11"/>
      <sheetName val="Sheet12"/>
      <sheetName val="Sheet13"/>
      <sheetName val="Sheet14"/>
      <sheetName val="Sheet15"/>
      <sheetName val="Sheet16"/>
    </sheetNames>
    <sheetDataSet>
      <sheetData sheetId="0"/>
      <sheetData sheetId="1">
        <row r="1">
          <cell r="B1" t="str">
            <v>No</v>
          </cell>
        </row>
        <row r="2">
          <cell r="A2">
            <v>37257</v>
          </cell>
          <cell r="B2">
            <v>1</v>
          </cell>
        </row>
        <row r="3">
          <cell r="A3">
            <v>37288</v>
          </cell>
          <cell r="B3">
            <v>2</v>
          </cell>
        </row>
        <row r="4">
          <cell r="A4">
            <v>37316</v>
          </cell>
          <cell r="B4">
            <v>3</v>
          </cell>
        </row>
        <row r="5">
          <cell r="A5">
            <v>37347</v>
          </cell>
          <cell r="B5">
            <v>4</v>
          </cell>
        </row>
        <row r="6">
          <cell r="A6">
            <v>37377</v>
          </cell>
          <cell r="B6">
            <v>5</v>
          </cell>
        </row>
        <row r="7">
          <cell r="A7">
            <v>37408</v>
          </cell>
          <cell r="B7">
            <v>6</v>
          </cell>
        </row>
        <row r="8">
          <cell r="A8">
            <v>37438</v>
          </cell>
          <cell r="B8">
            <v>7</v>
          </cell>
        </row>
        <row r="9">
          <cell r="A9">
            <v>37469</v>
          </cell>
          <cell r="B9">
            <v>8</v>
          </cell>
        </row>
        <row r="10">
          <cell r="A10">
            <v>37500</v>
          </cell>
          <cell r="B10">
            <v>9</v>
          </cell>
        </row>
        <row r="11">
          <cell r="A11">
            <v>37530</v>
          </cell>
          <cell r="B11">
            <v>10</v>
          </cell>
        </row>
        <row r="12">
          <cell r="A12">
            <v>37561</v>
          </cell>
          <cell r="B12">
            <v>11</v>
          </cell>
        </row>
        <row r="13">
          <cell r="A13">
            <v>37591</v>
          </cell>
          <cell r="B13">
            <v>12</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Bid"/>
      <sheetName val="Adjusted Qty"/>
      <sheetName val="Reconcile Qty 1"/>
      <sheetName val="Final Reconcile Qty "/>
      <sheetName val="SUMMARY"/>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D115"/>
  <sheetViews>
    <sheetView showGridLines="0" view="pageBreakPreview" zoomScale="40" zoomScaleNormal="100" zoomScaleSheetLayoutView="40" workbookViewId="0">
      <pane xSplit="5" ySplit="10" topLeftCell="F45" activePane="bottomRight" state="frozen"/>
      <selection pane="topRight" activeCell="F1" sqref="F1"/>
      <selection pane="bottomLeft" activeCell="A11" sqref="A11"/>
      <selection pane="bottomRight" activeCell="K1" sqref="K1:AD8"/>
    </sheetView>
  </sheetViews>
  <sheetFormatPr defaultColWidth="3.5703125" defaultRowHeight="12.75"/>
  <cols>
    <col min="1" max="1" width="1.5703125" style="2" customWidth="1"/>
    <col min="2" max="2" width="7.85546875" style="2" customWidth="1"/>
    <col min="3" max="3" width="12.140625" style="2" customWidth="1"/>
    <col min="4" max="4" width="27.42578125" style="2" customWidth="1"/>
    <col min="5" max="5" width="8.7109375" style="2" customWidth="1"/>
    <col min="6" max="6" width="10.85546875" style="2" customWidth="1"/>
    <col min="7" max="7" width="9" style="2" customWidth="1"/>
    <col min="8" max="8" width="11.5703125" style="2" customWidth="1"/>
    <col min="9" max="9" width="18.140625" style="2" customWidth="1"/>
    <col min="10" max="10" width="22.28515625" style="2" customWidth="1"/>
    <col min="11" max="11" width="11.28515625" style="2" customWidth="1"/>
    <col min="12" max="12" width="13.85546875" style="1" customWidth="1"/>
    <col min="13" max="13" width="7.7109375" style="1" customWidth="1"/>
    <col min="14" max="14" width="16" style="1" customWidth="1"/>
    <col min="15" max="15" width="19.85546875" style="1" customWidth="1"/>
    <col min="16" max="16" width="8.85546875" style="2" customWidth="1"/>
    <col min="17" max="17" width="15.42578125" style="1" customWidth="1"/>
    <col min="18" max="18" width="7.7109375" style="1" customWidth="1"/>
    <col min="19" max="19" width="12.5703125" style="1" customWidth="1"/>
    <col min="20" max="20" width="20.5703125" style="1" customWidth="1"/>
    <col min="21" max="21" width="8.85546875" style="2" customWidth="1"/>
    <col min="22" max="22" width="15.42578125" style="1" customWidth="1"/>
    <col min="23" max="23" width="7.7109375" style="1" customWidth="1"/>
    <col min="24" max="24" width="16.7109375" style="1" customWidth="1"/>
    <col min="25" max="25" width="21" style="1" customWidth="1"/>
    <col min="26" max="26" width="8.85546875" style="2" customWidth="1"/>
    <col min="27" max="27" width="15.42578125" style="1" customWidth="1"/>
    <col min="28" max="28" width="7.7109375" style="1" customWidth="1"/>
    <col min="29" max="29" width="16.42578125" style="1" customWidth="1"/>
    <col min="30" max="30" width="20.5703125" style="1" customWidth="1"/>
    <col min="31" max="16384" width="3.5703125" style="2"/>
  </cols>
  <sheetData>
    <row r="1" spans="2:30" ht="15" customHeight="1">
      <c r="B1" s="233"/>
      <c r="C1" s="223"/>
      <c r="D1" s="224"/>
      <c r="E1" s="222"/>
      <c r="F1" s="223"/>
      <c r="G1" s="224"/>
      <c r="H1" s="203"/>
      <c r="I1" s="204"/>
      <c r="J1" s="205"/>
      <c r="K1" s="304" t="s">
        <v>141</v>
      </c>
      <c r="L1" s="304"/>
      <c r="M1" s="304"/>
      <c r="N1" s="304"/>
      <c r="O1" s="304"/>
      <c r="P1" s="304"/>
      <c r="Q1" s="304"/>
      <c r="R1" s="304"/>
      <c r="S1" s="304"/>
      <c r="T1" s="304"/>
      <c r="U1" s="304"/>
      <c r="V1" s="304"/>
      <c r="W1" s="304"/>
      <c r="X1" s="304"/>
      <c r="Y1" s="304"/>
      <c r="Z1" s="304"/>
      <c r="AA1" s="304"/>
      <c r="AB1" s="304"/>
      <c r="AC1" s="304"/>
      <c r="AD1" s="304"/>
    </row>
    <row r="2" spans="2:30" s="4" customFormat="1" ht="15" customHeight="1">
      <c r="B2" s="234"/>
      <c r="C2" s="235"/>
      <c r="D2" s="236"/>
      <c r="E2" s="225"/>
      <c r="F2" s="226"/>
      <c r="G2" s="227"/>
      <c r="H2" s="206"/>
      <c r="I2" s="207"/>
      <c r="J2" s="208"/>
      <c r="K2" s="304"/>
      <c r="L2" s="304"/>
      <c r="M2" s="304"/>
      <c r="N2" s="304"/>
      <c r="O2" s="304"/>
      <c r="P2" s="304"/>
      <c r="Q2" s="304"/>
      <c r="R2" s="304"/>
      <c r="S2" s="304"/>
      <c r="T2" s="304"/>
      <c r="U2" s="304"/>
      <c r="V2" s="304"/>
      <c r="W2" s="304"/>
      <c r="X2" s="304"/>
      <c r="Y2" s="304"/>
      <c r="Z2" s="304"/>
      <c r="AA2" s="304"/>
      <c r="AB2" s="304"/>
      <c r="AC2" s="304"/>
      <c r="AD2" s="304"/>
    </row>
    <row r="3" spans="2:30" s="4" customFormat="1" ht="15" customHeight="1">
      <c r="B3" s="234"/>
      <c r="C3" s="235"/>
      <c r="D3" s="236"/>
      <c r="E3" s="228"/>
      <c r="F3" s="229"/>
      <c r="G3" s="230"/>
      <c r="H3" s="206"/>
      <c r="I3" s="207"/>
      <c r="J3" s="208"/>
      <c r="K3" s="304"/>
      <c r="L3" s="304"/>
      <c r="M3" s="304"/>
      <c r="N3" s="304"/>
      <c r="O3" s="304"/>
      <c r="P3" s="304"/>
      <c r="Q3" s="304"/>
      <c r="R3" s="304"/>
      <c r="S3" s="304"/>
      <c r="T3" s="304"/>
      <c r="U3" s="304"/>
      <c r="V3" s="304"/>
      <c r="W3" s="304"/>
      <c r="X3" s="304"/>
      <c r="Y3" s="304"/>
      <c r="Z3" s="304"/>
      <c r="AA3" s="304"/>
      <c r="AB3" s="304"/>
      <c r="AC3" s="304"/>
      <c r="AD3" s="304"/>
    </row>
    <row r="4" spans="2:30" s="4" customFormat="1" ht="15" customHeight="1" thickBot="1">
      <c r="B4" s="225"/>
      <c r="C4" s="226"/>
      <c r="D4" s="227"/>
      <c r="E4" s="231"/>
      <c r="F4" s="231"/>
      <c r="G4" s="232"/>
      <c r="H4" s="209"/>
      <c r="I4" s="210"/>
      <c r="J4" s="211"/>
      <c r="K4" s="304"/>
      <c r="L4" s="304"/>
      <c r="M4" s="304"/>
      <c r="N4" s="304"/>
      <c r="O4" s="304"/>
      <c r="P4" s="304"/>
      <c r="Q4" s="304"/>
      <c r="R4" s="304"/>
      <c r="S4" s="304"/>
      <c r="T4" s="304"/>
      <c r="U4" s="304"/>
      <c r="V4" s="304"/>
      <c r="W4" s="304"/>
      <c r="X4" s="304"/>
      <c r="Y4" s="304"/>
      <c r="Z4" s="304"/>
      <c r="AA4" s="304"/>
      <c r="AB4" s="304"/>
      <c r="AC4" s="304"/>
      <c r="AD4" s="304"/>
    </row>
    <row r="5" spans="2:30" s="4" customFormat="1" ht="10.5" customHeight="1" thickBot="1">
      <c r="H5" s="5"/>
      <c r="I5" s="5"/>
      <c r="J5" s="5"/>
      <c r="K5" s="304"/>
      <c r="L5" s="304"/>
      <c r="M5" s="304"/>
      <c r="N5" s="304"/>
      <c r="O5" s="304"/>
      <c r="P5" s="304"/>
      <c r="Q5" s="304"/>
      <c r="R5" s="304"/>
      <c r="S5" s="304"/>
      <c r="T5" s="304"/>
      <c r="U5" s="304"/>
      <c r="V5" s="304"/>
      <c r="W5" s="304"/>
      <c r="X5" s="304"/>
      <c r="Y5" s="304"/>
      <c r="Z5" s="304"/>
      <c r="AA5" s="304"/>
      <c r="AB5" s="304"/>
      <c r="AC5" s="304"/>
      <c r="AD5" s="304"/>
    </row>
    <row r="6" spans="2:30" s="9" customFormat="1" ht="17.25" customHeight="1">
      <c r="B6" s="6" t="s">
        <v>0</v>
      </c>
      <c r="C6" s="7"/>
      <c r="D6" s="219" t="s">
        <v>81</v>
      </c>
      <c r="E6" s="220"/>
      <c r="F6" s="220"/>
      <c r="G6" s="220"/>
      <c r="H6" s="8" t="s">
        <v>1</v>
      </c>
      <c r="I6" s="212">
        <f ca="1">NOW()</f>
        <v>44397.42424641204</v>
      </c>
      <c r="J6" s="213"/>
      <c r="K6" s="304"/>
      <c r="L6" s="304"/>
      <c r="M6" s="304"/>
      <c r="N6" s="304"/>
      <c r="O6" s="304"/>
      <c r="P6" s="304"/>
      <c r="Q6" s="304"/>
      <c r="R6" s="304"/>
      <c r="S6" s="304"/>
      <c r="T6" s="304"/>
      <c r="U6" s="304"/>
      <c r="V6" s="304"/>
      <c r="W6" s="304"/>
      <c r="X6" s="304"/>
      <c r="Y6" s="304"/>
      <c r="Z6" s="304"/>
      <c r="AA6" s="304"/>
      <c r="AB6" s="304"/>
      <c r="AC6" s="304"/>
      <c r="AD6" s="304"/>
    </row>
    <row r="7" spans="2:30" s="9" customFormat="1" ht="27.75" customHeight="1">
      <c r="B7" s="11"/>
      <c r="C7" s="12"/>
      <c r="D7" s="221"/>
      <c r="E7" s="221"/>
      <c r="F7" s="221"/>
      <c r="G7" s="221"/>
      <c r="H7" s="8"/>
      <c r="I7" s="217"/>
      <c r="J7" s="218"/>
      <c r="K7" s="304"/>
      <c r="L7" s="304"/>
      <c r="M7" s="304"/>
      <c r="N7" s="304"/>
      <c r="O7" s="304"/>
      <c r="P7" s="304"/>
      <c r="Q7" s="304"/>
      <c r="R7" s="304"/>
      <c r="S7" s="304"/>
      <c r="T7" s="304"/>
      <c r="U7" s="304"/>
      <c r="V7" s="304"/>
      <c r="W7" s="304"/>
      <c r="X7" s="304"/>
      <c r="Y7" s="304"/>
      <c r="Z7" s="304"/>
      <c r="AA7" s="304"/>
      <c r="AB7" s="304"/>
      <c r="AC7" s="304"/>
      <c r="AD7" s="304"/>
    </row>
    <row r="8" spans="2:30" s="9" customFormat="1" ht="17.25" customHeight="1">
      <c r="B8" s="11" t="s">
        <v>2</v>
      </c>
      <c r="C8" s="12"/>
      <c r="D8" s="245" t="s">
        <v>17</v>
      </c>
      <c r="E8" s="226"/>
      <c r="F8" s="226"/>
      <c r="G8" s="226"/>
      <c r="H8" s="8" t="s">
        <v>3</v>
      </c>
      <c r="I8" s="237"/>
      <c r="J8" s="238"/>
      <c r="K8" s="305"/>
      <c r="L8" s="305"/>
      <c r="M8" s="305"/>
      <c r="N8" s="305"/>
      <c r="O8" s="305"/>
      <c r="P8" s="305"/>
      <c r="Q8" s="305"/>
      <c r="R8" s="305"/>
      <c r="S8" s="305"/>
      <c r="T8" s="305"/>
      <c r="U8" s="305"/>
      <c r="V8" s="305"/>
      <c r="W8" s="305"/>
      <c r="X8" s="305"/>
      <c r="Y8" s="305"/>
      <c r="Z8" s="305"/>
      <c r="AA8" s="305"/>
      <c r="AB8" s="305"/>
      <c r="AC8" s="305"/>
      <c r="AD8" s="305"/>
    </row>
    <row r="9" spans="2:30" s="1" customFormat="1" ht="15.75" customHeight="1">
      <c r="B9" s="215"/>
      <c r="C9" s="216"/>
      <c r="D9" s="216"/>
      <c r="E9" s="120"/>
      <c r="F9" s="216" t="s">
        <v>89</v>
      </c>
      <c r="G9" s="216"/>
      <c r="H9" s="216"/>
      <c r="I9" s="216"/>
      <c r="J9" s="216"/>
      <c r="K9" s="149" t="s">
        <v>90</v>
      </c>
      <c r="L9" s="149"/>
      <c r="M9" s="149"/>
      <c r="N9" s="149"/>
      <c r="O9" s="149"/>
      <c r="P9" s="143" t="s">
        <v>91</v>
      </c>
      <c r="Q9" s="143"/>
      <c r="R9" s="143"/>
      <c r="S9" s="143"/>
      <c r="T9" s="143"/>
      <c r="U9" s="143" t="s">
        <v>92</v>
      </c>
      <c r="V9" s="143"/>
      <c r="W9" s="143"/>
      <c r="X9" s="143"/>
      <c r="Y9" s="143"/>
      <c r="Z9" s="143" t="s">
        <v>93</v>
      </c>
      <c r="AA9" s="143"/>
      <c r="AB9" s="143"/>
      <c r="AC9" s="143"/>
      <c r="AD9" s="143"/>
    </row>
    <row r="10" spans="2:30" s="27" customFormat="1" ht="24.95" customHeight="1">
      <c r="B10" s="68" t="s">
        <v>4</v>
      </c>
      <c r="C10" s="239" t="s">
        <v>5</v>
      </c>
      <c r="D10" s="240"/>
      <c r="E10" s="240"/>
      <c r="F10" s="25" t="s">
        <v>28</v>
      </c>
      <c r="G10" s="25" t="s">
        <v>6</v>
      </c>
      <c r="H10" s="25" t="s">
        <v>7</v>
      </c>
      <c r="I10" s="25" t="s">
        <v>8</v>
      </c>
      <c r="J10" s="26" t="s">
        <v>9</v>
      </c>
      <c r="K10" s="25" t="s">
        <v>28</v>
      </c>
      <c r="L10" s="25" t="s">
        <v>6</v>
      </c>
      <c r="M10" s="25" t="s">
        <v>7</v>
      </c>
      <c r="N10" s="25" t="s">
        <v>8</v>
      </c>
      <c r="O10" s="26" t="s">
        <v>9</v>
      </c>
      <c r="P10" s="25" t="s">
        <v>28</v>
      </c>
      <c r="Q10" s="25" t="s">
        <v>6</v>
      </c>
      <c r="R10" s="25" t="s">
        <v>7</v>
      </c>
      <c r="S10" s="25" t="s">
        <v>8</v>
      </c>
      <c r="T10" s="26" t="s">
        <v>9</v>
      </c>
      <c r="U10" s="25" t="s">
        <v>28</v>
      </c>
      <c r="V10" s="25" t="s">
        <v>6</v>
      </c>
      <c r="W10" s="25" t="s">
        <v>7</v>
      </c>
      <c r="X10" s="25" t="s">
        <v>8</v>
      </c>
      <c r="Y10" s="26" t="s">
        <v>9</v>
      </c>
      <c r="Z10" s="25" t="s">
        <v>28</v>
      </c>
      <c r="AA10" s="25" t="s">
        <v>6</v>
      </c>
      <c r="AB10" s="25" t="s">
        <v>7</v>
      </c>
      <c r="AC10" s="25" t="s">
        <v>8</v>
      </c>
      <c r="AD10" s="26" t="s">
        <v>9</v>
      </c>
    </row>
    <row r="11" spans="2:30" s="13" customFormat="1" ht="20.100000000000001" customHeight="1">
      <c r="B11" s="64" t="s">
        <v>10</v>
      </c>
      <c r="C11" s="157" t="s">
        <v>11</v>
      </c>
      <c r="D11" s="214"/>
      <c r="E11" s="214"/>
      <c r="F11" s="69"/>
      <c r="G11" s="28"/>
      <c r="H11" s="28"/>
      <c r="I11" s="29"/>
      <c r="J11" s="30"/>
      <c r="K11" s="69"/>
      <c r="L11" s="28"/>
      <c r="M11" s="28"/>
      <c r="N11" s="29"/>
      <c r="O11" s="30"/>
      <c r="P11" s="69"/>
      <c r="Q11" s="28"/>
      <c r="R11" s="28"/>
      <c r="S11" s="29"/>
      <c r="T11" s="30"/>
      <c r="U11" s="69"/>
      <c r="V11" s="28"/>
      <c r="W11" s="28"/>
      <c r="X11" s="29"/>
      <c r="Y11" s="30"/>
      <c r="Z11" s="69"/>
      <c r="AA11" s="28"/>
      <c r="AB11" s="28"/>
      <c r="AC11" s="29"/>
      <c r="AD11" s="30"/>
    </row>
    <row r="12" spans="2:30" s="18" customFormat="1" ht="15" customHeight="1">
      <c r="B12" s="72">
        <v>1</v>
      </c>
      <c r="C12" s="241" t="s">
        <v>43</v>
      </c>
      <c r="D12" s="242"/>
      <c r="E12" s="242"/>
      <c r="F12" s="31"/>
      <c r="G12" s="32" t="s">
        <v>24</v>
      </c>
      <c r="H12" s="33">
        <v>1</v>
      </c>
      <c r="I12" s="34">
        <v>40000</v>
      </c>
      <c r="J12" s="35">
        <f>H12*I12</f>
        <v>40000</v>
      </c>
      <c r="K12" s="31"/>
      <c r="L12" s="32" t="s">
        <v>24</v>
      </c>
      <c r="M12" s="33">
        <v>1</v>
      </c>
      <c r="N12" s="34">
        <v>30000</v>
      </c>
      <c r="O12" s="35">
        <f>M12*N12</f>
        <v>30000</v>
      </c>
      <c r="P12" s="31"/>
      <c r="Q12" s="32" t="s">
        <v>24</v>
      </c>
      <c r="R12" s="33">
        <v>1</v>
      </c>
      <c r="S12" s="34">
        <v>25000</v>
      </c>
      <c r="T12" s="35">
        <f>R12*S12</f>
        <v>25000</v>
      </c>
      <c r="U12" s="31"/>
      <c r="V12" s="32" t="s">
        <v>24</v>
      </c>
      <c r="W12" s="33">
        <v>1</v>
      </c>
      <c r="X12" s="34">
        <v>76200</v>
      </c>
      <c r="Y12" s="35">
        <f>W12*X12</f>
        <v>76200</v>
      </c>
      <c r="Z12" s="31"/>
      <c r="AA12" s="32" t="s">
        <v>24</v>
      </c>
      <c r="AB12" s="33">
        <v>1</v>
      </c>
      <c r="AC12" s="34">
        <v>25000</v>
      </c>
      <c r="AD12" s="35">
        <f>AB12*AC12</f>
        <v>25000</v>
      </c>
    </row>
    <row r="13" spans="2:30" s="18" customFormat="1" ht="15" customHeight="1">
      <c r="B13" s="73">
        <v>2</v>
      </c>
      <c r="C13" s="243" t="s">
        <v>23</v>
      </c>
      <c r="D13" s="244"/>
      <c r="E13" s="244"/>
      <c r="F13" s="31"/>
      <c r="G13" s="32" t="s">
        <v>24</v>
      </c>
      <c r="H13" s="38">
        <v>1</v>
      </c>
      <c r="I13" s="34">
        <v>35000</v>
      </c>
      <c r="J13" s="35">
        <f t="shared" ref="J13" si="0">H13*I13</f>
        <v>35000</v>
      </c>
      <c r="K13" s="31"/>
      <c r="L13" s="32" t="s">
        <v>24</v>
      </c>
      <c r="M13" s="38">
        <v>1</v>
      </c>
      <c r="N13" s="34">
        <v>45000</v>
      </c>
      <c r="O13" s="35">
        <f t="shared" ref="O13:O14" si="1">M13*N13</f>
        <v>45000</v>
      </c>
      <c r="P13" s="31"/>
      <c r="Q13" s="32" t="s">
        <v>24</v>
      </c>
      <c r="R13" s="38">
        <v>1</v>
      </c>
      <c r="S13" s="34">
        <v>15000</v>
      </c>
      <c r="T13" s="35">
        <f t="shared" ref="T13:T14" si="2">R13*S13</f>
        <v>15000</v>
      </c>
      <c r="U13" s="31"/>
      <c r="V13" s="32" t="s">
        <v>24</v>
      </c>
      <c r="W13" s="38">
        <v>1</v>
      </c>
      <c r="X13" s="34">
        <v>39257</v>
      </c>
      <c r="Y13" s="35">
        <f t="shared" ref="Y13:Y14" si="3">W13*X13</f>
        <v>39257</v>
      </c>
      <c r="Z13" s="31"/>
      <c r="AA13" s="32" t="s">
        <v>24</v>
      </c>
      <c r="AB13" s="38">
        <v>1</v>
      </c>
      <c r="AC13" s="34">
        <v>119841</v>
      </c>
      <c r="AD13" s="35">
        <f t="shared" ref="AD13:AD14" si="4">AB13*AC13</f>
        <v>119841</v>
      </c>
    </row>
    <row r="14" spans="2:30" s="18" customFormat="1" ht="15" customHeight="1">
      <c r="B14" s="73">
        <v>3</v>
      </c>
      <c r="C14" s="36" t="s">
        <v>38</v>
      </c>
      <c r="D14" s="37"/>
      <c r="E14" s="37"/>
      <c r="F14" s="31"/>
      <c r="G14" s="32" t="s">
        <v>24</v>
      </c>
      <c r="H14" s="39">
        <v>1</v>
      </c>
      <c r="I14" s="34">
        <v>30000</v>
      </c>
      <c r="J14" s="35">
        <f t="shared" ref="J14" si="5">H14*I14</f>
        <v>30000</v>
      </c>
      <c r="K14" s="31"/>
      <c r="L14" s="32" t="s">
        <v>24</v>
      </c>
      <c r="M14" s="39">
        <v>1</v>
      </c>
      <c r="N14" s="34">
        <v>25000</v>
      </c>
      <c r="O14" s="35">
        <f t="shared" si="1"/>
        <v>25000</v>
      </c>
      <c r="P14" s="31"/>
      <c r="Q14" s="32" t="s">
        <v>24</v>
      </c>
      <c r="R14" s="39">
        <v>1</v>
      </c>
      <c r="S14" s="34">
        <v>35000</v>
      </c>
      <c r="T14" s="35">
        <f t="shared" si="2"/>
        <v>35000</v>
      </c>
      <c r="U14" s="31"/>
      <c r="V14" s="32" t="s">
        <v>24</v>
      </c>
      <c r="W14" s="39">
        <v>1</v>
      </c>
      <c r="X14" s="34">
        <v>30500</v>
      </c>
      <c r="Y14" s="35">
        <f t="shared" si="3"/>
        <v>30500</v>
      </c>
      <c r="Z14" s="31"/>
      <c r="AA14" s="32" t="s">
        <v>24</v>
      </c>
      <c r="AB14" s="39">
        <v>1</v>
      </c>
      <c r="AC14" s="34">
        <v>265525</v>
      </c>
      <c r="AD14" s="35">
        <f t="shared" si="4"/>
        <v>265525</v>
      </c>
    </row>
    <row r="15" spans="2:30" s="14" customFormat="1" ht="15" customHeight="1">
      <c r="B15" s="74" t="s">
        <v>17</v>
      </c>
      <c r="C15" s="164" t="s">
        <v>12</v>
      </c>
      <c r="D15" s="165"/>
      <c r="E15" s="165"/>
      <c r="F15" s="70"/>
      <c r="G15" s="40"/>
      <c r="H15" s="41"/>
      <c r="I15" s="42"/>
      <c r="J15" s="43">
        <f>SUM(J12:J14)</f>
        <v>105000</v>
      </c>
      <c r="K15" s="70"/>
      <c r="L15" s="40"/>
      <c r="M15" s="41"/>
      <c r="N15" s="42"/>
      <c r="O15" s="43">
        <f>SUM(O12:O14)</f>
        <v>100000</v>
      </c>
      <c r="P15" s="70"/>
      <c r="Q15" s="40"/>
      <c r="R15" s="41"/>
      <c r="S15" s="42"/>
      <c r="T15" s="43">
        <f>SUM(T12:T14)</f>
        <v>75000</v>
      </c>
      <c r="U15" s="70"/>
      <c r="V15" s="40"/>
      <c r="W15" s="41"/>
      <c r="X15" s="42"/>
      <c r="Y15" s="43">
        <f>SUM(Y12:Y14)</f>
        <v>145957</v>
      </c>
      <c r="Z15" s="70"/>
      <c r="AA15" s="40"/>
      <c r="AB15" s="41"/>
      <c r="AC15" s="42"/>
      <c r="AD15" s="43">
        <f>SUM(AD12:AD14)</f>
        <v>410366</v>
      </c>
    </row>
    <row r="16" spans="2:30" s="14" customFormat="1" ht="15" customHeight="1">
      <c r="B16" s="74"/>
      <c r="C16" s="88"/>
      <c r="D16" s="89"/>
      <c r="E16" s="89"/>
      <c r="F16" s="70"/>
      <c r="G16" s="40"/>
      <c r="H16" s="41"/>
      <c r="I16" s="42"/>
      <c r="J16" s="43"/>
      <c r="K16" s="70"/>
      <c r="L16" s="40"/>
      <c r="M16" s="41"/>
      <c r="N16" s="42"/>
      <c r="O16" s="43"/>
      <c r="P16" s="70"/>
      <c r="Q16" s="40"/>
      <c r="R16" s="41"/>
      <c r="S16" s="42"/>
      <c r="T16" s="43"/>
      <c r="U16" s="70"/>
      <c r="V16" s="40"/>
      <c r="W16" s="41"/>
      <c r="X16" s="42"/>
      <c r="Y16" s="43"/>
      <c r="Z16" s="70"/>
      <c r="AA16" s="40"/>
      <c r="AB16" s="41"/>
      <c r="AC16" s="42"/>
      <c r="AD16" s="43"/>
    </row>
    <row r="17" spans="2:30" s="14" customFormat="1" ht="20.100000000000001" customHeight="1">
      <c r="B17" s="64" t="s">
        <v>39</v>
      </c>
      <c r="C17" s="157" t="s">
        <v>50</v>
      </c>
      <c r="D17" s="142"/>
      <c r="E17" s="142"/>
      <c r="F17" s="71"/>
      <c r="G17" s="44"/>
      <c r="H17" s="45"/>
      <c r="I17" s="95"/>
      <c r="J17" s="35"/>
      <c r="K17" s="71"/>
      <c r="L17" s="44"/>
      <c r="M17" s="45"/>
      <c r="N17" s="95"/>
      <c r="O17" s="35"/>
      <c r="P17" s="71"/>
      <c r="Q17" s="44"/>
      <c r="R17" s="45"/>
      <c r="S17" s="95"/>
      <c r="T17" s="35"/>
      <c r="U17" s="71"/>
      <c r="V17" s="44"/>
      <c r="W17" s="45"/>
      <c r="X17" s="95"/>
      <c r="Y17" s="35"/>
      <c r="Z17" s="71"/>
      <c r="AA17" s="44"/>
      <c r="AB17" s="45"/>
      <c r="AC17" s="95"/>
      <c r="AD17" s="35"/>
    </row>
    <row r="18" spans="2:30" s="14" customFormat="1" ht="15" customHeight="1">
      <c r="B18" s="72"/>
      <c r="C18" s="154" t="s">
        <v>51</v>
      </c>
      <c r="D18" s="142"/>
      <c r="E18" s="142"/>
      <c r="F18" s="50"/>
      <c r="G18" s="32" t="s">
        <v>24</v>
      </c>
      <c r="H18" s="39">
        <v>1</v>
      </c>
      <c r="I18" s="96">
        <v>20000</v>
      </c>
      <c r="J18" s="35">
        <f t="shared" ref="J18:J21" si="6">H18*I18</f>
        <v>20000</v>
      </c>
      <c r="K18" s="50"/>
      <c r="L18" s="32" t="s">
        <v>24</v>
      </c>
      <c r="M18" s="39">
        <v>1</v>
      </c>
      <c r="N18" s="96">
        <v>20000</v>
      </c>
      <c r="O18" s="35">
        <f t="shared" ref="O18:O21" si="7">M18*N18</f>
        <v>20000</v>
      </c>
      <c r="P18" s="50"/>
      <c r="Q18" s="32" t="s">
        <v>24</v>
      </c>
      <c r="R18" s="39">
        <v>1</v>
      </c>
      <c r="S18" s="96">
        <v>5000</v>
      </c>
      <c r="T18" s="35">
        <f t="shared" ref="T18:T21" si="8">R18*S18</f>
        <v>5000</v>
      </c>
      <c r="U18" s="50"/>
      <c r="V18" s="32" t="s">
        <v>24</v>
      </c>
      <c r="W18" s="39">
        <v>1</v>
      </c>
      <c r="X18" s="96">
        <v>35080</v>
      </c>
      <c r="Y18" s="35">
        <f t="shared" ref="Y18:Y21" si="9">W18*X18</f>
        <v>35080</v>
      </c>
      <c r="Z18" s="50"/>
      <c r="AA18" s="32" t="s">
        <v>24</v>
      </c>
      <c r="AB18" s="39">
        <v>1</v>
      </c>
      <c r="AC18" s="96">
        <v>30000</v>
      </c>
      <c r="AD18" s="35">
        <f t="shared" ref="AD18:AD21" si="10">AB18*AC18</f>
        <v>30000</v>
      </c>
    </row>
    <row r="19" spans="2:30" s="14" customFormat="1" ht="15" customHeight="1">
      <c r="B19" s="72"/>
      <c r="C19" s="154" t="s">
        <v>54</v>
      </c>
      <c r="D19" s="161"/>
      <c r="E19" s="246"/>
      <c r="F19" s="50"/>
      <c r="G19" s="32" t="s">
        <v>24</v>
      </c>
      <c r="H19" s="39">
        <v>1</v>
      </c>
      <c r="I19" s="96">
        <v>5000</v>
      </c>
      <c r="J19" s="35">
        <f t="shared" si="6"/>
        <v>5000</v>
      </c>
      <c r="K19" s="50"/>
      <c r="L19" s="32" t="s">
        <v>24</v>
      </c>
      <c r="M19" s="39">
        <v>1</v>
      </c>
      <c r="N19" s="96">
        <v>25000</v>
      </c>
      <c r="O19" s="35">
        <f t="shared" si="7"/>
        <v>25000</v>
      </c>
      <c r="P19" s="50"/>
      <c r="Q19" s="32" t="s">
        <v>24</v>
      </c>
      <c r="R19" s="39">
        <v>1</v>
      </c>
      <c r="S19" s="96">
        <v>1000</v>
      </c>
      <c r="T19" s="35">
        <f t="shared" si="8"/>
        <v>1000</v>
      </c>
      <c r="U19" s="50"/>
      <c r="V19" s="32" t="s">
        <v>24</v>
      </c>
      <c r="W19" s="39">
        <v>1</v>
      </c>
      <c r="X19" s="96">
        <v>13884</v>
      </c>
      <c r="Y19" s="35">
        <f t="shared" si="9"/>
        <v>13884</v>
      </c>
      <c r="Z19" s="50"/>
      <c r="AA19" s="32" t="s">
        <v>24</v>
      </c>
      <c r="AB19" s="39">
        <v>1</v>
      </c>
      <c r="AC19" s="96">
        <v>12000</v>
      </c>
      <c r="AD19" s="35">
        <f t="shared" si="10"/>
        <v>12000</v>
      </c>
    </row>
    <row r="20" spans="2:30" s="14" customFormat="1" ht="15" customHeight="1">
      <c r="B20" s="72"/>
      <c r="C20" s="154" t="s">
        <v>52</v>
      </c>
      <c r="D20" s="161"/>
      <c r="E20" s="246"/>
      <c r="F20" s="50"/>
      <c r="G20" s="144" t="s">
        <v>44</v>
      </c>
      <c r="H20" s="145"/>
      <c r="I20" s="96"/>
      <c r="J20" s="35">
        <f t="shared" si="6"/>
        <v>0</v>
      </c>
      <c r="K20" s="50"/>
      <c r="L20" s="144" t="s">
        <v>44</v>
      </c>
      <c r="M20" s="145"/>
      <c r="N20" s="96"/>
      <c r="O20" s="35">
        <f t="shared" si="7"/>
        <v>0</v>
      </c>
      <c r="P20" s="50"/>
      <c r="Q20" s="144" t="s">
        <v>44</v>
      </c>
      <c r="R20" s="145"/>
      <c r="S20" s="96"/>
      <c r="T20" s="35">
        <f t="shared" si="8"/>
        <v>0</v>
      </c>
      <c r="U20" s="50"/>
      <c r="V20" s="144" t="s">
        <v>44</v>
      </c>
      <c r="W20" s="145"/>
      <c r="X20" s="96"/>
      <c r="Y20" s="35">
        <f t="shared" si="9"/>
        <v>0</v>
      </c>
      <c r="Z20" s="50"/>
      <c r="AA20" s="144" t="s">
        <v>44</v>
      </c>
      <c r="AB20" s="145"/>
      <c r="AC20" s="96"/>
      <c r="AD20" s="35">
        <f t="shared" si="10"/>
        <v>0</v>
      </c>
    </row>
    <row r="21" spans="2:30" s="14" customFormat="1" ht="15" customHeight="1">
      <c r="B21" s="72"/>
      <c r="C21" s="154" t="s">
        <v>53</v>
      </c>
      <c r="D21" s="161"/>
      <c r="E21" s="246"/>
      <c r="F21" s="50"/>
      <c r="G21" s="144" t="s">
        <v>44</v>
      </c>
      <c r="H21" s="145"/>
      <c r="I21" s="96"/>
      <c r="J21" s="35">
        <f t="shared" si="6"/>
        <v>0</v>
      </c>
      <c r="K21" s="50"/>
      <c r="L21" s="144" t="s">
        <v>44</v>
      </c>
      <c r="M21" s="145"/>
      <c r="N21" s="96"/>
      <c r="O21" s="35">
        <f t="shared" si="7"/>
        <v>0</v>
      </c>
      <c r="P21" s="50"/>
      <c r="Q21" s="144" t="s">
        <v>44</v>
      </c>
      <c r="R21" s="145"/>
      <c r="S21" s="96"/>
      <c r="T21" s="35">
        <f t="shared" si="8"/>
        <v>0</v>
      </c>
      <c r="U21" s="50"/>
      <c r="V21" s="144" t="s">
        <v>44</v>
      </c>
      <c r="W21" s="145"/>
      <c r="X21" s="96"/>
      <c r="Y21" s="35">
        <f t="shared" si="9"/>
        <v>0</v>
      </c>
      <c r="Z21" s="50"/>
      <c r="AA21" s="144" t="s">
        <v>44</v>
      </c>
      <c r="AB21" s="145"/>
      <c r="AC21" s="96"/>
      <c r="AD21" s="35">
        <f t="shared" si="10"/>
        <v>0</v>
      </c>
    </row>
    <row r="22" spans="2:30" s="14" customFormat="1" ht="15" customHeight="1">
      <c r="B22" s="67"/>
      <c r="C22" s="155" t="s">
        <v>12</v>
      </c>
      <c r="D22" s="156"/>
      <c r="E22" s="156"/>
      <c r="F22" s="70"/>
      <c r="G22" s="40"/>
      <c r="H22" s="41"/>
      <c r="I22" s="97"/>
      <c r="J22" s="48">
        <f>SUM(J18:J21)</f>
        <v>25000</v>
      </c>
      <c r="K22" s="70"/>
      <c r="L22" s="40"/>
      <c r="M22" s="41"/>
      <c r="N22" s="97"/>
      <c r="O22" s="48">
        <f>SUM(O18:O21)</f>
        <v>45000</v>
      </c>
      <c r="P22" s="70"/>
      <c r="Q22" s="40"/>
      <c r="R22" s="41"/>
      <c r="S22" s="97"/>
      <c r="T22" s="48">
        <f>SUM(T18:T21)</f>
        <v>6000</v>
      </c>
      <c r="U22" s="70"/>
      <c r="V22" s="40"/>
      <c r="W22" s="41"/>
      <c r="X22" s="97"/>
      <c r="Y22" s="48">
        <f>SUM(Y18:Y21)</f>
        <v>48964</v>
      </c>
      <c r="Z22" s="70"/>
      <c r="AA22" s="40"/>
      <c r="AB22" s="41"/>
      <c r="AC22" s="97"/>
      <c r="AD22" s="48">
        <f>SUM(AD18:AD21)</f>
        <v>42000</v>
      </c>
    </row>
    <row r="23" spans="2:30" s="14" customFormat="1" ht="20.100000000000001" customHeight="1">
      <c r="B23" s="64" t="s">
        <v>46</v>
      </c>
      <c r="C23" s="157" t="s">
        <v>55</v>
      </c>
      <c r="D23" s="142"/>
      <c r="E23" s="142"/>
      <c r="F23" s="71"/>
      <c r="G23" s="44"/>
      <c r="H23" s="45"/>
      <c r="I23" s="95"/>
      <c r="J23" s="35"/>
      <c r="K23" s="71"/>
      <c r="L23" s="44"/>
      <c r="M23" s="45"/>
      <c r="N23" s="95"/>
      <c r="O23" s="35"/>
      <c r="P23" s="71"/>
      <c r="Q23" s="44"/>
      <c r="R23" s="45"/>
      <c r="S23" s="95"/>
      <c r="T23" s="35"/>
      <c r="U23" s="71"/>
      <c r="V23" s="44"/>
      <c r="W23" s="45"/>
      <c r="X23" s="95"/>
      <c r="Y23" s="35"/>
      <c r="Z23" s="71"/>
      <c r="AA23" s="44"/>
      <c r="AB23" s="45"/>
      <c r="AC23" s="95"/>
      <c r="AD23" s="35"/>
    </row>
    <row r="24" spans="2:30" s="14" customFormat="1" ht="20.100000000000001" customHeight="1">
      <c r="B24" s="64"/>
      <c r="C24" s="107" t="s">
        <v>67</v>
      </c>
      <c r="D24" s="99"/>
      <c r="E24" s="99"/>
      <c r="F24" s="71"/>
      <c r="G24" s="44"/>
      <c r="H24" s="45"/>
      <c r="I24" s="95"/>
      <c r="J24" s="35"/>
      <c r="K24" s="71"/>
      <c r="L24" s="44"/>
      <c r="M24" s="45"/>
      <c r="N24" s="95"/>
      <c r="O24" s="35"/>
      <c r="P24" s="71"/>
      <c r="Q24" s="44"/>
      <c r="R24" s="45"/>
      <c r="S24" s="95"/>
      <c r="T24" s="35"/>
      <c r="U24" s="71"/>
      <c r="V24" s="44"/>
      <c r="W24" s="45"/>
      <c r="X24" s="95"/>
      <c r="Y24" s="35"/>
      <c r="Z24" s="71"/>
      <c r="AA24" s="44"/>
      <c r="AB24" s="45"/>
      <c r="AC24" s="95"/>
      <c r="AD24" s="35"/>
    </row>
    <row r="25" spans="2:30" s="14" customFormat="1" ht="15" customHeight="1">
      <c r="B25" s="72"/>
      <c r="C25" s="154" t="s">
        <v>56</v>
      </c>
      <c r="D25" s="142"/>
      <c r="E25" s="142"/>
      <c r="F25" s="50"/>
      <c r="G25" s="32" t="s">
        <v>57</v>
      </c>
      <c r="H25" s="39">
        <v>20</v>
      </c>
      <c r="I25" s="96">
        <v>8700</v>
      </c>
      <c r="J25" s="35">
        <f t="shared" ref="J25:J27" si="11">H25*I25</f>
        <v>174000</v>
      </c>
      <c r="K25" s="50"/>
      <c r="L25" s="32" t="s">
        <v>57</v>
      </c>
      <c r="M25" s="39">
        <v>20</v>
      </c>
      <c r="N25" s="96">
        <v>8100</v>
      </c>
      <c r="O25" s="35">
        <f t="shared" ref="O25:O29" si="12">M25*N25</f>
        <v>162000</v>
      </c>
      <c r="P25" s="50"/>
      <c r="Q25" s="32" t="s">
        <v>57</v>
      </c>
      <c r="R25" s="39">
        <v>20</v>
      </c>
      <c r="S25" s="96">
        <v>10400</v>
      </c>
      <c r="T25" s="35">
        <f t="shared" ref="T25:T29" si="13">R25*S25</f>
        <v>208000</v>
      </c>
      <c r="U25" s="50"/>
      <c r="V25" s="32" t="s">
        <v>57</v>
      </c>
      <c r="W25" s="39">
        <v>20</v>
      </c>
      <c r="X25" s="96">
        <v>9000</v>
      </c>
      <c r="Y25" s="35">
        <f t="shared" ref="Y25:Y29" si="14">W25*X25</f>
        <v>180000</v>
      </c>
      <c r="Z25" s="50"/>
      <c r="AA25" s="32" t="s">
        <v>57</v>
      </c>
      <c r="AB25" s="39">
        <v>34</v>
      </c>
      <c r="AC25" s="96">
        <v>8162</v>
      </c>
      <c r="AD25" s="35">
        <f t="shared" ref="AD25:AD29" si="15">AB25*AC25</f>
        <v>277508</v>
      </c>
    </row>
    <row r="26" spans="2:30" s="14" customFormat="1" ht="15" customHeight="1">
      <c r="B26" s="72"/>
      <c r="C26" s="100" t="s">
        <v>58</v>
      </c>
      <c r="D26" s="99"/>
      <c r="E26" s="99"/>
      <c r="F26" s="50"/>
      <c r="G26" s="32" t="s">
        <v>57</v>
      </c>
      <c r="H26" s="39">
        <v>37</v>
      </c>
      <c r="I26" s="96">
        <v>1440</v>
      </c>
      <c r="J26" s="35">
        <f t="shared" si="11"/>
        <v>53280</v>
      </c>
      <c r="K26" s="50"/>
      <c r="L26" s="32" t="s">
        <v>57</v>
      </c>
      <c r="M26" s="39">
        <v>40</v>
      </c>
      <c r="N26" s="96">
        <v>450</v>
      </c>
      <c r="O26" s="35">
        <f t="shared" si="12"/>
        <v>18000</v>
      </c>
      <c r="P26" s="50"/>
      <c r="Q26" s="32" t="s">
        <v>57</v>
      </c>
      <c r="R26" s="39">
        <v>37</v>
      </c>
      <c r="S26" s="96">
        <v>960</v>
      </c>
      <c r="T26" s="35">
        <f t="shared" si="13"/>
        <v>35520</v>
      </c>
      <c r="U26" s="50"/>
      <c r="V26" s="32" t="s">
        <v>57</v>
      </c>
      <c r="W26" s="39">
        <v>37</v>
      </c>
      <c r="X26" s="96">
        <v>1440</v>
      </c>
      <c r="Y26" s="35">
        <f t="shared" si="14"/>
        <v>53280</v>
      </c>
      <c r="Z26" s="50"/>
      <c r="AA26" s="32" t="s">
        <v>57</v>
      </c>
      <c r="AB26" s="39">
        <v>48</v>
      </c>
      <c r="AC26" s="96">
        <v>385</v>
      </c>
      <c r="AD26" s="35">
        <f t="shared" si="15"/>
        <v>18480</v>
      </c>
    </row>
    <row r="27" spans="2:30" s="14" customFormat="1" ht="15" customHeight="1">
      <c r="B27" s="72"/>
      <c r="C27" s="100" t="s">
        <v>61</v>
      </c>
      <c r="D27" s="99"/>
      <c r="E27" s="99"/>
      <c r="F27" s="50"/>
      <c r="G27" s="32" t="s">
        <v>62</v>
      </c>
      <c r="H27" s="39">
        <v>16</v>
      </c>
      <c r="I27" s="96">
        <v>1518</v>
      </c>
      <c r="J27" s="35">
        <f t="shared" si="11"/>
        <v>24288</v>
      </c>
      <c r="K27" s="50"/>
      <c r="L27" s="32" t="s">
        <v>62</v>
      </c>
      <c r="M27" s="39">
        <v>20</v>
      </c>
      <c r="N27" s="96">
        <v>2500</v>
      </c>
      <c r="O27" s="35">
        <f t="shared" si="12"/>
        <v>50000</v>
      </c>
      <c r="P27" s="50"/>
      <c r="Q27" s="32" t="s">
        <v>62</v>
      </c>
      <c r="R27" s="39">
        <v>8</v>
      </c>
      <c r="S27" s="96">
        <v>2400</v>
      </c>
      <c r="T27" s="35">
        <f t="shared" si="13"/>
        <v>19200</v>
      </c>
      <c r="U27" s="50"/>
      <c r="V27" s="32" t="s">
        <v>62</v>
      </c>
      <c r="W27" s="39">
        <v>16</v>
      </c>
      <c r="X27" s="96">
        <v>1518</v>
      </c>
      <c r="Y27" s="35">
        <f t="shared" si="14"/>
        <v>24288</v>
      </c>
      <c r="Z27" s="50"/>
      <c r="AA27" s="32" t="s">
        <v>62</v>
      </c>
      <c r="AB27" s="39">
        <v>16</v>
      </c>
      <c r="AC27" s="96">
        <v>2000</v>
      </c>
      <c r="AD27" s="35">
        <f t="shared" si="15"/>
        <v>32000</v>
      </c>
    </row>
    <row r="28" spans="2:30" s="14" customFormat="1" ht="15" customHeight="1">
      <c r="B28" s="72"/>
      <c r="C28" s="100" t="s">
        <v>63</v>
      </c>
      <c r="D28" s="99"/>
      <c r="E28" s="99"/>
      <c r="F28" s="50"/>
      <c r="G28" s="32" t="s">
        <v>62</v>
      </c>
      <c r="H28" s="39">
        <v>4</v>
      </c>
      <c r="I28" s="96">
        <v>1214</v>
      </c>
      <c r="J28" s="35">
        <f t="shared" ref="J28:J29" si="16">H28*I28</f>
        <v>4856</v>
      </c>
      <c r="K28" s="50"/>
      <c r="L28" s="32" t="s">
        <v>62</v>
      </c>
      <c r="M28" s="39">
        <v>2</v>
      </c>
      <c r="N28" s="96">
        <v>2500</v>
      </c>
      <c r="O28" s="35">
        <f t="shared" si="12"/>
        <v>5000</v>
      </c>
      <c r="P28" s="50"/>
      <c r="Q28" s="32" t="s">
        <v>62</v>
      </c>
      <c r="R28" s="39">
        <v>2</v>
      </c>
      <c r="S28" s="96">
        <v>6425</v>
      </c>
      <c r="T28" s="35">
        <f t="shared" si="13"/>
        <v>12850</v>
      </c>
      <c r="U28" s="50"/>
      <c r="V28" s="32" t="s">
        <v>62</v>
      </c>
      <c r="W28" s="39">
        <v>4</v>
      </c>
      <c r="X28" s="96">
        <v>1214</v>
      </c>
      <c r="Y28" s="35">
        <f t="shared" si="14"/>
        <v>4856</v>
      </c>
      <c r="Z28" s="50"/>
      <c r="AA28" s="32" t="s">
        <v>62</v>
      </c>
      <c r="AB28" s="39">
        <v>4</v>
      </c>
      <c r="AC28" s="96">
        <v>1000</v>
      </c>
      <c r="AD28" s="35">
        <f t="shared" si="15"/>
        <v>4000</v>
      </c>
    </row>
    <row r="29" spans="2:30" s="14" customFormat="1" ht="15" customHeight="1">
      <c r="B29" s="72"/>
      <c r="C29" s="100" t="s">
        <v>64</v>
      </c>
      <c r="D29" s="99"/>
      <c r="E29" s="99"/>
      <c r="F29" s="50"/>
      <c r="G29" s="32" t="s">
        <v>62</v>
      </c>
      <c r="H29" s="39">
        <v>16</v>
      </c>
      <c r="I29" s="96">
        <v>9600</v>
      </c>
      <c r="J29" s="35">
        <f t="shared" si="16"/>
        <v>153600</v>
      </c>
      <c r="K29" s="50"/>
      <c r="L29" s="32" t="s">
        <v>62</v>
      </c>
      <c r="M29" s="39">
        <v>16</v>
      </c>
      <c r="N29" s="96">
        <v>1500</v>
      </c>
      <c r="O29" s="35">
        <f t="shared" si="12"/>
        <v>24000</v>
      </c>
      <c r="P29" s="50"/>
      <c r="Q29" s="32" t="s">
        <v>62</v>
      </c>
      <c r="R29" s="39">
        <v>1</v>
      </c>
      <c r="S29" s="96">
        <v>2500</v>
      </c>
      <c r="T29" s="35">
        <f t="shared" si="13"/>
        <v>2500</v>
      </c>
      <c r="U29" s="50"/>
      <c r="V29" s="32" t="s">
        <v>62</v>
      </c>
      <c r="W29" s="39">
        <v>16</v>
      </c>
      <c r="X29" s="96">
        <v>9600</v>
      </c>
      <c r="Y29" s="35">
        <f t="shared" si="14"/>
        <v>153600</v>
      </c>
      <c r="Z29" s="50"/>
      <c r="AA29" s="32" t="s">
        <v>62</v>
      </c>
      <c r="AB29" s="39">
        <v>0.5</v>
      </c>
      <c r="AC29" s="96">
        <v>50820</v>
      </c>
      <c r="AD29" s="35">
        <f t="shared" si="15"/>
        <v>25410</v>
      </c>
    </row>
    <row r="30" spans="2:30" s="14" customFormat="1" ht="15" customHeight="1">
      <c r="B30" s="72"/>
      <c r="C30" s="100" t="s">
        <v>59</v>
      </c>
      <c r="D30" s="99"/>
      <c r="E30" s="99"/>
      <c r="F30" s="50"/>
      <c r="G30" s="32" t="s">
        <v>57</v>
      </c>
      <c r="H30" s="39">
        <v>1</v>
      </c>
      <c r="I30" s="96">
        <v>25200</v>
      </c>
      <c r="J30" s="35">
        <f>H30*I30</f>
        <v>25200</v>
      </c>
      <c r="K30" s="50"/>
      <c r="L30" s="32" t="s">
        <v>57</v>
      </c>
      <c r="M30" s="39">
        <v>1</v>
      </c>
      <c r="N30" s="96">
        <v>23900</v>
      </c>
      <c r="O30" s="35">
        <f>M30*N30</f>
        <v>23900</v>
      </c>
      <c r="P30" s="50"/>
      <c r="Q30" s="32" t="s">
        <v>57</v>
      </c>
      <c r="R30" s="39">
        <v>1</v>
      </c>
      <c r="S30" s="96">
        <v>28000</v>
      </c>
      <c r="T30" s="35">
        <f>R30*S30</f>
        <v>28000</v>
      </c>
      <c r="U30" s="50"/>
      <c r="V30" s="32" t="s">
        <v>57</v>
      </c>
      <c r="W30" s="39">
        <v>1</v>
      </c>
      <c r="X30" s="96">
        <v>25200</v>
      </c>
      <c r="Y30" s="35">
        <f>W30*X30</f>
        <v>25200</v>
      </c>
      <c r="Z30" s="50"/>
      <c r="AA30" s="32" t="s">
        <v>57</v>
      </c>
      <c r="AB30" s="39">
        <v>1</v>
      </c>
      <c r="AC30" s="96">
        <v>25190</v>
      </c>
      <c r="AD30" s="35">
        <f>AB30*AC30</f>
        <v>25190</v>
      </c>
    </row>
    <row r="31" spans="2:30" s="14" customFormat="1" ht="15" customHeight="1">
      <c r="B31" s="72"/>
      <c r="C31" s="100" t="s">
        <v>60</v>
      </c>
      <c r="D31" s="99"/>
      <c r="E31" s="99"/>
      <c r="F31" s="50"/>
      <c r="G31" s="32" t="s">
        <v>57</v>
      </c>
      <c r="H31" s="39">
        <v>1</v>
      </c>
      <c r="I31" s="96">
        <v>7200</v>
      </c>
      <c r="J31" s="35">
        <f>H31*I31</f>
        <v>7200</v>
      </c>
      <c r="K31" s="50"/>
      <c r="L31" s="32" t="s">
        <v>57</v>
      </c>
      <c r="M31" s="39">
        <v>1</v>
      </c>
      <c r="N31" s="96">
        <v>8900</v>
      </c>
      <c r="O31" s="35">
        <f>M31*N31</f>
        <v>8900</v>
      </c>
      <c r="P31" s="50"/>
      <c r="Q31" s="32" t="s">
        <v>57</v>
      </c>
      <c r="R31" s="39">
        <v>1</v>
      </c>
      <c r="S31" s="96">
        <v>10625</v>
      </c>
      <c r="T31" s="35">
        <f>R31*S31</f>
        <v>10625</v>
      </c>
      <c r="U31" s="50"/>
      <c r="V31" s="32" t="s">
        <v>57</v>
      </c>
      <c r="W31" s="39">
        <v>1</v>
      </c>
      <c r="X31" s="96">
        <v>7200</v>
      </c>
      <c r="Y31" s="35">
        <f>W31*X31</f>
        <v>7200</v>
      </c>
      <c r="Z31" s="50"/>
      <c r="AA31" s="32" t="s">
        <v>57</v>
      </c>
      <c r="AB31" s="39">
        <v>1</v>
      </c>
      <c r="AC31" s="96">
        <v>8250</v>
      </c>
      <c r="AD31" s="35">
        <f>AB31*AC31</f>
        <v>8250</v>
      </c>
    </row>
    <row r="32" spans="2:30" s="14" customFormat="1" ht="15" hidden="1" customHeight="1">
      <c r="B32" s="72"/>
      <c r="C32" s="111" t="s">
        <v>94</v>
      </c>
      <c r="D32" s="109"/>
      <c r="E32" s="109"/>
      <c r="F32" s="50"/>
      <c r="G32" s="32"/>
      <c r="H32" s="39"/>
      <c r="I32" s="96"/>
      <c r="J32" s="35"/>
      <c r="K32" s="50"/>
      <c r="L32" s="32"/>
      <c r="M32" s="39"/>
      <c r="N32" s="96"/>
      <c r="O32" s="35"/>
      <c r="P32" s="50"/>
      <c r="Q32" s="32" t="s">
        <v>62</v>
      </c>
      <c r="R32" s="39">
        <v>50</v>
      </c>
      <c r="S32" s="96">
        <v>120</v>
      </c>
      <c r="T32" s="35">
        <f>R32*S32</f>
        <v>6000</v>
      </c>
      <c r="U32" s="50"/>
      <c r="V32" s="32"/>
      <c r="W32" s="39"/>
      <c r="X32" s="96"/>
      <c r="Y32" s="35"/>
      <c r="Z32" s="50"/>
      <c r="AA32" s="32"/>
      <c r="AB32" s="39"/>
      <c r="AC32" s="96"/>
      <c r="AD32" s="35"/>
    </row>
    <row r="33" spans="2:30" s="14" customFormat="1" ht="15" hidden="1" customHeight="1">
      <c r="B33" s="72"/>
      <c r="C33" s="111" t="s">
        <v>95</v>
      </c>
      <c r="D33" s="109"/>
      <c r="E33" s="109"/>
      <c r="F33" s="50"/>
      <c r="G33" s="32"/>
      <c r="H33" s="39"/>
      <c r="I33" s="96"/>
      <c r="J33" s="35"/>
      <c r="K33" s="50"/>
      <c r="L33" s="32"/>
      <c r="M33" s="39"/>
      <c r="N33" s="96"/>
      <c r="O33" s="35"/>
      <c r="P33" s="50"/>
      <c r="Q33" s="32" t="s">
        <v>79</v>
      </c>
      <c r="R33" s="39">
        <v>5</v>
      </c>
      <c r="S33" s="96">
        <v>2260</v>
      </c>
      <c r="T33" s="35">
        <f>R33*S33</f>
        <v>11300</v>
      </c>
      <c r="U33" s="50"/>
      <c r="V33" s="32"/>
      <c r="W33" s="39"/>
      <c r="X33" s="96"/>
      <c r="Y33" s="35"/>
      <c r="Z33" s="50"/>
      <c r="AA33" s="32"/>
      <c r="AB33" s="39"/>
      <c r="AC33" s="96"/>
      <c r="AD33" s="35"/>
    </row>
    <row r="34" spans="2:30" s="14" customFormat="1" ht="15" hidden="1" customHeight="1">
      <c r="B34" s="72"/>
      <c r="C34" s="111" t="s">
        <v>102</v>
      </c>
      <c r="D34" s="109"/>
      <c r="E34" s="109"/>
      <c r="F34" s="50"/>
      <c r="G34" s="32"/>
      <c r="H34" s="39"/>
      <c r="I34" s="96"/>
      <c r="J34" s="35"/>
      <c r="K34" s="50"/>
      <c r="L34" s="32"/>
      <c r="M34" s="39"/>
      <c r="N34" s="96"/>
      <c r="O34" s="35"/>
      <c r="P34" s="50"/>
      <c r="Q34" s="32"/>
      <c r="R34" s="39"/>
      <c r="S34" s="96"/>
      <c r="T34" s="35"/>
      <c r="U34" s="50"/>
      <c r="V34" s="32"/>
      <c r="W34" s="39"/>
      <c r="X34" s="96"/>
      <c r="Y34" s="35"/>
      <c r="Z34" s="50"/>
      <c r="AA34" s="32" t="s">
        <v>24</v>
      </c>
      <c r="AB34" s="39">
        <v>1</v>
      </c>
      <c r="AC34" s="96">
        <v>5000</v>
      </c>
      <c r="AD34" s="35">
        <f>AB34*AC34</f>
        <v>5000</v>
      </c>
    </row>
    <row r="35" spans="2:30" s="14" customFormat="1" ht="15" hidden="1" customHeight="1">
      <c r="B35" s="72"/>
      <c r="C35" s="111" t="s">
        <v>103</v>
      </c>
      <c r="D35" s="109"/>
      <c r="E35" s="109"/>
      <c r="F35" s="50"/>
      <c r="G35" s="32"/>
      <c r="H35" s="39"/>
      <c r="I35" s="96"/>
      <c r="J35" s="35"/>
      <c r="K35" s="50"/>
      <c r="L35" s="32"/>
      <c r="M35" s="39"/>
      <c r="N35" s="96"/>
      <c r="O35" s="35"/>
      <c r="P35" s="50"/>
      <c r="Q35" s="32"/>
      <c r="R35" s="39"/>
      <c r="S35" s="96"/>
      <c r="T35" s="35"/>
      <c r="U35" s="50"/>
      <c r="V35" s="32"/>
      <c r="W35" s="39"/>
      <c r="X35" s="96"/>
      <c r="Y35" s="35"/>
      <c r="Z35" s="50"/>
      <c r="AA35" s="32" t="s">
        <v>57</v>
      </c>
      <c r="AB35" s="39">
        <v>1</v>
      </c>
      <c r="AC35" s="96">
        <v>1496</v>
      </c>
      <c r="AD35" s="35">
        <f>AB35*AC35</f>
        <v>1496</v>
      </c>
    </row>
    <row r="36" spans="2:30" s="14" customFormat="1" ht="15" customHeight="1">
      <c r="B36" s="72"/>
      <c r="C36" s="106" t="s">
        <v>66</v>
      </c>
      <c r="D36" s="99"/>
      <c r="E36" s="99"/>
      <c r="F36" s="50"/>
      <c r="G36" s="32"/>
      <c r="H36" s="39"/>
      <c r="I36" s="96"/>
      <c r="J36" s="35"/>
      <c r="K36" s="50"/>
      <c r="L36" s="32"/>
      <c r="M36" s="39"/>
      <c r="N36" s="96"/>
      <c r="O36" s="35"/>
      <c r="P36" s="50"/>
      <c r="Q36" s="32"/>
      <c r="R36" s="39"/>
      <c r="S36" s="96"/>
      <c r="T36" s="35"/>
      <c r="U36" s="50"/>
      <c r="V36" s="32"/>
      <c r="W36" s="39"/>
      <c r="X36" s="96"/>
      <c r="Y36" s="35"/>
      <c r="Z36" s="50"/>
      <c r="AA36" s="32"/>
      <c r="AB36" s="39"/>
      <c r="AC36" s="96"/>
      <c r="AD36" s="35"/>
    </row>
    <row r="37" spans="2:30" s="14" customFormat="1" ht="15" customHeight="1">
      <c r="B37" s="72"/>
      <c r="C37" s="100" t="s">
        <v>65</v>
      </c>
      <c r="D37" s="99"/>
      <c r="E37" s="99"/>
      <c r="F37" s="50"/>
      <c r="G37" s="32" t="s">
        <v>24</v>
      </c>
      <c r="H37" s="39">
        <v>16</v>
      </c>
      <c r="I37" s="96">
        <v>3000</v>
      </c>
      <c r="J37" s="35">
        <f>H37*I37</f>
        <v>48000</v>
      </c>
      <c r="K37" s="50"/>
      <c r="L37" s="32" t="s">
        <v>24</v>
      </c>
      <c r="M37" s="39">
        <v>1</v>
      </c>
      <c r="N37" s="96">
        <v>7500</v>
      </c>
      <c r="O37" s="35">
        <f>M37*N37</f>
        <v>7500</v>
      </c>
      <c r="P37" s="50"/>
      <c r="Q37" s="32" t="s">
        <v>24</v>
      </c>
      <c r="R37" s="39">
        <v>1</v>
      </c>
      <c r="S37" s="96">
        <v>6500</v>
      </c>
      <c r="T37" s="35">
        <f>R37*S37</f>
        <v>6500</v>
      </c>
      <c r="U37" s="50"/>
      <c r="V37" s="32" t="s">
        <v>24</v>
      </c>
      <c r="W37" s="39">
        <v>16</v>
      </c>
      <c r="X37" s="96">
        <v>3705.6</v>
      </c>
      <c r="Y37" s="35">
        <f>W37*X37</f>
        <v>59289.599999999999</v>
      </c>
      <c r="Z37" s="50"/>
      <c r="AA37" s="32" t="s">
        <v>24</v>
      </c>
      <c r="AB37" s="39">
        <v>1</v>
      </c>
      <c r="AC37" s="96">
        <v>100000</v>
      </c>
      <c r="AD37" s="35">
        <f>AB37*AC37</f>
        <v>100000</v>
      </c>
    </row>
    <row r="38" spans="2:30" s="14" customFormat="1" ht="15" customHeight="1">
      <c r="B38" s="67"/>
      <c r="C38" s="155" t="s">
        <v>12</v>
      </c>
      <c r="D38" s="156"/>
      <c r="E38" s="156"/>
      <c r="F38" s="70"/>
      <c r="G38" s="40"/>
      <c r="H38" s="41"/>
      <c r="I38" s="97"/>
      <c r="J38" s="48">
        <f>SUM(J25:J37)</f>
        <v>490424</v>
      </c>
      <c r="K38" s="70"/>
      <c r="L38" s="40"/>
      <c r="M38" s="41"/>
      <c r="N38" s="97"/>
      <c r="O38" s="48">
        <f>SUM(O25:O37)</f>
        <v>299300</v>
      </c>
      <c r="P38" s="70"/>
      <c r="Q38" s="40"/>
      <c r="R38" s="41"/>
      <c r="S38" s="97"/>
      <c r="T38" s="48">
        <f>SUM(T25:T37)</f>
        <v>340495</v>
      </c>
      <c r="U38" s="70"/>
      <c r="V38" s="40"/>
      <c r="W38" s="41"/>
      <c r="X38" s="97"/>
      <c r="Y38" s="48">
        <f>SUM(Y25:Y37)</f>
        <v>507713.6</v>
      </c>
      <c r="Z38" s="70"/>
      <c r="AA38" s="40"/>
      <c r="AB38" s="41"/>
      <c r="AC38" s="97"/>
      <c r="AD38" s="48">
        <f>SUM(AD25:AD37)</f>
        <v>497334</v>
      </c>
    </row>
    <row r="39" spans="2:30" s="14" customFormat="1" ht="20.100000000000001" customHeight="1">
      <c r="B39" s="64" t="s">
        <v>40</v>
      </c>
      <c r="C39" s="157" t="s">
        <v>68</v>
      </c>
      <c r="D39" s="142"/>
      <c r="E39" s="142"/>
      <c r="F39" s="71"/>
      <c r="G39" s="44"/>
      <c r="H39" s="45"/>
      <c r="I39" s="95"/>
      <c r="J39" s="35"/>
      <c r="K39" s="71"/>
      <c r="L39" s="44"/>
      <c r="M39" s="45"/>
      <c r="N39" s="95"/>
      <c r="O39" s="35"/>
      <c r="P39" s="71"/>
      <c r="Q39" s="44"/>
      <c r="R39" s="45"/>
      <c r="S39" s="95"/>
      <c r="T39" s="35"/>
      <c r="U39" s="71"/>
      <c r="V39" s="44"/>
      <c r="W39" s="45"/>
      <c r="X39" s="95"/>
      <c r="Y39" s="35"/>
      <c r="Z39" s="71"/>
      <c r="AA39" s="44"/>
      <c r="AB39" s="45"/>
      <c r="AC39" s="95"/>
      <c r="AD39" s="35"/>
    </row>
    <row r="40" spans="2:30" s="14" customFormat="1" ht="20.100000000000001" customHeight="1">
      <c r="B40" s="64"/>
      <c r="C40" s="107" t="s">
        <v>67</v>
      </c>
      <c r="D40" s="99"/>
      <c r="E40" s="99"/>
      <c r="F40" s="71"/>
      <c r="G40" s="44"/>
      <c r="H40" s="45"/>
      <c r="I40" s="95"/>
      <c r="J40" s="35"/>
      <c r="K40" s="71"/>
      <c r="L40" s="44"/>
      <c r="M40" s="45"/>
      <c r="N40" s="95"/>
      <c r="O40" s="35"/>
      <c r="P40" s="71"/>
      <c r="Q40" s="44"/>
      <c r="R40" s="45"/>
      <c r="S40" s="95"/>
      <c r="T40" s="35"/>
      <c r="U40" s="71"/>
      <c r="V40" s="44"/>
      <c r="W40" s="45"/>
      <c r="X40" s="95"/>
      <c r="Y40" s="35"/>
      <c r="Z40" s="71"/>
      <c r="AA40" s="44"/>
      <c r="AB40" s="45"/>
      <c r="AC40" s="95"/>
      <c r="AD40" s="35"/>
    </row>
    <row r="41" spans="2:30" s="14" customFormat="1" ht="15" customHeight="1">
      <c r="B41" s="72"/>
      <c r="C41" s="154" t="s">
        <v>69</v>
      </c>
      <c r="D41" s="142"/>
      <c r="E41" s="142"/>
      <c r="F41" s="50"/>
      <c r="G41" s="32" t="s">
        <v>57</v>
      </c>
      <c r="H41" s="39">
        <v>3</v>
      </c>
      <c r="I41" s="96">
        <v>10500</v>
      </c>
      <c r="J41" s="35">
        <f t="shared" ref="J41:J45" si="17">H41*I41</f>
        <v>31500</v>
      </c>
      <c r="K41" s="50"/>
      <c r="L41" s="32" t="s">
        <v>57</v>
      </c>
      <c r="M41" s="39">
        <v>3</v>
      </c>
      <c r="N41" s="96">
        <v>14600</v>
      </c>
      <c r="O41" s="35">
        <f t="shared" ref="O41:O45" si="18">M41*N41</f>
        <v>43800</v>
      </c>
      <c r="P41" s="50"/>
      <c r="Q41" s="32" t="s">
        <v>57</v>
      </c>
      <c r="R41" s="39">
        <v>3</v>
      </c>
      <c r="S41" s="96">
        <v>11400</v>
      </c>
      <c r="T41" s="35">
        <f t="shared" ref="T41:T45" si="19">R41*S41</f>
        <v>34200</v>
      </c>
      <c r="U41" s="50"/>
      <c r="V41" s="32" t="s">
        <v>57</v>
      </c>
      <c r="W41" s="39">
        <v>3</v>
      </c>
      <c r="X41" s="96">
        <v>10824</v>
      </c>
      <c r="Y41" s="35">
        <f t="shared" ref="Y41:Y45" si="20">W41*X41</f>
        <v>32472</v>
      </c>
      <c r="Z41" s="50"/>
      <c r="AA41" s="32" t="s">
        <v>57</v>
      </c>
      <c r="AB41" s="39">
        <v>3</v>
      </c>
      <c r="AC41" s="96">
        <v>9625</v>
      </c>
      <c r="AD41" s="35">
        <f t="shared" ref="AD41:AD45" si="21">AB41*AC41</f>
        <v>28875</v>
      </c>
    </row>
    <row r="42" spans="2:30" s="14" customFormat="1" ht="15" customHeight="1">
      <c r="B42" s="72"/>
      <c r="C42" s="100" t="s">
        <v>70</v>
      </c>
      <c r="D42" s="99"/>
      <c r="E42" s="99"/>
      <c r="F42" s="50"/>
      <c r="G42" s="32" t="s">
        <v>57</v>
      </c>
      <c r="H42" s="39">
        <v>1</v>
      </c>
      <c r="I42" s="96">
        <v>3500</v>
      </c>
      <c r="J42" s="35">
        <f t="shared" si="17"/>
        <v>3500</v>
      </c>
      <c r="K42" s="50"/>
      <c r="L42" s="32" t="s">
        <v>57</v>
      </c>
      <c r="M42" s="39">
        <v>1</v>
      </c>
      <c r="N42" s="96">
        <v>4900</v>
      </c>
      <c r="O42" s="35">
        <f t="shared" si="18"/>
        <v>4900</v>
      </c>
      <c r="P42" s="50"/>
      <c r="Q42" s="32" t="s">
        <v>57</v>
      </c>
      <c r="R42" s="39">
        <v>1</v>
      </c>
      <c r="S42" s="96">
        <v>6100</v>
      </c>
      <c r="T42" s="35">
        <f t="shared" si="19"/>
        <v>6100</v>
      </c>
      <c r="U42" s="50"/>
      <c r="V42" s="32" t="s">
        <v>57</v>
      </c>
      <c r="W42" s="39">
        <v>1</v>
      </c>
      <c r="X42" s="96">
        <v>3690</v>
      </c>
      <c r="Y42" s="35">
        <f t="shared" si="20"/>
        <v>3690</v>
      </c>
      <c r="Z42" s="50"/>
      <c r="AA42" s="32" t="s">
        <v>57</v>
      </c>
      <c r="AB42" s="39">
        <v>1</v>
      </c>
      <c r="AC42" s="96">
        <v>5170</v>
      </c>
      <c r="AD42" s="35">
        <f t="shared" si="21"/>
        <v>5170</v>
      </c>
    </row>
    <row r="43" spans="2:30" s="14" customFormat="1" ht="15" customHeight="1">
      <c r="B43" s="72"/>
      <c r="C43" s="100" t="s">
        <v>71</v>
      </c>
      <c r="D43" s="99"/>
      <c r="E43" s="99"/>
      <c r="F43" s="50"/>
      <c r="G43" s="32" t="s">
        <v>79</v>
      </c>
      <c r="H43" s="39">
        <v>5</v>
      </c>
      <c r="I43" s="96">
        <v>30000</v>
      </c>
      <c r="J43" s="35">
        <f t="shared" si="17"/>
        <v>150000</v>
      </c>
      <c r="K43" s="50"/>
      <c r="L43" s="32" t="s">
        <v>79</v>
      </c>
      <c r="M43" s="39">
        <v>5</v>
      </c>
      <c r="N43" s="96">
        <v>28800</v>
      </c>
      <c r="O43" s="35">
        <f t="shared" si="18"/>
        <v>144000</v>
      </c>
      <c r="P43" s="50"/>
      <c r="Q43" s="32" t="s">
        <v>79</v>
      </c>
      <c r="R43" s="39">
        <v>5</v>
      </c>
      <c r="S43" s="96">
        <v>35000</v>
      </c>
      <c r="T43" s="35">
        <f t="shared" si="19"/>
        <v>175000</v>
      </c>
      <c r="U43" s="50"/>
      <c r="V43" s="32" t="s">
        <v>79</v>
      </c>
      <c r="W43" s="39">
        <v>5</v>
      </c>
      <c r="X43" s="96">
        <v>38400</v>
      </c>
      <c r="Y43" s="35">
        <f t="shared" si="20"/>
        <v>192000</v>
      </c>
      <c r="Z43" s="50"/>
      <c r="AA43" s="32" t="s">
        <v>79</v>
      </c>
      <c r="AB43" s="39">
        <v>6</v>
      </c>
      <c r="AC43" s="96">
        <v>33220</v>
      </c>
      <c r="AD43" s="35">
        <f t="shared" si="21"/>
        <v>199320</v>
      </c>
    </row>
    <row r="44" spans="2:30" s="14" customFormat="1" ht="15" customHeight="1">
      <c r="B44" s="72"/>
      <c r="C44" s="100" t="s">
        <v>72</v>
      </c>
      <c r="D44" s="99"/>
      <c r="E44" s="99"/>
      <c r="F44" s="50"/>
      <c r="G44" s="32" t="s">
        <v>79</v>
      </c>
      <c r="H44" s="39">
        <v>3</v>
      </c>
      <c r="I44" s="96">
        <v>9500</v>
      </c>
      <c r="J44" s="35">
        <f t="shared" si="17"/>
        <v>28500</v>
      </c>
      <c r="K44" s="50"/>
      <c r="L44" s="32" t="s">
        <v>79</v>
      </c>
      <c r="M44" s="39">
        <v>3</v>
      </c>
      <c r="N44" s="96">
        <v>7300</v>
      </c>
      <c r="O44" s="35">
        <f t="shared" si="18"/>
        <v>21900</v>
      </c>
      <c r="P44" s="50"/>
      <c r="Q44" s="32" t="s">
        <v>79</v>
      </c>
      <c r="R44" s="39">
        <v>3</v>
      </c>
      <c r="S44" s="96">
        <v>10000</v>
      </c>
      <c r="T44" s="35">
        <f t="shared" si="19"/>
        <v>30000</v>
      </c>
      <c r="U44" s="50"/>
      <c r="V44" s="32" t="s">
        <v>79</v>
      </c>
      <c r="W44" s="39">
        <v>3</v>
      </c>
      <c r="X44" s="96">
        <v>9564</v>
      </c>
      <c r="Y44" s="35">
        <f t="shared" si="20"/>
        <v>28692</v>
      </c>
      <c r="Z44" s="50"/>
      <c r="AA44" s="32" t="s">
        <v>79</v>
      </c>
      <c r="AB44" s="39">
        <v>3</v>
      </c>
      <c r="AC44" s="96">
        <v>9416</v>
      </c>
      <c r="AD44" s="35">
        <f t="shared" si="21"/>
        <v>28248</v>
      </c>
    </row>
    <row r="45" spans="2:30" s="14" customFormat="1" ht="15" customHeight="1">
      <c r="B45" s="72"/>
      <c r="C45" s="100" t="s">
        <v>73</v>
      </c>
      <c r="D45" s="99"/>
      <c r="E45" s="99"/>
      <c r="F45" s="50"/>
      <c r="G45" s="32" t="s">
        <v>79</v>
      </c>
      <c r="H45" s="39">
        <v>4</v>
      </c>
      <c r="I45" s="96">
        <v>5500</v>
      </c>
      <c r="J45" s="35">
        <f t="shared" si="17"/>
        <v>22000</v>
      </c>
      <c r="K45" s="50"/>
      <c r="L45" s="32" t="s">
        <v>79</v>
      </c>
      <c r="M45" s="39">
        <v>3</v>
      </c>
      <c r="N45" s="96">
        <v>5800</v>
      </c>
      <c r="O45" s="35">
        <f t="shared" si="18"/>
        <v>17400</v>
      </c>
      <c r="P45" s="50"/>
      <c r="Q45" s="32" t="s">
        <v>79</v>
      </c>
      <c r="R45" s="39">
        <v>3</v>
      </c>
      <c r="S45" s="96">
        <v>6000</v>
      </c>
      <c r="T45" s="35">
        <f t="shared" si="19"/>
        <v>18000</v>
      </c>
      <c r="U45" s="50"/>
      <c r="V45" s="32" t="s">
        <v>79</v>
      </c>
      <c r="W45" s="39">
        <v>4</v>
      </c>
      <c r="X45" s="96">
        <v>5742</v>
      </c>
      <c r="Y45" s="35">
        <f t="shared" si="20"/>
        <v>22968</v>
      </c>
      <c r="Z45" s="50"/>
      <c r="AA45" s="32" t="s">
        <v>79</v>
      </c>
      <c r="AB45" s="39">
        <v>3</v>
      </c>
      <c r="AC45" s="96">
        <v>5665</v>
      </c>
      <c r="AD45" s="35">
        <f t="shared" si="21"/>
        <v>16995</v>
      </c>
    </row>
    <row r="46" spans="2:30" s="14" customFormat="1" ht="15" customHeight="1">
      <c r="B46" s="72"/>
      <c r="C46" s="302" t="s">
        <v>96</v>
      </c>
      <c r="D46" s="99"/>
      <c r="E46" s="99"/>
      <c r="F46" s="50"/>
      <c r="G46" s="32" t="s">
        <v>57</v>
      </c>
      <c r="H46" s="39">
        <v>1</v>
      </c>
      <c r="I46" s="96">
        <v>5500</v>
      </c>
      <c r="J46" s="35">
        <f>H46*I46</f>
        <v>5500</v>
      </c>
      <c r="K46" s="50"/>
      <c r="L46" s="32" t="s">
        <v>57</v>
      </c>
      <c r="M46" s="39">
        <v>5</v>
      </c>
      <c r="N46" s="96">
        <v>4500</v>
      </c>
      <c r="O46" s="35">
        <f>M46*N46</f>
        <v>22500</v>
      </c>
      <c r="P46" s="50"/>
      <c r="Q46" s="32" t="s">
        <v>57</v>
      </c>
      <c r="R46" s="39">
        <v>5</v>
      </c>
      <c r="S46" s="96">
        <v>9400</v>
      </c>
      <c r="T46" s="35">
        <f>R46*S46</f>
        <v>47000</v>
      </c>
      <c r="U46" s="50"/>
      <c r="V46" s="32" t="s">
        <v>57</v>
      </c>
      <c r="W46" s="39">
        <v>1</v>
      </c>
      <c r="X46" s="96">
        <v>4320</v>
      </c>
      <c r="Y46" s="35">
        <f>W46*X46</f>
        <v>4320</v>
      </c>
      <c r="Z46" s="50"/>
      <c r="AA46" s="32" t="s">
        <v>57</v>
      </c>
      <c r="AB46" s="39">
        <v>6</v>
      </c>
      <c r="AC46" s="96">
        <v>9350</v>
      </c>
      <c r="AD46" s="35">
        <f>AB46*AC46</f>
        <v>56100</v>
      </c>
    </row>
    <row r="47" spans="2:30" s="14" customFormat="1" ht="15" customHeight="1">
      <c r="B47" s="72"/>
      <c r="C47" s="302" t="s">
        <v>105</v>
      </c>
      <c r="D47" s="99"/>
      <c r="E47" s="99"/>
      <c r="F47" s="50"/>
      <c r="G47" s="32" t="s">
        <v>57</v>
      </c>
      <c r="H47" s="39">
        <v>2</v>
      </c>
      <c r="I47" s="96">
        <v>1850</v>
      </c>
      <c r="J47" s="35">
        <f>H47*I47</f>
        <v>3700</v>
      </c>
      <c r="K47" s="50"/>
      <c r="L47" s="32" t="s">
        <v>57</v>
      </c>
      <c r="M47" s="39">
        <v>2</v>
      </c>
      <c r="N47" s="96">
        <v>4200</v>
      </c>
      <c r="O47" s="35">
        <f>M47*N47</f>
        <v>8400</v>
      </c>
      <c r="P47" s="50"/>
      <c r="Q47" s="32" t="s">
        <v>57</v>
      </c>
      <c r="R47" s="39">
        <v>2</v>
      </c>
      <c r="S47" s="96">
        <v>6200</v>
      </c>
      <c r="T47" s="35">
        <f>R47*S47</f>
        <v>12400</v>
      </c>
      <c r="U47" s="50"/>
      <c r="V47" s="32" t="s">
        <v>57</v>
      </c>
      <c r="W47" s="39">
        <v>2</v>
      </c>
      <c r="X47" s="96">
        <v>1656</v>
      </c>
      <c r="Y47" s="35">
        <f>W47*X47</f>
        <v>3312</v>
      </c>
      <c r="Z47" s="50"/>
      <c r="AA47" s="32" t="s">
        <v>57</v>
      </c>
      <c r="AB47" s="39">
        <v>3</v>
      </c>
      <c r="AC47" s="96">
        <v>7865</v>
      </c>
      <c r="AD47" s="35">
        <f>AB47*AC47</f>
        <v>23595</v>
      </c>
    </row>
    <row r="48" spans="2:30" s="14" customFormat="1" ht="15" customHeight="1">
      <c r="B48" s="72"/>
      <c r="C48" s="111" t="s">
        <v>97</v>
      </c>
      <c r="D48" s="109"/>
      <c r="E48" s="109"/>
      <c r="F48" s="50"/>
      <c r="G48" s="32"/>
      <c r="H48" s="39"/>
      <c r="I48" s="96"/>
      <c r="J48" s="35"/>
      <c r="K48" s="50"/>
      <c r="L48" s="32"/>
      <c r="M48" s="39"/>
      <c r="N48" s="96"/>
      <c r="O48" s="35"/>
      <c r="P48" s="50"/>
      <c r="Q48" s="32" t="s">
        <v>57</v>
      </c>
      <c r="R48" s="39">
        <v>1</v>
      </c>
      <c r="S48" s="96">
        <v>4700</v>
      </c>
      <c r="T48" s="35">
        <f>R48*S48</f>
        <v>4700</v>
      </c>
      <c r="U48" s="50"/>
      <c r="V48" s="32"/>
      <c r="W48" s="39"/>
      <c r="X48" s="96"/>
      <c r="Y48" s="35"/>
      <c r="Z48" s="50"/>
      <c r="AA48" s="32"/>
      <c r="AB48" s="39"/>
      <c r="AC48" s="96"/>
      <c r="AD48" s="35"/>
    </row>
    <row r="49" spans="2:30" s="14" customFormat="1" ht="15" customHeight="1">
      <c r="B49" s="72"/>
      <c r="C49" s="111" t="s">
        <v>103</v>
      </c>
      <c r="D49" s="109"/>
      <c r="E49" s="109"/>
      <c r="F49" s="50"/>
      <c r="G49" s="32"/>
      <c r="H49" s="39"/>
      <c r="I49" s="96"/>
      <c r="J49" s="35"/>
      <c r="K49" s="50"/>
      <c r="L49" s="32"/>
      <c r="M49" s="39"/>
      <c r="N49" s="96"/>
      <c r="O49" s="35"/>
      <c r="P49" s="50"/>
      <c r="Q49" s="32"/>
      <c r="R49" s="39"/>
      <c r="S49" s="96"/>
      <c r="T49" s="35"/>
      <c r="U49" s="50"/>
      <c r="V49" s="32"/>
      <c r="W49" s="39"/>
      <c r="X49" s="96"/>
      <c r="Y49" s="35"/>
      <c r="Z49" s="50"/>
      <c r="AA49" s="32" t="s">
        <v>57</v>
      </c>
      <c r="AB49" s="39">
        <v>1</v>
      </c>
      <c r="AC49" s="96">
        <v>1496</v>
      </c>
      <c r="AD49" s="35">
        <f>AB49*AC49</f>
        <v>1496</v>
      </c>
    </row>
    <row r="50" spans="2:30" s="14" customFormat="1" ht="15" customHeight="1">
      <c r="B50" s="67"/>
      <c r="C50" s="155" t="s">
        <v>12</v>
      </c>
      <c r="D50" s="156"/>
      <c r="E50" s="156"/>
      <c r="F50" s="70"/>
      <c r="G50" s="40"/>
      <c r="H50" s="41"/>
      <c r="I50" s="97"/>
      <c r="J50" s="48">
        <f>SUM(J41:J48)</f>
        <v>244700</v>
      </c>
      <c r="K50" s="70"/>
      <c r="L50" s="40"/>
      <c r="M50" s="41"/>
      <c r="N50" s="97"/>
      <c r="O50" s="48">
        <f>SUM(O41:O47)</f>
        <v>262900</v>
      </c>
      <c r="P50" s="70"/>
      <c r="Q50" s="40"/>
      <c r="R50" s="41"/>
      <c r="S50" s="97"/>
      <c r="T50" s="48">
        <f>SUM(T41:T48)</f>
        <v>327400</v>
      </c>
      <c r="U50" s="70"/>
      <c r="V50" s="40"/>
      <c r="W50" s="41"/>
      <c r="X50" s="97"/>
      <c r="Y50" s="48">
        <f>SUM(Y41:Y48)</f>
        <v>287454</v>
      </c>
      <c r="Z50" s="70"/>
      <c r="AA50" s="40"/>
      <c r="AB50" s="41"/>
      <c r="AC50" s="97"/>
      <c r="AD50" s="48">
        <f>SUM(AD41:AD49)</f>
        <v>359799</v>
      </c>
    </row>
    <row r="51" spans="2:30" s="14" customFormat="1" ht="20.100000000000001" customHeight="1">
      <c r="B51" s="64" t="s">
        <v>84</v>
      </c>
      <c r="C51" s="157" t="s">
        <v>74</v>
      </c>
      <c r="D51" s="142"/>
      <c r="E51" s="142"/>
      <c r="F51" s="71"/>
      <c r="G51" s="44"/>
      <c r="H51" s="45"/>
      <c r="I51" s="95"/>
      <c r="J51" s="35"/>
      <c r="K51" s="71"/>
      <c r="L51" s="44"/>
      <c r="M51" s="45"/>
      <c r="N51" s="95"/>
      <c r="O51" s="35"/>
      <c r="P51" s="71"/>
      <c r="Q51" s="44"/>
      <c r="R51" s="45"/>
      <c r="S51" s="95"/>
      <c r="T51" s="35"/>
      <c r="U51" s="71"/>
      <c r="V51" s="44"/>
      <c r="W51" s="45"/>
      <c r="X51" s="95"/>
      <c r="Y51" s="35"/>
      <c r="Z51" s="71"/>
      <c r="AA51" s="44"/>
      <c r="AB51" s="45"/>
      <c r="AC51" s="95"/>
      <c r="AD51" s="35"/>
    </row>
    <row r="52" spans="2:30" s="14" customFormat="1" ht="20.100000000000001" customHeight="1">
      <c r="B52" s="64"/>
      <c r="C52" s="107" t="s">
        <v>67</v>
      </c>
      <c r="D52" s="99"/>
      <c r="E52" s="99"/>
      <c r="F52" s="71"/>
      <c r="G52" s="44"/>
      <c r="H52" s="45"/>
      <c r="I52" s="95"/>
      <c r="J52" s="35"/>
      <c r="K52" s="71"/>
      <c r="L52" s="44"/>
      <c r="M52" s="45"/>
      <c r="N52" s="95"/>
      <c r="O52" s="35"/>
      <c r="P52" s="71"/>
      <c r="Q52" s="44"/>
      <c r="R52" s="45"/>
      <c r="S52" s="95"/>
      <c r="T52" s="35"/>
      <c r="U52" s="71"/>
      <c r="V52" s="44"/>
      <c r="W52" s="45"/>
      <c r="X52" s="95"/>
      <c r="Y52" s="35"/>
      <c r="Z52" s="71"/>
      <c r="AA52" s="44"/>
      <c r="AB52" s="45"/>
      <c r="AC52" s="95"/>
      <c r="AD52" s="35"/>
    </row>
    <row r="53" spans="2:30" s="14" customFormat="1" ht="15" customHeight="1">
      <c r="B53" s="72"/>
      <c r="C53" s="154" t="s">
        <v>75</v>
      </c>
      <c r="D53" s="142"/>
      <c r="E53" s="142"/>
      <c r="F53" s="50"/>
      <c r="G53" s="32" t="s">
        <v>79</v>
      </c>
      <c r="H53" s="39">
        <v>1</v>
      </c>
      <c r="I53" s="96">
        <v>30000</v>
      </c>
      <c r="J53" s="35">
        <f t="shared" ref="J53:J56" si="22">H53*I53</f>
        <v>30000</v>
      </c>
      <c r="K53" s="50"/>
      <c r="L53" s="32" t="s">
        <v>79</v>
      </c>
      <c r="M53" s="39">
        <v>1</v>
      </c>
      <c r="N53" s="96">
        <v>54000</v>
      </c>
      <c r="O53" s="35">
        <f t="shared" ref="O53:O56" si="23">M53*N53</f>
        <v>54000</v>
      </c>
      <c r="P53" s="50"/>
      <c r="Q53" s="32" t="s">
        <v>79</v>
      </c>
      <c r="R53" s="39">
        <v>1</v>
      </c>
      <c r="S53" s="96">
        <v>50000</v>
      </c>
      <c r="T53" s="35">
        <f t="shared" ref="T53:T56" si="24">R53*S53</f>
        <v>50000</v>
      </c>
      <c r="U53" s="50"/>
      <c r="V53" s="32" t="s">
        <v>79</v>
      </c>
      <c r="W53" s="39">
        <v>1</v>
      </c>
      <c r="X53" s="96">
        <v>48240</v>
      </c>
      <c r="Y53" s="35">
        <f t="shared" ref="Y53:Y56" si="25">W53*X53</f>
        <v>48240</v>
      </c>
      <c r="Z53" s="50"/>
      <c r="AA53" s="32" t="s">
        <v>79</v>
      </c>
      <c r="AB53" s="39">
        <v>1</v>
      </c>
      <c r="AC53" s="96">
        <v>54450</v>
      </c>
      <c r="AD53" s="35">
        <f t="shared" ref="AD53:AD56" si="26">AB53*AC53</f>
        <v>54450</v>
      </c>
    </row>
    <row r="54" spans="2:30" s="14" customFormat="1" ht="15" customHeight="1">
      <c r="B54" s="72"/>
      <c r="C54" s="100" t="s">
        <v>104</v>
      </c>
      <c r="D54" s="99"/>
      <c r="E54" s="99"/>
      <c r="F54" s="50"/>
      <c r="G54" s="32" t="s">
        <v>57</v>
      </c>
      <c r="H54" s="39">
        <v>1</v>
      </c>
      <c r="I54" s="96">
        <v>3600</v>
      </c>
      <c r="J54" s="35">
        <f t="shared" si="22"/>
        <v>3600</v>
      </c>
      <c r="K54" s="50"/>
      <c r="L54" s="32" t="s">
        <v>57</v>
      </c>
      <c r="M54" s="39">
        <v>3</v>
      </c>
      <c r="N54" s="96">
        <v>4500</v>
      </c>
      <c r="O54" s="35">
        <f t="shared" si="23"/>
        <v>13500</v>
      </c>
      <c r="P54" s="50"/>
      <c r="Q54" s="32" t="s">
        <v>57</v>
      </c>
      <c r="R54" s="39">
        <v>3</v>
      </c>
      <c r="S54" s="96">
        <v>4200</v>
      </c>
      <c r="T54" s="35">
        <f t="shared" si="24"/>
        <v>12600</v>
      </c>
      <c r="U54" s="50"/>
      <c r="V54" s="32" t="s">
        <v>57</v>
      </c>
      <c r="W54" s="39">
        <v>1</v>
      </c>
      <c r="X54" s="96">
        <v>3600</v>
      </c>
      <c r="Y54" s="35">
        <f t="shared" si="25"/>
        <v>3600</v>
      </c>
      <c r="Z54" s="50"/>
      <c r="AA54" s="32" t="s">
        <v>57</v>
      </c>
      <c r="AB54" s="39">
        <v>4</v>
      </c>
      <c r="AC54" s="96">
        <v>9350</v>
      </c>
      <c r="AD54" s="35">
        <f t="shared" si="26"/>
        <v>37400</v>
      </c>
    </row>
    <row r="55" spans="2:30" s="14" customFormat="1" ht="15" customHeight="1">
      <c r="B55" s="72"/>
      <c r="C55" s="100" t="s">
        <v>76</v>
      </c>
      <c r="D55" s="99"/>
      <c r="E55" s="99"/>
      <c r="F55" s="50"/>
      <c r="G55" s="32" t="s">
        <v>57</v>
      </c>
      <c r="H55" s="39">
        <v>1</v>
      </c>
      <c r="I55" s="96">
        <v>2850</v>
      </c>
      <c r="J55" s="35">
        <f t="shared" si="22"/>
        <v>2850</v>
      </c>
      <c r="K55" s="50"/>
      <c r="L55" s="32" t="s">
        <v>57</v>
      </c>
      <c r="M55" s="137">
        <v>1</v>
      </c>
      <c r="N55" s="96">
        <v>8600</v>
      </c>
      <c r="O55" s="35">
        <f t="shared" si="23"/>
        <v>8600</v>
      </c>
      <c r="P55" s="50"/>
      <c r="Q55" s="32" t="s">
        <v>57</v>
      </c>
      <c r="R55" s="39">
        <v>2</v>
      </c>
      <c r="S55" s="96">
        <v>3200</v>
      </c>
      <c r="T55" s="35">
        <f t="shared" si="24"/>
        <v>6400</v>
      </c>
      <c r="U55" s="50"/>
      <c r="V55" s="32" t="s">
        <v>57</v>
      </c>
      <c r="W55" s="39">
        <v>1</v>
      </c>
      <c r="X55" s="96">
        <v>2760</v>
      </c>
      <c r="Y55" s="35">
        <f t="shared" si="25"/>
        <v>2760</v>
      </c>
      <c r="Z55" s="50"/>
      <c r="AA55" s="32" t="s">
        <v>57</v>
      </c>
      <c r="AB55" s="39"/>
      <c r="AC55" s="96"/>
      <c r="AD55" s="35">
        <f t="shared" si="26"/>
        <v>0</v>
      </c>
    </row>
    <row r="56" spans="2:30" s="14" customFormat="1" ht="15" customHeight="1">
      <c r="B56" s="72"/>
      <c r="C56" s="100" t="s">
        <v>105</v>
      </c>
      <c r="D56" s="99"/>
      <c r="E56" s="99"/>
      <c r="F56" s="50"/>
      <c r="G56" s="32" t="s">
        <v>57</v>
      </c>
      <c r="H56" s="39">
        <v>1</v>
      </c>
      <c r="I56" s="96">
        <v>1850</v>
      </c>
      <c r="J56" s="35">
        <f t="shared" si="22"/>
        <v>1850</v>
      </c>
      <c r="K56" s="50"/>
      <c r="L56" s="32" t="s">
        <v>57</v>
      </c>
      <c r="M56" s="39">
        <v>2</v>
      </c>
      <c r="N56" s="96">
        <v>4200</v>
      </c>
      <c r="O56" s="35">
        <f t="shared" si="23"/>
        <v>8400</v>
      </c>
      <c r="P56" s="50"/>
      <c r="Q56" s="32" t="s">
        <v>57</v>
      </c>
      <c r="R56" s="39">
        <v>1</v>
      </c>
      <c r="S56" s="96">
        <v>6200</v>
      </c>
      <c r="T56" s="35">
        <f t="shared" si="24"/>
        <v>6200</v>
      </c>
      <c r="U56" s="50"/>
      <c r="V56" s="32" t="s">
        <v>57</v>
      </c>
      <c r="W56" s="39">
        <v>1</v>
      </c>
      <c r="X56" s="96">
        <v>1656</v>
      </c>
      <c r="Y56" s="35">
        <f t="shared" si="25"/>
        <v>1656</v>
      </c>
      <c r="Z56" s="50"/>
      <c r="AA56" s="32" t="s">
        <v>57</v>
      </c>
      <c r="AB56" s="39">
        <v>1</v>
      </c>
      <c r="AC56" s="96">
        <v>7865</v>
      </c>
      <c r="AD56" s="35">
        <f t="shared" si="26"/>
        <v>7865</v>
      </c>
    </row>
    <row r="57" spans="2:30" s="14" customFormat="1" ht="15" customHeight="1">
      <c r="B57" s="72"/>
      <c r="C57" s="100" t="s">
        <v>77</v>
      </c>
      <c r="D57" s="99"/>
      <c r="E57" s="99"/>
      <c r="F57" s="50"/>
      <c r="G57" s="32" t="s">
        <v>78</v>
      </c>
      <c r="H57" s="39">
        <v>2</v>
      </c>
      <c r="I57" s="96">
        <v>5520</v>
      </c>
      <c r="J57" s="35">
        <f>H57*I57</f>
        <v>11040</v>
      </c>
      <c r="K57" s="50"/>
      <c r="L57" s="32" t="s">
        <v>78</v>
      </c>
      <c r="M57" s="39">
        <v>2</v>
      </c>
      <c r="N57" s="96">
        <v>1800</v>
      </c>
      <c r="O57" s="35">
        <f>M57*N57</f>
        <v>3600</v>
      </c>
      <c r="P57" s="50"/>
      <c r="Q57" s="32" t="s">
        <v>24</v>
      </c>
      <c r="R57" s="39">
        <v>1</v>
      </c>
      <c r="S57" s="96">
        <v>8500</v>
      </c>
      <c r="T57" s="35">
        <f>R57*S57</f>
        <v>8500</v>
      </c>
      <c r="U57" s="50"/>
      <c r="V57" s="32" t="s">
        <v>78</v>
      </c>
      <c r="W57" s="39">
        <v>2</v>
      </c>
      <c r="X57" s="96">
        <v>5520</v>
      </c>
      <c r="Y57" s="35">
        <f>W57*X57</f>
        <v>11040</v>
      </c>
      <c r="Z57" s="50"/>
      <c r="AA57" s="32" t="s">
        <v>78</v>
      </c>
      <c r="AB57" s="39">
        <v>2</v>
      </c>
      <c r="AC57" s="96">
        <v>1500</v>
      </c>
      <c r="AD57" s="35">
        <f>AB57*AC57</f>
        <v>3000</v>
      </c>
    </row>
    <row r="58" spans="2:30" s="14" customFormat="1" ht="15" customHeight="1">
      <c r="B58" s="72"/>
      <c r="C58" s="302" t="s">
        <v>98</v>
      </c>
      <c r="D58" s="109"/>
      <c r="E58" s="109"/>
      <c r="F58" s="50"/>
      <c r="G58" s="32"/>
      <c r="H58" s="39"/>
      <c r="I58" s="96"/>
      <c r="J58" s="35">
        <f>H58*I58</f>
        <v>0</v>
      </c>
      <c r="K58" s="50"/>
      <c r="L58" s="32"/>
      <c r="M58" s="39"/>
      <c r="N58" s="96"/>
      <c r="O58" s="35"/>
      <c r="P58" s="50"/>
      <c r="Q58" s="32"/>
      <c r="R58" s="39"/>
      <c r="S58" s="96"/>
      <c r="T58" s="35"/>
      <c r="U58" s="50"/>
      <c r="V58" s="32" t="s">
        <v>24</v>
      </c>
      <c r="W58" s="39">
        <v>1</v>
      </c>
      <c r="X58" s="96">
        <v>4000</v>
      </c>
      <c r="Y58" s="35">
        <f>W58*X58</f>
        <v>4000</v>
      </c>
      <c r="Z58" s="50"/>
      <c r="AA58" s="32"/>
      <c r="AB58" s="39"/>
      <c r="AC58" s="96"/>
      <c r="AD58" s="35"/>
    </row>
    <row r="59" spans="2:30" s="14" customFormat="1" ht="15" customHeight="1">
      <c r="B59" s="72"/>
      <c r="C59" s="302" t="s">
        <v>99</v>
      </c>
      <c r="D59" s="109"/>
      <c r="E59" s="109"/>
      <c r="F59" s="50"/>
      <c r="G59" s="32"/>
      <c r="H59" s="39"/>
      <c r="I59" s="96"/>
      <c r="J59" s="35">
        <f>H59*I59</f>
        <v>0</v>
      </c>
      <c r="K59" s="50"/>
      <c r="L59" s="32"/>
      <c r="M59" s="39"/>
      <c r="N59" s="96"/>
      <c r="O59" s="35"/>
      <c r="P59" s="50"/>
      <c r="Q59" s="32"/>
      <c r="R59" s="39"/>
      <c r="S59" s="96"/>
      <c r="T59" s="35"/>
      <c r="U59" s="50"/>
      <c r="V59" s="32" t="s">
        <v>79</v>
      </c>
      <c r="W59" s="39">
        <v>1</v>
      </c>
      <c r="X59" s="96">
        <v>50025</v>
      </c>
      <c r="Y59" s="35">
        <f>W59*X59</f>
        <v>50025</v>
      </c>
      <c r="Z59" s="50"/>
      <c r="AA59" s="32"/>
      <c r="AB59" s="39"/>
      <c r="AC59" s="96"/>
      <c r="AD59" s="35"/>
    </row>
    <row r="60" spans="2:30" s="14" customFormat="1" ht="15" customHeight="1">
      <c r="B60" s="67"/>
      <c r="C60" s="155" t="s">
        <v>12</v>
      </c>
      <c r="D60" s="156"/>
      <c r="E60" s="156"/>
      <c r="F60" s="70"/>
      <c r="G60" s="40"/>
      <c r="H60" s="41"/>
      <c r="I60" s="97"/>
      <c r="J60" s="48">
        <f>SUM(J53:J59)</f>
        <v>49340</v>
      </c>
      <c r="K60" s="70"/>
      <c r="L60" s="40"/>
      <c r="M60" s="41"/>
      <c r="N60" s="97"/>
      <c r="O60" s="48">
        <f>SUM(O53:O57)</f>
        <v>88100</v>
      </c>
      <c r="P60" s="70"/>
      <c r="Q60" s="40"/>
      <c r="R60" s="41"/>
      <c r="S60" s="97"/>
      <c r="T60" s="48">
        <f>SUM(T53:T57)</f>
        <v>83700</v>
      </c>
      <c r="U60" s="70"/>
      <c r="V60" s="40"/>
      <c r="W60" s="41"/>
      <c r="X60" s="97"/>
      <c r="Y60" s="48">
        <f>SUM(Y53:Y59)</f>
        <v>121321</v>
      </c>
      <c r="Z60" s="70"/>
      <c r="AA60" s="40"/>
      <c r="AB60" s="41"/>
      <c r="AC60" s="97"/>
      <c r="AD60" s="48">
        <f>SUM(AD53:AD59)</f>
        <v>102715</v>
      </c>
    </row>
    <row r="61" spans="2:30" s="14" customFormat="1" ht="15" customHeight="1">
      <c r="B61" s="80"/>
      <c r="C61" s="166"/>
      <c r="D61" s="167"/>
      <c r="E61" s="168"/>
      <c r="F61" s="82"/>
      <c r="G61" s="83"/>
      <c r="H61" s="81"/>
      <c r="I61" s="94"/>
      <c r="J61" s="84"/>
      <c r="K61" s="82"/>
      <c r="L61" s="83"/>
      <c r="M61" s="81"/>
      <c r="N61" s="94"/>
      <c r="O61" s="84"/>
      <c r="P61" s="82"/>
      <c r="Q61" s="83"/>
      <c r="R61" s="81"/>
      <c r="S61" s="94"/>
      <c r="T61" s="84"/>
      <c r="U61" s="82"/>
      <c r="V61" s="83"/>
      <c r="W61" s="81"/>
      <c r="X61" s="94"/>
      <c r="Y61" s="84"/>
      <c r="Z61" s="82"/>
      <c r="AA61" s="83"/>
      <c r="AB61" s="81"/>
      <c r="AC61" s="94"/>
      <c r="AD61" s="84"/>
    </row>
    <row r="62" spans="2:30" s="14" customFormat="1" ht="20.100000000000001" customHeight="1">
      <c r="B62" s="64" t="s">
        <v>85</v>
      </c>
      <c r="C62" s="157" t="s">
        <v>25</v>
      </c>
      <c r="D62" s="142"/>
      <c r="E62" s="142"/>
      <c r="F62" s="71"/>
      <c r="G62" s="44"/>
      <c r="H62" s="45"/>
      <c r="I62" s="95"/>
      <c r="J62" s="35"/>
      <c r="K62" s="71"/>
      <c r="L62" s="44"/>
      <c r="M62" s="45"/>
      <c r="N62" s="95"/>
      <c r="O62" s="35"/>
      <c r="P62" s="71"/>
      <c r="Q62" s="44"/>
      <c r="R62" s="45"/>
      <c r="S62" s="95"/>
      <c r="T62" s="35"/>
      <c r="U62" s="71"/>
      <c r="V62" s="44"/>
      <c r="W62" s="45"/>
      <c r="X62" s="95"/>
      <c r="Y62" s="35"/>
      <c r="Z62" s="71"/>
      <c r="AA62" s="44"/>
      <c r="AB62" s="45"/>
      <c r="AC62" s="95"/>
      <c r="AD62" s="35"/>
    </row>
    <row r="63" spans="2:30" s="14" customFormat="1" ht="15" customHeight="1">
      <c r="B63" s="72">
        <v>1</v>
      </c>
      <c r="C63" s="154" t="s">
        <v>25</v>
      </c>
      <c r="D63" s="142"/>
      <c r="E63" s="142"/>
      <c r="F63" s="50"/>
      <c r="G63" s="47" t="s">
        <v>24</v>
      </c>
      <c r="H63" s="49">
        <v>1</v>
      </c>
      <c r="I63" s="96">
        <v>60000</v>
      </c>
      <c r="J63" s="35">
        <f t="shared" ref="J63" si="27">H63*I63</f>
        <v>60000</v>
      </c>
      <c r="K63" s="50"/>
      <c r="L63" s="47" t="s">
        <v>24</v>
      </c>
      <c r="M63" s="49">
        <v>1</v>
      </c>
      <c r="N63" s="96">
        <v>160000</v>
      </c>
      <c r="O63" s="35">
        <f t="shared" ref="O63" si="28">M63*N63</f>
        <v>160000</v>
      </c>
      <c r="P63" s="50"/>
      <c r="Q63" s="47" t="s">
        <v>24</v>
      </c>
      <c r="R63" s="49">
        <v>1</v>
      </c>
      <c r="S63" s="96">
        <v>80000</v>
      </c>
      <c r="T63" s="35">
        <f t="shared" ref="T63" si="29">R63*S63</f>
        <v>80000</v>
      </c>
      <c r="U63" s="50"/>
      <c r="V63" s="47" t="s">
        <v>24</v>
      </c>
      <c r="W63" s="49">
        <v>1</v>
      </c>
      <c r="X63" s="96">
        <v>67353.490000000005</v>
      </c>
      <c r="Y63" s="35">
        <f t="shared" ref="Y63" si="30">W63*X63</f>
        <v>67353.490000000005</v>
      </c>
      <c r="Z63" s="50"/>
      <c r="AA63" s="47" t="s">
        <v>24</v>
      </c>
      <c r="AB63" s="49">
        <v>1</v>
      </c>
      <c r="AC63" s="96">
        <v>387935</v>
      </c>
      <c r="AD63" s="35">
        <f t="shared" ref="AD63" si="31">AB63*AC63</f>
        <v>387935</v>
      </c>
    </row>
    <row r="64" spans="2:30" s="14" customFormat="1" ht="15" customHeight="1">
      <c r="B64" s="67"/>
      <c r="C64" s="155" t="s">
        <v>12</v>
      </c>
      <c r="D64" s="156"/>
      <c r="E64" s="156"/>
      <c r="F64" s="70"/>
      <c r="G64" s="40"/>
      <c r="H64" s="41"/>
      <c r="I64" s="97"/>
      <c r="J64" s="48">
        <f>SUM(J63:J63)</f>
        <v>60000</v>
      </c>
      <c r="K64" s="70"/>
      <c r="L64" s="40"/>
      <c r="M64" s="41"/>
      <c r="N64" s="97"/>
      <c r="O64" s="48">
        <f>SUM(O63:O63)</f>
        <v>160000</v>
      </c>
      <c r="P64" s="70"/>
      <c r="Q64" s="40"/>
      <c r="R64" s="41"/>
      <c r="S64" s="97"/>
      <c r="T64" s="48">
        <f>SUM(T63:T63)</f>
        <v>80000</v>
      </c>
      <c r="U64" s="70"/>
      <c r="V64" s="40"/>
      <c r="W64" s="41"/>
      <c r="X64" s="97"/>
      <c r="Y64" s="48">
        <f>SUM(Y63:Y63)</f>
        <v>67353.490000000005</v>
      </c>
      <c r="Z64" s="70"/>
      <c r="AA64" s="40"/>
      <c r="AB64" s="41"/>
      <c r="AC64" s="97"/>
      <c r="AD64" s="48">
        <f>SUM(AD63:AD63)</f>
        <v>387935</v>
      </c>
    </row>
    <row r="65" spans="2:30" s="14" customFormat="1" ht="15" customHeight="1">
      <c r="B65" s="67"/>
      <c r="C65" s="90"/>
      <c r="D65" s="91"/>
      <c r="E65" s="91"/>
      <c r="F65" s="70"/>
      <c r="G65" s="44"/>
      <c r="H65" s="45"/>
      <c r="I65" s="95"/>
      <c r="J65" s="48"/>
      <c r="K65" s="70"/>
      <c r="L65" s="44"/>
      <c r="M65" s="45"/>
      <c r="N65" s="95"/>
      <c r="O65" s="48"/>
      <c r="P65" s="70"/>
      <c r="Q65" s="44"/>
      <c r="R65" s="45"/>
      <c r="S65" s="95"/>
      <c r="T65" s="48"/>
      <c r="U65" s="70"/>
      <c r="V65" s="44"/>
      <c r="W65" s="45"/>
      <c r="X65" s="95"/>
      <c r="Y65" s="48"/>
      <c r="Z65" s="70"/>
      <c r="AA65" s="44"/>
      <c r="AB65" s="45"/>
      <c r="AC65" s="95"/>
      <c r="AD65" s="48"/>
    </row>
    <row r="66" spans="2:30" s="14" customFormat="1" ht="20.100000000000001" customHeight="1">
      <c r="B66" s="64" t="s">
        <v>124</v>
      </c>
      <c r="C66" s="157" t="s">
        <v>26</v>
      </c>
      <c r="D66" s="142"/>
      <c r="E66" s="142"/>
      <c r="F66" s="71" t="s">
        <v>47</v>
      </c>
      <c r="G66" s="47"/>
      <c r="H66" s="101" t="s">
        <v>48</v>
      </c>
      <c r="I66" s="102" t="s">
        <v>49</v>
      </c>
      <c r="J66" s="35"/>
      <c r="K66" s="71" t="s">
        <v>47</v>
      </c>
      <c r="L66" s="150" t="s">
        <v>48</v>
      </c>
      <c r="M66" s="151"/>
      <c r="N66" s="102" t="s">
        <v>49</v>
      </c>
      <c r="O66" s="35"/>
      <c r="P66" s="71" t="s">
        <v>47</v>
      </c>
      <c r="Q66" s="47"/>
      <c r="R66" s="101" t="s">
        <v>48</v>
      </c>
      <c r="S66" s="102" t="s">
        <v>49</v>
      </c>
      <c r="T66" s="35"/>
      <c r="U66" s="71" t="s">
        <v>47</v>
      </c>
      <c r="V66" s="47"/>
      <c r="W66" s="101" t="s">
        <v>48</v>
      </c>
      <c r="X66" s="102" t="s">
        <v>49</v>
      </c>
      <c r="Y66" s="35"/>
      <c r="Z66" s="71" t="s">
        <v>47</v>
      </c>
      <c r="AA66" s="47"/>
      <c r="AB66" s="101" t="s">
        <v>48</v>
      </c>
      <c r="AC66" s="102" t="s">
        <v>49</v>
      </c>
      <c r="AD66" s="35"/>
    </row>
    <row r="67" spans="2:30" s="14" customFormat="1" ht="20.100000000000001" customHeight="1">
      <c r="B67" s="64"/>
      <c r="C67" s="103" t="s">
        <v>82</v>
      </c>
      <c r="D67" s="104"/>
      <c r="E67" s="104"/>
      <c r="F67" s="71"/>
      <c r="G67" s="47"/>
      <c r="H67" s="101"/>
      <c r="I67" s="102"/>
      <c r="J67" s="35"/>
      <c r="K67" s="71"/>
      <c r="L67" s="47"/>
      <c r="M67" s="101"/>
      <c r="N67" s="102"/>
      <c r="O67" s="35"/>
      <c r="P67" s="71"/>
      <c r="Q67" s="47"/>
      <c r="R67" s="101"/>
      <c r="S67" s="102"/>
      <c r="T67" s="35"/>
      <c r="U67" s="71"/>
      <c r="V67" s="47"/>
      <c r="W67" s="101"/>
      <c r="X67" s="102"/>
      <c r="Y67" s="35"/>
      <c r="Z67" s="71"/>
      <c r="AA67" s="47"/>
      <c r="AB67" s="101"/>
      <c r="AC67" s="102"/>
      <c r="AD67" s="35"/>
    </row>
    <row r="68" spans="2:30" s="14" customFormat="1" ht="15" customHeight="1">
      <c r="B68" s="72"/>
      <c r="C68" s="141" t="s">
        <v>80</v>
      </c>
      <c r="D68" s="142"/>
      <c r="E68" s="142"/>
      <c r="F68" s="50">
        <v>1</v>
      </c>
      <c r="G68" s="47" t="s">
        <v>35</v>
      </c>
      <c r="H68" s="49">
        <v>21</v>
      </c>
      <c r="I68" s="96">
        <v>1200</v>
      </c>
      <c r="J68" s="35">
        <f>I68*H68*F68</f>
        <v>25200</v>
      </c>
      <c r="K68" s="50">
        <v>1</v>
      </c>
      <c r="L68" s="47" t="s">
        <v>35</v>
      </c>
      <c r="M68" s="49">
        <v>21</v>
      </c>
      <c r="N68" s="96">
        <v>980</v>
      </c>
      <c r="O68" s="35">
        <f>N68*M68*K68</f>
        <v>20580</v>
      </c>
      <c r="P68" s="50">
        <v>1</v>
      </c>
      <c r="Q68" s="47" t="s">
        <v>35</v>
      </c>
      <c r="R68" s="49">
        <v>21</v>
      </c>
      <c r="S68" s="96">
        <v>1000</v>
      </c>
      <c r="T68" s="35">
        <f>S68*R68*P68</f>
        <v>21000</v>
      </c>
      <c r="U68" s="50">
        <v>1</v>
      </c>
      <c r="V68" s="47" t="s">
        <v>35</v>
      </c>
      <c r="W68" s="49">
        <v>21</v>
      </c>
      <c r="X68" s="96">
        <v>2055.09</v>
      </c>
      <c r="Y68" s="35">
        <f>X68*W68*U68</f>
        <v>43156.89</v>
      </c>
      <c r="Z68" s="50">
        <v>1</v>
      </c>
      <c r="AA68" s="47" t="s">
        <v>35</v>
      </c>
      <c r="AB68" s="49">
        <v>21</v>
      </c>
      <c r="AC68" s="96">
        <v>1527.39</v>
      </c>
      <c r="AD68" s="35">
        <v>32075.09</v>
      </c>
    </row>
    <row r="69" spans="2:30" s="14" customFormat="1" ht="15" customHeight="1">
      <c r="B69" s="72"/>
      <c r="C69" s="141" t="s">
        <v>41</v>
      </c>
      <c r="D69" s="142"/>
      <c r="E69" s="142"/>
      <c r="F69" s="50">
        <v>1</v>
      </c>
      <c r="G69" s="47" t="s">
        <v>35</v>
      </c>
      <c r="H69" s="49">
        <v>21</v>
      </c>
      <c r="I69" s="96">
        <v>1100</v>
      </c>
      <c r="J69" s="35">
        <f t="shared" ref="J69:J72" si="32">I69*H69*F69</f>
        <v>23100</v>
      </c>
      <c r="K69" s="50">
        <v>1</v>
      </c>
      <c r="L69" s="47" t="s">
        <v>35</v>
      </c>
      <c r="M69" s="49">
        <v>21</v>
      </c>
      <c r="N69" s="96">
        <v>900</v>
      </c>
      <c r="O69" s="35">
        <f t="shared" ref="O69:O72" si="33">N69*M69*K69</f>
        <v>18900</v>
      </c>
      <c r="P69" s="50">
        <v>1</v>
      </c>
      <c r="Q69" s="47" t="s">
        <v>35</v>
      </c>
      <c r="R69" s="49">
        <v>21</v>
      </c>
      <c r="S69" s="96">
        <v>900</v>
      </c>
      <c r="T69" s="35">
        <f t="shared" ref="T69:T72" si="34">S69*R69*P69</f>
        <v>18900</v>
      </c>
      <c r="U69" s="50">
        <v>1</v>
      </c>
      <c r="V69" s="47" t="s">
        <v>35</v>
      </c>
      <c r="W69" s="49">
        <v>21</v>
      </c>
      <c r="X69" s="96">
        <v>1322.66</v>
      </c>
      <c r="Y69" s="35">
        <f t="shared" ref="Y69:Y74" si="35">X69*W69*U69</f>
        <v>27775.86</v>
      </c>
      <c r="Z69" s="50">
        <v>1</v>
      </c>
      <c r="AA69" s="47" t="s">
        <v>35</v>
      </c>
      <c r="AB69" s="49">
        <v>21</v>
      </c>
      <c r="AC69" s="96">
        <v>1333.26</v>
      </c>
      <c r="AD69" s="35">
        <v>27998.51</v>
      </c>
    </row>
    <row r="70" spans="2:30" s="14" customFormat="1" ht="15" customHeight="1">
      <c r="B70" s="72"/>
      <c r="C70" s="141" t="s">
        <v>27</v>
      </c>
      <c r="D70" s="142"/>
      <c r="E70" s="142"/>
      <c r="F70" s="50">
        <v>4</v>
      </c>
      <c r="G70" s="47" t="s">
        <v>35</v>
      </c>
      <c r="H70" s="49">
        <v>21</v>
      </c>
      <c r="I70" s="96">
        <v>1100</v>
      </c>
      <c r="J70" s="35">
        <f t="shared" si="32"/>
        <v>92400</v>
      </c>
      <c r="K70" s="50">
        <v>2</v>
      </c>
      <c r="L70" s="47" t="s">
        <v>35</v>
      </c>
      <c r="M70" s="49">
        <v>21</v>
      </c>
      <c r="N70" s="96">
        <v>850</v>
      </c>
      <c r="O70" s="35">
        <f t="shared" si="33"/>
        <v>35700</v>
      </c>
      <c r="P70" s="50">
        <v>3</v>
      </c>
      <c r="Q70" s="47" t="s">
        <v>35</v>
      </c>
      <c r="R70" s="49">
        <v>21</v>
      </c>
      <c r="S70" s="96">
        <v>650</v>
      </c>
      <c r="T70" s="35">
        <f t="shared" si="34"/>
        <v>40950</v>
      </c>
      <c r="U70" s="50">
        <v>2</v>
      </c>
      <c r="V70" s="47" t="s">
        <v>35</v>
      </c>
      <c r="W70" s="49">
        <v>21</v>
      </c>
      <c r="X70" s="96">
        <v>1445.14</v>
      </c>
      <c r="Y70" s="35">
        <f t="shared" si="35"/>
        <v>60695.880000000005</v>
      </c>
      <c r="Z70" s="50">
        <v>4</v>
      </c>
      <c r="AA70" s="47" t="s">
        <v>35</v>
      </c>
      <c r="AB70" s="49">
        <v>21</v>
      </c>
      <c r="AC70" s="96">
        <v>1137.3</v>
      </c>
      <c r="AD70" s="35">
        <v>95533.52</v>
      </c>
    </row>
    <row r="71" spans="2:30" s="14" customFormat="1" ht="15" customHeight="1">
      <c r="B71" s="72"/>
      <c r="C71" s="141" t="s">
        <v>45</v>
      </c>
      <c r="D71" s="142"/>
      <c r="E71" s="142"/>
      <c r="F71" s="50">
        <v>2</v>
      </c>
      <c r="G71" s="47" t="s">
        <v>35</v>
      </c>
      <c r="H71" s="49">
        <v>21</v>
      </c>
      <c r="I71" s="96">
        <v>1100</v>
      </c>
      <c r="J71" s="35">
        <f t="shared" si="32"/>
        <v>46200</v>
      </c>
      <c r="K71" s="50">
        <v>2</v>
      </c>
      <c r="L71" s="47" t="s">
        <v>35</v>
      </c>
      <c r="M71" s="49">
        <v>21</v>
      </c>
      <c r="N71" s="96">
        <v>850</v>
      </c>
      <c r="O71" s="35">
        <f t="shared" si="33"/>
        <v>35700</v>
      </c>
      <c r="P71" s="50">
        <v>2</v>
      </c>
      <c r="Q71" s="47" t="s">
        <v>35</v>
      </c>
      <c r="R71" s="49">
        <v>21</v>
      </c>
      <c r="S71" s="96">
        <v>600</v>
      </c>
      <c r="T71" s="35">
        <f t="shared" si="34"/>
        <v>25200</v>
      </c>
      <c r="U71" s="50">
        <v>2</v>
      </c>
      <c r="V71" s="47" t="s">
        <v>35</v>
      </c>
      <c r="W71" s="49">
        <v>21</v>
      </c>
      <c r="X71" s="96">
        <v>1445.14</v>
      </c>
      <c r="Y71" s="35">
        <f t="shared" si="35"/>
        <v>60695.880000000005</v>
      </c>
      <c r="Z71" s="50">
        <v>3</v>
      </c>
      <c r="AA71" s="47" t="s">
        <v>35</v>
      </c>
      <c r="AB71" s="49">
        <v>21</v>
      </c>
      <c r="AC71" s="96">
        <v>1137.3</v>
      </c>
      <c r="AD71" s="35">
        <v>71650.14</v>
      </c>
    </row>
    <row r="72" spans="2:30" s="14" customFormat="1" ht="15" customHeight="1">
      <c r="B72" s="72"/>
      <c r="C72" s="141" t="s">
        <v>42</v>
      </c>
      <c r="D72" s="142"/>
      <c r="E72" s="142"/>
      <c r="F72" s="50">
        <v>4</v>
      </c>
      <c r="G72" s="47" t="s">
        <v>35</v>
      </c>
      <c r="H72" s="49">
        <v>21</v>
      </c>
      <c r="I72" s="96">
        <v>1000</v>
      </c>
      <c r="J72" s="35">
        <f t="shared" si="32"/>
        <v>84000</v>
      </c>
      <c r="K72" s="50">
        <v>4</v>
      </c>
      <c r="L72" s="47" t="s">
        <v>35</v>
      </c>
      <c r="M72" s="49">
        <v>21</v>
      </c>
      <c r="N72" s="96">
        <v>800</v>
      </c>
      <c r="O72" s="35">
        <f t="shared" si="33"/>
        <v>67200</v>
      </c>
      <c r="P72" s="50">
        <v>4</v>
      </c>
      <c r="Q72" s="47" t="s">
        <v>35</v>
      </c>
      <c r="R72" s="49">
        <v>21</v>
      </c>
      <c r="S72" s="96">
        <v>550</v>
      </c>
      <c r="T72" s="35">
        <f t="shared" si="34"/>
        <v>46200</v>
      </c>
      <c r="U72" s="50">
        <v>4</v>
      </c>
      <c r="V72" s="47" t="s">
        <v>35</v>
      </c>
      <c r="W72" s="49">
        <v>21</v>
      </c>
      <c r="X72" s="96">
        <v>1200.1199999999999</v>
      </c>
      <c r="Y72" s="35">
        <f t="shared" si="35"/>
        <v>100810.07999999999</v>
      </c>
      <c r="Z72" s="50">
        <v>10</v>
      </c>
      <c r="AA72" s="47" t="s">
        <v>35</v>
      </c>
      <c r="AB72" s="49">
        <v>21</v>
      </c>
      <c r="AC72" s="96">
        <v>859.1</v>
      </c>
      <c r="AD72" s="35">
        <v>180411.79</v>
      </c>
    </row>
    <row r="73" spans="2:30" s="14" customFormat="1" ht="15" customHeight="1">
      <c r="B73" s="72"/>
      <c r="C73" s="141" t="s">
        <v>100</v>
      </c>
      <c r="D73" s="303"/>
      <c r="E73" s="303"/>
      <c r="F73" s="50"/>
      <c r="G73" s="47"/>
      <c r="H73" s="49"/>
      <c r="I73" s="96"/>
      <c r="J73" s="35"/>
      <c r="K73" s="50"/>
      <c r="L73" s="47"/>
      <c r="M73" s="49"/>
      <c r="N73" s="96"/>
      <c r="O73" s="35"/>
      <c r="P73" s="50"/>
      <c r="Q73" s="47"/>
      <c r="R73" s="49"/>
      <c r="S73" s="96"/>
      <c r="T73" s="35"/>
      <c r="U73" s="50">
        <v>1</v>
      </c>
      <c r="V73" s="47" t="s">
        <v>35</v>
      </c>
      <c r="W73" s="49">
        <v>21</v>
      </c>
      <c r="X73" s="96">
        <v>1710.13</v>
      </c>
      <c r="Y73" s="35">
        <f t="shared" si="35"/>
        <v>35912.730000000003</v>
      </c>
      <c r="Z73" s="50"/>
      <c r="AA73" s="47"/>
      <c r="AB73" s="49"/>
      <c r="AC73" s="96"/>
      <c r="AD73" s="35"/>
    </row>
    <row r="74" spans="2:30" s="14" customFormat="1" ht="15" customHeight="1">
      <c r="B74" s="72"/>
      <c r="C74" s="141" t="s">
        <v>101</v>
      </c>
      <c r="D74" s="303"/>
      <c r="E74" s="303"/>
      <c r="F74" s="50"/>
      <c r="G74" s="47"/>
      <c r="H74" s="49"/>
      <c r="I74" s="96"/>
      <c r="J74" s="35"/>
      <c r="K74" s="50"/>
      <c r="L74" s="47"/>
      <c r="M74" s="49"/>
      <c r="N74" s="96"/>
      <c r="O74" s="35"/>
      <c r="P74" s="50"/>
      <c r="Q74" s="47"/>
      <c r="R74" s="49"/>
      <c r="S74" s="96"/>
      <c r="T74" s="35"/>
      <c r="U74" s="50">
        <v>1</v>
      </c>
      <c r="V74" s="47" t="s">
        <v>35</v>
      </c>
      <c r="W74" s="49">
        <v>21</v>
      </c>
      <c r="X74" s="96">
        <v>1445.14</v>
      </c>
      <c r="Y74" s="35">
        <f t="shared" si="35"/>
        <v>30347.940000000002</v>
      </c>
      <c r="Z74" s="50"/>
      <c r="AA74" s="47"/>
      <c r="AB74" s="49"/>
      <c r="AC74" s="96"/>
      <c r="AD74" s="35"/>
    </row>
    <row r="75" spans="2:30" s="14" customFormat="1" ht="15" customHeight="1">
      <c r="B75" s="72"/>
      <c r="C75" s="155" t="s">
        <v>12</v>
      </c>
      <c r="D75" s="156"/>
      <c r="E75" s="156"/>
      <c r="F75" s="71"/>
      <c r="G75" s="47"/>
      <c r="H75" s="45"/>
      <c r="I75" s="95"/>
      <c r="J75" s="48">
        <f>SUM(J68:J74)</f>
        <v>270900</v>
      </c>
      <c r="K75" s="71"/>
      <c r="L75" s="47"/>
      <c r="M75" s="45"/>
      <c r="N75" s="95"/>
      <c r="O75" s="48">
        <f>SUM(O68:O74)</f>
        <v>178080</v>
      </c>
      <c r="P75" s="71"/>
      <c r="Q75" s="47"/>
      <c r="R75" s="45"/>
      <c r="S75" s="95"/>
      <c r="T75" s="48">
        <f>SUM(T68:T74)</f>
        <v>152250</v>
      </c>
      <c r="U75" s="71"/>
      <c r="V75" s="47"/>
      <c r="W75" s="45"/>
      <c r="X75" s="95"/>
      <c r="Y75" s="48">
        <f>SUM(Y68:Y74)</f>
        <v>359395.25999999995</v>
      </c>
      <c r="Z75" s="71"/>
      <c r="AA75" s="47"/>
      <c r="AB75" s="45"/>
      <c r="AC75" s="95"/>
      <c r="AD75" s="48">
        <v>407669.04</v>
      </c>
    </row>
    <row r="76" spans="2:30" s="14" customFormat="1" ht="20.100000000000001" customHeight="1">
      <c r="B76" s="64"/>
      <c r="C76" s="103" t="s">
        <v>83</v>
      </c>
      <c r="D76" s="104"/>
      <c r="E76" s="104"/>
      <c r="F76" s="71"/>
      <c r="G76" s="47"/>
      <c r="H76" s="101"/>
      <c r="I76" s="102"/>
      <c r="J76" s="35"/>
      <c r="K76" s="71"/>
      <c r="L76" s="47"/>
      <c r="M76" s="101"/>
      <c r="N76" s="102"/>
      <c r="O76" s="35"/>
      <c r="P76" s="71"/>
      <c r="Q76" s="47"/>
      <c r="R76" s="101"/>
      <c r="S76" s="102"/>
      <c r="T76" s="35"/>
      <c r="U76" s="71"/>
      <c r="V76" s="47"/>
      <c r="W76" s="101"/>
      <c r="X76" s="102"/>
      <c r="Y76" s="35"/>
      <c r="Z76" s="71"/>
      <c r="AA76" s="47"/>
      <c r="AB76" s="101"/>
      <c r="AC76" s="102"/>
      <c r="AD76" s="35"/>
    </row>
    <row r="77" spans="2:30" s="14" customFormat="1" ht="15" customHeight="1">
      <c r="B77" s="72"/>
      <c r="C77" s="141" t="s">
        <v>80</v>
      </c>
      <c r="D77" s="142"/>
      <c r="E77" s="142"/>
      <c r="F77" s="50">
        <v>1</v>
      </c>
      <c r="G77" s="47" t="s">
        <v>35</v>
      </c>
      <c r="H77" s="49">
        <v>14</v>
      </c>
      <c r="I77" s="96">
        <v>1200</v>
      </c>
      <c r="J77" s="35">
        <f>I77*H77*F77</f>
        <v>16800</v>
      </c>
      <c r="K77" s="50">
        <v>1</v>
      </c>
      <c r="L77" s="47" t="s">
        <v>35</v>
      </c>
      <c r="M77" s="49">
        <v>14</v>
      </c>
      <c r="N77" s="96">
        <v>980</v>
      </c>
      <c r="O77" s="35">
        <f>N77*M77*K77</f>
        <v>13720</v>
      </c>
      <c r="P77" s="50">
        <v>1</v>
      </c>
      <c r="Q77" s="47" t="s">
        <v>35</v>
      </c>
      <c r="R77" s="49">
        <v>14</v>
      </c>
      <c r="S77" s="96">
        <v>1000</v>
      </c>
      <c r="T77" s="35">
        <f>S77*R77*P77</f>
        <v>14000</v>
      </c>
      <c r="U77" s="50">
        <v>1</v>
      </c>
      <c r="V77" s="47" t="s">
        <v>35</v>
      </c>
      <c r="W77" s="49">
        <v>14</v>
      </c>
      <c r="X77" s="96">
        <v>2055.09</v>
      </c>
      <c r="Y77" s="35">
        <f>X77*W77*U77</f>
        <v>28771.260000000002</v>
      </c>
      <c r="Z77" s="50">
        <v>1</v>
      </c>
      <c r="AA77" s="47" t="s">
        <v>35</v>
      </c>
      <c r="AB77" s="49">
        <v>14</v>
      </c>
      <c r="AC77" s="96">
        <v>1527.39</v>
      </c>
      <c r="AD77" s="35">
        <f>AC77*AB77*Z77</f>
        <v>21383.460000000003</v>
      </c>
    </row>
    <row r="78" spans="2:30" s="14" customFormat="1" ht="15" customHeight="1">
      <c r="B78" s="72"/>
      <c r="C78" s="141" t="s">
        <v>41</v>
      </c>
      <c r="D78" s="142"/>
      <c r="E78" s="142"/>
      <c r="F78" s="50">
        <v>1</v>
      </c>
      <c r="G78" s="47" t="s">
        <v>35</v>
      </c>
      <c r="H78" s="49">
        <v>14</v>
      </c>
      <c r="I78" s="96">
        <v>1100</v>
      </c>
      <c r="J78" s="35">
        <f t="shared" ref="J78:J81" si="36">I78*H78*F78</f>
        <v>15400</v>
      </c>
      <c r="K78" s="50">
        <v>1</v>
      </c>
      <c r="L78" s="47" t="s">
        <v>35</v>
      </c>
      <c r="M78" s="49">
        <v>14</v>
      </c>
      <c r="N78" s="96">
        <v>900</v>
      </c>
      <c r="O78" s="35">
        <f t="shared" ref="O78:O81" si="37">N78*M78*K78</f>
        <v>12600</v>
      </c>
      <c r="P78" s="50">
        <v>1</v>
      </c>
      <c r="Q78" s="47" t="s">
        <v>35</v>
      </c>
      <c r="R78" s="49">
        <v>14</v>
      </c>
      <c r="S78" s="96">
        <v>900</v>
      </c>
      <c r="T78" s="35">
        <f t="shared" ref="T78:T81" si="38">S78*R78*P78</f>
        <v>12600</v>
      </c>
      <c r="U78" s="50">
        <v>1</v>
      </c>
      <c r="V78" s="47" t="s">
        <v>35</v>
      </c>
      <c r="W78" s="49">
        <v>14</v>
      </c>
      <c r="X78" s="96">
        <v>1322.66</v>
      </c>
      <c r="Y78" s="35">
        <f t="shared" ref="Y78:Y81" si="39">X78*W78*U78</f>
        <v>18517.240000000002</v>
      </c>
      <c r="Z78" s="50">
        <v>1</v>
      </c>
      <c r="AA78" s="47" t="s">
        <v>35</v>
      </c>
      <c r="AB78" s="49">
        <v>14</v>
      </c>
      <c r="AC78" s="96">
        <v>1333.26</v>
      </c>
      <c r="AD78" s="35">
        <f t="shared" ref="AD78:AD84" si="40">AC78*AB78*Z78</f>
        <v>18665.64</v>
      </c>
    </row>
    <row r="79" spans="2:30" s="14" customFormat="1" ht="15" customHeight="1">
      <c r="B79" s="72"/>
      <c r="C79" s="141" t="s">
        <v>27</v>
      </c>
      <c r="D79" s="142"/>
      <c r="E79" s="142"/>
      <c r="F79" s="50">
        <v>4</v>
      </c>
      <c r="G79" s="47" t="s">
        <v>35</v>
      </c>
      <c r="H79" s="49">
        <v>14</v>
      </c>
      <c r="I79" s="96">
        <v>1100</v>
      </c>
      <c r="J79" s="35">
        <f t="shared" si="36"/>
        <v>61600</v>
      </c>
      <c r="K79" s="50">
        <v>2</v>
      </c>
      <c r="L79" s="47" t="s">
        <v>35</v>
      </c>
      <c r="M79" s="49">
        <v>14</v>
      </c>
      <c r="N79" s="96">
        <v>850</v>
      </c>
      <c r="O79" s="35">
        <f t="shared" si="37"/>
        <v>23800</v>
      </c>
      <c r="P79" s="50">
        <v>3</v>
      </c>
      <c r="Q79" s="47" t="s">
        <v>35</v>
      </c>
      <c r="R79" s="49">
        <v>14</v>
      </c>
      <c r="S79" s="96">
        <v>650</v>
      </c>
      <c r="T79" s="35">
        <f t="shared" si="38"/>
        <v>27300</v>
      </c>
      <c r="U79" s="50">
        <v>3</v>
      </c>
      <c r="V79" s="47" t="s">
        <v>35</v>
      </c>
      <c r="W79" s="49">
        <v>14</v>
      </c>
      <c r="X79" s="96">
        <v>1445.14</v>
      </c>
      <c r="Y79" s="35">
        <f t="shared" si="39"/>
        <v>60695.880000000005</v>
      </c>
      <c r="Z79" s="50">
        <v>6</v>
      </c>
      <c r="AA79" s="47" t="s">
        <v>35</v>
      </c>
      <c r="AB79" s="49">
        <v>14</v>
      </c>
      <c r="AC79" s="96">
        <v>1137.3</v>
      </c>
      <c r="AD79" s="35">
        <f t="shared" si="40"/>
        <v>95533.2</v>
      </c>
    </row>
    <row r="80" spans="2:30" s="14" customFormat="1" ht="15" customHeight="1">
      <c r="B80" s="72"/>
      <c r="C80" s="141" t="s">
        <v>45</v>
      </c>
      <c r="D80" s="142"/>
      <c r="E80" s="142"/>
      <c r="F80" s="50">
        <v>2</v>
      </c>
      <c r="G80" s="47" t="s">
        <v>35</v>
      </c>
      <c r="H80" s="49">
        <v>14</v>
      </c>
      <c r="I80" s="96">
        <v>1100</v>
      </c>
      <c r="J80" s="35">
        <f t="shared" si="36"/>
        <v>30800</v>
      </c>
      <c r="K80" s="50">
        <v>2</v>
      </c>
      <c r="L80" s="47" t="s">
        <v>35</v>
      </c>
      <c r="M80" s="49">
        <v>14</v>
      </c>
      <c r="N80" s="96">
        <v>850</v>
      </c>
      <c r="O80" s="35">
        <f t="shared" si="37"/>
        <v>23800</v>
      </c>
      <c r="P80" s="50">
        <v>2</v>
      </c>
      <c r="Q80" s="47" t="s">
        <v>35</v>
      </c>
      <c r="R80" s="49">
        <v>14</v>
      </c>
      <c r="S80" s="96">
        <v>600</v>
      </c>
      <c r="T80" s="35">
        <f t="shared" si="38"/>
        <v>16800</v>
      </c>
      <c r="U80" s="50">
        <v>2</v>
      </c>
      <c r="V80" s="47" t="s">
        <v>35</v>
      </c>
      <c r="W80" s="49">
        <v>14</v>
      </c>
      <c r="X80" s="96">
        <v>1445.14</v>
      </c>
      <c r="Y80" s="35">
        <f t="shared" si="39"/>
        <v>40463.920000000006</v>
      </c>
      <c r="Z80" s="50">
        <v>4</v>
      </c>
      <c r="AA80" s="47" t="s">
        <v>35</v>
      </c>
      <c r="AB80" s="49">
        <v>14</v>
      </c>
      <c r="AC80" s="96">
        <v>1137.3</v>
      </c>
      <c r="AD80" s="35">
        <f t="shared" si="40"/>
        <v>63688.799999999996</v>
      </c>
    </row>
    <row r="81" spans="2:30" s="14" customFormat="1" ht="15" customHeight="1">
      <c r="B81" s="72"/>
      <c r="C81" s="141" t="s">
        <v>42</v>
      </c>
      <c r="D81" s="142"/>
      <c r="E81" s="142"/>
      <c r="F81" s="50">
        <v>4</v>
      </c>
      <c r="G81" s="47" t="s">
        <v>35</v>
      </c>
      <c r="H81" s="49">
        <v>14</v>
      </c>
      <c r="I81" s="96">
        <v>1000</v>
      </c>
      <c r="J81" s="35">
        <f t="shared" si="36"/>
        <v>56000</v>
      </c>
      <c r="K81" s="50">
        <v>4</v>
      </c>
      <c r="L81" s="47" t="s">
        <v>35</v>
      </c>
      <c r="M81" s="49">
        <v>14</v>
      </c>
      <c r="N81" s="96">
        <v>800</v>
      </c>
      <c r="O81" s="35">
        <f t="shared" si="37"/>
        <v>44800</v>
      </c>
      <c r="P81" s="50">
        <v>4</v>
      </c>
      <c r="Q81" s="47" t="s">
        <v>35</v>
      </c>
      <c r="R81" s="49">
        <v>14</v>
      </c>
      <c r="S81" s="96">
        <v>550</v>
      </c>
      <c r="T81" s="35">
        <f t="shared" si="38"/>
        <v>30800</v>
      </c>
      <c r="U81" s="50">
        <v>4</v>
      </c>
      <c r="V81" s="47" t="s">
        <v>35</v>
      </c>
      <c r="W81" s="49">
        <v>14</v>
      </c>
      <c r="X81" s="96">
        <v>1200.1199999999999</v>
      </c>
      <c r="Y81" s="35">
        <f t="shared" si="39"/>
        <v>67206.720000000001</v>
      </c>
      <c r="Z81" s="50">
        <v>12</v>
      </c>
      <c r="AA81" s="47" t="s">
        <v>35</v>
      </c>
      <c r="AB81" s="49">
        <v>14</v>
      </c>
      <c r="AC81" s="96">
        <v>859.1</v>
      </c>
      <c r="AD81" s="35">
        <f t="shared" si="40"/>
        <v>144328.79999999999</v>
      </c>
    </row>
    <row r="82" spans="2:30" s="14" customFormat="1" ht="15" customHeight="1">
      <c r="B82" s="72"/>
      <c r="C82" s="141" t="s">
        <v>106</v>
      </c>
      <c r="D82" s="142"/>
      <c r="E82" s="142"/>
      <c r="F82" s="50"/>
      <c r="G82" s="47"/>
      <c r="H82" s="49"/>
      <c r="I82" s="96"/>
      <c r="J82" s="35"/>
      <c r="K82" s="50"/>
      <c r="L82" s="47"/>
      <c r="M82" s="49"/>
      <c r="N82" s="96"/>
      <c r="O82" s="35"/>
      <c r="P82" s="50"/>
      <c r="Q82" s="47"/>
      <c r="R82" s="49"/>
      <c r="S82" s="96"/>
      <c r="T82" s="35"/>
      <c r="U82" s="50"/>
      <c r="V82" s="47"/>
      <c r="W82" s="49"/>
      <c r="X82" s="96"/>
      <c r="Y82" s="35"/>
      <c r="Z82" s="50">
        <v>2</v>
      </c>
      <c r="AA82" s="47" t="s">
        <v>35</v>
      </c>
      <c r="AB82" s="49">
        <v>7</v>
      </c>
      <c r="AC82" s="96">
        <v>1137.3</v>
      </c>
      <c r="AD82" s="35">
        <f t="shared" si="40"/>
        <v>15922.199999999999</v>
      </c>
    </row>
    <row r="83" spans="2:30" s="14" customFormat="1" ht="15" customHeight="1">
      <c r="B83" s="72"/>
      <c r="C83" s="141" t="s">
        <v>107</v>
      </c>
      <c r="D83" s="142"/>
      <c r="E83" s="142"/>
      <c r="F83" s="50"/>
      <c r="G83" s="47"/>
      <c r="H83" s="49"/>
      <c r="I83" s="96"/>
      <c r="J83" s="35"/>
      <c r="K83" s="50"/>
      <c r="L83" s="47"/>
      <c r="M83" s="49"/>
      <c r="N83" s="96"/>
      <c r="O83" s="35"/>
      <c r="P83" s="50"/>
      <c r="Q83" s="47"/>
      <c r="R83" s="49"/>
      <c r="S83" s="96"/>
      <c r="T83" s="35"/>
      <c r="U83" s="50"/>
      <c r="V83" s="47"/>
      <c r="W83" s="49"/>
      <c r="X83" s="96"/>
      <c r="Y83" s="35"/>
      <c r="Z83" s="50">
        <v>2</v>
      </c>
      <c r="AA83" s="47" t="s">
        <v>35</v>
      </c>
      <c r="AB83" s="49">
        <v>7</v>
      </c>
      <c r="AC83" s="96">
        <v>1137.3</v>
      </c>
      <c r="AD83" s="35">
        <f t="shared" si="40"/>
        <v>15922.199999999999</v>
      </c>
    </row>
    <row r="84" spans="2:30" s="14" customFormat="1" ht="15" customHeight="1">
      <c r="B84" s="72"/>
      <c r="C84" s="141" t="s">
        <v>108</v>
      </c>
      <c r="D84" s="142"/>
      <c r="E84" s="142"/>
      <c r="F84" s="50"/>
      <c r="G84" s="47"/>
      <c r="H84" s="49"/>
      <c r="I84" s="96"/>
      <c r="J84" s="35"/>
      <c r="K84" s="50"/>
      <c r="L84" s="47"/>
      <c r="M84" s="49"/>
      <c r="N84" s="96"/>
      <c r="O84" s="35"/>
      <c r="P84" s="50"/>
      <c r="Q84" s="47"/>
      <c r="R84" s="49"/>
      <c r="S84" s="96"/>
      <c r="T84" s="35"/>
      <c r="U84" s="50"/>
      <c r="V84" s="47"/>
      <c r="W84" s="49"/>
      <c r="X84" s="96"/>
      <c r="Y84" s="35"/>
      <c r="Z84" s="50">
        <v>1</v>
      </c>
      <c r="AA84" s="47" t="s">
        <v>35</v>
      </c>
      <c r="AB84" s="49">
        <v>14</v>
      </c>
      <c r="AC84" s="96">
        <v>859.1</v>
      </c>
      <c r="AD84" s="35">
        <f t="shared" si="40"/>
        <v>12027.4</v>
      </c>
    </row>
    <row r="85" spans="2:30" s="14" customFormat="1" ht="15" customHeight="1">
      <c r="B85" s="72"/>
      <c r="C85" s="105"/>
      <c r="D85" s="93"/>
      <c r="E85" s="93"/>
      <c r="F85" s="32"/>
      <c r="G85" s="98"/>
      <c r="H85" s="49"/>
      <c r="I85" s="96"/>
      <c r="J85" s="35"/>
      <c r="K85" s="32"/>
      <c r="L85" s="98"/>
      <c r="M85" s="49"/>
      <c r="N85" s="96"/>
      <c r="O85" s="35"/>
      <c r="P85" s="32"/>
      <c r="Q85" s="98"/>
      <c r="R85" s="49"/>
      <c r="S85" s="96"/>
      <c r="T85" s="35"/>
      <c r="U85" s="32"/>
      <c r="V85" s="98"/>
      <c r="W85" s="49"/>
      <c r="X85" s="96"/>
      <c r="Y85" s="35"/>
      <c r="Z85" s="32"/>
      <c r="AA85" s="98"/>
      <c r="AB85" s="49"/>
      <c r="AC85" s="96"/>
      <c r="AD85" s="35"/>
    </row>
    <row r="86" spans="2:30" s="14" customFormat="1" ht="15" customHeight="1">
      <c r="B86" s="72"/>
      <c r="C86" s="155" t="s">
        <v>12</v>
      </c>
      <c r="D86" s="156"/>
      <c r="E86" s="156"/>
      <c r="F86" s="71"/>
      <c r="G86" s="47"/>
      <c r="H86" s="45"/>
      <c r="I86" s="95"/>
      <c r="J86" s="48">
        <f>SUM(J77:J85)</f>
        <v>180600</v>
      </c>
      <c r="K86" s="71"/>
      <c r="L86" s="47"/>
      <c r="M86" s="45"/>
      <c r="N86" s="95"/>
      <c r="O86" s="48">
        <f>SUM(O77:O85)</f>
        <v>118720</v>
      </c>
      <c r="P86" s="71"/>
      <c r="Q86" s="47"/>
      <c r="R86" s="45"/>
      <c r="S86" s="95"/>
      <c r="T86" s="48">
        <f>SUM(T77:T85)</f>
        <v>101500</v>
      </c>
      <c r="U86" s="71"/>
      <c r="V86" s="47"/>
      <c r="W86" s="45"/>
      <c r="X86" s="95"/>
      <c r="Y86" s="48">
        <f>SUM(Y77:Y85)</f>
        <v>215655.02000000002</v>
      </c>
      <c r="Z86" s="71"/>
      <c r="AA86" s="47"/>
      <c r="AB86" s="45"/>
      <c r="AC86" s="95"/>
      <c r="AD86" s="48">
        <v>387472.98</v>
      </c>
    </row>
    <row r="87" spans="2:30" s="14" customFormat="1" ht="15" customHeight="1">
      <c r="B87" s="72"/>
      <c r="C87" s="162" t="s">
        <v>12</v>
      </c>
      <c r="D87" s="163"/>
      <c r="E87" s="163"/>
      <c r="F87" s="163"/>
      <c r="G87" s="163"/>
      <c r="H87" s="45"/>
      <c r="I87" s="95"/>
      <c r="J87" s="48"/>
      <c r="K87" s="71"/>
      <c r="L87" s="47"/>
      <c r="M87" s="45"/>
      <c r="N87" s="95"/>
      <c r="O87" s="48">
        <f>O75+O86</f>
        <v>296800</v>
      </c>
      <c r="P87" s="71"/>
      <c r="Q87" s="47"/>
      <c r="R87" s="45"/>
      <c r="S87" s="95"/>
      <c r="T87" s="48"/>
      <c r="U87" s="71"/>
      <c r="V87" s="47"/>
      <c r="W87" s="45"/>
      <c r="X87" s="95"/>
      <c r="Y87" s="48"/>
      <c r="Z87" s="71"/>
      <c r="AA87" s="47"/>
      <c r="AB87" s="45"/>
      <c r="AC87" s="95"/>
      <c r="AD87" s="48"/>
    </row>
    <row r="88" spans="2:30" s="14" customFormat="1" ht="20.100000000000001" customHeight="1">
      <c r="B88" s="64" t="s">
        <v>139</v>
      </c>
      <c r="C88" s="157" t="s">
        <v>88</v>
      </c>
      <c r="D88" s="142"/>
      <c r="E88" s="142"/>
      <c r="F88" s="71"/>
      <c r="G88" s="44"/>
      <c r="H88" s="45"/>
      <c r="I88" s="95"/>
      <c r="J88" s="35">
        <v>12500</v>
      </c>
      <c r="K88" s="71"/>
      <c r="L88" s="44"/>
      <c r="M88" s="45"/>
      <c r="N88" s="95"/>
      <c r="O88" s="35">
        <v>4472.78</v>
      </c>
      <c r="P88" s="71"/>
      <c r="Q88" s="44"/>
      <c r="R88" s="45"/>
      <c r="S88" s="95"/>
      <c r="T88" s="35">
        <v>4272.25</v>
      </c>
      <c r="U88" s="71"/>
      <c r="V88" s="44"/>
      <c r="W88" s="45"/>
      <c r="X88" s="95"/>
      <c r="Y88" s="35">
        <v>12747.14</v>
      </c>
      <c r="Z88" s="71"/>
      <c r="AA88" s="44"/>
      <c r="AB88" s="45"/>
      <c r="AC88" s="95"/>
      <c r="AD88" s="35">
        <v>10014</v>
      </c>
    </row>
    <row r="89" spans="2:30" s="14" customFormat="1" ht="20.100000000000001" customHeight="1">
      <c r="B89" s="64" t="s">
        <v>140</v>
      </c>
      <c r="C89" s="107" t="s">
        <v>87</v>
      </c>
      <c r="D89" s="104"/>
      <c r="E89" s="104"/>
      <c r="F89" s="71"/>
      <c r="G89" s="44"/>
      <c r="H89" s="45"/>
      <c r="I89" s="95"/>
      <c r="J89" s="35">
        <f>(J93+J94+J95)*0.03</f>
        <v>46045.758000000002</v>
      </c>
      <c r="K89" s="71"/>
      <c r="L89" s="44"/>
      <c r="M89" s="45"/>
      <c r="N89" s="95"/>
      <c r="O89" s="35">
        <v>95530</v>
      </c>
      <c r="P89" s="71"/>
      <c r="Q89" s="44"/>
      <c r="R89" s="45"/>
      <c r="S89" s="95"/>
      <c r="T89" s="287">
        <v>119334.5</v>
      </c>
      <c r="U89" s="71"/>
      <c r="V89" s="44"/>
      <c r="W89" s="45"/>
      <c r="X89" s="95"/>
      <c r="Y89" s="35">
        <v>91051</v>
      </c>
      <c r="Z89" s="71"/>
      <c r="AA89" s="44"/>
      <c r="AB89" s="45"/>
      <c r="AC89" s="95"/>
      <c r="AD89" s="35">
        <v>100184.8</v>
      </c>
    </row>
    <row r="90" spans="2:30" s="14" customFormat="1" ht="15" customHeight="1">
      <c r="B90" s="72"/>
      <c r="C90" s="160"/>
      <c r="D90" s="161"/>
      <c r="E90" s="161"/>
      <c r="F90" s="71"/>
      <c r="G90" s="47"/>
      <c r="H90" s="45"/>
      <c r="I90" s="95"/>
      <c r="J90" s="35"/>
      <c r="K90" s="71"/>
      <c r="L90" s="47"/>
      <c r="M90" s="45"/>
      <c r="N90" s="95"/>
      <c r="O90" s="35"/>
      <c r="P90" s="71"/>
      <c r="Q90" s="47"/>
      <c r="R90" s="45"/>
      <c r="S90" s="95"/>
      <c r="T90" s="35"/>
      <c r="U90" s="71"/>
      <c r="V90" s="47"/>
      <c r="W90" s="45"/>
      <c r="X90" s="95"/>
      <c r="Y90" s="35"/>
      <c r="Z90" s="71"/>
      <c r="AA90" s="47"/>
      <c r="AB90" s="45"/>
      <c r="AC90" s="95"/>
      <c r="AD90" s="35"/>
    </row>
    <row r="91" spans="2:30" s="14" customFormat="1" ht="15" customHeight="1">
      <c r="B91" s="72"/>
      <c r="C91" s="158" t="s">
        <v>29</v>
      </c>
      <c r="D91" s="159"/>
      <c r="E91" s="159"/>
      <c r="F91" s="71"/>
      <c r="G91" s="47"/>
      <c r="H91" s="45"/>
      <c r="I91" s="95"/>
      <c r="J91" s="35"/>
      <c r="K91" s="71"/>
      <c r="L91" s="47"/>
      <c r="M91" s="45" t="s">
        <v>17</v>
      </c>
      <c r="N91" s="95"/>
      <c r="O91" s="35"/>
      <c r="P91" s="71"/>
      <c r="Q91" s="47"/>
      <c r="R91" s="45"/>
      <c r="S91" s="95"/>
      <c r="T91" s="35"/>
      <c r="U91" s="71"/>
      <c r="V91" s="47"/>
      <c r="W91" s="45"/>
      <c r="X91" s="95"/>
      <c r="Y91" s="35"/>
      <c r="Z91" s="71"/>
      <c r="AA91" s="47"/>
      <c r="AB91" s="45"/>
      <c r="AC91" s="95"/>
      <c r="AD91" s="35"/>
    </row>
    <row r="92" spans="2:30" s="14" customFormat="1" ht="15" customHeight="1">
      <c r="B92" s="72"/>
      <c r="C92" s="158" t="s">
        <v>37</v>
      </c>
      <c r="D92" s="171"/>
      <c r="E92" s="171"/>
      <c r="F92" s="71"/>
      <c r="G92" s="47"/>
      <c r="H92" s="45"/>
      <c r="I92" s="95"/>
      <c r="J92" s="63">
        <f>J15</f>
        <v>105000</v>
      </c>
      <c r="K92" s="71"/>
      <c r="L92" s="47"/>
      <c r="M92" s="45"/>
      <c r="N92" s="95"/>
      <c r="O92" s="63">
        <f>O15</f>
        <v>100000</v>
      </c>
      <c r="P92" s="71"/>
      <c r="Q92" s="47"/>
      <c r="R92" s="45"/>
      <c r="S92" s="95"/>
      <c r="T92" s="63">
        <f>T15</f>
        <v>75000</v>
      </c>
      <c r="U92" s="71"/>
      <c r="V92" s="47"/>
      <c r="W92" s="45"/>
      <c r="X92" s="95"/>
      <c r="Y92" s="63">
        <f>Y15</f>
        <v>145957</v>
      </c>
      <c r="Z92" s="71"/>
      <c r="AA92" s="47"/>
      <c r="AB92" s="45"/>
      <c r="AC92" s="95"/>
      <c r="AD92" s="63">
        <f>AD15</f>
        <v>410366</v>
      </c>
    </row>
    <row r="93" spans="2:30" s="14" customFormat="1" ht="15" customHeight="1">
      <c r="B93" s="72"/>
      <c r="C93" s="158" t="s">
        <v>86</v>
      </c>
      <c r="D93" s="159"/>
      <c r="E93" s="159"/>
      <c r="F93" s="71"/>
      <c r="G93" s="47"/>
      <c r="H93" s="45"/>
      <c r="I93" s="95"/>
      <c r="J93" s="48">
        <f>J22+J38+J50+J60+J64</f>
        <v>869464</v>
      </c>
      <c r="K93" s="71"/>
      <c r="L93" s="47"/>
      <c r="M93" s="45"/>
      <c r="N93" s="95"/>
      <c r="O93" s="48">
        <f>O22+O38+O50+O60+O64</f>
        <v>855300</v>
      </c>
      <c r="P93" s="71"/>
      <c r="Q93" s="47"/>
      <c r="R93" s="45"/>
      <c r="S93" s="95"/>
      <c r="T93" s="48">
        <f>T22+T38+T50+T60+T64</f>
        <v>837595</v>
      </c>
      <c r="U93" s="71"/>
      <c r="V93" s="47"/>
      <c r="W93" s="45"/>
      <c r="X93" s="95"/>
      <c r="Y93" s="286">
        <v>983842.09</v>
      </c>
      <c r="Z93" s="71"/>
      <c r="AA93" s="47"/>
      <c r="AB93" s="45"/>
      <c r="AC93" s="95"/>
      <c r="AD93" s="48">
        <f>AD22+AD38+AD50+AD60</f>
        <v>1001848</v>
      </c>
    </row>
    <row r="94" spans="2:30" s="14" customFormat="1" ht="15" customHeight="1">
      <c r="B94" s="72"/>
      <c r="C94" s="158" t="s">
        <v>30</v>
      </c>
      <c r="D94" s="159"/>
      <c r="E94" s="159"/>
      <c r="F94" s="71"/>
      <c r="G94" s="47"/>
      <c r="H94" s="45"/>
      <c r="I94" s="95"/>
      <c r="J94" s="48">
        <f>J75+J86</f>
        <v>451500</v>
      </c>
      <c r="K94" s="71"/>
      <c r="L94" s="47"/>
      <c r="M94" s="45"/>
      <c r="N94" s="95"/>
      <c r="O94" s="48">
        <f>O87</f>
        <v>296800</v>
      </c>
      <c r="P94" s="71"/>
      <c r="Q94" s="47"/>
      <c r="R94" s="45"/>
      <c r="S94" s="95"/>
      <c r="T94" s="48">
        <f>T75+T86</f>
        <v>253750</v>
      </c>
      <c r="U94" s="71"/>
      <c r="V94" s="47"/>
      <c r="W94" s="45"/>
      <c r="X94" s="95"/>
      <c r="Y94" s="286">
        <v>642257</v>
      </c>
      <c r="Z94" s="71"/>
      <c r="AA94" s="47"/>
      <c r="AB94" s="45"/>
      <c r="AC94" s="95"/>
      <c r="AD94" s="48">
        <f>AD75+AD86</f>
        <v>795142.02</v>
      </c>
    </row>
    <row r="95" spans="2:30" s="14" customFormat="1" ht="15" customHeight="1">
      <c r="B95" s="72"/>
      <c r="C95" s="158" t="s">
        <v>31</v>
      </c>
      <c r="D95" s="159"/>
      <c r="E95" s="159"/>
      <c r="F95" s="71"/>
      <c r="G95" s="47"/>
      <c r="H95" s="45"/>
      <c r="I95" s="95"/>
      <c r="J95" s="48">
        <f>SUM(J92:J94)*0.15</f>
        <v>213894.6</v>
      </c>
      <c r="K95" s="71"/>
      <c r="L95" s="47"/>
      <c r="M95" s="45"/>
      <c r="N95" s="95"/>
      <c r="O95" s="48">
        <v>143295</v>
      </c>
      <c r="P95" s="71"/>
      <c r="Q95" s="47"/>
      <c r="R95" s="45"/>
      <c r="S95" s="95"/>
      <c r="T95" s="48">
        <v>238669</v>
      </c>
      <c r="U95" s="71"/>
      <c r="V95" s="47"/>
      <c r="W95" s="45"/>
      <c r="X95" s="95"/>
      <c r="Y95" s="48">
        <v>281378.14</v>
      </c>
      <c r="Z95" s="71"/>
      <c r="AA95" s="47"/>
      <c r="AB95" s="45"/>
      <c r="AC95" s="95"/>
      <c r="AD95" s="48">
        <v>347633.22</v>
      </c>
    </row>
    <row r="96" spans="2:30" s="14" customFormat="1" ht="15" customHeight="1">
      <c r="B96" s="72"/>
      <c r="C96" s="191" t="s">
        <v>32</v>
      </c>
      <c r="D96" s="192"/>
      <c r="E96" s="192"/>
      <c r="F96" s="71"/>
      <c r="G96" s="47"/>
      <c r="H96" s="45"/>
      <c r="I96" s="95"/>
      <c r="J96" s="48">
        <f>SUM(J88:J95)</f>
        <v>1698404.358</v>
      </c>
      <c r="K96" s="71"/>
      <c r="L96" s="47"/>
      <c r="M96" s="45"/>
      <c r="N96" s="95"/>
      <c r="O96" s="48">
        <f>SUM(O88:O95)</f>
        <v>1495397.78</v>
      </c>
      <c r="P96" s="71"/>
      <c r="Q96" s="47"/>
      <c r="R96" s="45"/>
      <c r="S96" s="95"/>
      <c r="T96" s="48">
        <f>SUM(T88:T95)</f>
        <v>1528620.75</v>
      </c>
      <c r="U96" s="71"/>
      <c r="V96" s="47"/>
      <c r="W96" s="45"/>
      <c r="X96" s="95"/>
      <c r="Y96" s="48">
        <f>SUM(Y90:Y95)</f>
        <v>2053434.23</v>
      </c>
      <c r="Z96" s="71"/>
      <c r="AA96" s="47"/>
      <c r="AB96" s="45"/>
      <c r="AC96" s="95"/>
      <c r="AD96" s="48">
        <f>SUM(AD88:AD95)</f>
        <v>2665188.04</v>
      </c>
    </row>
    <row r="97" spans="2:30" s="14" customFormat="1" ht="15" customHeight="1">
      <c r="B97" s="72"/>
      <c r="C97" s="191" t="s">
        <v>33</v>
      </c>
      <c r="D97" s="192"/>
      <c r="E97" s="193"/>
      <c r="F97" s="71"/>
      <c r="G97" s="47"/>
      <c r="H97" s="45"/>
      <c r="I97" s="46"/>
      <c r="J97" s="62">
        <f>J96*1.12</f>
        <v>1902212.8809600002</v>
      </c>
      <c r="K97" s="71"/>
      <c r="L97" s="47"/>
      <c r="M97" s="45"/>
      <c r="N97" s="46"/>
      <c r="O97" s="62">
        <f>O96*1.12</f>
        <v>1674845.5136000002</v>
      </c>
      <c r="P97" s="71"/>
      <c r="Q97" s="47"/>
      <c r="R97" s="45"/>
      <c r="S97" s="46"/>
      <c r="T97" s="62">
        <f>T96*1.12</f>
        <v>1712055.2400000002</v>
      </c>
      <c r="U97" s="71"/>
      <c r="V97" s="47"/>
      <c r="W97" s="45"/>
      <c r="X97" s="46"/>
      <c r="Y97" s="62">
        <f>Y96*1.12</f>
        <v>2299846.3376000002</v>
      </c>
      <c r="Z97" s="71"/>
      <c r="AA97" s="47"/>
      <c r="AB97" s="45"/>
      <c r="AC97" s="46"/>
      <c r="AD97" s="62">
        <f>AD96*1.12</f>
        <v>2985010.6048000003</v>
      </c>
    </row>
    <row r="98" spans="2:30" s="14" customFormat="1" ht="15" customHeight="1" thickBot="1">
      <c r="B98" s="72"/>
      <c r="C98" s="146" t="s">
        <v>34</v>
      </c>
      <c r="D98" s="147"/>
      <c r="E98" s="147"/>
      <c r="F98" s="146" t="s">
        <v>138</v>
      </c>
      <c r="G98" s="147"/>
      <c r="H98" s="147"/>
      <c r="I98" s="148"/>
      <c r="J98" s="35"/>
      <c r="K98" s="146" t="s">
        <v>138</v>
      </c>
      <c r="L98" s="147"/>
      <c r="M98" s="147"/>
      <c r="N98" s="148"/>
      <c r="O98" s="35"/>
      <c r="P98" s="146" t="s">
        <v>138</v>
      </c>
      <c r="Q98" s="147"/>
      <c r="R98" s="147"/>
      <c r="S98" s="148"/>
      <c r="T98" s="35"/>
      <c r="U98" s="146" t="s">
        <v>138</v>
      </c>
      <c r="V98" s="147"/>
      <c r="W98" s="147"/>
      <c r="X98" s="148"/>
      <c r="Y98" s="35"/>
      <c r="Z98" s="146"/>
      <c r="AA98" s="147"/>
      <c r="AB98" s="147"/>
      <c r="AC98" s="148"/>
      <c r="AD98" s="35"/>
    </row>
    <row r="99" spans="2:30" s="24" customFormat="1" ht="24.95" customHeight="1" thickBot="1">
      <c r="B99" s="65"/>
      <c r="C99" s="175" t="s">
        <v>13</v>
      </c>
      <c r="D99" s="176"/>
      <c r="E99" s="176"/>
      <c r="F99" s="51"/>
      <c r="G99" s="52"/>
      <c r="H99" s="53"/>
      <c r="I99" s="54" t="s">
        <v>14</v>
      </c>
      <c r="J99" s="92">
        <f>J96</f>
        <v>1698404.358</v>
      </c>
      <c r="K99" s="51"/>
      <c r="L99" s="52"/>
      <c r="M99" s="53"/>
      <c r="N99" s="54" t="s">
        <v>14</v>
      </c>
      <c r="O99" s="92">
        <f>O96</f>
        <v>1495397.78</v>
      </c>
      <c r="P99" s="51"/>
      <c r="Q99" s="52"/>
      <c r="R99" s="53"/>
      <c r="S99" s="54" t="s">
        <v>14</v>
      </c>
      <c r="T99" s="92">
        <f>T96</f>
        <v>1528620.75</v>
      </c>
      <c r="U99" s="51"/>
      <c r="V99" s="52"/>
      <c r="W99" s="53"/>
      <c r="X99" s="54" t="s">
        <v>14</v>
      </c>
      <c r="Y99" s="92">
        <f>Y96</f>
        <v>2053434.23</v>
      </c>
      <c r="Z99" s="51"/>
      <c r="AA99" s="52"/>
      <c r="AB99" s="53"/>
      <c r="AC99" s="54" t="s">
        <v>14</v>
      </c>
      <c r="AD99" s="92">
        <f>AD96</f>
        <v>2665188.04</v>
      </c>
    </row>
    <row r="100" spans="2:30" ht="8.25" customHeight="1" thickBot="1">
      <c r="B100" s="55"/>
      <c r="C100" s="56"/>
      <c r="D100" s="56"/>
      <c r="E100" s="56"/>
      <c r="F100" s="56"/>
      <c r="G100" s="56"/>
      <c r="H100" s="56"/>
      <c r="I100" s="56"/>
      <c r="J100" s="57"/>
      <c r="L100" s="19"/>
      <c r="M100" s="22"/>
      <c r="Q100" s="19"/>
      <c r="R100" s="22"/>
      <c r="V100" s="19"/>
      <c r="W100" s="22"/>
      <c r="AA100" s="19"/>
      <c r="AB100" s="22"/>
    </row>
    <row r="101" spans="2:30" s="15" customFormat="1" ht="11.25" customHeight="1">
      <c r="B101" s="181" t="s">
        <v>15</v>
      </c>
      <c r="C101" s="184" t="s">
        <v>21</v>
      </c>
      <c r="D101" s="185"/>
      <c r="E101" s="185"/>
      <c r="F101" s="58"/>
      <c r="G101" s="194" t="s">
        <v>18</v>
      </c>
      <c r="H101" s="195"/>
      <c r="I101" s="195"/>
      <c r="J101" s="196"/>
      <c r="L101" s="20"/>
      <c r="M101" s="20"/>
      <c r="Q101" s="20"/>
      <c r="R101" s="20"/>
      <c r="V101" s="20"/>
      <c r="W101" s="20"/>
      <c r="AA101" s="20"/>
      <c r="AB101" s="20"/>
    </row>
    <row r="102" spans="2:30" s="16" customFormat="1" ht="12" customHeight="1">
      <c r="B102" s="182"/>
      <c r="C102" s="186"/>
      <c r="D102" s="187"/>
      <c r="E102" s="187"/>
      <c r="F102" s="59"/>
      <c r="G102" s="197"/>
      <c r="H102" s="198"/>
      <c r="I102" s="198"/>
      <c r="J102" s="199"/>
      <c r="L102" s="21"/>
      <c r="M102" s="21"/>
      <c r="Q102" s="21"/>
      <c r="R102" s="21"/>
      <c r="V102" s="21"/>
      <c r="W102" s="21"/>
      <c r="AA102" s="21"/>
      <c r="AB102" s="21"/>
    </row>
    <row r="103" spans="2:30" s="17" customFormat="1" ht="23.25" customHeight="1">
      <c r="B103" s="183"/>
      <c r="C103" s="177"/>
      <c r="D103" s="178"/>
      <c r="E103" s="178"/>
      <c r="F103" s="60"/>
      <c r="G103" s="188"/>
      <c r="H103" s="189"/>
      <c r="I103" s="189"/>
      <c r="J103" s="190"/>
      <c r="L103" s="20"/>
      <c r="M103" s="20"/>
      <c r="N103" s="15"/>
      <c r="O103" s="15"/>
      <c r="Q103" s="20"/>
      <c r="R103" s="20"/>
      <c r="S103" s="15"/>
      <c r="T103" s="15"/>
      <c r="V103" s="20"/>
      <c r="W103" s="20"/>
      <c r="X103" s="15"/>
      <c r="Y103" s="15"/>
      <c r="AA103" s="20"/>
      <c r="AB103" s="20"/>
      <c r="AC103" s="15"/>
      <c r="AD103" s="15"/>
    </row>
    <row r="104" spans="2:30" s="17" customFormat="1" ht="16.5" customHeight="1" thickBot="1">
      <c r="B104" s="66" t="s">
        <v>16</v>
      </c>
      <c r="C104" s="152"/>
      <c r="D104" s="153"/>
      <c r="E104" s="153"/>
      <c r="F104" s="61"/>
      <c r="G104" s="200"/>
      <c r="H104" s="201"/>
      <c r="I104" s="201"/>
      <c r="J104" s="202"/>
      <c r="L104" s="20"/>
      <c r="M104" s="20"/>
      <c r="N104" s="15"/>
      <c r="O104" s="15"/>
      <c r="Q104" s="20"/>
      <c r="R104" s="20"/>
      <c r="S104" s="15"/>
      <c r="T104" s="15"/>
      <c r="V104" s="20"/>
      <c r="W104" s="20"/>
      <c r="X104" s="15"/>
      <c r="Y104" s="15"/>
      <c r="AA104" s="20"/>
      <c r="AB104" s="20"/>
      <c r="AC104" s="15"/>
      <c r="AD104" s="15"/>
    </row>
    <row r="105" spans="2:30" s="16" customFormat="1" ht="15" customHeight="1">
      <c r="B105" s="172" t="s">
        <v>19</v>
      </c>
      <c r="C105" s="172"/>
      <c r="D105" s="172"/>
      <c r="E105" s="172"/>
      <c r="F105" s="172"/>
      <c r="G105" s="172"/>
      <c r="H105" s="172"/>
      <c r="I105" s="172"/>
      <c r="J105" s="172"/>
      <c r="L105" s="21"/>
      <c r="M105" s="21"/>
      <c r="Q105" s="21"/>
      <c r="R105" s="21"/>
      <c r="V105" s="21"/>
      <c r="W105" s="21"/>
      <c r="AA105" s="21"/>
      <c r="AB105" s="21"/>
    </row>
    <row r="106" spans="2:30" ht="15" customHeight="1">
      <c r="B106" s="173"/>
      <c r="C106" s="173"/>
      <c r="D106" s="173"/>
      <c r="E106" s="173"/>
      <c r="F106" s="173"/>
      <c r="G106" s="173"/>
      <c r="H106" s="173"/>
      <c r="I106" s="173"/>
      <c r="J106" s="173"/>
    </row>
    <row r="107" spans="2:30" ht="15" customHeight="1">
      <c r="B107" s="174" t="s">
        <v>20</v>
      </c>
      <c r="C107" s="174"/>
      <c r="D107" s="174"/>
      <c r="E107" s="174"/>
      <c r="F107" s="174"/>
      <c r="G107" s="174"/>
      <c r="H107" s="174"/>
      <c r="I107" s="174"/>
      <c r="J107" s="174"/>
    </row>
    <row r="108" spans="2:30" ht="15" customHeight="1">
      <c r="B108" s="174"/>
      <c r="C108" s="174"/>
      <c r="D108" s="174"/>
      <c r="E108" s="174"/>
      <c r="F108" s="174"/>
      <c r="G108" s="174"/>
      <c r="H108" s="174"/>
      <c r="I108" s="174"/>
      <c r="J108" s="174"/>
    </row>
    <row r="109" spans="2:30" ht="15" customHeight="1">
      <c r="B109" s="79"/>
      <c r="C109" s="79"/>
      <c r="D109" s="79"/>
      <c r="E109" s="79"/>
      <c r="F109" s="79"/>
      <c r="G109" s="79"/>
      <c r="H109" s="79"/>
      <c r="I109" s="79"/>
      <c r="J109" s="79"/>
    </row>
    <row r="110" spans="2:30" ht="15" customHeight="1">
      <c r="B110" s="86"/>
      <c r="C110" s="85"/>
      <c r="D110" s="87"/>
      <c r="E110" s="87"/>
      <c r="F110" s="87"/>
      <c r="G110" s="87"/>
    </row>
    <row r="111" spans="2:30" ht="15" customHeight="1">
      <c r="C111" s="2" t="s">
        <v>36</v>
      </c>
    </row>
    <row r="112" spans="2:30" ht="15" customHeight="1"/>
    <row r="113" spans="3:9" ht="15" customHeight="1">
      <c r="C113" s="2" t="s">
        <v>21</v>
      </c>
      <c r="D113" s="77"/>
      <c r="E113" s="76"/>
      <c r="F113" s="179"/>
      <c r="G113" s="180"/>
      <c r="H113" s="180"/>
      <c r="I113" s="78"/>
    </row>
    <row r="114" spans="3:9" ht="15" customHeight="1">
      <c r="E114" s="75"/>
      <c r="F114" s="169" t="s">
        <v>22</v>
      </c>
      <c r="G114" s="170"/>
      <c r="H114" s="170"/>
      <c r="I114" s="75"/>
    </row>
    <row r="115" spans="3:9" ht="15" customHeight="1"/>
  </sheetData>
  <mergeCells count="97">
    <mergeCell ref="K1:AD8"/>
    <mergeCell ref="G20:H20"/>
    <mergeCell ref="G21:H21"/>
    <mergeCell ref="C60:E60"/>
    <mergeCell ref="C88:E88"/>
    <mergeCell ref="C80:E80"/>
    <mergeCell ref="C81:E81"/>
    <mergeCell ref="C86:E86"/>
    <mergeCell ref="C20:E20"/>
    <mergeCell ref="C21:E21"/>
    <mergeCell ref="C72:E72"/>
    <mergeCell ref="C73:E73"/>
    <mergeCell ref="C74:E74"/>
    <mergeCell ref="C82:E82"/>
    <mergeCell ref="G104:J104"/>
    <mergeCell ref="H1:J4"/>
    <mergeCell ref="I6:J6"/>
    <mergeCell ref="C11:E11"/>
    <mergeCell ref="B9:D9"/>
    <mergeCell ref="I7:J7"/>
    <mergeCell ref="D6:G7"/>
    <mergeCell ref="E1:G2"/>
    <mergeCell ref="E3:G4"/>
    <mergeCell ref="B1:D4"/>
    <mergeCell ref="F9:J9"/>
    <mergeCell ref="I8:J8"/>
    <mergeCell ref="C10:E10"/>
    <mergeCell ref="C12:E12"/>
    <mergeCell ref="C13:E13"/>
    <mergeCell ref="D8:G8"/>
    <mergeCell ref="C62:E62"/>
    <mergeCell ref="F114:H114"/>
    <mergeCell ref="C92:E92"/>
    <mergeCell ref="B105:J106"/>
    <mergeCell ref="B107:J108"/>
    <mergeCell ref="C99:E99"/>
    <mergeCell ref="C103:E103"/>
    <mergeCell ref="F113:H113"/>
    <mergeCell ref="B101:B103"/>
    <mergeCell ref="C101:E102"/>
    <mergeCell ref="F98:I98"/>
    <mergeCell ref="G103:J103"/>
    <mergeCell ref="C94:E94"/>
    <mergeCell ref="C96:E96"/>
    <mergeCell ref="C97:E97"/>
    <mergeCell ref="G101:J102"/>
    <mergeCell ref="C41:E41"/>
    <mergeCell ref="C50:E50"/>
    <mergeCell ref="C51:E51"/>
    <mergeCell ref="C53:E53"/>
    <mergeCell ref="C17:E17"/>
    <mergeCell ref="C18:E18"/>
    <mergeCell ref="C22:E22"/>
    <mergeCell ref="C19:E19"/>
    <mergeCell ref="C104:E104"/>
    <mergeCell ref="C63:E63"/>
    <mergeCell ref="C75:E75"/>
    <mergeCell ref="C71:E71"/>
    <mergeCell ref="C66:E66"/>
    <mergeCell ref="C68:E68"/>
    <mergeCell ref="C98:E98"/>
    <mergeCell ref="C93:E93"/>
    <mergeCell ref="C90:E90"/>
    <mergeCell ref="C91:E91"/>
    <mergeCell ref="C95:E95"/>
    <mergeCell ref="C77:E77"/>
    <mergeCell ref="C78:E78"/>
    <mergeCell ref="C79:E79"/>
    <mergeCell ref="C87:G87"/>
    <mergeCell ref="C64:E64"/>
    <mergeCell ref="K98:N98"/>
    <mergeCell ref="P9:T9"/>
    <mergeCell ref="Q20:R20"/>
    <mergeCell ref="Q21:R21"/>
    <mergeCell ref="P98:S98"/>
    <mergeCell ref="L66:M66"/>
    <mergeCell ref="U98:X98"/>
    <mergeCell ref="Z9:AD9"/>
    <mergeCell ref="AA20:AB20"/>
    <mergeCell ref="AA21:AB21"/>
    <mergeCell ref="Z98:AC98"/>
    <mergeCell ref="C83:E83"/>
    <mergeCell ref="C84:E84"/>
    <mergeCell ref="U9:Y9"/>
    <mergeCell ref="V20:W20"/>
    <mergeCell ref="V21:W21"/>
    <mergeCell ref="K9:O9"/>
    <mergeCell ref="L20:M20"/>
    <mergeCell ref="L21:M21"/>
    <mergeCell ref="C15:E15"/>
    <mergeCell ref="C69:E69"/>
    <mergeCell ref="C70:E70"/>
    <mergeCell ref="C61:E61"/>
    <mergeCell ref="C23:E23"/>
    <mergeCell ref="C25:E25"/>
    <mergeCell ref="C38:E38"/>
    <mergeCell ref="C39:E39"/>
  </mergeCells>
  <phoneticPr fontId="33" type="noConversion"/>
  <printOptions horizontalCentered="1" verticalCentered="1"/>
  <pageMargins left="0.25" right="0.25" top="0.25" bottom="0.25" header="0.5" footer="0.5"/>
  <pageSetup paperSize="8" scale="4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F369B-080F-48A6-8715-44B1F34F3948}">
  <dimension ref="B1:AD118"/>
  <sheetViews>
    <sheetView showGridLines="0" view="pageBreakPreview" zoomScale="70" zoomScaleNormal="100" zoomScaleSheetLayoutView="70" workbookViewId="0">
      <pane xSplit="5" ySplit="10" topLeftCell="F81" activePane="bottomRight" state="frozen"/>
      <selection pane="topRight" activeCell="F1" sqref="F1"/>
      <selection pane="bottomLeft" activeCell="A11" sqref="A11"/>
      <selection pane="bottomRight" activeCell="R29" sqref="R29"/>
    </sheetView>
  </sheetViews>
  <sheetFormatPr defaultColWidth="3.5703125" defaultRowHeight="12.75"/>
  <cols>
    <col min="1" max="1" width="1.5703125" style="2" customWidth="1"/>
    <col min="2" max="2" width="7.85546875" style="2" customWidth="1"/>
    <col min="3" max="3" width="12.140625" style="2" customWidth="1"/>
    <col min="4" max="4" width="27.42578125" style="2" customWidth="1"/>
    <col min="5" max="5" width="8.7109375" style="2" customWidth="1"/>
    <col min="6" max="6" width="10.85546875" style="2" customWidth="1"/>
    <col min="7" max="7" width="9" style="2" customWidth="1"/>
    <col min="8" max="8" width="11.5703125" style="2" customWidth="1"/>
    <col min="9" max="9" width="18.140625" style="2" customWidth="1"/>
    <col min="10" max="10" width="22.28515625" style="2" customWidth="1"/>
    <col min="11" max="11" width="11.28515625" style="2" customWidth="1"/>
    <col min="12" max="12" width="13.85546875" style="1" customWidth="1"/>
    <col min="13" max="13" width="7.7109375" style="1" customWidth="1"/>
    <col min="14" max="14" width="16" style="1" customWidth="1"/>
    <col min="15" max="15" width="19.85546875" style="1" customWidth="1"/>
    <col min="16" max="16" width="8.85546875" style="2" customWidth="1"/>
    <col min="17" max="17" width="15.42578125" style="1" customWidth="1"/>
    <col min="18" max="18" width="7.7109375" style="1" customWidth="1"/>
    <col min="19" max="19" width="12.5703125" style="1" customWidth="1"/>
    <col min="20" max="20" width="20.5703125" style="1" customWidth="1"/>
    <col min="21" max="21" width="8.85546875" style="2" hidden="1" customWidth="1"/>
    <col min="22" max="22" width="15.42578125" style="1" hidden="1" customWidth="1"/>
    <col min="23" max="23" width="7.7109375" style="1" hidden="1" customWidth="1"/>
    <col min="24" max="24" width="12.5703125" style="1" hidden="1" customWidth="1"/>
    <col min="25" max="25" width="21" style="1" hidden="1" customWidth="1"/>
    <col min="26" max="26" width="8.85546875" style="2" hidden="1" customWidth="1"/>
    <col min="27" max="27" width="15.42578125" style="1" hidden="1" customWidth="1"/>
    <col min="28" max="28" width="7.7109375" style="1" hidden="1" customWidth="1"/>
    <col min="29" max="29" width="14.140625" style="1" hidden="1" customWidth="1"/>
    <col min="30" max="30" width="20.5703125" style="1" hidden="1" customWidth="1"/>
    <col min="31" max="16384" width="3.5703125" style="2"/>
  </cols>
  <sheetData>
    <row r="1" spans="2:30" ht="15" customHeight="1">
      <c r="B1" s="233"/>
      <c r="C1" s="223"/>
      <c r="D1" s="224"/>
      <c r="E1" s="222"/>
      <c r="F1" s="223"/>
      <c r="G1" s="224"/>
      <c r="H1" s="203"/>
      <c r="I1" s="204"/>
      <c r="J1" s="205"/>
      <c r="K1" s="1"/>
      <c r="M1" s="2"/>
      <c r="N1" s="2"/>
      <c r="O1" s="2"/>
      <c r="P1" s="1"/>
      <c r="R1" s="2"/>
      <c r="S1" s="2"/>
      <c r="T1" s="2"/>
      <c r="U1" s="1"/>
      <c r="W1" s="2"/>
      <c r="X1" s="2"/>
      <c r="Y1" s="2"/>
      <c r="Z1" s="1"/>
      <c r="AB1" s="2"/>
      <c r="AC1" s="2"/>
      <c r="AD1" s="2"/>
    </row>
    <row r="2" spans="2:30" s="4" customFormat="1" ht="15" customHeight="1">
      <c r="B2" s="234"/>
      <c r="C2" s="235"/>
      <c r="D2" s="236"/>
      <c r="E2" s="225"/>
      <c r="F2" s="226"/>
      <c r="G2" s="227"/>
      <c r="H2" s="206"/>
      <c r="I2" s="207"/>
      <c r="J2" s="208"/>
      <c r="K2" s="3"/>
      <c r="L2" s="3"/>
      <c r="P2" s="3"/>
      <c r="Q2" s="3"/>
      <c r="U2" s="3"/>
      <c r="V2" s="3"/>
      <c r="Z2" s="3"/>
      <c r="AA2" s="3"/>
    </row>
    <row r="3" spans="2:30" s="4" customFormat="1" ht="15" customHeight="1">
      <c r="B3" s="234"/>
      <c r="C3" s="235"/>
      <c r="D3" s="236"/>
      <c r="E3" s="228"/>
      <c r="F3" s="229"/>
      <c r="G3" s="230"/>
      <c r="H3" s="206"/>
      <c r="I3" s="207"/>
      <c r="J3" s="208"/>
      <c r="K3" s="3"/>
      <c r="L3" s="3"/>
      <c r="P3" s="3"/>
      <c r="Q3" s="3"/>
      <c r="U3" s="3"/>
      <c r="V3" s="3"/>
      <c r="Z3" s="3"/>
      <c r="AA3" s="3"/>
    </row>
    <row r="4" spans="2:30" s="4" customFormat="1" ht="15" customHeight="1" thickBot="1">
      <c r="B4" s="225"/>
      <c r="C4" s="226"/>
      <c r="D4" s="227"/>
      <c r="E4" s="231"/>
      <c r="F4" s="231"/>
      <c r="G4" s="232"/>
      <c r="H4" s="209"/>
      <c r="I4" s="210"/>
      <c r="J4" s="211"/>
      <c r="K4" s="3"/>
      <c r="L4" s="3"/>
      <c r="P4" s="3"/>
      <c r="Q4" s="3"/>
      <c r="U4" s="3"/>
      <c r="V4" s="3"/>
      <c r="Z4" s="3"/>
      <c r="AA4" s="3"/>
    </row>
    <row r="5" spans="2:30" s="4" customFormat="1" ht="10.5" customHeight="1" thickBot="1">
      <c r="H5" s="5"/>
      <c r="I5" s="5"/>
      <c r="J5" s="5"/>
      <c r="L5" s="3"/>
      <c r="M5" s="3"/>
      <c r="N5" s="3"/>
      <c r="O5" s="3"/>
      <c r="Q5" s="3"/>
      <c r="R5" s="3"/>
      <c r="S5" s="3"/>
      <c r="T5" s="3"/>
      <c r="V5" s="3"/>
      <c r="W5" s="3"/>
      <c r="X5" s="3"/>
      <c r="Y5" s="3"/>
      <c r="AA5" s="3"/>
      <c r="AB5" s="3"/>
      <c r="AC5" s="3"/>
      <c r="AD5" s="3"/>
    </row>
    <row r="6" spans="2:30" s="9" customFormat="1" ht="17.25" customHeight="1">
      <c r="B6" s="6" t="s">
        <v>0</v>
      </c>
      <c r="C6" s="7"/>
      <c r="D6" s="219" t="s">
        <v>81</v>
      </c>
      <c r="E6" s="220"/>
      <c r="F6" s="220"/>
      <c r="G6" s="220"/>
      <c r="H6" s="8" t="s">
        <v>1</v>
      </c>
      <c r="I6" s="212">
        <f ca="1">NOW()</f>
        <v>44397.42424641204</v>
      </c>
      <c r="J6" s="213"/>
      <c r="L6" s="23"/>
      <c r="M6" s="10"/>
      <c r="N6" s="10"/>
      <c r="O6" s="10"/>
      <c r="Q6" s="23"/>
      <c r="R6" s="10"/>
      <c r="S6" s="10"/>
      <c r="T6" s="10"/>
      <c r="V6" s="23"/>
      <c r="W6" s="10"/>
      <c r="X6" s="10"/>
      <c r="Y6" s="10"/>
      <c r="AA6" s="23"/>
      <c r="AB6" s="10"/>
      <c r="AC6" s="10"/>
      <c r="AD6" s="10"/>
    </row>
    <row r="7" spans="2:30" s="9" customFormat="1" ht="27.75" customHeight="1">
      <c r="B7" s="11"/>
      <c r="C7" s="12"/>
      <c r="D7" s="221"/>
      <c r="E7" s="221"/>
      <c r="F7" s="221"/>
      <c r="G7" s="221"/>
      <c r="H7" s="8"/>
      <c r="I7" s="217"/>
      <c r="J7" s="218"/>
      <c r="L7" s="10"/>
      <c r="M7" s="10"/>
      <c r="N7" s="10"/>
      <c r="O7" s="10"/>
      <c r="Q7" s="10"/>
      <c r="R7" s="10"/>
      <c r="S7" s="10"/>
      <c r="T7" s="10"/>
      <c r="V7" s="10"/>
      <c r="W7" s="10"/>
      <c r="X7" s="10"/>
      <c r="Y7" s="10"/>
      <c r="AA7" s="10"/>
      <c r="AB7" s="10"/>
      <c r="AC7" s="10"/>
      <c r="AD7" s="10"/>
    </row>
    <row r="8" spans="2:30" s="9" customFormat="1" ht="17.25" customHeight="1">
      <c r="B8" s="11" t="s">
        <v>2</v>
      </c>
      <c r="C8" s="12"/>
      <c r="D8" s="245" t="s">
        <v>17</v>
      </c>
      <c r="E8" s="226"/>
      <c r="F8" s="226"/>
      <c r="G8" s="226"/>
      <c r="H8" s="8" t="s">
        <v>3</v>
      </c>
      <c r="I8" s="237"/>
      <c r="J8" s="238"/>
      <c r="K8" s="10"/>
      <c r="L8" s="10"/>
      <c r="P8" s="10"/>
      <c r="Q8" s="10"/>
      <c r="U8" s="10"/>
      <c r="V8" s="10"/>
      <c r="Z8" s="10"/>
      <c r="AA8" s="10"/>
    </row>
    <row r="9" spans="2:30" s="1" customFormat="1" ht="15.75" customHeight="1">
      <c r="B9" s="215"/>
      <c r="C9" s="216"/>
      <c r="D9" s="216"/>
      <c r="E9" s="120"/>
      <c r="F9" s="216" t="s">
        <v>89</v>
      </c>
      <c r="G9" s="216"/>
      <c r="H9" s="216"/>
      <c r="I9" s="216"/>
      <c r="J9" s="216"/>
      <c r="K9" s="149" t="s">
        <v>90</v>
      </c>
      <c r="L9" s="149"/>
      <c r="M9" s="149"/>
      <c r="N9" s="149"/>
      <c r="O9" s="149"/>
      <c r="P9" s="143" t="s">
        <v>91</v>
      </c>
      <c r="Q9" s="143"/>
      <c r="R9" s="143"/>
      <c r="S9" s="143"/>
      <c r="T9" s="143"/>
      <c r="U9" s="143" t="s">
        <v>92</v>
      </c>
      <c r="V9" s="143"/>
      <c r="W9" s="143"/>
      <c r="X9" s="143"/>
      <c r="Y9" s="143"/>
      <c r="Z9" s="143" t="s">
        <v>93</v>
      </c>
      <c r="AA9" s="143"/>
      <c r="AB9" s="143"/>
      <c r="AC9" s="143"/>
      <c r="AD9" s="143"/>
    </row>
    <row r="10" spans="2:30" s="27" customFormat="1" ht="24.95" customHeight="1">
      <c r="B10" s="68" t="s">
        <v>4</v>
      </c>
      <c r="C10" s="239" t="s">
        <v>5</v>
      </c>
      <c r="D10" s="240"/>
      <c r="E10" s="240"/>
      <c r="F10" s="25" t="s">
        <v>28</v>
      </c>
      <c r="G10" s="25" t="s">
        <v>6</v>
      </c>
      <c r="H10" s="25" t="s">
        <v>7</v>
      </c>
      <c r="I10" s="25" t="s">
        <v>8</v>
      </c>
      <c r="J10" s="26" t="s">
        <v>9</v>
      </c>
      <c r="K10" s="25" t="s">
        <v>28</v>
      </c>
      <c r="L10" s="25" t="s">
        <v>6</v>
      </c>
      <c r="M10" s="25" t="s">
        <v>7</v>
      </c>
      <c r="N10" s="25" t="s">
        <v>8</v>
      </c>
      <c r="O10" s="26" t="s">
        <v>9</v>
      </c>
      <c r="P10" s="25" t="s">
        <v>28</v>
      </c>
      <c r="Q10" s="25" t="s">
        <v>6</v>
      </c>
      <c r="R10" s="25" t="s">
        <v>7</v>
      </c>
      <c r="S10" s="25" t="s">
        <v>8</v>
      </c>
      <c r="T10" s="26" t="s">
        <v>9</v>
      </c>
      <c r="U10" s="25" t="s">
        <v>28</v>
      </c>
      <c r="V10" s="25" t="s">
        <v>6</v>
      </c>
      <c r="W10" s="25" t="s">
        <v>7</v>
      </c>
      <c r="X10" s="25" t="s">
        <v>8</v>
      </c>
      <c r="Y10" s="26" t="s">
        <v>9</v>
      </c>
      <c r="Z10" s="25" t="s">
        <v>28</v>
      </c>
      <c r="AA10" s="25" t="s">
        <v>6</v>
      </c>
      <c r="AB10" s="25" t="s">
        <v>7</v>
      </c>
      <c r="AC10" s="25" t="s">
        <v>8</v>
      </c>
      <c r="AD10" s="26" t="s">
        <v>9</v>
      </c>
    </row>
    <row r="11" spans="2:30" s="13" customFormat="1" ht="20.100000000000001" customHeight="1">
      <c r="B11" s="64" t="s">
        <v>10</v>
      </c>
      <c r="C11" s="157" t="s">
        <v>11</v>
      </c>
      <c r="D11" s="214"/>
      <c r="E11" s="214"/>
      <c r="F11" s="69"/>
      <c r="G11" s="28"/>
      <c r="H11" s="28"/>
      <c r="I11" s="29"/>
      <c r="J11" s="30"/>
      <c r="K11" s="69"/>
      <c r="L11" s="28"/>
      <c r="M11" s="28"/>
      <c r="N11" s="29"/>
      <c r="O11" s="30"/>
      <c r="P11" s="69"/>
      <c r="Q11" s="28"/>
      <c r="R11" s="28"/>
      <c r="S11" s="29"/>
      <c r="T11" s="30"/>
      <c r="U11" s="69"/>
      <c r="V11" s="28"/>
      <c r="W11" s="28"/>
      <c r="X11" s="29"/>
      <c r="Y11" s="30"/>
      <c r="Z11" s="69"/>
      <c r="AA11" s="28"/>
      <c r="AB11" s="28"/>
      <c r="AC11" s="29"/>
      <c r="AD11" s="30"/>
    </row>
    <row r="12" spans="2:30" s="18" customFormat="1" ht="15" customHeight="1">
      <c r="B12" s="72">
        <v>1</v>
      </c>
      <c r="C12" s="241" t="s">
        <v>43</v>
      </c>
      <c r="D12" s="242"/>
      <c r="E12" s="242"/>
      <c r="F12" s="31"/>
      <c r="G12" s="32" t="s">
        <v>24</v>
      </c>
      <c r="H12" s="33">
        <v>1</v>
      </c>
      <c r="I12" s="34">
        <v>40000</v>
      </c>
      <c r="J12" s="35">
        <f>H12*I12</f>
        <v>40000</v>
      </c>
      <c r="K12" s="31"/>
      <c r="L12" s="32" t="s">
        <v>24</v>
      </c>
      <c r="M12" s="33">
        <v>1</v>
      </c>
      <c r="N12" s="34">
        <v>30000</v>
      </c>
      <c r="O12" s="35">
        <f>M12*N12</f>
        <v>30000</v>
      </c>
      <c r="P12" s="31"/>
      <c r="Q12" s="32" t="s">
        <v>24</v>
      </c>
      <c r="R12" s="33">
        <v>1</v>
      </c>
      <c r="S12" s="34">
        <v>25000</v>
      </c>
      <c r="T12" s="35">
        <f>R12*S12</f>
        <v>25000</v>
      </c>
      <c r="U12" s="31"/>
      <c r="V12" s="32" t="s">
        <v>24</v>
      </c>
      <c r="W12" s="33">
        <v>1</v>
      </c>
      <c r="X12" s="34">
        <v>76200</v>
      </c>
      <c r="Y12" s="35">
        <f>W12*X12</f>
        <v>76200</v>
      </c>
      <c r="Z12" s="31"/>
      <c r="AA12" s="32" t="s">
        <v>24</v>
      </c>
      <c r="AB12" s="33">
        <v>1</v>
      </c>
      <c r="AC12" s="34">
        <v>25000</v>
      </c>
      <c r="AD12" s="35">
        <f>AB12*AC12</f>
        <v>25000</v>
      </c>
    </row>
    <row r="13" spans="2:30" s="18" customFormat="1" ht="15" customHeight="1">
      <c r="B13" s="73">
        <v>2</v>
      </c>
      <c r="C13" s="243" t="s">
        <v>23</v>
      </c>
      <c r="D13" s="244"/>
      <c r="E13" s="244"/>
      <c r="F13" s="31"/>
      <c r="G13" s="32" t="s">
        <v>24</v>
      </c>
      <c r="H13" s="38">
        <v>1</v>
      </c>
      <c r="I13" s="34">
        <v>35000</v>
      </c>
      <c r="J13" s="35">
        <f t="shared" ref="J13:J14" si="0">H13*I13</f>
        <v>35000</v>
      </c>
      <c r="K13" s="31"/>
      <c r="L13" s="32" t="s">
        <v>24</v>
      </c>
      <c r="M13" s="38">
        <v>1</v>
      </c>
      <c r="N13" s="34">
        <v>45000</v>
      </c>
      <c r="O13" s="35">
        <f t="shared" ref="O13:O14" si="1">M13*N13</f>
        <v>45000</v>
      </c>
      <c r="P13" s="31"/>
      <c r="Q13" s="32" t="s">
        <v>24</v>
      </c>
      <c r="R13" s="38">
        <v>1</v>
      </c>
      <c r="S13" s="34">
        <v>15000</v>
      </c>
      <c r="T13" s="35">
        <f t="shared" ref="T13:T14" si="2">R13*S13</f>
        <v>15000</v>
      </c>
      <c r="U13" s="31"/>
      <c r="V13" s="32" t="s">
        <v>24</v>
      </c>
      <c r="W13" s="38">
        <v>1</v>
      </c>
      <c r="X13" s="34">
        <v>39257</v>
      </c>
      <c r="Y13" s="35">
        <f t="shared" ref="Y13:Y14" si="3">W13*X13</f>
        <v>39257</v>
      </c>
      <c r="Z13" s="31"/>
      <c r="AA13" s="32" t="s">
        <v>24</v>
      </c>
      <c r="AB13" s="38">
        <v>1</v>
      </c>
      <c r="AC13" s="34">
        <v>119841</v>
      </c>
      <c r="AD13" s="35">
        <f t="shared" ref="AD13:AD14" si="4">AB13*AC13</f>
        <v>119841</v>
      </c>
    </row>
    <row r="14" spans="2:30" s="18" customFormat="1" ht="15" customHeight="1">
      <c r="B14" s="73">
        <v>3</v>
      </c>
      <c r="C14" s="121" t="s">
        <v>38</v>
      </c>
      <c r="D14" s="122"/>
      <c r="E14" s="122"/>
      <c r="F14" s="31"/>
      <c r="G14" s="32" t="s">
        <v>24</v>
      </c>
      <c r="H14" s="39">
        <v>1</v>
      </c>
      <c r="I14" s="34">
        <v>30000</v>
      </c>
      <c r="J14" s="35">
        <f t="shared" si="0"/>
        <v>30000</v>
      </c>
      <c r="K14" s="31"/>
      <c r="L14" s="32" t="s">
        <v>24</v>
      </c>
      <c r="M14" s="39">
        <v>1</v>
      </c>
      <c r="N14" s="34">
        <v>25000</v>
      </c>
      <c r="O14" s="35">
        <f t="shared" si="1"/>
        <v>25000</v>
      </c>
      <c r="P14" s="31"/>
      <c r="Q14" s="32" t="s">
        <v>24</v>
      </c>
      <c r="R14" s="39">
        <v>1</v>
      </c>
      <c r="S14" s="34">
        <v>35000</v>
      </c>
      <c r="T14" s="35">
        <f t="shared" si="2"/>
        <v>35000</v>
      </c>
      <c r="U14" s="31"/>
      <c r="V14" s="32" t="s">
        <v>24</v>
      </c>
      <c r="W14" s="39">
        <v>1</v>
      </c>
      <c r="X14" s="34">
        <v>30500</v>
      </c>
      <c r="Y14" s="35">
        <f t="shared" si="3"/>
        <v>30500</v>
      </c>
      <c r="Z14" s="31"/>
      <c r="AA14" s="32" t="s">
        <v>24</v>
      </c>
      <c r="AB14" s="39">
        <v>1</v>
      </c>
      <c r="AC14" s="34">
        <v>265525</v>
      </c>
      <c r="AD14" s="35">
        <f t="shared" si="4"/>
        <v>265525</v>
      </c>
    </row>
    <row r="15" spans="2:30" s="14" customFormat="1" ht="15" customHeight="1">
      <c r="B15" s="74" t="s">
        <v>17</v>
      </c>
      <c r="C15" s="164" t="s">
        <v>12</v>
      </c>
      <c r="D15" s="165"/>
      <c r="E15" s="165"/>
      <c r="F15" s="70"/>
      <c r="G15" s="40"/>
      <c r="H15" s="41"/>
      <c r="I15" s="42"/>
      <c r="J15" s="43">
        <f>SUM(J12:J14)</f>
        <v>105000</v>
      </c>
      <c r="K15" s="70"/>
      <c r="L15" s="40"/>
      <c r="M15" s="41"/>
      <c r="N15" s="42"/>
      <c r="O15" s="43">
        <f>SUM(O12:O14)</f>
        <v>100000</v>
      </c>
      <c r="P15" s="70"/>
      <c r="Q15" s="40"/>
      <c r="R15" s="41"/>
      <c r="S15" s="42"/>
      <c r="T15" s="43">
        <f>SUM(T12:T14)</f>
        <v>75000</v>
      </c>
      <c r="U15" s="70"/>
      <c r="V15" s="40"/>
      <c r="W15" s="41"/>
      <c r="X15" s="42"/>
      <c r="Y15" s="43">
        <f>SUM(Y12:Y14)</f>
        <v>145957</v>
      </c>
      <c r="Z15" s="70"/>
      <c r="AA15" s="40"/>
      <c r="AB15" s="41"/>
      <c r="AC15" s="42"/>
      <c r="AD15" s="43">
        <f>SUM(AD12:AD14)</f>
        <v>410366</v>
      </c>
    </row>
    <row r="16" spans="2:30" s="14" customFormat="1" ht="15" customHeight="1">
      <c r="B16" s="74"/>
      <c r="C16" s="114"/>
      <c r="D16" s="115"/>
      <c r="E16" s="115"/>
      <c r="F16" s="70"/>
      <c r="G16" s="40"/>
      <c r="H16" s="41"/>
      <c r="I16" s="42"/>
      <c r="J16" s="43"/>
      <c r="K16" s="70"/>
      <c r="L16" s="40"/>
      <c r="M16" s="41"/>
      <c r="N16" s="42"/>
      <c r="O16" s="43"/>
      <c r="P16" s="70"/>
      <c r="Q16" s="40"/>
      <c r="R16" s="41"/>
      <c r="S16" s="42"/>
      <c r="T16" s="43"/>
      <c r="U16" s="70"/>
      <c r="V16" s="40"/>
      <c r="W16" s="41"/>
      <c r="X16" s="42"/>
      <c r="Y16" s="43"/>
      <c r="Z16" s="70"/>
      <c r="AA16" s="40"/>
      <c r="AB16" s="41"/>
      <c r="AC16" s="42"/>
      <c r="AD16" s="43"/>
    </row>
    <row r="17" spans="2:30" s="14" customFormat="1" ht="20.100000000000001" customHeight="1">
      <c r="B17" s="64" t="s">
        <v>39</v>
      </c>
      <c r="C17" s="157" t="s">
        <v>50</v>
      </c>
      <c r="D17" s="142"/>
      <c r="E17" s="142"/>
      <c r="F17" s="71"/>
      <c r="G17" s="44"/>
      <c r="H17" s="45"/>
      <c r="I17" s="95"/>
      <c r="J17" s="35"/>
      <c r="K17" s="71"/>
      <c r="L17" s="44"/>
      <c r="M17" s="45"/>
      <c r="N17" s="95"/>
      <c r="O17" s="35"/>
      <c r="P17" s="71"/>
      <c r="Q17" s="44"/>
      <c r="R17" s="45"/>
      <c r="S17" s="95"/>
      <c r="T17" s="35"/>
      <c r="U17" s="71"/>
      <c r="V17" s="44"/>
      <c r="W17" s="45"/>
      <c r="X17" s="95"/>
      <c r="Y17" s="35"/>
      <c r="Z17" s="71"/>
      <c r="AA17" s="44"/>
      <c r="AB17" s="45"/>
      <c r="AC17" s="95"/>
      <c r="AD17" s="35"/>
    </row>
    <row r="18" spans="2:30" s="14" customFormat="1" ht="15" customHeight="1">
      <c r="B18" s="72"/>
      <c r="C18" s="154" t="s">
        <v>51</v>
      </c>
      <c r="D18" s="142"/>
      <c r="E18" s="142"/>
      <c r="F18" s="50"/>
      <c r="G18" s="32" t="s">
        <v>24</v>
      </c>
      <c r="H18" s="39">
        <v>1</v>
      </c>
      <c r="I18" s="96">
        <v>20000</v>
      </c>
      <c r="J18" s="35">
        <f t="shared" ref="J18:J21" si="5">H18*I18</f>
        <v>20000</v>
      </c>
      <c r="K18" s="50"/>
      <c r="L18" s="32" t="s">
        <v>24</v>
      </c>
      <c r="M18" s="39">
        <v>1</v>
      </c>
      <c r="N18" s="96">
        <v>20000</v>
      </c>
      <c r="O18" s="35">
        <f t="shared" ref="O18:O21" si="6">M18*N18</f>
        <v>20000</v>
      </c>
      <c r="P18" s="50"/>
      <c r="Q18" s="32" t="s">
        <v>24</v>
      </c>
      <c r="R18" s="39">
        <v>1</v>
      </c>
      <c r="S18" s="96">
        <v>5000</v>
      </c>
      <c r="T18" s="35">
        <f t="shared" ref="T18:T21" si="7">R18*S18</f>
        <v>5000</v>
      </c>
      <c r="U18" s="50"/>
      <c r="V18" s="32" t="s">
        <v>24</v>
      </c>
      <c r="W18" s="39">
        <v>1</v>
      </c>
      <c r="X18" s="96">
        <v>35080</v>
      </c>
      <c r="Y18" s="35">
        <f t="shared" ref="Y18:Y21" si="8">W18*X18</f>
        <v>35080</v>
      </c>
      <c r="Z18" s="50"/>
      <c r="AA18" s="32" t="s">
        <v>24</v>
      </c>
      <c r="AB18" s="39">
        <v>1</v>
      </c>
      <c r="AC18" s="96">
        <v>30000</v>
      </c>
      <c r="AD18" s="35">
        <f t="shared" ref="AD18:AD21" si="9">AB18*AC18</f>
        <v>30000</v>
      </c>
    </row>
    <row r="19" spans="2:30" s="14" customFormat="1" ht="15" customHeight="1">
      <c r="B19" s="72"/>
      <c r="C19" s="154" t="s">
        <v>54</v>
      </c>
      <c r="D19" s="161"/>
      <c r="E19" s="246"/>
      <c r="F19" s="50"/>
      <c r="G19" s="32" t="s">
        <v>24</v>
      </c>
      <c r="H19" s="39">
        <v>1</v>
      </c>
      <c r="I19" s="96">
        <v>5000</v>
      </c>
      <c r="J19" s="35">
        <f t="shared" si="5"/>
        <v>5000</v>
      </c>
      <c r="K19" s="50"/>
      <c r="L19" s="32" t="s">
        <v>24</v>
      </c>
      <c r="M19" s="39">
        <v>1</v>
      </c>
      <c r="N19" s="96">
        <v>25000</v>
      </c>
      <c r="O19" s="35">
        <f t="shared" si="6"/>
        <v>25000</v>
      </c>
      <c r="P19" s="50"/>
      <c r="Q19" s="32" t="s">
        <v>24</v>
      </c>
      <c r="R19" s="39">
        <v>1</v>
      </c>
      <c r="S19" s="96">
        <v>1000</v>
      </c>
      <c r="T19" s="35">
        <f t="shared" si="7"/>
        <v>1000</v>
      </c>
      <c r="U19" s="50"/>
      <c r="V19" s="32" t="s">
        <v>24</v>
      </c>
      <c r="W19" s="39">
        <v>1</v>
      </c>
      <c r="X19" s="96">
        <v>13884</v>
      </c>
      <c r="Y19" s="35">
        <f t="shared" si="8"/>
        <v>13884</v>
      </c>
      <c r="Z19" s="50"/>
      <c r="AA19" s="32" t="s">
        <v>24</v>
      </c>
      <c r="AB19" s="39">
        <v>1</v>
      </c>
      <c r="AC19" s="96">
        <v>12000</v>
      </c>
      <c r="AD19" s="35">
        <f t="shared" si="9"/>
        <v>12000</v>
      </c>
    </row>
    <row r="20" spans="2:30" s="14" customFormat="1" ht="15" customHeight="1">
      <c r="B20" s="72"/>
      <c r="C20" s="154" t="s">
        <v>52</v>
      </c>
      <c r="D20" s="161"/>
      <c r="E20" s="246"/>
      <c r="F20" s="50"/>
      <c r="G20" s="144" t="s">
        <v>44</v>
      </c>
      <c r="H20" s="145"/>
      <c r="I20" s="96"/>
      <c r="J20" s="35">
        <f t="shared" si="5"/>
        <v>0</v>
      </c>
      <c r="K20" s="50"/>
      <c r="L20" s="144" t="s">
        <v>44</v>
      </c>
      <c r="M20" s="145"/>
      <c r="N20" s="96"/>
      <c r="O20" s="35">
        <f t="shared" si="6"/>
        <v>0</v>
      </c>
      <c r="P20" s="50"/>
      <c r="Q20" s="144" t="s">
        <v>44</v>
      </c>
      <c r="R20" s="145"/>
      <c r="S20" s="96"/>
      <c r="T20" s="35">
        <f t="shared" si="7"/>
        <v>0</v>
      </c>
      <c r="U20" s="50"/>
      <c r="V20" s="144" t="s">
        <v>44</v>
      </c>
      <c r="W20" s="145"/>
      <c r="X20" s="96"/>
      <c r="Y20" s="35">
        <f t="shared" si="8"/>
        <v>0</v>
      </c>
      <c r="Z20" s="50"/>
      <c r="AA20" s="144" t="s">
        <v>44</v>
      </c>
      <c r="AB20" s="145"/>
      <c r="AC20" s="96"/>
      <c r="AD20" s="35">
        <f t="shared" si="9"/>
        <v>0</v>
      </c>
    </row>
    <row r="21" spans="2:30" s="14" customFormat="1" ht="15" customHeight="1">
      <c r="B21" s="72"/>
      <c r="C21" s="154" t="s">
        <v>53</v>
      </c>
      <c r="D21" s="161"/>
      <c r="E21" s="246"/>
      <c r="F21" s="50"/>
      <c r="G21" s="144" t="s">
        <v>44</v>
      </c>
      <c r="H21" s="145"/>
      <c r="I21" s="96"/>
      <c r="J21" s="35">
        <f t="shared" si="5"/>
        <v>0</v>
      </c>
      <c r="K21" s="50"/>
      <c r="L21" s="144" t="s">
        <v>44</v>
      </c>
      <c r="M21" s="145"/>
      <c r="N21" s="96"/>
      <c r="O21" s="35">
        <f t="shared" si="6"/>
        <v>0</v>
      </c>
      <c r="P21" s="50"/>
      <c r="Q21" s="144" t="s">
        <v>44</v>
      </c>
      <c r="R21" s="145"/>
      <c r="S21" s="96"/>
      <c r="T21" s="35">
        <f t="shared" si="7"/>
        <v>0</v>
      </c>
      <c r="U21" s="50"/>
      <c r="V21" s="144" t="s">
        <v>44</v>
      </c>
      <c r="W21" s="145"/>
      <c r="X21" s="96"/>
      <c r="Y21" s="35">
        <f t="shared" si="8"/>
        <v>0</v>
      </c>
      <c r="Z21" s="50"/>
      <c r="AA21" s="144" t="s">
        <v>44</v>
      </c>
      <c r="AB21" s="145"/>
      <c r="AC21" s="96"/>
      <c r="AD21" s="35">
        <f t="shared" si="9"/>
        <v>0</v>
      </c>
    </row>
    <row r="22" spans="2:30" s="14" customFormat="1" ht="15" customHeight="1">
      <c r="B22" s="67"/>
      <c r="C22" s="155" t="s">
        <v>12</v>
      </c>
      <c r="D22" s="156"/>
      <c r="E22" s="156"/>
      <c r="F22" s="70"/>
      <c r="G22" s="40"/>
      <c r="H22" s="41"/>
      <c r="I22" s="97"/>
      <c r="J22" s="48">
        <f>SUM(J18:J21)</f>
        <v>25000</v>
      </c>
      <c r="K22" s="70"/>
      <c r="L22" s="40"/>
      <c r="M22" s="41"/>
      <c r="N22" s="97"/>
      <c r="O22" s="48">
        <f>SUM(O18:O21)</f>
        <v>45000</v>
      </c>
      <c r="P22" s="70"/>
      <c r="Q22" s="40"/>
      <c r="R22" s="41"/>
      <c r="S22" s="97"/>
      <c r="T22" s="48">
        <f>SUM(T18:T21)</f>
        <v>6000</v>
      </c>
      <c r="U22" s="70"/>
      <c r="V22" s="40"/>
      <c r="W22" s="41"/>
      <c r="X22" s="97"/>
      <c r="Y22" s="48">
        <f>SUM(Y18:Y21)</f>
        <v>48964</v>
      </c>
      <c r="Z22" s="70"/>
      <c r="AA22" s="40"/>
      <c r="AB22" s="41"/>
      <c r="AC22" s="97"/>
      <c r="AD22" s="48">
        <f>SUM(AD18:AD21)</f>
        <v>42000</v>
      </c>
    </row>
    <row r="23" spans="2:30" s="14" customFormat="1" ht="20.100000000000001" customHeight="1">
      <c r="B23" s="64" t="s">
        <v>46</v>
      </c>
      <c r="C23" s="157" t="s">
        <v>55</v>
      </c>
      <c r="D23" s="142"/>
      <c r="E23" s="142"/>
      <c r="F23" s="71"/>
      <c r="G23" s="44"/>
      <c r="H23" s="45"/>
      <c r="I23" s="95"/>
      <c r="J23" s="35"/>
      <c r="K23" s="71"/>
      <c r="L23" s="44"/>
      <c r="M23" s="45"/>
      <c r="N23" s="95"/>
      <c r="O23" s="35"/>
      <c r="P23" s="71"/>
      <c r="Q23" s="44"/>
      <c r="R23" s="45"/>
      <c r="S23" s="95"/>
      <c r="T23" s="35"/>
      <c r="U23" s="71"/>
      <c r="V23" s="44"/>
      <c r="W23" s="45"/>
      <c r="X23" s="95"/>
      <c r="Y23" s="35"/>
      <c r="Z23" s="71"/>
      <c r="AA23" s="44"/>
      <c r="AB23" s="45"/>
      <c r="AC23" s="95"/>
      <c r="AD23" s="35"/>
    </row>
    <row r="24" spans="2:30" s="14" customFormat="1" ht="20.100000000000001" customHeight="1">
      <c r="B24" s="64"/>
      <c r="C24" s="107" t="s">
        <v>67</v>
      </c>
      <c r="D24" s="109"/>
      <c r="E24" s="109"/>
      <c r="F24" s="71"/>
      <c r="G24" s="44"/>
      <c r="H24" s="45"/>
      <c r="I24" s="95"/>
      <c r="J24" s="35"/>
      <c r="K24" s="71"/>
      <c r="L24" s="44"/>
      <c r="M24" s="45"/>
      <c r="N24" s="95"/>
      <c r="O24" s="35"/>
      <c r="P24" s="71"/>
      <c r="Q24" s="44"/>
      <c r="R24" s="45"/>
      <c r="S24" s="95"/>
      <c r="T24" s="35"/>
      <c r="U24" s="71"/>
      <c r="V24" s="44"/>
      <c r="W24" s="45"/>
      <c r="X24" s="95"/>
      <c r="Y24" s="35"/>
      <c r="Z24" s="71"/>
      <c r="AA24" s="44"/>
      <c r="AB24" s="45"/>
      <c r="AC24" s="95"/>
      <c r="AD24" s="35"/>
    </row>
    <row r="25" spans="2:30" s="14" customFormat="1" ht="15" customHeight="1">
      <c r="B25" s="72"/>
      <c r="C25" s="154" t="s">
        <v>56</v>
      </c>
      <c r="D25" s="142"/>
      <c r="E25" s="142"/>
      <c r="F25" s="50"/>
      <c r="G25" s="32" t="s">
        <v>57</v>
      </c>
      <c r="H25" s="39">
        <v>20</v>
      </c>
      <c r="I25" s="96">
        <v>8700</v>
      </c>
      <c r="J25" s="35">
        <f t="shared" ref="J25:J29" si="10">H25*I25</f>
        <v>174000</v>
      </c>
      <c r="K25" s="50"/>
      <c r="L25" s="32" t="s">
        <v>57</v>
      </c>
      <c r="M25" s="39">
        <v>20</v>
      </c>
      <c r="N25" s="96">
        <v>8100</v>
      </c>
      <c r="O25" s="35">
        <f t="shared" ref="O25:O29" si="11">M25*N25</f>
        <v>162000</v>
      </c>
      <c r="P25" s="50"/>
      <c r="Q25" s="32" t="s">
        <v>57</v>
      </c>
      <c r="R25" s="137">
        <v>21</v>
      </c>
      <c r="S25" s="96">
        <v>10400</v>
      </c>
      <c r="T25" s="35">
        <f t="shared" ref="T25:T29" si="12">R25*S25</f>
        <v>218400</v>
      </c>
      <c r="U25" s="50"/>
      <c r="V25" s="32" t="s">
        <v>57</v>
      </c>
      <c r="W25" s="39">
        <v>20</v>
      </c>
      <c r="X25" s="96">
        <v>9000</v>
      </c>
      <c r="Y25" s="35">
        <f t="shared" ref="Y25:Y29" si="13">W25*X25</f>
        <v>180000</v>
      </c>
      <c r="Z25" s="50"/>
      <c r="AA25" s="32" t="s">
        <v>57</v>
      </c>
      <c r="AB25" s="39">
        <v>34</v>
      </c>
      <c r="AC25" s="96">
        <v>8162</v>
      </c>
      <c r="AD25" s="35">
        <f t="shared" ref="AD25:AD29" si="14">AB25*AC25</f>
        <v>277508</v>
      </c>
    </row>
    <row r="26" spans="2:30" s="14" customFormat="1" ht="15" customHeight="1">
      <c r="B26" s="72"/>
      <c r="C26" s="111" t="s">
        <v>58</v>
      </c>
      <c r="D26" s="109"/>
      <c r="E26" s="109"/>
      <c r="F26" s="50"/>
      <c r="G26" s="32" t="s">
        <v>57</v>
      </c>
      <c r="H26" s="39">
        <v>37</v>
      </c>
      <c r="I26" s="96">
        <v>1440</v>
      </c>
      <c r="J26" s="35">
        <f t="shared" si="10"/>
        <v>53280</v>
      </c>
      <c r="K26" s="50"/>
      <c r="L26" s="32" t="s">
        <v>57</v>
      </c>
      <c r="M26" s="39">
        <v>40</v>
      </c>
      <c r="N26" s="96">
        <v>450</v>
      </c>
      <c r="O26" s="35">
        <f t="shared" si="11"/>
        <v>18000</v>
      </c>
      <c r="P26" s="50"/>
      <c r="Q26" s="32" t="s">
        <v>57</v>
      </c>
      <c r="R26" s="39">
        <v>37</v>
      </c>
      <c r="S26" s="96">
        <v>960</v>
      </c>
      <c r="T26" s="35">
        <f t="shared" si="12"/>
        <v>35520</v>
      </c>
      <c r="U26" s="50"/>
      <c r="V26" s="32" t="s">
        <v>57</v>
      </c>
      <c r="W26" s="39">
        <v>37</v>
      </c>
      <c r="X26" s="96">
        <v>1440</v>
      </c>
      <c r="Y26" s="35">
        <f t="shared" si="13"/>
        <v>53280</v>
      </c>
      <c r="Z26" s="50"/>
      <c r="AA26" s="32" t="s">
        <v>57</v>
      </c>
      <c r="AB26" s="39">
        <v>48</v>
      </c>
      <c r="AC26" s="96">
        <v>385</v>
      </c>
      <c r="AD26" s="35">
        <f t="shared" si="14"/>
        <v>18480</v>
      </c>
    </row>
    <row r="27" spans="2:30" s="14" customFormat="1" ht="15" customHeight="1">
      <c r="B27" s="72"/>
      <c r="C27" s="111" t="s">
        <v>61</v>
      </c>
      <c r="D27" s="109"/>
      <c r="E27" s="109"/>
      <c r="F27" s="50"/>
      <c r="G27" s="32" t="s">
        <v>62</v>
      </c>
      <c r="H27" s="39">
        <v>16</v>
      </c>
      <c r="I27" s="96">
        <v>1518</v>
      </c>
      <c r="J27" s="35">
        <f t="shared" si="10"/>
        <v>24288</v>
      </c>
      <c r="K27" s="50"/>
      <c r="L27" s="32" t="s">
        <v>62</v>
      </c>
      <c r="M27" s="39">
        <v>20</v>
      </c>
      <c r="N27" s="96">
        <v>2500</v>
      </c>
      <c r="O27" s="35">
        <f t="shared" si="11"/>
        <v>50000</v>
      </c>
      <c r="P27" s="50"/>
      <c r="Q27" s="32" t="s">
        <v>62</v>
      </c>
      <c r="R27" s="137">
        <v>16</v>
      </c>
      <c r="S27" s="96">
        <v>2400</v>
      </c>
      <c r="T27" s="35">
        <f t="shared" si="12"/>
        <v>38400</v>
      </c>
      <c r="U27" s="50"/>
      <c r="V27" s="32" t="s">
        <v>62</v>
      </c>
      <c r="W27" s="39">
        <v>16</v>
      </c>
      <c r="X27" s="96">
        <v>1518</v>
      </c>
      <c r="Y27" s="35">
        <f t="shared" si="13"/>
        <v>24288</v>
      </c>
      <c r="Z27" s="50"/>
      <c r="AA27" s="32" t="s">
        <v>62</v>
      </c>
      <c r="AB27" s="39">
        <v>16</v>
      </c>
      <c r="AC27" s="96">
        <v>2000</v>
      </c>
      <c r="AD27" s="35">
        <f t="shared" si="14"/>
        <v>32000</v>
      </c>
    </row>
    <row r="28" spans="2:30" s="14" customFormat="1" ht="15" customHeight="1">
      <c r="B28" s="72"/>
      <c r="C28" s="111" t="s">
        <v>63</v>
      </c>
      <c r="D28" s="109"/>
      <c r="E28" s="109"/>
      <c r="F28" s="50"/>
      <c r="G28" s="32" t="s">
        <v>62</v>
      </c>
      <c r="H28" s="39">
        <v>4</v>
      </c>
      <c r="I28" s="96">
        <v>1214</v>
      </c>
      <c r="J28" s="35">
        <f t="shared" si="10"/>
        <v>4856</v>
      </c>
      <c r="K28" s="50"/>
      <c r="L28" s="32" t="s">
        <v>62</v>
      </c>
      <c r="M28" s="39">
        <v>2</v>
      </c>
      <c r="N28" s="96">
        <v>2500</v>
      </c>
      <c r="O28" s="35">
        <f t="shared" si="11"/>
        <v>5000</v>
      </c>
      <c r="P28" s="50"/>
      <c r="Q28" s="32" t="s">
        <v>62</v>
      </c>
      <c r="R28" s="137">
        <v>4</v>
      </c>
      <c r="S28" s="96">
        <v>6425</v>
      </c>
      <c r="T28" s="35">
        <f t="shared" si="12"/>
        <v>25700</v>
      </c>
      <c r="U28" s="50"/>
      <c r="V28" s="32" t="s">
        <v>62</v>
      </c>
      <c r="W28" s="39">
        <v>4</v>
      </c>
      <c r="X28" s="96">
        <v>1214</v>
      </c>
      <c r="Y28" s="35">
        <f t="shared" si="13"/>
        <v>4856</v>
      </c>
      <c r="Z28" s="50"/>
      <c r="AA28" s="32" t="s">
        <v>62</v>
      </c>
      <c r="AB28" s="39">
        <v>4</v>
      </c>
      <c r="AC28" s="96">
        <v>1000</v>
      </c>
      <c r="AD28" s="35">
        <f t="shared" si="14"/>
        <v>4000</v>
      </c>
    </row>
    <row r="29" spans="2:30" s="14" customFormat="1" ht="15" customHeight="1">
      <c r="B29" s="72"/>
      <c r="C29" s="111" t="s">
        <v>64</v>
      </c>
      <c r="D29" s="109"/>
      <c r="E29" s="109"/>
      <c r="F29" s="50"/>
      <c r="G29" s="32" t="s">
        <v>62</v>
      </c>
      <c r="H29" s="39">
        <v>16</v>
      </c>
      <c r="I29" s="96">
        <v>9600</v>
      </c>
      <c r="J29" s="35">
        <f t="shared" si="10"/>
        <v>153600</v>
      </c>
      <c r="K29" s="50"/>
      <c r="L29" s="32" t="s">
        <v>62</v>
      </c>
      <c r="M29" s="39">
        <v>16</v>
      </c>
      <c r="N29" s="96">
        <v>1500</v>
      </c>
      <c r="O29" s="35">
        <f t="shared" si="11"/>
        <v>24000</v>
      </c>
      <c r="P29" s="50"/>
      <c r="Q29" s="32" t="s">
        <v>62</v>
      </c>
      <c r="R29" s="137">
        <v>1</v>
      </c>
      <c r="S29" s="96">
        <v>2500</v>
      </c>
      <c r="T29" s="35">
        <f t="shared" si="12"/>
        <v>2500</v>
      </c>
      <c r="U29" s="50"/>
      <c r="V29" s="32" t="s">
        <v>62</v>
      </c>
      <c r="W29" s="39">
        <v>16</v>
      </c>
      <c r="X29" s="96">
        <v>9600</v>
      </c>
      <c r="Y29" s="35">
        <f t="shared" si="13"/>
        <v>153600</v>
      </c>
      <c r="Z29" s="50"/>
      <c r="AA29" s="32" t="s">
        <v>62</v>
      </c>
      <c r="AB29" s="39">
        <v>0.5</v>
      </c>
      <c r="AC29" s="96">
        <v>50820</v>
      </c>
      <c r="AD29" s="35">
        <f t="shared" si="14"/>
        <v>25410</v>
      </c>
    </row>
    <row r="30" spans="2:30" s="14" customFormat="1" ht="15" customHeight="1">
      <c r="B30" s="72"/>
      <c r="C30" s="111" t="s">
        <v>59</v>
      </c>
      <c r="D30" s="109"/>
      <c r="E30" s="109"/>
      <c r="F30" s="50"/>
      <c r="G30" s="32" t="s">
        <v>57</v>
      </c>
      <c r="H30" s="39">
        <v>1</v>
      </c>
      <c r="I30" s="96">
        <v>25200</v>
      </c>
      <c r="J30" s="35">
        <f>H30*I30</f>
        <v>25200</v>
      </c>
      <c r="K30" s="50"/>
      <c r="L30" s="32" t="s">
        <v>57</v>
      </c>
      <c r="M30" s="39">
        <v>1</v>
      </c>
      <c r="N30" s="96">
        <v>23900</v>
      </c>
      <c r="O30" s="35">
        <f>M30*N30</f>
        <v>23900</v>
      </c>
      <c r="P30" s="50"/>
      <c r="Q30" s="32" t="s">
        <v>57</v>
      </c>
      <c r="R30" s="137">
        <v>1</v>
      </c>
      <c r="S30" s="96">
        <v>28000</v>
      </c>
      <c r="T30" s="35">
        <f>R30*S30</f>
        <v>28000</v>
      </c>
      <c r="U30" s="50"/>
      <c r="V30" s="32" t="s">
        <v>57</v>
      </c>
      <c r="W30" s="39">
        <v>1</v>
      </c>
      <c r="X30" s="96">
        <v>25200</v>
      </c>
      <c r="Y30" s="35">
        <f>W30*X30</f>
        <v>25200</v>
      </c>
      <c r="Z30" s="50"/>
      <c r="AA30" s="32" t="s">
        <v>57</v>
      </c>
      <c r="AB30" s="39">
        <v>1</v>
      </c>
      <c r="AC30" s="96">
        <v>25190</v>
      </c>
      <c r="AD30" s="35">
        <f>AB30*AC30</f>
        <v>25190</v>
      </c>
    </row>
    <row r="31" spans="2:30" s="14" customFormat="1" ht="15" customHeight="1">
      <c r="B31" s="72"/>
      <c r="C31" s="111" t="s">
        <v>60</v>
      </c>
      <c r="D31" s="109"/>
      <c r="E31" s="109"/>
      <c r="F31" s="50"/>
      <c r="G31" s="32" t="s">
        <v>57</v>
      </c>
      <c r="H31" s="39">
        <v>1</v>
      </c>
      <c r="I31" s="96">
        <v>7200</v>
      </c>
      <c r="J31" s="35">
        <f>H31*I31</f>
        <v>7200</v>
      </c>
      <c r="K31" s="50"/>
      <c r="L31" s="32" t="s">
        <v>57</v>
      </c>
      <c r="M31" s="39">
        <v>1</v>
      </c>
      <c r="N31" s="96">
        <v>8900</v>
      </c>
      <c r="O31" s="35">
        <f>M31*N31</f>
        <v>8900</v>
      </c>
      <c r="P31" s="50"/>
      <c r="Q31" s="32" t="s">
        <v>57</v>
      </c>
      <c r="R31" s="137">
        <v>2</v>
      </c>
      <c r="S31" s="96">
        <v>10625</v>
      </c>
      <c r="T31" s="35">
        <f>R31*S31</f>
        <v>21250</v>
      </c>
      <c r="U31" s="50"/>
      <c r="V31" s="32" t="s">
        <v>57</v>
      </c>
      <c r="W31" s="39">
        <v>1</v>
      </c>
      <c r="X31" s="96">
        <v>7200</v>
      </c>
      <c r="Y31" s="35">
        <f>W31*X31</f>
        <v>7200</v>
      </c>
      <c r="Z31" s="50"/>
      <c r="AA31" s="32" t="s">
        <v>57</v>
      </c>
      <c r="AB31" s="39">
        <v>1</v>
      </c>
      <c r="AC31" s="96">
        <v>8250</v>
      </c>
      <c r="AD31" s="35">
        <f>AB31*AC31</f>
        <v>8250</v>
      </c>
    </row>
    <row r="32" spans="2:30" s="14" customFormat="1" ht="15" hidden="1" customHeight="1">
      <c r="B32" s="72"/>
      <c r="C32" s="111" t="s">
        <v>94</v>
      </c>
      <c r="D32" s="109"/>
      <c r="E32" s="109"/>
      <c r="F32" s="50"/>
      <c r="G32" s="32"/>
      <c r="H32" s="39"/>
      <c r="I32" s="96"/>
      <c r="J32" s="35"/>
      <c r="K32" s="50"/>
      <c r="L32" s="32"/>
      <c r="M32" s="39"/>
      <c r="N32" s="96"/>
      <c r="O32" s="35"/>
      <c r="P32" s="50"/>
      <c r="Q32" s="32" t="s">
        <v>62</v>
      </c>
      <c r="R32" s="137">
        <v>50</v>
      </c>
      <c r="S32" s="96">
        <v>120</v>
      </c>
      <c r="T32" s="35">
        <f>R32*S32</f>
        <v>6000</v>
      </c>
      <c r="U32" s="50"/>
      <c r="V32" s="32"/>
      <c r="W32" s="39"/>
      <c r="X32" s="96"/>
      <c r="Y32" s="35"/>
      <c r="Z32" s="50"/>
      <c r="AA32" s="32"/>
      <c r="AB32" s="39"/>
      <c r="AC32" s="96"/>
      <c r="AD32" s="35"/>
    </row>
    <row r="33" spans="2:30" s="14" customFormat="1" ht="15" hidden="1" customHeight="1">
      <c r="B33" s="72"/>
      <c r="C33" s="111" t="s">
        <v>95</v>
      </c>
      <c r="D33" s="109"/>
      <c r="E33" s="109"/>
      <c r="F33" s="50"/>
      <c r="G33" s="32"/>
      <c r="H33" s="39"/>
      <c r="I33" s="96"/>
      <c r="J33" s="35"/>
      <c r="K33" s="50"/>
      <c r="L33" s="32"/>
      <c r="M33" s="39"/>
      <c r="N33" s="96"/>
      <c r="O33" s="35"/>
      <c r="P33" s="50"/>
      <c r="Q33" s="32" t="s">
        <v>79</v>
      </c>
      <c r="R33" s="137">
        <v>5</v>
      </c>
      <c r="S33" s="96">
        <v>2260</v>
      </c>
      <c r="T33" s="35">
        <f>R33*S33</f>
        <v>11300</v>
      </c>
      <c r="U33" s="50"/>
      <c r="V33" s="32"/>
      <c r="W33" s="39"/>
      <c r="X33" s="96"/>
      <c r="Y33" s="35"/>
      <c r="Z33" s="50"/>
      <c r="AA33" s="32"/>
      <c r="AB33" s="39"/>
      <c r="AC33" s="96"/>
      <c r="AD33" s="35"/>
    </row>
    <row r="34" spans="2:30" s="14" customFormat="1" ht="15" hidden="1" customHeight="1">
      <c r="B34" s="72"/>
      <c r="C34" s="111" t="s">
        <v>102</v>
      </c>
      <c r="D34" s="109"/>
      <c r="E34" s="109"/>
      <c r="F34" s="50"/>
      <c r="G34" s="32"/>
      <c r="H34" s="39"/>
      <c r="I34" s="96"/>
      <c r="J34" s="35"/>
      <c r="K34" s="50"/>
      <c r="L34" s="32"/>
      <c r="M34" s="39"/>
      <c r="N34" s="96"/>
      <c r="O34" s="35"/>
      <c r="P34" s="50"/>
      <c r="Q34" s="32"/>
      <c r="R34" s="137"/>
      <c r="S34" s="96"/>
      <c r="T34" s="35"/>
      <c r="U34" s="50"/>
      <c r="V34" s="32"/>
      <c r="W34" s="39"/>
      <c r="X34" s="96"/>
      <c r="Y34" s="35"/>
      <c r="Z34" s="50"/>
      <c r="AA34" s="32" t="s">
        <v>24</v>
      </c>
      <c r="AB34" s="39">
        <v>1</v>
      </c>
      <c r="AC34" s="96">
        <v>5000</v>
      </c>
      <c r="AD34" s="35">
        <f>AB34*AC34</f>
        <v>5000</v>
      </c>
    </row>
    <row r="35" spans="2:30" s="14" customFormat="1" ht="15" hidden="1" customHeight="1">
      <c r="B35" s="72"/>
      <c r="C35" s="111" t="s">
        <v>103</v>
      </c>
      <c r="D35" s="109"/>
      <c r="E35" s="109"/>
      <c r="F35" s="50"/>
      <c r="G35" s="32"/>
      <c r="H35" s="39"/>
      <c r="I35" s="96"/>
      <c r="J35" s="35"/>
      <c r="K35" s="50"/>
      <c r="L35" s="32"/>
      <c r="M35" s="39"/>
      <c r="N35" s="96"/>
      <c r="O35" s="35"/>
      <c r="P35" s="50"/>
      <c r="Q35" s="32"/>
      <c r="R35" s="137"/>
      <c r="S35" s="96"/>
      <c r="T35" s="35"/>
      <c r="U35" s="50"/>
      <c r="V35" s="32"/>
      <c r="W35" s="39"/>
      <c r="X35" s="96"/>
      <c r="Y35" s="35"/>
      <c r="Z35" s="50"/>
      <c r="AA35" s="32" t="s">
        <v>57</v>
      </c>
      <c r="AB35" s="39">
        <v>1</v>
      </c>
      <c r="AC35" s="96">
        <v>1496</v>
      </c>
      <c r="AD35" s="35">
        <f>AB35*AC35</f>
        <v>1496</v>
      </c>
    </row>
    <row r="36" spans="2:30" s="14" customFormat="1" ht="15" customHeight="1">
      <c r="B36" s="72"/>
      <c r="C36" s="106" t="s">
        <v>66</v>
      </c>
      <c r="D36" s="109"/>
      <c r="E36" s="109"/>
      <c r="F36" s="50"/>
      <c r="G36" s="32"/>
      <c r="H36" s="39"/>
      <c r="I36" s="96"/>
      <c r="J36" s="35"/>
      <c r="K36" s="50"/>
      <c r="L36" s="32"/>
      <c r="M36" s="39"/>
      <c r="N36" s="96"/>
      <c r="O36" s="35"/>
      <c r="P36" s="50"/>
      <c r="Q36" s="32"/>
      <c r="R36" s="137"/>
      <c r="S36" s="96"/>
      <c r="T36" s="35"/>
      <c r="U36" s="50"/>
      <c r="V36" s="32"/>
      <c r="W36" s="39"/>
      <c r="X36" s="96"/>
      <c r="Y36" s="35"/>
      <c r="Z36" s="50"/>
      <c r="AA36" s="32"/>
      <c r="AB36" s="39"/>
      <c r="AC36" s="96"/>
      <c r="AD36" s="35"/>
    </row>
    <row r="37" spans="2:30" s="14" customFormat="1" ht="15" customHeight="1">
      <c r="B37" s="72"/>
      <c r="C37" s="111" t="s">
        <v>65</v>
      </c>
      <c r="D37" s="109"/>
      <c r="E37" s="109"/>
      <c r="F37" s="50"/>
      <c r="G37" s="32" t="s">
        <v>24</v>
      </c>
      <c r="H37" s="39">
        <v>16</v>
      </c>
      <c r="I37" s="96">
        <v>3000</v>
      </c>
      <c r="J37" s="35">
        <f>H37*I37</f>
        <v>48000</v>
      </c>
      <c r="K37" s="50"/>
      <c r="L37" s="32" t="s">
        <v>24</v>
      </c>
      <c r="M37" s="39">
        <v>1</v>
      </c>
      <c r="N37" s="96">
        <v>7500</v>
      </c>
      <c r="O37" s="35">
        <f>M37*N37</f>
        <v>7500</v>
      </c>
      <c r="P37" s="50"/>
      <c r="Q37" s="32" t="s">
        <v>62</v>
      </c>
      <c r="R37" s="137">
        <v>20</v>
      </c>
      <c r="S37" s="96">
        <v>6500</v>
      </c>
      <c r="T37" s="35">
        <f>R37*S37</f>
        <v>130000</v>
      </c>
      <c r="U37" s="50"/>
      <c r="V37" s="32" t="s">
        <v>24</v>
      </c>
      <c r="W37" s="39">
        <v>16</v>
      </c>
      <c r="X37" s="96">
        <v>3705.6</v>
      </c>
      <c r="Y37" s="35">
        <f>W37*X37</f>
        <v>59289.599999999999</v>
      </c>
      <c r="Z37" s="50"/>
      <c r="AA37" s="32" t="s">
        <v>24</v>
      </c>
      <c r="AB37" s="39">
        <v>1</v>
      </c>
      <c r="AC37" s="96">
        <v>100000</v>
      </c>
      <c r="AD37" s="35">
        <f>AB37*AC37</f>
        <v>100000</v>
      </c>
    </row>
    <row r="38" spans="2:30" s="14" customFormat="1" ht="15" customHeight="1">
      <c r="B38" s="67"/>
      <c r="C38" s="155" t="s">
        <v>12</v>
      </c>
      <c r="D38" s="156"/>
      <c r="E38" s="156"/>
      <c r="F38" s="70"/>
      <c r="G38" s="40"/>
      <c r="H38" s="41"/>
      <c r="I38" s="97"/>
      <c r="J38" s="48">
        <f>SUM(J25:J37)</f>
        <v>490424</v>
      </c>
      <c r="K38" s="70"/>
      <c r="L38" s="40"/>
      <c r="M38" s="41"/>
      <c r="N38" s="97"/>
      <c r="O38" s="48">
        <f>SUM(O25:O37)</f>
        <v>299300</v>
      </c>
      <c r="P38" s="70"/>
      <c r="Q38" s="40"/>
      <c r="R38" s="41"/>
      <c r="S38" s="97"/>
      <c r="T38" s="48">
        <f>SUM(T25:T37)</f>
        <v>517070</v>
      </c>
      <c r="U38" s="70"/>
      <c r="V38" s="40"/>
      <c r="W38" s="41"/>
      <c r="X38" s="97"/>
      <c r="Y38" s="48">
        <f>SUM(Y25:Y37)</f>
        <v>507713.6</v>
      </c>
      <c r="Z38" s="70"/>
      <c r="AA38" s="40"/>
      <c r="AB38" s="41"/>
      <c r="AC38" s="97"/>
      <c r="AD38" s="48">
        <f>SUM(AD25:AD37)</f>
        <v>497334</v>
      </c>
    </row>
    <row r="39" spans="2:30" s="14" customFormat="1" ht="20.100000000000001" customHeight="1">
      <c r="B39" s="64" t="s">
        <v>46</v>
      </c>
      <c r="C39" s="157" t="s">
        <v>68</v>
      </c>
      <c r="D39" s="142"/>
      <c r="E39" s="142"/>
      <c r="F39" s="71"/>
      <c r="G39" s="44"/>
      <c r="H39" s="45"/>
      <c r="I39" s="95"/>
      <c r="J39" s="35"/>
      <c r="K39" s="71"/>
      <c r="L39" s="44"/>
      <c r="M39" s="45"/>
      <c r="N39" s="95"/>
      <c r="O39" s="35"/>
      <c r="P39" s="71"/>
      <c r="Q39" s="44"/>
      <c r="R39" s="45"/>
      <c r="S39" s="95"/>
      <c r="T39" s="35"/>
      <c r="U39" s="71"/>
      <c r="V39" s="44"/>
      <c r="W39" s="45"/>
      <c r="X39" s="95"/>
      <c r="Y39" s="35"/>
      <c r="Z39" s="71"/>
      <c r="AA39" s="44"/>
      <c r="AB39" s="45"/>
      <c r="AC39" s="95"/>
      <c r="AD39" s="35"/>
    </row>
    <row r="40" spans="2:30" s="14" customFormat="1" ht="20.100000000000001" customHeight="1">
      <c r="B40" s="64"/>
      <c r="C40" s="107" t="s">
        <v>67</v>
      </c>
      <c r="D40" s="109"/>
      <c r="E40" s="109"/>
      <c r="F40" s="71"/>
      <c r="G40" s="44"/>
      <c r="H40" s="45"/>
      <c r="I40" s="95"/>
      <c r="J40" s="35"/>
      <c r="K40" s="71"/>
      <c r="L40" s="44"/>
      <c r="M40" s="45"/>
      <c r="N40" s="95"/>
      <c r="O40" s="35"/>
      <c r="P40" s="71"/>
      <c r="Q40" s="44"/>
      <c r="R40" s="45"/>
      <c r="S40" s="95"/>
      <c r="T40" s="35"/>
      <c r="U40" s="71"/>
      <c r="V40" s="44"/>
      <c r="W40" s="45"/>
      <c r="X40" s="95"/>
      <c r="Y40" s="35"/>
      <c r="Z40" s="71"/>
      <c r="AA40" s="44"/>
      <c r="AB40" s="45"/>
      <c r="AC40" s="95"/>
      <c r="AD40" s="35"/>
    </row>
    <row r="41" spans="2:30" s="14" customFormat="1" ht="15" customHeight="1">
      <c r="B41" s="72"/>
      <c r="C41" s="154" t="s">
        <v>69</v>
      </c>
      <c r="D41" s="142"/>
      <c r="E41" s="142"/>
      <c r="F41" s="50"/>
      <c r="G41" s="32" t="s">
        <v>57</v>
      </c>
      <c r="H41" s="39">
        <v>3</v>
      </c>
      <c r="I41" s="96">
        <v>10500</v>
      </c>
      <c r="J41" s="35">
        <f t="shared" ref="J41:J45" si="15">H41*I41</f>
        <v>31500</v>
      </c>
      <c r="K41" s="50"/>
      <c r="L41" s="32" t="s">
        <v>57</v>
      </c>
      <c r="M41" s="39">
        <v>3</v>
      </c>
      <c r="N41" s="96">
        <v>14600</v>
      </c>
      <c r="O41" s="35">
        <f t="shared" ref="O41:O45" si="16">M41*N41</f>
        <v>43800</v>
      </c>
      <c r="P41" s="50"/>
      <c r="Q41" s="32" t="s">
        <v>57</v>
      </c>
      <c r="R41" s="39">
        <v>3</v>
      </c>
      <c r="S41" s="96">
        <v>11400</v>
      </c>
      <c r="T41" s="35">
        <f t="shared" ref="T41:T45" si="17">R41*S41</f>
        <v>34200</v>
      </c>
      <c r="U41" s="50"/>
      <c r="V41" s="32" t="s">
        <v>57</v>
      </c>
      <c r="W41" s="39">
        <v>3</v>
      </c>
      <c r="X41" s="96">
        <v>10824</v>
      </c>
      <c r="Y41" s="35">
        <f t="shared" ref="Y41:Y45" si="18">W41*X41</f>
        <v>32472</v>
      </c>
      <c r="Z41" s="50"/>
      <c r="AA41" s="32" t="s">
        <v>57</v>
      </c>
      <c r="AB41" s="39">
        <v>3</v>
      </c>
      <c r="AC41" s="96">
        <v>9625</v>
      </c>
      <c r="AD41" s="35">
        <f t="shared" ref="AD41:AD45" si="19">AB41*AC41</f>
        <v>28875</v>
      </c>
    </row>
    <row r="42" spans="2:30" s="14" customFormat="1" ht="15" customHeight="1">
      <c r="B42" s="72"/>
      <c r="C42" s="111" t="s">
        <v>70</v>
      </c>
      <c r="D42" s="109"/>
      <c r="E42" s="109"/>
      <c r="F42" s="50"/>
      <c r="G42" s="32" t="s">
        <v>57</v>
      </c>
      <c r="H42" s="39">
        <v>1</v>
      </c>
      <c r="I42" s="96">
        <v>3500</v>
      </c>
      <c r="J42" s="35">
        <f t="shared" si="15"/>
        <v>3500</v>
      </c>
      <c r="K42" s="50"/>
      <c r="L42" s="32" t="s">
        <v>57</v>
      </c>
      <c r="M42" s="39">
        <v>1</v>
      </c>
      <c r="N42" s="96">
        <v>4900</v>
      </c>
      <c r="O42" s="35">
        <f t="shared" si="16"/>
        <v>4900</v>
      </c>
      <c r="P42" s="50"/>
      <c r="Q42" s="32" t="s">
        <v>57</v>
      </c>
      <c r="R42" s="39">
        <v>1</v>
      </c>
      <c r="S42" s="96">
        <v>6100</v>
      </c>
      <c r="T42" s="35">
        <f t="shared" si="17"/>
        <v>6100</v>
      </c>
      <c r="U42" s="50"/>
      <c r="V42" s="32" t="s">
        <v>57</v>
      </c>
      <c r="W42" s="39">
        <v>1</v>
      </c>
      <c r="X42" s="96">
        <v>3690</v>
      </c>
      <c r="Y42" s="35">
        <f t="shared" si="18"/>
        <v>3690</v>
      </c>
      <c r="Z42" s="50"/>
      <c r="AA42" s="32" t="s">
        <v>57</v>
      </c>
      <c r="AB42" s="39">
        <v>1</v>
      </c>
      <c r="AC42" s="96">
        <v>5170</v>
      </c>
      <c r="AD42" s="35">
        <f t="shared" si="19"/>
        <v>5170</v>
      </c>
    </row>
    <row r="43" spans="2:30" s="14" customFormat="1" ht="15" customHeight="1">
      <c r="B43" s="72"/>
      <c r="C43" s="111" t="s">
        <v>71</v>
      </c>
      <c r="D43" s="109"/>
      <c r="E43" s="109"/>
      <c r="F43" s="50"/>
      <c r="G43" s="32" t="s">
        <v>79</v>
      </c>
      <c r="H43" s="39">
        <v>5</v>
      </c>
      <c r="I43" s="96">
        <v>30000</v>
      </c>
      <c r="J43" s="35">
        <f t="shared" si="15"/>
        <v>150000</v>
      </c>
      <c r="K43" s="50"/>
      <c r="L43" s="32" t="s">
        <v>79</v>
      </c>
      <c r="M43" s="39">
        <v>5</v>
      </c>
      <c r="N43" s="96">
        <v>28800</v>
      </c>
      <c r="O43" s="35">
        <f t="shared" si="16"/>
        <v>144000</v>
      </c>
      <c r="P43" s="50"/>
      <c r="Q43" s="32" t="s">
        <v>79</v>
      </c>
      <c r="R43" s="39">
        <v>5</v>
      </c>
      <c r="S43" s="96">
        <v>35000</v>
      </c>
      <c r="T43" s="35">
        <f t="shared" si="17"/>
        <v>175000</v>
      </c>
      <c r="U43" s="50"/>
      <c r="V43" s="32" t="s">
        <v>79</v>
      </c>
      <c r="W43" s="39">
        <v>5</v>
      </c>
      <c r="X43" s="96">
        <v>38400</v>
      </c>
      <c r="Y43" s="35">
        <f t="shared" si="18"/>
        <v>192000</v>
      </c>
      <c r="Z43" s="50"/>
      <c r="AA43" s="32" t="s">
        <v>79</v>
      </c>
      <c r="AB43" s="39">
        <v>6</v>
      </c>
      <c r="AC43" s="96">
        <v>33220</v>
      </c>
      <c r="AD43" s="35">
        <f t="shared" si="19"/>
        <v>199320</v>
      </c>
    </row>
    <row r="44" spans="2:30" s="14" customFormat="1" ht="15" customHeight="1">
      <c r="B44" s="72"/>
      <c r="C44" s="111" t="s">
        <v>72</v>
      </c>
      <c r="D44" s="109"/>
      <c r="E44" s="109"/>
      <c r="F44" s="50"/>
      <c r="G44" s="32" t="s">
        <v>79</v>
      </c>
      <c r="H44" s="39">
        <v>3</v>
      </c>
      <c r="I44" s="96">
        <v>9500</v>
      </c>
      <c r="J44" s="35">
        <f t="shared" si="15"/>
        <v>28500</v>
      </c>
      <c r="K44" s="50"/>
      <c r="L44" s="32" t="s">
        <v>79</v>
      </c>
      <c r="M44" s="39">
        <v>3</v>
      </c>
      <c r="N44" s="96">
        <v>7300</v>
      </c>
      <c r="O44" s="35">
        <f t="shared" si="16"/>
        <v>21900</v>
      </c>
      <c r="P44" s="50"/>
      <c r="Q44" s="32" t="s">
        <v>79</v>
      </c>
      <c r="R44" s="137">
        <v>2</v>
      </c>
      <c r="S44" s="96">
        <v>10000</v>
      </c>
      <c r="T44" s="35">
        <f t="shared" si="17"/>
        <v>20000</v>
      </c>
      <c r="U44" s="50"/>
      <c r="V44" s="32" t="s">
        <v>79</v>
      </c>
      <c r="W44" s="39">
        <v>3</v>
      </c>
      <c r="X44" s="96">
        <v>9564</v>
      </c>
      <c r="Y44" s="35">
        <f t="shared" si="18"/>
        <v>28692</v>
      </c>
      <c r="Z44" s="50"/>
      <c r="AA44" s="32" t="s">
        <v>79</v>
      </c>
      <c r="AB44" s="39">
        <v>3</v>
      </c>
      <c r="AC44" s="96">
        <v>9416</v>
      </c>
      <c r="AD44" s="35">
        <f t="shared" si="19"/>
        <v>28248</v>
      </c>
    </row>
    <row r="45" spans="2:30" s="14" customFormat="1" ht="15" customHeight="1">
      <c r="B45" s="72"/>
      <c r="C45" s="111" t="s">
        <v>73</v>
      </c>
      <c r="D45" s="109"/>
      <c r="E45" s="109"/>
      <c r="F45" s="50"/>
      <c r="G45" s="32" t="s">
        <v>79</v>
      </c>
      <c r="H45" s="39">
        <v>4</v>
      </c>
      <c r="I45" s="96">
        <v>5500</v>
      </c>
      <c r="J45" s="35">
        <f t="shared" si="15"/>
        <v>22000</v>
      </c>
      <c r="K45" s="50"/>
      <c r="L45" s="32" t="s">
        <v>79</v>
      </c>
      <c r="M45" s="39">
        <v>3</v>
      </c>
      <c r="N45" s="96">
        <v>5800</v>
      </c>
      <c r="O45" s="35">
        <f t="shared" si="16"/>
        <v>17400</v>
      </c>
      <c r="P45" s="50"/>
      <c r="Q45" s="32" t="s">
        <v>79</v>
      </c>
      <c r="R45" s="137">
        <v>2</v>
      </c>
      <c r="S45" s="96">
        <v>6000</v>
      </c>
      <c r="T45" s="35">
        <f t="shared" si="17"/>
        <v>12000</v>
      </c>
      <c r="U45" s="50"/>
      <c r="V45" s="32" t="s">
        <v>79</v>
      </c>
      <c r="W45" s="39">
        <v>4</v>
      </c>
      <c r="X45" s="96">
        <v>5742</v>
      </c>
      <c r="Y45" s="35">
        <f t="shared" si="18"/>
        <v>22968</v>
      </c>
      <c r="Z45" s="50"/>
      <c r="AA45" s="32" t="s">
        <v>79</v>
      </c>
      <c r="AB45" s="39">
        <v>3</v>
      </c>
      <c r="AC45" s="96">
        <v>5665</v>
      </c>
      <c r="AD45" s="35">
        <f t="shared" si="19"/>
        <v>16995</v>
      </c>
    </row>
    <row r="46" spans="2:30" s="14" customFormat="1" ht="15" customHeight="1">
      <c r="B46" s="72"/>
      <c r="C46" s="111" t="s">
        <v>96</v>
      </c>
      <c r="D46" s="109"/>
      <c r="E46" s="109"/>
      <c r="F46" s="50"/>
      <c r="G46" s="32" t="s">
        <v>57</v>
      </c>
      <c r="H46" s="39">
        <v>1</v>
      </c>
      <c r="I46" s="96">
        <v>5500</v>
      </c>
      <c r="J46" s="35">
        <f>H46*I46</f>
        <v>5500</v>
      </c>
      <c r="K46" s="50"/>
      <c r="L46" s="32" t="s">
        <v>57</v>
      </c>
      <c r="M46" s="39">
        <v>5</v>
      </c>
      <c r="N46" s="96">
        <v>4500</v>
      </c>
      <c r="O46" s="35">
        <f>M46*N46</f>
        <v>22500</v>
      </c>
      <c r="P46" s="50"/>
      <c r="Q46" s="32" t="s">
        <v>57</v>
      </c>
      <c r="R46" s="39">
        <v>5</v>
      </c>
      <c r="S46" s="96">
        <v>9400</v>
      </c>
      <c r="T46" s="35">
        <f>R46*S46</f>
        <v>47000</v>
      </c>
      <c r="U46" s="50"/>
      <c r="V46" s="32" t="s">
        <v>57</v>
      </c>
      <c r="W46" s="39">
        <v>1</v>
      </c>
      <c r="X46" s="96">
        <v>4320</v>
      </c>
      <c r="Y46" s="35">
        <f>W46*X46</f>
        <v>4320</v>
      </c>
      <c r="Z46" s="50"/>
      <c r="AA46" s="32" t="s">
        <v>57</v>
      </c>
      <c r="AB46" s="39">
        <v>6</v>
      </c>
      <c r="AC46" s="96">
        <v>9350</v>
      </c>
      <c r="AD46" s="35">
        <f>AB46*AC46</f>
        <v>56100</v>
      </c>
    </row>
    <row r="47" spans="2:30" s="14" customFormat="1" ht="15" customHeight="1">
      <c r="B47" s="72"/>
      <c r="C47" s="111" t="s">
        <v>105</v>
      </c>
      <c r="D47" s="109"/>
      <c r="E47" s="109"/>
      <c r="F47" s="50"/>
      <c r="G47" s="32" t="s">
        <v>57</v>
      </c>
      <c r="H47" s="39">
        <v>2</v>
      </c>
      <c r="I47" s="96">
        <v>1850</v>
      </c>
      <c r="J47" s="35">
        <f>H47*I47</f>
        <v>3700</v>
      </c>
      <c r="K47" s="50"/>
      <c r="L47" s="32" t="s">
        <v>57</v>
      </c>
      <c r="M47" s="39">
        <v>2</v>
      </c>
      <c r="N47" s="96">
        <v>4200</v>
      </c>
      <c r="O47" s="35">
        <f>M47*N47</f>
        <v>8400</v>
      </c>
      <c r="P47" s="50"/>
      <c r="Q47" s="32" t="s">
        <v>57</v>
      </c>
      <c r="R47" s="39">
        <v>4</v>
      </c>
      <c r="S47" s="96">
        <v>6200</v>
      </c>
      <c r="T47" s="35">
        <f>R47*S47</f>
        <v>24800</v>
      </c>
      <c r="U47" s="50"/>
      <c r="V47" s="32" t="s">
        <v>57</v>
      </c>
      <c r="W47" s="39">
        <v>2</v>
      </c>
      <c r="X47" s="96">
        <v>1656</v>
      </c>
      <c r="Y47" s="35">
        <f>W47*X47</f>
        <v>3312</v>
      </c>
      <c r="Z47" s="50"/>
      <c r="AA47" s="32" t="s">
        <v>57</v>
      </c>
      <c r="AB47" s="39">
        <v>3</v>
      </c>
      <c r="AC47" s="96">
        <v>7865</v>
      </c>
      <c r="AD47" s="35">
        <f>AB47*AC47</f>
        <v>23595</v>
      </c>
    </row>
    <row r="48" spans="2:30" s="14" customFormat="1" ht="15" customHeight="1">
      <c r="B48" s="72"/>
      <c r="C48" s="111" t="s">
        <v>97</v>
      </c>
      <c r="D48" s="109"/>
      <c r="E48" s="109"/>
      <c r="F48" s="50"/>
      <c r="G48" s="32"/>
      <c r="H48" s="39"/>
      <c r="I48" s="96"/>
      <c r="J48" s="35"/>
      <c r="K48" s="50"/>
      <c r="L48" s="32"/>
      <c r="M48" s="39"/>
      <c r="N48" s="96"/>
      <c r="O48" s="35"/>
      <c r="P48" s="50"/>
      <c r="Q48" s="32" t="s">
        <v>57</v>
      </c>
      <c r="R48" s="39">
        <v>1</v>
      </c>
      <c r="S48" s="96">
        <v>4700</v>
      </c>
      <c r="T48" s="35">
        <f>R48*S48</f>
        <v>4700</v>
      </c>
      <c r="U48" s="50"/>
      <c r="V48" s="32"/>
      <c r="W48" s="39"/>
      <c r="X48" s="96"/>
      <c r="Y48" s="35"/>
      <c r="Z48" s="50"/>
      <c r="AA48" s="32"/>
      <c r="AB48" s="39"/>
      <c r="AC48" s="96"/>
      <c r="AD48" s="35"/>
    </row>
    <row r="49" spans="2:30" s="14" customFormat="1" ht="15" customHeight="1">
      <c r="B49" s="72"/>
      <c r="C49" s="111" t="s">
        <v>109</v>
      </c>
      <c r="D49" s="109"/>
      <c r="E49" s="109"/>
      <c r="F49" s="50"/>
      <c r="G49" s="32"/>
      <c r="H49" s="39"/>
      <c r="I49" s="96"/>
      <c r="J49" s="35"/>
      <c r="K49" s="50"/>
      <c r="L49" s="32"/>
      <c r="M49" s="39"/>
      <c r="N49" s="96"/>
      <c r="O49" s="35"/>
      <c r="P49" s="50"/>
      <c r="Q49" s="32" t="s">
        <v>62</v>
      </c>
      <c r="R49" s="39">
        <v>2</v>
      </c>
      <c r="S49" s="96"/>
      <c r="T49" s="35"/>
      <c r="U49" s="50"/>
      <c r="V49" s="32"/>
      <c r="W49" s="39"/>
      <c r="X49" s="96"/>
      <c r="Y49" s="35"/>
      <c r="Z49" s="50"/>
      <c r="AA49" s="32"/>
      <c r="AB49" s="39"/>
      <c r="AC49" s="96"/>
      <c r="AD49" s="35"/>
    </row>
    <row r="50" spans="2:30" s="14" customFormat="1" ht="15" customHeight="1">
      <c r="B50" s="72"/>
      <c r="C50" s="111" t="s">
        <v>110</v>
      </c>
      <c r="D50" s="109"/>
      <c r="E50" s="109"/>
      <c r="F50" s="50"/>
      <c r="G50" s="32"/>
      <c r="H50" s="39"/>
      <c r="I50" s="96"/>
      <c r="J50" s="35"/>
      <c r="K50" s="50"/>
      <c r="L50" s="32"/>
      <c r="M50" s="39"/>
      <c r="N50" s="96"/>
      <c r="O50" s="35"/>
      <c r="P50" s="50"/>
      <c r="Q50" s="32" t="s">
        <v>62</v>
      </c>
      <c r="R50" s="39">
        <v>2</v>
      </c>
      <c r="S50" s="96"/>
      <c r="T50" s="35"/>
      <c r="U50" s="50"/>
      <c r="V50" s="32"/>
      <c r="W50" s="39"/>
      <c r="X50" s="96"/>
      <c r="Y50" s="35"/>
      <c r="Z50" s="50"/>
      <c r="AA50" s="32"/>
      <c r="AB50" s="39"/>
      <c r="AC50" s="96"/>
      <c r="AD50" s="35"/>
    </row>
    <row r="51" spans="2:30" s="14" customFormat="1" ht="15" customHeight="1">
      <c r="B51" s="72"/>
      <c r="C51" s="111" t="s">
        <v>103</v>
      </c>
      <c r="D51" s="109"/>
      <c r="E51" s="109"/>
      <c r="F51" s="50"/>
      <c r="G51" s="32"/>
      <c r="H51" s="39"/>
      <c r="I51" s="96"/>
      <c r="J51" s="35"/>
      <c r="K51" s="50"/>
      <c r="L51" s="32"/>
      <c r="M51" s="39"/>
      <c r="N51" s="96"/>
      <c r="O51" s="35"/>
      <c r="P51" s="50"/>
      <c r="Q51" s="32"/>
      <c r="R51" s="39"/>
      <c r="S51" s="96"/>
      <c r="T51" s="35"/>
      <c r="U51" s="50"/>
      <c r="V51" s="32"/>
      <c r="W51" s="39"/>
      <c r="X51" s="96"/>
      <c r="Y51" s="35"/>
      <c r="Z51" s="50"/>
      <c r="AA51" s="32" t="s">
        <v>57</v>
      </c>
      <c r="AB51" s="39">
        <v>1</v>
      </c>
      <c r="AC51" s="96">
        <v>1496</v>
      </c>
      <c r="AD51" s="35">
        <f>AB51*AC51</f>
        <v>1496</v>
      </c>
    </row>
    <row r="52" spans="2:30" s="14" customFormat="1" ht="15" customHeight="1">
      <c r="B52" s="67"/>
      <c r="C52" s="155" t="s">
        <v>12</v>
      </c>
      <c r="D52" s="156"/>
      <c r="E52" s="156"/>
      <c r="F52" s="70"/>
      <c r="G52" s="40"/>
      <c r="H52" s="41"/>
      <c r="I52" s="97"/>
      <c r="J52" s="48">
        <f>SUM(J41:J48)</f>
        <v>244700</v>
      </c>
      <c r="K52" s="70"/>
      <c r="L52" s="40"/>
      <c r="M52" s="41"/>
      <c r="N52" s="97"/>
      <c r="O52" s="48">
        <f>SUM(O41:O47)</f>
        <v>262900</v>
      </c>
      <c r="P52" s="70"/>
      <c r="Q52" s="40"/>
      <c r="R52" s="41"/>
      <c r="S52" s="97"/>
      <c r="T52" s="48">
        <f>SUM(T41:T48)</f>
        <v>323800</v>
      </c>
      <c r="U52" s="70"/>
      <c r="V52" s="40"/>
      <c r="W52" s="41"/>
      <c r="X52" s="97"/>
      <c r="Y52" s="48">
        <f>SUM(Y41:Y48)</f>
        <v>287454</v>
      </c>
      <c r="Z52" s="70"/>
      <c r="AA52" s="40"/>
      <c r="AB52" s="41"/>
      <c r="AC52" s="97"/>
      <c r="AD52" s="48">
        <f>SUM(AD41:AD51)</f>
        <v>359799</v>
      </c>
    </row>
    <row r="53" spans="2:30" s="14" customFormat="1" ht="20.100000000000001" customHeight="1">
      <c r="B53" s="64" t="s">
        <v>40</v>
      </c>
      <c r="C53" s="157" t="s">
        <v>74</v>
      </c>
      <c r="D53" s="142"/>
      <c r="E53" s="142"/>
      <c r="F53" s="71"/>
      <c r="G53" s="44"/>
      <c r="H53" s="45"/>
      <c r="I53" s="95"/>
      <c r="J53" s="35"/>
      <c r="K53" s="71"/>
      <c r="L53" s="44"/>
      <c r="M53" s="45"/>
      <c r="N53" s="95"/>
      <c r="O53" s="35"/>
      <c r="P53" s="71"/>
      <c r="Q53" s="44"/>
      <c r="R53" s="45"/>
      <c r="S53" s="95"/>
      <c r="T53" s="35"/>
      <c r="U53" s="71"/>
      <c r="V53" s="44"/>
      <c r="W53" s="45"/>
      <c r="X53" s="95"/>
      <c r="Y53" s="35"/>
      <c r="Z53" s="71"/>
      <c r="AA53" s="44"/>
      <c r="AB53" s="45"/>
      <c r="AC53" s="95"/>
      <c r="AD53" s="35"/>
    </row>
    <row r="54" spans="2:30" s="14" customFormat="1" ht="20.100000000000001" customHeight="1">
      <c r="B54" s="64"/>
      <c r="C54" s="107" t="s">
        <v>67</v>
      </c>
      <c r="D54" s="109"/>
      <c r="E54" s="109"/>
      <c r="F54" s="71"/>
      <c r="G54" s="44"/>
      <c r="H54" s="45"/>
      <c r="I54" s="95"/>
      <c r="J54" s="35"/>
      <c r="K54" s="71"/>
      <c r="L54" s="44"/>
      <c r="M54" s="45"/>
      <c r="N54" s="95"/>
      <c r="O54" s="35"/>
      <c r="P54" s="71"/>
      <c r="Q54" s="44"/>
      <c r="R54" s="45"/>
      <c r="S54" s="95"/>
      <c r="T54" s="35"/>
      <c r="U54" s="71"/>
      <c r="V54" s="44"/>
      <c r="W54" s="45"/>
      <c r="X54" s="95"/>
      <c r="Y54" s="35"/>
      <c r="Z54" s="71"/>
      <c r="AA54" s="44"/>
      <c r="AB54" s="45"/>
      <c r="AC54" s="95"/>
      <c r="AD54" s="35"/>
    </row>
    <row r="55" spans="2:30" s="14" customFormat="1" ht="15" customHeight="1">
      <c r="B55" s="72"/>
      <c r="C55" s="154" t="s">
        <v>75</v>
      </c>
      <c r="D55" s="142"/>
      <c r="E55" s="142"/>
      <c r="F55" s="50"/>
      <c r="G55" s="32" t="s">
        <v>79</v>
      </c>
      <c r="H55" s="39">
        <v>1</v>
      </c>
      <c r="I55" s="96">
        <v>30000</v>
      </c>
      <c r="J55" s="35">
        <f t="shared" ref="J55:J58" si="20">H55*I55</f>
        <v>30000</v>
      </c>
      <c r="K55" s="50"/>
      <c r="L55" s="32" t="s">
        <v>79</v>
      </c>
      <c r="M55" s="39">
        <v>1</v>
      </c>
      <c r="N55" s="96">
        <v>54000</v>
      </c>
      <c r="O55" s="35">
        <f t="shared" ref="O55:O58" si="21">M55*N55</f>
        <v>54000</v>
      </c>
      <c r="P55" s="50"/>
      <c r="Q55" s="32" t="s">
        <v>79</v>
      </c>
      <c r="R55" s="39">
        <v>1</v>
      </c>
      <c r="S55" s="96">
        <v>50000</v>
      </c>
      <c r="T55" s="35">
        <f t="shared" ref="T55:T58" si="22">R55*S55</f>
        <v>50000</v>
      </c>
      <c r="U55" s="50"/>
      <c r="V55" s="32" t="s">
        <v>79</v>
      </c>
      <c r="W55" s="39">
        <v>1</v>
      </c>
      <c r="X55" s="96">
        <v>48240</v>
      </c>
      <c r="Y55" s="35">
        <f t="shared" ref="Y55:Y58" si="23">W55*X55</f>
        <v>48240</v>
      </c>
      <c r="Z55" s="50"/>
      <c r="AA55" s="32" t="s">
        <v>79</v>
      </c>
      <c r="AB55" s="39">
        <v>1</v>
      </c>
      <c r="AC55" s="96">
        <v>54450</v>
      </c>
      <c r="AD55" s="35">
        <f t="shared" ref="AD55:AD58" si="24">AB55*AC55</f>
        <v>54450</v>
      </c>
    </row>
    <row r="56" spans="2:30" s="14" customFormat="1" ht="15" customHeight="1">
      <c r="B56" s="72"/>
      <c r="C56" s="111" t="s">
        <v>111</v>
      </c>
      <c r="D56" s="109"/>
      <c r="E56" s="109"/>
      <c r="F56" s="50"/>
      <c r="G56" s="32" t="s">
        <v>57</v>
      </c>
      <c r="H56" s="39">
        <v>1</v>
      </c>
      <c r="I56" s="96">
        <v>3600</v>
      </c>
      <c r="J56" s="35">
        <f t="shared" si="20"/>
        <v>3600</v>
      </c>
      <c r="K56" s="50"/>
      <c r="L56" s="32" t="s">
        <v>57</v>
      </c>
      <c r="M56" s="39">
        <v>3</v>
      </c>
      <c r="N56" s="96">
        <v>4500</v>
      </c>
      <c r="O56" s="35">
        <f t="shared" si="21"/>
        <v>13500</v>
      </c>
      <c r="P56" s="50"/>
      <c r="Q56" s="32" t="s">
        <v>57</v>
      </c>
      <c r="R56" s="39">
        <v>3</v>
      </c>
      <c r="S56" s="96">
        <v>4200</v>
      </c>
      <c r="T56" s="35">
        <f t="shared" si="22"/>
        <v>12600</v>
      </c>
      <c r="U56" s="50"/>
      <c r="V56" s="32" t="s">
        <v>57</v>
      </c>
      <c r="W56" s="39">
        <v>1</v>
      </c>
      <c r="X56" s="96">
        <v>3600</v>
      </c>
      <c r="Y56" s="35">
        <f t="shared" si="23"/>
        <v>3600</v>
      </c>
      <c r="Z56" s="50"/>
      <c r="AA56" s="32" t="s">
        <v>57</v>
      </c>
      <c r="AB56" s="39">
        <v>4</v>
      </c>
      <c r="AC56" s="96">
        <v>9350</v>
      </c>
      <c r="AD56" s="35">
        <f t="shared" si="24"/>
        <v>37400</v>
      </c>
    </row>
    <row r="57" spans="2:30" s="14" customFormat="1" ht="15" customHeight="1">
      <c r="B57" s="72"/>
      <c r="C57" s="111" t="s">
        <v>76</v>
      </c>
      <c r="D57" s="109"/>
      <c r="E57" s="109"/>
      <c r="F57" s="50"/>
      <c r="G57" s="32" t="s">
        <v>57</v>
      </c>
      <c r="H57" s="39">
        <v>1</v>
      </c>
      <c r="I57" s="96">
        <v>2850</v>
      </c>
      <c r="J57" s="35">
        <f t="shared" si="20"/>
        <v>2850</v>
      </c>
      <c r="K57" s="50"/>
      <c r="L57" s="32" t="s">
        <v>57</v>
      </c>
      <c r="M57" s="137">
        <v>1</v>
      </c>
      <c r="N57" s="96">
        <v>8600</v>
      </c>
      <c r="O57" s="35">
        <f t="shared" si="21"/>
        <v>8600</v>
      </c>
      <c r="P57" s="50"/>
      <c r="Q57" s="32" t="s">
        <v>57</v>
      </c>
      <c r="R57" s="39">
        <v>2</v>
      </c>
      <c r="S57" s="96">
        <v>3200</v>
      </c>
      <c r="T57" s="35">
        <f t="shared" si="22"/>
        <v>6400</v>
      </c>
      <c r="U57" s="50"/>
      <c r="V57" s="32" t="s">
        <v>57</v>
      </c>
      <c r="W57" s="39">
        <v>1</v>
      </c>
      <c r="X57" s="96">
        <v>2760</v>
      </c>
      <c r="Y57" s="35">
        <f t="shared" si="23"/>
        <v>2760</v>
      </c>
      <c r="Z57" s="50"/>
      <c r="AA57" s="32" t="s">
        <v>57</v>
      </c>
      <c r="AB57" s="39"/>
      <c r="AC57" s="96"/>
      <c r="AD57" s="35">
        <f t="shared" si="24"/>
        <v>0</v>
      </c>
    </row>
    <row r="58" spans="2:30" s="14" customFormat="1" ht="15" customHeight="1">
      <c r="B58" s="72"/>
      <c r="C58" s="111" t="s">
        <v>113</v>
      </c>
      <c r="D58" s="109"/>
      <c r="E58" s="109"/>
      <c r="F58" s="50"/>
      <c r="G58" s="32" t="s">
        <v>57</v>
      </c>
      <c r="H58" s="39">
        <v>1</v>
      </c>
      <c r="I58" s="96">
        <v>1850</v>
      </c>
      <c r="J58" s="35">
        <f t="shared" si="20"/>
        <v>1850</v>
      </c>
      <c r="K58" s="50"/>
      <c r="L58" s="32" t="s">
        <v>57</v>
      </c>
      <c r="M58" s="39">
        <v>2</v>
      </c>
      <c r="N58" s="96">
        <v>4200</v>
      </c>
      <c r="O58" s="35">
        <f t="shared" si="21"/>
        <v>8400</v>
      </c>
      <c r="P58" s="50"/>
      <c r="Q58" s="32" t="s">
        <v>57</v>
      </c>
      <c r="R58" s="39">
        <v>1</v>
      </c>
      <c r="S58" s="96">
        <v>6200</v>
      </c>
      <c r="T58" s="35">
        <f t="shared" si="22"/>
        <v>6200</v>
      </c>
      <c r="U58" s="50"/>
      <c r="V58" s="32" t="s">
        <v>57</v>
      </c>
      <c r="W58" s="39">
        <v>1</v>
      </c>
      <c r="X58" s="96">
        <v>1656</v>
      </c>
      <c r="Y58" s="35">
        <f t="shared" si="23"/>
        <v>1656</v>
      </c>
      <c r="Z58" s="50"/>
      <c r="AA58" s="32" t="s">
        <v>57</v>
      </c>
      <c r="AB58" s="39">
        <v>1</v>
      </c>
      <c r="AC58" s="96">
        <v>7865</v>
      </c>
      <c r="AD58" s="35">
        <f t="shared" si="24"/>
        <v>7865</v>
      </c>
    </row>
    <row r="59" spans="2:30" s="14" customFormat="1" ht="15" customHeight="1">
      <c r="B59" s="72"/>
      <c r="C59" s="111" t="s">
        <v>112</v>
      </c>
      <c r="D59" s="109"/>
      <c r="E59" s="109"/>
      <c r="F59" s="50"/>
      <c r="G59" s="32" t="s">
        <v>78</v>
      </c>
      <c r="H59" s="39">
        <v>2</v>
      </c>
      <c r="I59" s="96">
        <v>5520</v>
      </c>
      <c r="J59" s="35">
        <f>H59*I59</f>
        <v>11040</v>
      </c>
      <c r="K59" s="50"/>
      <c r="L59" s="32" t="s">
        <v>78</v>
      </c>
      <c r="M59" s="39">
        <v>2</v>
      </c>
      <c r="N59" s="96">
        <v>1800</v>
      </c>
      <c r="O59" s="35">
        <f>M59*N59</f>
        <v>3600</v>
      </c>
      <c r="P59" s="50"/>
      <c r="Q59" s="32" t="s">
        <v>24</v>
      </c>
      <c r="R59" s="39">
        <v>1</v>
      </c>
      <c r="S59" s="96">
        <v>8500</v>
      </c>
      <c r="T59" s="35">
        <f>R59*S59</f>
        <v>8500</v>
      </c>
      <c r="U59" s="50"/>
      <c r="V59" s="32" t="s">
        <v>78</v>
      </c>
      <c r="W59" s="39">
        <v>2</v>
      </c>
      <c r="X59" s="96">
        <v>5520</v>
      </c>
      <c r="Y59" s="35">
        <f>W59*X59</f>
        <v>11040</v>
      </c>
      <c r="Z59" s="50"/>
      <c r="AA59" s="32" t="s">
        <v>78</v>
      </c>
      <c r="AB59" s="39">
        <v>2</v>
      </c>
      <c r="AC59" s="96">
        <v>1500</v>
      </c>
      <c r="AD59" s="35">
        <f>AB59*AC59</f>
        <v>3000</v>
      </c>
    </row>
    <row r="60" spans="2:30" s="14" customFormat="1" ht="15" customHeight="1">
      <c r="B60" s="72"/>
      <c r="C60" s="111"/>
      <c r="D60" s="109"/>
      <c r="E60" s="109"/>
      <c r="F60" s="50"/>
      <c r="G60" s="32"/>
      <c r="H60" s="39"/>
      <c r="I60" s="96"/>
      <c r="J60" s="35"/>
      <c r="K60" s="50"/>
      <c r="L60" s="32"/>
      <c r="M60" s="39"/>
      <c r="N60" s="96"/>
      <c r="O60" s="35"/>
      <c r="P60" s="50"/>
      <c r="Q60" s="32"/>
      <c r="R60" s="39"/>
      <c r="S60" s="96"/>
      <c r="T60" s="35"/>
      <c r="U60" s="50"/>
      <c r="V60" s="32"/>
      <c r="W60" s="39"/>
      <c r="X60" s="96"/>
      <c r="Y60" s="35"/>
      <c r="Z60" s="50"/>
      <c r="AA60" s="32"/>
      <c r="AB60" s="39"/>
      <c r="AC60" s="96"/>
      <c r="AD60" s="35"/>
    </row>
    <row r="61" spans="2:30" s="14" customFormat="1" ht="15" customHeight="1">
      <c r="B61" s="72"/>
      <c r="C61" s="139" t="s">
        <v>98</v>
      </c>
      <c r="D61" s="109"/>
      <c r="E61" s="109"/>
      <c r="F61" s="50"/>
      <c r="G61" s="32"/>
      <c r="H61" s="39"/>
      <c r="I61" s="96"/>
      <c r="J61" s="35">
        <f>H61*I61</f>
        <v>0</v>
      </c>
      <c r="K61" s="50"/>
      <c r="L61" s="32"/>
      <c r="M61" s="39"/>
      <c r="N61" s="96"/>
      <c r="O61" s="35"/>
      <c r="P61" s="50"/>
      <c r="Q61" s="32"/>
      <c r="R61" s="39"/>
      <c r="S61" s="96"/>
      <c r="T61" s="35"/>
      <c r="U61" s="50"/>
      <c r="V61" s="32" t="s">
        <v>24</v>
      </c>
      <c r="W61" s="39">
        <v>1</v>
      </c>
      <c r="X61" s="96">
        <v>4000</v>
      </c>
      <c r="Y61" s="35">
        <f>W61*X61</f>
        <v>4000</v>
      </c>
      <c r="Z61" s="50"/>
      <c r="AA61" s="32"/>
      <c r="AB61" s="39"/>
      <c r="AC61" s="96"/>
      <c r="AD61" s="35"/>
    </row>
    <row r="62" spans="2:30" s="14" customFormat="1" ht="15" customHeight="1">
      <c r="B62" s="72"/>
      <c r="C62" s="139" t="s">
        <v>99</v>
      </c>
      <c r="D62" s="109"/>
      <c r="E62" s="109"/>
      <c r="F62" s="50"/>
      <c r="G62" s="32"/>
      <c r="H62" s="39"/>
      <c r="I62" s="96"/>
      <c r="J62" s="35">
        <f>H62*I62</f>
        <v>0</v>
      </c>
      <c r="K62" s="50"/>
      <c r="L62" s="32"/>
      <c r="M62" s="39"/>
      <c r="N62" s="96"/>
      <c r="O62" s="35"/>
      <c r="P62" s="50"/>
      <c r="Q62" s="32"/>
      <c r="R62" s="39"/>
      <c r="S62" s="96"/>
      <c r="T62" s="35"/>
      <c r="U62" s="50"/>
      <c r="V62" s="32" t="s">
        <v>79</v>
      </c>
      <c r="W62" s="39">
        <v>1</v>
      </c>
      <c r="X62" s="96">
        <v>50025</v>
      </c>
      <c r="Y62" s="35">
        <f>W62*X62</f>
        <v>50025</v>
      </c>
      <c r="Z62" s="50"/>
      <c r="AA62" s="32"/>
      <c r="AB62" s="39"/>
      <c r="AC62" s="96"/>
      <c r="AD62" s="35"/>
    </row>
    <row r="63" spans="2:30" s="14" customFormat="1" ht="15" customHeight="1">
      <c r="B63" s="67"/>
      <c r="C63" s="154" t="s">
        <v>114</v>
      </c>
      <c r="D63" s="142"/>
      <c r="E63" s="142"/>
      <c r="F63" s="70"/>
      <c r="G63" s="40"/>
      <c r="H63" s="41"/>
      <c r="I63" s="97"/>
      <c r="J63" s="48">
        <f>SUM(J55:J62)</f>
        <v>49340</v>
      </c>
      <c r="K63" s="70"/>
      <c r="L63" s="40"/>
      <c r="M63" s="41"/>
      <c r="N63" s="97"/>
      <c r="O63" s="48">
        <f>SUM(O55:O59)</f>
        <v>88100</v>
      </c>
      <c r="P63" s="70"/>
      <c r="Q63" s="40"/>
      <c r="R63" s="41"/>
      <c r="S63" s="97"/>
      <c r="T63" s="48">
        <f>SUM(T55:T59)</f>
        <v>83700</v>
      </c>
      <c r="U63" s="70"/>
      <c r="V63" s="40"/>
      <c r="W63" s="41"/>
      <c r="X63" s="97"/>
      <c r="Y63" s="48">
        <f>SUM(Y55:Y62)</f>
        <v>121321</v>
      </c>
      <c r="Z63" s="70"/>
      <c r="AA63" s="40"/>
      <c r="AB63" s="41"/>
      <c r="AC63" s="97"/>
      <c r="AD63" s="48">
        <f>SUM(AD55:AD62)</f>
        <v>102715</v>
      </c>
    </row>
    <row r="64" spans="2:30" s="14" customFormat="1" ht="15" customHeight="1">
      <c r="B64" s="80"/>
      <c r="C64" s="166"/>
      <c r="D64" s="167"/>
      <c r="E64" s="168"/>
      <c r="F64" s="82"/>
      <c r="G64" s="83"/>
      <c r="H64" s="81"/>
      <c r="I64" s="94"/>
      <c r="J64" s="84"/>
      <c r="K64" s="82"/>
      <c r="L64" s="83"/>
      <c r="M64" s="81"/>
      <c r="N64" s="94"/>
      <c r="O64" s="84"/>
      <c r="P64" s="82"/>
      <c r="Q64" s="83"/>
      <c r="R64" s="81"/>
      <c r="S64" s="94"/>
      <c r="T64" s="84"/>
      <c r="U64" s="82"/>
      <c r="V64" s="83"/>
      <c r="W64" s="81"/>
      <c r="X64" s="94"/>
      <c r="Y64" s="84"/>
      <c r="Z64" s="82"/>
      <c r="AA64" s="83"/>
      <c r="AB64" s="81"/>
      <c r="AC64" s="94"/>
      <c r="AD64" s="84"/>
    </row>
    <row r="65" spans="2:30" s="14" customFormat="1" ht="20.100000000000001" customHeight="1">
      <c r="B65" s="64" t="s">
        <v>46</v>
      </c>
      <c r="C65" s="157" t="s">
        <v>25</v>
      </c>
      <c r="D65" s="142"/>
      <c r="E65" s="142"/>
      <c r="F65" s="71"/>
      <c r="G65" s="44"/>
      <c r="H65" s="45"/>
      <c r="I65" s="95"/>
      <c r="J65" s="35"/>
      <c r="K65" s="71"/>
      <c r="L65" s="44"/>
      <c r="M65" s="45"/>
      <c r="N65" s="95"/>
      <c r="O65" s="35"/>
      <c r="P65" s="71"/>
      <c r="Q65" s="44"/>
      <c r="R65" s="45"/>
      <c r="S65" s="95"/>
      <c r="T65" s="35"/>
      <c r="U65" s="71"/>
      <c r="V65" s="44"/>
      <c r="W65" s="45"/>
      <c r="X65" s="95"/>
      <c r="Y65" s="35"/>
      <c r="Z65" s="71"/>
      <c r="AA65" s="44"/>
      <c r="AB65" s="45"/>
      <c r="AC65" s="95"/>
      <c r="AD65" s="35"/>
    </row>
    <row r="66" spans="2:30" s="14" customFormat="1" ht="15" customHeight="1">
      <c r="B66" s="72">
        <v>1</v>
      </c>
      <c r="C66" s="154" t="s">
        <v>25</v>
      </c>
      <c r="D66" s="142"/>
      <c r="E66" s="142"/>
      <c r="F66" s="50"/>
      <c r="G66" s="47" t="s">
        <v>24</v>
      </c>
      <c r="H66" s="49">
        <v>1</v>
      </c>
      <c r="I66" s="96">
        <v>60000</v>
      </c>
      <c r="J66" s="35">
        <f t="shared" ref="J66" si="25">H66*I66</f>
        <v>60000</v>
      </c>
      <c r="K66" s="50"/>
      <c r="L66" s="47" t="s">
        <v>24</v>
      </c>
      <c r="M66" s="49">
        <v>1</v>
      </c>
      <c r="N66" s="96">
        <v>160000</v>
      </c>
      <c r="O66" s="35">
        <f t="shared" ref="O66" si="26">M66*N66</f>
        <v>160000</v>
      </c>
      <c r="P66" s="50"/>
      <c r="Q66" s="47" t="s">
        <v>24</v>
      </c>
      <c r="R66" s="49">
        <v>1</v>
      </c>
      <c r="S66" s="96">
        <v>80000</v>
      </c>
      <c r="T66" s="35">
        <f t="shared" ref="T66" si="27">R66*S66</f>
        <v>80000</v>
      </c>
      <c r="U66" s="50"/>
      <c r="V66" s="47" t="s">
        <v>24</v>
      </c>
      <c r="W66" s="49">
        <v>1</v>
      </c>
      <c r="X66" s="96">
        <v>67353.490000000005</v>
      </c>
      <c r="Y66" s="35">
        <f t="shared" ref="Y66" si="28">W66*X66</f>
        <v>67353.490000000005</v>
      </c>
      <c r="Z66" s="50"/>
      <c r="AA66" s="47" t="s">
        <v>24</v>
      </c>
      <c r="AB66" s="49">
        <v>1</v>
      </c>
      <c r="AC66" s="96">
        <v>387935</v>
      </c>
      <c r="AD66" s="35">
        <f t="shared" ref="AD66" si="29">AB66*AC66</f>
        <v>387935</v>
      </c>
    </row>
    <row r="67" spans="2:30" s="14" customFormat="1" ht="15" customHeight="1">
      <c r="B67" s="67"/>
      <c r="C67" s="155" t="s">
        <v>12</v>
      </c>
      <c r="D67" s="156"/>
      <c r="E67" s="156"/>
      <c r="F67" s="70"/>
      <c r="G67" s="40"/>
      <c r="H67" s="41"/>
      <c r="I67" s="97"/>
      <c r="J67" s="48">
        <f>SUM(J66:J66)</f>
        <v>60000</v>
      </c>
      <c r="K67" s="70"/>
      <c r="L67" s="40"/>
      <c r="M67" s="41"/>
      <c r="N67" s="97"/>
      <c r="O67" s="48">
        <f>SUM(O66:O66)</f>
        <v>160000</v>
      </c>
      <c r="P67" s="70"/>
      <c r="Q67" s="40"/>
      <c r="R67" s="41"/>
      <c r="S67" s="97"/>
      <c r="T67" s="48">
        <f>SUM(T66:T66)</f>
        <v>80000</v>
      </c>
      <c r="U67" s="70"/>
      <c r="V67" s="40"/>
      <c r="W67" s="41"/>
      <c r="X67" s="97"/>
      <c r="Y67" s="48">
        <f>SUM(Y66:Y66)</f>
        <v>67353.490000000005</v>
      </c>
      <c r="Z67" s="70"/>
      <c r="AA67" s="40"/>
      <c r="AB67" s="41"/>
      <c r="AC67" s="97"/>
      <c r="AD67" s="48">
        <f>SUM(AD66:AD66)</f>
        <v>387935</v>
      </c>
    </row>
    <row r="68" spans="2:30" s="14" customFormat="1" ht="15" customHeight="1">
      <c r="B68" s="67"/>
      <c r="C68" s="112"/>
      <c r="D68" s="113"/>
      <c r="E68" s="113"/>
      <c r="F68" s="70"/>
      <c r="G68" s="44"/>
      <c r="H68" s="45"/>
      <c r="I68" s="95"/>
      <c r="J68" s="48"/>
      <c r="K68" s="70"/>
      <c r="L68" s="44"/>
      <c r="M68" s="45"/>
      <c r="N68" s="95"/>
      <c r="O68" s="48"/>
      <c r="P68" s="70"/>
      <c r="Q68" s="44"/>
      <c r="R68" s="45"/>
      <c r="S68" s="95"/>
      <c r="T68" s="48"/>
      <c r="U68" s="70"/>
      <c r="V68" s="44"/>
      <c r="W68" s="45"/>
      <c r="X68" s="95"/>
      <c r="Y68" s="48"/>
      <c r="Z68" s="70"/>
      <c r="AA68" s="44"/>
      <c r="AB68" s="45"/>
      <c r="AC68" s="95"/>
      <c r="AD68" s="48"/>
    </row>
    <row r="69" spans="2:30" s="14" customFormat="1" ht="20.100000000000001" customHeight="1">
      <c r="B69" s="64" t="s">
        <v>40</v>
      </c>
      <c r="C69" s="157" t="s">
        <v>26</v>
      </c>
      <c r="D69" s="142"/>
      <c r="E69" s="142"/>
      <c r="F69" s="71" t="s">
        <v>47</v>
      </c>
      <c r="G69" s="47"/>
      <c r="H69" s="101" t="s">
        <v>48</v>
      </c>
      <c r="I69" s="102" t="s">
        <v>49</v>
      </c>
      <c r="J69" s="35"/>
      <c r="K69" s="71" t="s">
        <v>47</v>
      </c>
      <c r="L69" s="150" t="s">
        <v>48</v>
      </c>
      <c r="M69" s="151"/>
      <c r="N69" s="102" t="s">
        <v>49</v>
      </c>
      <c r="O69" s="35"/>
      <c r="P69" s="71" t="s">
        <v>47</v>
      </c>
      <c r="Q69" s="47"/>
      <c r="R69" s="101" t="s">
        <v>48</v>
      </c>
      <c r="S69" s="102" t="s">
        <v>49</v>
      </c>
      <c r="T69" s="35"/>
      <c r="U69" s="71" t="s">
        <v>47</v>
      </c>
      <c r="V69" s="47"/>
      <c r="W69" s="101" t="s">
        <v>48</v>
      </c>
      <c r="X69" s="102" t="s">
        <v>49</v>
      </c>
      <c r="Y69" s="35"/>
      <c r="Z69" s="71" t="s">
        <v>47</v>
      </c>
      <c r="AA69" s="47"/>
      <c r="AB69" s="101" t="s">
        <v>48</v>
      </c>
      <c r="AC69" s="102" t="s">
        <v>49</v>
      </c>
      <c r="AD69" s="35"/>
    </row>
    <row r="70" spans="2:30" s="14" customFormat="1" ht="20.100000000000001" customHeight="1">
      <c r="B70" s="64"/>
      <c r="C70" s="108" t="s">
        <v>82</v>
      </c>
      <c r="D70" s="109"/>
      <c r="E70" s="109"/>
      <c r="F70" s="71"/>
      <c r="G70" s="47"/>
      <c r="H70" s="101"/>
      <c r="I70" s="102"/>
      <c r="J70" s="35"/>
      <c r="K70" s="71"/>
      <c r="L70" s="47"/>
      <c r="M70" s="101"/>
      <c r="N70" s="102"/>
      <c r="O70" s="35"/>
      <c r="P70" s="71"/>
      <c r="Q70" s="47"/>
      <c r="R70" s="101"/>
      <c r="S70" s="102"/>
      <c r="T70" s="35"/>
      <c r="U70" s="71"/>
      <c r="V70" s="47"/>
      <c r="W70" s="101"/>
      <c r="X70" s="102"/>
      <c r="Y70" s="35"/>
      <c r="Z70" s="71"/>
      <c r="AA70" s="47"/>
      <c r="AB70" s="101"/>
      <c r="AC70" s="102"/>
      <c r="AD70" s="35"/>
    </row>
    <row r="71" spans="2:30" s="14" customFormat="1" ht="15" customHeight="1">
      <c r="B71" s="72"/>
      <c r="C71" s="141" t="s">
        <v>80</v>
      </c>
      <c r="D71" s="142"/>
      <c r="E71" s="142"/>
      <c r="F71" s="50">
        <v>1</v>
      </c>
      <c r="G71" s="47" t="s">
        <v>35</v>
      </c>
      <c r="H71" s="49">
        <v>21</v>
      </c>
      <c r="I71" s="96">
        <v>1200</v>
      </c>
      <c r="J71" s="35">
        <f>I71*H71*F71</f>
        <v>25200</v>
      </c>
      <c r="K71" s="50">
        <v>1</v>
      </c>
      <c r="L71" s="47" t="s">
        <v>35</v>
      </c>
      <c r="M71" s="49">
        <v>21</v>
      </c>
      <c r="N71" s="96">
        <v>980</v>
      </c>
      <c r="O71" s="35">
        <f>N71*M71*K71</f>
        <v>20580</v>
      </c>
      <c r="P71" s="50">
        <v>1</v>
      </c>
      <c r="Q71" s="47" t="s">
        <v>35</v>
      </c>
      <c r="R71" s="49">
        <v>21</v>
      </c>
      <c r="S71" s="96">
        <v>1000</v>
      </c>
      <c r="T71" s="35">
        <f>S71*R71*P71</f>
        <v>21000</v>
      </c>
      <c r="U71" s="50">
        <v>1</v>
      </c>
      <c r="V71" s="47" t="s">
        <v>35</v>
      </c>
      <c r="W71" s="49">
        <v>21</v>
      </c>
      <c r="X71" s="96">
        <v>2055.09</v>
      </c>
      <c r="Y71" s="35">
        <f>X71*W71*U71</f>
        <v>43156.89</v>
      </c>
      <c r="Z71" s="50">
        <v>1</v>
      </c>
      <c r="AA71" s="47" t="s">
        <v>35</v>
      </c>
      <c r="AB71" s="49">
        <v>21</v>
      </c>
      <c r="AC71" s="96">
        <v>1527.39</v>
      </c>
      <c r="AD71" s="35">
        <v>32075.09</v>
      </c>
    </row>
    <row r="72" spans="2:30" s="14" customFormat="1" ht="15" customHeight="1">
      <c r="B72" s="72"/>
      <c r="C72" s="141" t="s">
        <v>41</v>
      </c>
      <c r="D72" s="142"/>
      <c r="E72" s="142"/>
      <c r="F72" s="50">
        <v>1</v>
      </c>
      <c r="G72" s="47" t="s">
        <v>35</v>
      </c>
      <c r="H72" s="49">
        <v>21</v>
      </c>
      <c r="I72" s="96">
        <v>1100</v>
      </c>
      <c r="J72" s="35">
        <f t="shared" ref="J72:J75" si="30">I72*H72*F72</f>
        <v>23100</v>
      </c>
      <c r="K72" s="50">
        <v>1</v>
      </c>
      <c r="L72" s="47" t="s">
        <v>35</v>
      </c>
      <c r="M72" s="49">
        <v>21</v>
      </c>
      <c r="N72" s="96">
        <v>900</v>
      </c>
      <c r="O72" s="35">
        <f t="shared" ref="O72:O75" si="31">N72*M72*K72</f>
        <v>18900</v>
      </c>
      <c r="P72" s="50">
        <v>1</v>
      </c>
      <c r="Q72" s="47" t="s">
        <v>35</v>
      </c>
      <c r="R72" s="49">
        <v>21</v>
      </c>
      <c r="S72" s="96">
        <v>900</v>
      </c>
      <c r="T72" s="35">
        <f t="shared" ref="T72:T75" si="32">S72*R72*P72</f>
        <v>18900</v>
      </c>
      <c r="U72" s="50">
        <v>1</v>
      </c>
      <c r="V72" s="47" t="s">
        <v>35</v>
      </c>
      <c r="W72" s="49">
        <v>21</v>
      </c>
      <c r="X72" s="96">
        <v>1322.66</v>
      </c>
      <c r="Y72" s="35">
        <f t="shared" ref="Y72:Y77" si="33">X72*W72*U72</f>
        <v>27775.86</v>
      </c>
      <c r="Z72" s="50">
        <v>1</v>
      </c>
      <c r="AA72" s="47" t="s">
        <v>35</v>
      </c>
      <c r="AB72" s="49">
        <v>21</v>
      </c>
      <c r="AC72" s="96">
        <v>1333.26</v>
      </c>
      <c r="AD72" s="35">
        <v>27998.51</v>
      </c>
    </row>
    <row r="73" spans="2:30" s="14" customFormat="1" ht="15" customHeight="1">
      <c r="B73" s="72"/>
      <c r="C73" s="141" t="s">
        <v>27</v>
      </c>
      <c r="D73" s="142"/>
      <c r="E73" s="142"/>
      <c r="F73" s="50">
        <v>4</v>
      </c>
      <c r="G73" s="47" t="s">
        <v>35</v>
      </c>
      <c r="H73" s="49">
        <v>21</v>
      </c>
      <c r="I73" s="96">
        <v>1100</v>
      </c>
      <c r="J73" s="35">
        <f t="shared" si="30"/>
        <v>92400</v>
      </c>
      <c r="K73" s="50">
        <v>2</v>
      </c>
      <c r="L73" s="47" t="s">
        <v>35</v>
      </c>
      <c r="M73" s="49">
        <v>21</v>
      </c>
      <c r="N73" s="96">
        <v>850</v>
      </c>
      <c r="O73" s="35">
        <f t="shared" si="31"/>
        <v>35700</v>
      </c>
      <c r="P73" s="50">
        <v>3</v>
      </c>
      <c r="Q73" s="47" t="s">
        <v>35</v>
      </c>
      <c r="R73" s="49">
        <v>21</v>
      </c>
      <c r="S73" s="96">
        <v>650</v>
      </c>
      <c r="T73" s="35">
        <f t="shared" si="32"/>
        <v>40950</v>
      </c>
      <c r="U73" s="50">
        <v>2</v>
      </c>
      <c r="V73" s="47" t="s">
        <v>35</v>
      </c>
      <c r="W73" s="49">
        <v>21</v>
      </c>
      <c r="X73" s="96">
        <v>1445.14</v>
      </c>
      <c r="Y73" s="35">
        <f t="shared" si="33"/>
        <v>60695.880000000005</v>
      </c>
      <c r="Z73" s="50">
        <v>4</v>
      </c>
      <c r="AA73" s="47" t="s">
        <v>35</v>
      </c>
      <c r="AB73" s="49">
        <v>21</v>
      </c>
      <c r="AC73" s="96">
        <v>1137.3</v>
      </c>
      <c r="AD73" s="35">
        <v>95533.52</v>
      </c>
    </row>
    <row r="74" spans="2:30" s="14" customFormat="1" ht="15" customHeight="1">
      <c r="B74" s="72"/>
      <c r="C74" s="141" t="s">
        <v>45</v>
      </c>
      <c r="D74" s="142"/>
      <c r="E74" s="142"/>
      <c r="F74" s="50">
        <v>2</v>
      </c>
      <c r="G74" s="47" t="s">
        <v>35</v>
      </c>
      <c r="H74" s="49">
        <v>21</v>
      </c>
      <c r="I74" s="96">
        <v>1100</v>
      </c>
      <c r="J74" s="35">
        <f t="shared" si="30"/>
        <v>46200</v>
      </c>
      <c r="K74" s="50">
        <v>2</v>
      </c>
      <c r="L74" s="47" t="s">
        <v>35</v>
      </c>
      <c r="M74" s="49">
        <v>21</v>
      </c>
      <c r="N74" s="96">
        <v>850</v>
      </c>
      <c r="O74" s="35">
        <f t="shared" si="31"/>
        <v>35700</v>
      </c>
      <c r="P74" s="50">
        <v>2</v>
      </c>
      <c r="Q74" s="47" t="s">
        <v>35</v>
      </c>
      <c r="R74" s="49">
        <v>21</v>
      </c>
      <c r="S74" s="96">
        <v>600</v>
      </c>
      <c r="T74" s="35">
        <f t="shared" si="32"/>
        <v>25200</v>
      </c>
      <c r="U74" s="50">
        <v>2</v>
      </c>
      <c r="V74" s="47" t="s">
        <v>35</v>
      </c>
      <c r="W74" s="49">
        <v>21</v>
      </c>
      <c r="X74" s="96">
        <v>1445.14</v>
      </c>
      <c r="Y74" s="35">
        <f t="shared" si="33"/>
        <v>60695.880000000005</v>
      </c>
      <c r="Z74" s="50">
        <v>3</v>
      </c>
      <c r="AA74" s="47" t="s">
        <v>35</v>
      </c>
      <c r="AB74" s="49">
        <v>21</v>
      </c>
      <c r="AC74" s="96">
        <v>1137.3</v>
      </c>
      <c r="AD74" s="35">
        <v>71650.14</v>
      </c>
    </row>
    <row r="75" spans="2:30" s="14" customFormat="1" ht="15" customHeight="1">
      <c r="B75" s="72"/>
      <c r="C75" s="141" t="s">
        <v>42</v>
      </c>
      <c r="D75" s="142"/>
      <c r="E75" s="142"/>
      <c r="F75" s="50">
        <v>4</v>
      </c>
      <c r="G75" s="47" t="s">
        <v>35</v>
      </c>
      <c r="H75" s="49">
        <v>21</v>
      </c>
      <c r="I75" s="96">
        <v>1000</v>
      </c>
      <c r="J75" s="35">
        <f t="shared" si="30"/>
        <v>84000</v>
      </c>
      <c r="K75" s="50">
        <v>4</v>
      </c>
      <c r="L75" s="47" t="s">
        <v>35</v>
      </c>
      <c r="M75" s="49">
        <v>21</v>
      </c>
      <c r="N75" s="96">
        <v>800</v>
      </c>
      <c r="O75" s="35">
        <f t="shared" si="31"/>
        <v>67200</v>
      </c>
      <c r="P75" s="50">
        <v>4</v>
      </c>
      <c r="Q75" s="47" t="s">
        <v>35</v>
      </c>
      <c r="R75" s="49">
        <v>21</v>
      </c>
      <c r="S75" s="96">
        <v>550</v>
      </c>
      <c r="T75" s="35">
        <f t="shared" si="32"/>
        <v>46200</v>
      </c>
      <c r="U75" s="50">
        <v>4</v>
      </c>
      <c r="V75" s="47" t="s">
        <v>35</v>
      </c>
      <c r="W75" s="49">
        <v>21</v>
      </c>
      <c r="X75" s="96">
        <v>1200.1199999999999</v>
      </c>
      <c r="Y75" s="35">
        <f t="shared" si="33"/>
        <v>100810.07999999999</v>
      </c>
      <c r="Z75" s="50">
        <v>10</v>
      </c>
      <c r="AA75" s="47" t="s">
        <v>35</v>
      </c>
      <c r="AB75" s="49">
        <v>21</v>
      </c>
      <c r="AC75" s="96">
        <v>859.1</v>
      </c>
      <c r="AD75" s="35">
        <v>180411.79</v>
      </c>
    </row>
    <row r="76" spans="2:30" s="14" customFormat="1" ht="15" customHeight="1">
      <c r="B76" s="72"/>
      <c r="C76" s="247" t="s">
        <v>100</v>
      </c>
      <c r="D76" s="248"/>
      <c r="E76" s="248"/>
      <c r="F76" s="50"/>
      <c r="G76" s="47"/>
      <c r="H76" s="49"/>
      <c r="I76" s="96"/>
      <c r="J76" s="35"/>
      <c r="K76" s="50"/>
      <c r="L76" s="47"/>
      <c r="M76" s="49"/>
      <c r="N76" s="96"/>
      <c r="O76" s="35"/>
      <c r="P76" s="50"/>
      <c r="Q76" s="47"/>
      <c r="R76" s="49"/>
      <c r="S76" s="96"/>
      <c r="T76" s="35"/>
      <c r="U76" s="50">
        <v>1</v>
      </c>
      <c r="V76" s="47" t="s">
        <v>35</v>
      </c>
      <c r="W76" s="49">
        <v>21</v>
      </c>
      <c r="X76" s="96">
        <v>1710.13</v>
      </c>
      <c r="Y76" s="35">
        <f t="shared" si="33"/>
        <v>35912.730000000003</v>
      </c>
      <c r="Z76" s="50"/>
      <c r="AA76" s="47"/>
      <c r="AB76" s="49"/>
      <c r="AC76" s="96"/>
      <c r="AD76" s="35"/>
    </row>
    <row r="77" spans="2:30" s="14" customFormat="1" ht="15" customHeight="1">
      <c r="B77" s="72"/>
      <c r="C77" s="247" t="s">
        <v>101</v>
      </c>
      <c r="D77" s="248"/>
      <c r="E77" s="248"/>
      <c r="F77" s="50"/>
      <c r="G77" s="47"/>
      <c r="H77" s="49"/>
      <c r="I77" s="96"/>
      <c r="J77" s="35"/>
      <c r="K77" s="50"/>
      <c r="L77" s="47"/>
      <c r="M77" s="49"/>
      <c r="N77" s="96"/>
      <c r="O77" s="35"/>
      <c r="P77" s="50"/>
      <c r="Q77" s="47"/>
      <c r="R77" s="49"/>
      <c r="S77" s="96"/>
      <c r="T77" s="35"/>
      <c r="U77" s="50">
        <v>1</v>
      </c>
      <c r="V77" s="47" t="s">
        <v>35</v>
      </c>
      <c r="W77" s="49">
        <v>21</v>
      </c>
      <c r="X77" s="96">
        <v>1445.14</v>
      </c>
      <c r="Y77" s="35">
        <f t="shared" si="33"/>
        <v>30347.940000000002</v>
      </c>
      <c r="Z77" s="50"/>
      <c r="AA77" s="47"/>
      <c r="AB77" s="49"/>
      <c r="AC77" s="96"/>
      <c r="AD77" s="35"/>
    </row>
    <row r="78" spans="2:30" s="14" customFormat="1" ht="15" customHeight="1">
      <c r="B78" s="72"/>
      <c r="C78" s="155" t="s">
        <v>12</v>
      </c>
      <c r="D78" s="156"/>
      <c r="E78" s="156"/>
      <c r="F78" s="71"/>
      <c r="G78" s="47"/>
      <c r="H78" s="45"/>
      <c r="I78" s="95"/>
      <c r="J78" s="48">
        <f>SUM(J71:J77)</f>
        <v>270900</v>
      </c>
      <c r="K78" s="71"/>
      <c r="L78" s="47"/>
      <c r="M78" s="45"/>
      <c r="N78" s="95"/>
      <c r="O78" s="48">
        <f>SUM(O71:O77)</f>
        <v>178080</v>
      </c>
      <c r="P78" s="71"/>
      <c r="Q78" s="47"/>
      <c r="R78" s="45"/>
      <c r="S78" s="95"/>
      <c r="T78" s="48">
        <f>SUM(T71:T77)</f>
        <v>152250</v>
      </c>
      <c r="U78" s="71"/>
      <c r="V78" s="47"/>
      <c r="W78" s="45"/>
      <c r="X78" s="95"/>
      <c r="Y78" s="48">
        <f>SUM(Y71:Y77)</f>
        <v>359395.25999999995</v>
      </c>
      <c r="Z78" s="71"/>
      <c r="AA78" s="47"/>
      <c r="AB78" s="45"/>
      <c r="AC78" s="95"/>
      <c r="AD78" s="48">
        <v>407669.04</v>
      </c>
    </row>
    <row r="79" spans="2:30" s="14" customFormat="1" ht="20.100000000000001" customHeight="1">
      <c r="B79" s="64"/>
      <c r="C79" s="108" t="s">
        <v>83</v>
      </c>
      <c r="D79" s="109"/>
      <c r="E79" s="109"/>
      <c r="F79" s="71"/>
      <c r="G79" s="47"/>
      <c r="H79" s="101"/>
      <c r="I79" s="102"/>
      <c r="J79" s="35"/>
      <c r="K79" s="71"/>
      <c r="L79" s="47"/>
      <c r="M79" s="101"/>
      <c r="N79" s="102"/>
      <c r="O79" s="35"/>
      <c r="P79" s="71"/>
      <c r="Q79" s="47"/>
      <c r="R79" s="101"/>
      <c r="S79" s="102"/>
      <c r="T79" s="35"/>
      <c r="U79" s="71"/>
      <c r="V79" s="47"/>
      <c r="W79" s="101"/>
      <c r="X79" s="102"/>
      <c r="Y79" s="35"/>
      <c r="Z79" s="71"/>
      <c r="AA79" s="47"/>
      <c r="AB79" s="101"/>
      <c r="AC79" s="102"/>
      <c r="AD79" s="35"/>
    </row>
    <row r="80" spans="2:30" s="14" customFormat="1" ht="15" customHeight="1">
      <c r="B80" s="72"/>
      <c r="C80" s="141" t="s">
        <v>80</v>
      </c>
      <c r="D80" s="142"/>
      <c r="E80" s="142"/>
      <c r="F80" s="50">
        <v>1</v>
      </c>
      <c r="G80" s="47" t="s">
        <v>35</v>
      </c>
      <c r="H80" s="49">
        <v>14</v>
      </c>
      <c r="I80" s="96">
        <v>1200</v>
      </c>
      <c r="J80" s="35">
        <f>I80*H80*F80</f>
        <v>16800</v>
      </c>
      <c r="K80" s="50">
        <v>1</v>
      </c>
      <c r="L80" s="47" t="s">
        <v>35</v>
      </c>
      <c r="M80" s="49">
        <v>14</v>
      </c>
      <c r="N80" s="96">
        <v>980</v>
      </c>
      <c r="O80" s="35">
        <f>N80*M80*K80</f>
        <v>13720</v>
      </c>
      <c r="P80" s="50">
        <v>1</v>
      </c>
      <c r="Q80" s="47" t="s">
        <v>35</v>
      </c>
      <c r="R80" s="49">
        <v>14</v>
      </c>
      <c r="S80" s="96">
        <v>1000</v>
      </c>
      <c r="T80" s="35">
        <f>S80*R80*P80</f>
        <v>14000</v>
      </c>
      <c r="U80" s="50">
        <v>1</v>
      </c>
      <c r="V80" s="47" t="s">
        <v>35</v>
      </c>
      <c r="W80" s="49">
        <v>14</v>
      </c>
      <c r="X80" s="96">
        <v>2055.09</v>
      </c>
      <c r="Y80" s="35">
        <f>X80*W80*U80</f>
        <v>28771.260000000002</v>
      </c>
      <c r="Z80" s="50">
        <v>1</v>
      </c>
      <c r="AA80" s="47" t="s">
        <v>35</v>
      </c>
      <c r="AB80" s="49">
        <v>14</v>
      </c>
      <c r="AC80" s="96">
        <v>1527.39</v>
      </c>
      <c r="AD80" s="35">
        <f>AC80*AB80*Z80</f>
        <v>21383.460000000003</v>
      </c>
    </row>
    <row r="81" spans="2:30" s="14" customFormat="1" ht="15" customHeight="1">
      <c r="B81" s="72"/>
      <c r="C81" s="141" t="s">
        <v>41</v>
      </c>
      <c r="D81" s="142"/>
      <c r="E81" s="142"/>
      <c r="F81" s="50">
        <v>1</v>
      </c>
      <c r="G81" s="47" t="s">
        <v>35</v>
      </c>
      <c r="H81" s="49">
        <v>14</v>
      </c>
      <c r="I81" s="96">
        <v>1100</v>
      </c>
      <c r="J81" s="35">
        <f t="shared" ref="J81:J84" si="34">I81*H81*F81</f>
        <v>15400</v>
      </c>
      <c r="K81" s="50">
        <v>1</v>
      </c>
      <c r="L81" s="47" t="s">
        <v>35</v>
      </c>
      <c r="M81" s="49">
        <v>14</v>
      </c>
      <c r="N81" s="96">
        <v>900</v>
      </c>
      <c r="O81" s="35">
        <f t="shared" ref="O81:O84" si="35">N81*M81*K81</f>
        <v>12600</v>
      </c>
      <c r="P81" s="50">
        <v>1</v>
      </c>
      <c r="Q81" s="47" t="s">
        <v>35</v>
      </c>
      <c r="R81" s="49">
        <v>14</v>
      </c>
      <c r="S81" s="96">
        <v>900</v>
      </c>
      <c r="T81" s="35">
        <f t="shared" ref="T81:T84" si="36">S81*R81*P81</f>
        <v>12600</v>
      </c>
      <c r="U81" s="50">
        <v>1</v>
      </c>
      <c r="V81" s="47" t="s">
        <v>35</v>
      </c>
      <c r="W81" s="49">
        <v>14</v>
      </c>
      <c r="X81" s="96">
        <v>1322.66</v>
      </c>
      <c r="Y81" s="35">
        <f t="shared" ref="Y81:Y84" si="37">X81*W81*U81</f>
        <v>18517.240000000002</v>
      </c>
      <c r="Z81" s="50">
        <v>1</v>
      </c>
      <c r="AA81" s="47" t="s">
        <v>35</v>
      </c>
      <c r="AB81" s="49">
        <v>14</v>
      </c>
      <c r="AC81" s="96">
        <v>1333.26</v>
      </c>
      <c r="AD81" s="35">
        <f t="shared" ref="AD81:AD87" si="38">AC81*AB81*Z81</f>
        <v>18665.64</v>
      </c>
    </row>
    <row r="82" spans="2:30" s="14" customFormat="1" ht="15" customHeight="1">
      <c r="B82" s="72"/>
      <c r="C82" s="141" t="s">
        <v>27</v>
      </c>
      <c r="D82" s="142"/>
      <c r="E82" s="142"/>
      <c r="F82" s="50">
        <v>4</v>
      </c>
      <c r="G82" s="47" t="s">
        <v>35</v>
      </c>
      <c r="H82" s="49">
        <v>14</v>
      </c>
      <c r="I82" s="96">
        <v>1100</v>
      </c>
      <c r="J82" s="35">
        <f t="shared" si="34"/>
        <v>61600</v>
      </c>
      <c r="K82" s="50">
        <v>2</v>
      </c>
      <c r="L82" s="47" t="s">
        <v>35</v>
      </c>
      <c r="M82" s="49">
        <v>14</v>
      </c>
      <c r="N82" s="96">
        <v>850</v>
      </c>
      <c r="O82" s="35">
        <f t="shared" si="35"/>
        <v>23800</v>
      </c>
      <c r="P82" s="50">
        <v>3</v>
      </c>
      <c r="Q82" s="47" t="s">
        <v>35</v>
      </c>
      <c r="R82" s="49">
        <v>14</v>
      </c>
      <c r="S82" s="96">
        <v>650</v>
      </c>
      <c r="T82" s="35">
        <f t="shared" si="36"/>
        <v>27300</v>
      </c>
      <c r="U82" s="50">
        <v>3</v>
      </c>
      <c r="V82" s="47" t="s">
        <v>35</v>
      </c>
      <c r="W82" s="49">
        <v>14</v>
      </c>
      <c r="X82" s="96">
        <v>1445.14</v>
      </c>
      <c r="Y82" s="35">
        <f t="shared" si="37"/>
        <v>60695.880000000005</v>
      </c>
      <c r="Z82" s="50">
        <v>6</v>
      </c>
      <c r="AA82" s="47" t="s">
        <v>35</v>
      </c>
      <c r="AB82" s="49">
        <v>14</v>
      </c>
      <c r="AC82" s="96">
        <v>1137.3</v>
      </c>
      <c r="AD82" s="35">
        <f t="shared" si="38"/>
        <v>95533.2</v>
      </c>
    </row>
    <row r="83" spans="2:30" s="14" customFormat="1" ht="15" customHeight="1">
      <c r="B83" s="72"/>
      <c r="C83" s="141" t="s">
        <v>45</v>
      </c>
      <c r="D83" s="142"/>
      <c r="E83" s="142"/>
      <c r="F83" s="50">
        <v>2</v>
      </c>
      <c r="G83" s="47" t="s">
        <v>35</v>
      </c>
      <c r="H83" s="49">
        <v>14</v>
      </c>
      <c r="I83" s="96">
        <v>1100</v>
      </c>
      <c r="J83" s="35">
        <f t="shared" si="34"/>
        <v>30800</v>
      </c>
      <c r="K83" s="50">
        <v>2</v>
      </c>
      <c r="L83" s="47" t="s">
        <v>35</v>
      </c>
      <c r="M83" s="49">
        <v>14</v>
      </c>
      <c r="N83" s="96">
        <v>850</v>
      </c>
      <c r="O83" s="35">
        <f t="shared" si="35"/>
        <v>23800</v>
      </c>
      <c r="P83" s="50">
        <v>2</v>
      </c>
      <c r="Q83" s="47" t="s">
        <v>35</v>
      </c>
      <c r="R83" s="49">
        <v>14</v>
      </c>
      <c r="S83" s="96">
        <v>600</v>
      </c>
      <c r="T83" s="35">
        <f t="shared" si="36"/>
        <v>16800</v>
      </c>
      <c r="U83" s="50">
        <v>2</v>
      </c>
      <c r="V83" s="47" t="s">
        <v>35</v>
      </c>
      <c r="W83" s="49">
        <v>14</v>
      </c>
      <c r="X83" s="96">
        <v>1445.14</v>
      </c>
      <c r="Y83" s="35">
        <f t="shared" si="37"/>
        <v>40463.920000000006</v>
      </c>
      <c r="Z83" s="50">
        <v>4</v>
      </c>
      <c r="AA83" s="47" t="s">
        <v>35</v>
      </c>
      <c r="AB83" s="49">
        <v>14</v>
      </c>
      <c r="AC83" s="96">
        <v>1137.3</v>
      </c>
      <c r="AD83" s="35">
        <f t="shared" si="38"/>
        <v>63688.799999999996</v>
      </c>
    </row>
    <row r="84" spans="2:30" s="14" customFormat="1" ht="15" customHeight="1">
      <c r="B84" s="72"/>
      <c r="C84" s="141" t="s">
        <v>42</v>
      </c>
      <c r="D84" s="142"/>
      <c r="E84" s="142"/>
      <c r="F84" s="50">
        <v>4</v>
      </c>
      <c r="G84" s="47" t="s">
        <v>35</v>
      </c>
      <c r="H84" s="49">
        <v>14</v>
      </c>
      <c r="I84" s="96">
        <v>1000</v>
      </c>
      <c r="J84" s="35">
        <f t="shared" si="34"/>
        <v>56000</v>
      </c>
      <c r="K84" s="50">
        <v>4</v>
      </c>
      <c r="L84" s="47" t="s">
        <v>35</v>
      </c>
      <c r="M84" s="49">
        <v>14</v>
      </c>
      <c r="N84" s="96">
        <v>800</v>
      </c>
      <c r="O84" s="35">
        <f t="shared" si="35"/>
        <v>44800</v>
      </c>
      <c r="P84" s="50">
        <v>4</v>
      </c>
      <c r="Q84" s="47" t="s">
        <v>35</v>
      </c>
      <c r="R84" s="49">
        <v>14</v>
      </c>
      <c r="S84" s="96">
        <v>550</v>
      </c>
      <c r="T84" s="35">
        <f t="shared" si="36"/>
        <v>30800</v>
      </c>
      <c r="U84" s="50">
        <v>4</v>
      </c>
      <c r="V84" s="47" t="s">
        <v>35</v>
      </c>
      <c r="W84" s="49">
        <v>14</v>
      </c>
      <c r="X84" s="96">
        <v>1200.1199999999999</v>
      </c>
      <c r="Y84" s="35">
        <f t="shared" si="37"/>
        <v>67206.720000000001</v>
      </c>
      <c r="Z84" s="50">
        <v>12</v>
      </c>
      <c r="AA84" s="47" t="s">
        <v>35</v>
      </c>
      <c r="AB84" s="49">
        <v>14</v>
      </c>
      <c r="AC84" s="96">
        <v>859.1</v>
      </c>
      <c r="AD84" s="35">
        <f t="shared" si="38"/>
        <v>144328.79999999999</v>
      </c>
    </row>
    <row r="85" spans="2:30" s="14" customFormat="1" ht="15" customHeight="1">
      <c r="B85" s="72"/>
      <c r="C85" s="141" t="s">
        <v>106</v>
      </c>
      <c r="D85" s="142"/>
      <c r="E85" s="142"/>
      <c r="F85" s="50"/>
      <c r="G85" s="47"/>
      <c r="H85" s="49"/>
      <c r="I85" s="96"/>
      <c r="J85" s="35"/>
      <c r="K85" s="50"/>
      <c r="L85" s="47"/>
      <c r="M85" s="49"/>
      <c r="N85" s="96"/>
      <c r="O85" s="35"/>
      <c r="P85" s="50"/>
      <c r="Q85" s="47"/>
      <c r="R85" s="49"/>
      <c r="S85" s="96"/>
      <c r="T85" s="35"/>
      <c r="U85" s="50"/>
      <c r="V85" s="47"/>
      <c r="W85" s="49"/>
      <c r="X85" s="96"/>
      <c r="Y85" s="35"/>
      <c r="Z85" s="50">
        <v>2</v>
      </c>
      <c r="AA85" s="47" t="s">
        <v>35</v>
      </c>
      <c r="AB85" s="49">
        <v>7</v>
      </c>
      <c r="AC85" s="96">
        <v>1137.3</v>
      </c>
      <c r="AD85" s="35">
        <f t="shared" si="38"/>
        <v>15922.199999999999</v>
      </c>
    </row>
    <row r="86" spans="2:30" s="14" customFormat="1" ht="15" customHeight="1">
      <c r="B86" s="72"/>
      <c r="C86" s="141" t="s">
        <v>107</v>
      </c>
      <c r="D86" s="142"/>
      <c r="E86" s="142"/>
      <c r="F86" s="50"/>
      <c r="G86" s="47"/>
      <c r="H86" s="49"/>
      <c r="I86" s="96"/>
      <c r="J86" s="35"/>
      <c r="K86" s="50"/>
      <c r="L86" s="47"/>
      <c r="M86" s="49"/>
      <c r="N86" s="96"/>
      <c r="O86" s="35"/>
      <c r="P86" s="50"/>
      <c r="Q86" s="47"/>
      <c r="R86" s="49"/>
      <c r="S86" s="96"/>
      <c r="T86" s="35"/>
      <c r="U86" s="50"/>
      <c r="V86" s="47"/>
      <c r="W86" s="49"/>
      <c r="X86" s="96"/>
      <c r="Y86" s="35"/>
      <c r="Z86" s="50">
        <v>2</v>
      </c>
      <c r="AA86" s="47" t="s">
        <v>35</v>
      </c>
      <c r="AB86" s="49">
        <v>7</v>
      </c>
      <c r="AC86" s="96">
        <v>1137.3</v>
      </c>
      <c r="AD86" s="35">
        <f t="shared" si="38"/>
        <v>15922.199999999999</v>
      </c>
    </row>
    <row r="87" spans="2:30" s="14" customFormat="1" ht="15" customHeight="1">
      <c r="B87" s="72"/>
      <c r="C87" s="141" t="s">
        <v>108</v>
      </c>
      <c r="D87" s="142"/>
      <c r="E87" s="142"/>
      <c r="F87" s="50"/>
      <c r="G87" s="47"/>
      <c r="H87" s="49"/>
      <c r="I87" s="96"/>
      <c r="J87" s="35"/>
      <c r="K87" s="50"/>
      <c r="L87" s="47"/>
      <c r="M87" s="49"/>
      <c r="N87" s="96"/>
      <c r="O87" s="35"/>
      <c r="P87" s="50"/>
      <c r="Q87" s="47"/>
      <c r="R87" s="49"/>
      <c r="S87" s="96"/>
      <c r="T87" s="35"/>
      <c r="U87" s="50"/>
      <c r="V87" s="47"/>
      <c r="W87" s="49"/>
      <c r="X87" s="96"/>
      <c r="Y87" s="35"/>
      <c r="Z87" s="50">
        <v>1</v>
      </c>
      <c r="AA87" s="47" t="s">
        <v>35</v>
      </c>
      <c r="AB87" s="49">
        <v>14</v>
      </c>
      <c r="AC87" s="96">
        <v>859.1</v>
      </c>
      <c r="AD87" s="35">
        <f t="shared" si="38"/>
        <v>12027.4</v>
      </c>
    </row>
    <row r="88" spans="2:30" s="14" customFormat="1" ht="15" customHeight="1">
      <c r="B88" s="72"/>
      <c r="C88" s="123"/>
      <c r="D88" s="93"/>
      <c r="E88" s="93"/>
      <c r="F88" s="32"/>
      <c r="G88" s="98"/>
      <c r="H88" s="49"/>
      <c r="I88" s="96"/>
      <c r="J88" s="35"/>
      <c r="K88" s="32"/>
      <c r="L88" s="98"/>
      <c r="M88" s="49"/>
      <c r="N88" s="96"/>
      <c r="O88" s="35"/>
      <c r="P88" s="32"/>
      <c r="Q88" s="98"/>
      <c r="R88" s="49"/>
      <c r="S88" s="96"/>
      <c r="T88" s="35"/>
      <c r="U88" s="32"/>
      <c r="V88" s="98"/>
      <c r="W88" s="49"/>
      <c r="X88" s="96"/>
      <c r="Y88" s="35"/>
      <c r="Z88" s="32"/>
      <c r="AA88" s="98"/>
      <c r="AB88" s="49"/>
      <c r="AC88" s="96"/>
      <c r="AD88" s="35"/>
    </row>
    <row r="89" spans="2:30" s="14" customFormat="1" ht="15" customHeight="1">
      <c r="B89" s="72"/>
      <c r="C89" s="155" t="s">
        <v>12</v>
      </c>
      <c r="D89" s="156"/>
      <c r="E89" s="156"/>
      <c r="F89" s="71"/>
      <c r="G89" s="47"/>
      <c r="H89" s="45"/>
      <c r="I89" s="95"/>
      <c r="J89" s="48">
        <f>SUM(J80:J88)</f>
        <v>180600</v>
      </c>
      <c r="K89" s="71"/>
      <c r="L89" s="47"/>
      <c r="M89" s="45"/>
      <c r="N89" s="95"/>
      <c r="O89" s="48">
        <f>SUM(O80:O88)</f>
        <v>118720</v>
      </c>
      <c r="P89" s="71"/>
      <c r="Q89" s="47"/>
      <c r="R89" s="45"/>
      <c r="S89" s="95"/>
      <c r="T89" s="48">
        <f>SUM(T80:T88)</f>
        <v>101500</v>
      </c>
      <c r="U89" s="71"/>
      <c r="V89" s="47"/>
      <c r="W89" s="45"/>
      <c r="X89" s="95"/>
      <c r="Y89" s="48">
        <f>SUM(Y80:Y88)</f>
        <v>215655.02000000002</v>
      </c>
      <c r="Z89" s="71"/>
      <c r="AA89" s="47"/>
      <c r="AB89" s="45"/>
      <c r="AC89" s="95"/>
      <c r="AD89" s="48">
        <v>387472.98</v>
      </c>
    </row>
    <row r="90" spans="2:30" s="14" customFormat="1" ht="15" customHeight="1">
      <c r="B90" s="72"/>
      <c r="C90" s="162" t="s">
        <v>12</v>
      </c>
      <c r="D90" s="163"/>
      <c r="E90" s="163"/>
      <c r="F90" s="163"/>
      <c r="G90" s="163"/>
      <c r="H90" s="45"/>
      <c r="I90" s="95"/>
      <c r="J90" s="48"/>
      <c r="K90" s="71"/>
      <c r="L90" s="47"/>
      <c r="M90" s="45"/>
      <c r="N90" s="95"/>
      <c r="O90" s="48">
        <f>O78+O89</f>
        <v>296800</v>
      </c>
      <c r="P90" s="71"/>
      <c r="Q90" s="47"/>
      <c r="R90" s="45"/>
      <c r="S90" s="95"/>
      <c r="T90" s="48"/>
      <c r="U90" s="71"/>
      <c r="V90" s="47"/>
      <c r="W90" s="45"/>
      <c r="X90" s="95"/>
      <c r="Y90" s="48"/>
      <c r="Z90" s="71"/>
      <c r="AA90" s="47"/>
      <c r="AB90" s="45"/>
      <c r="AC90" s="95"/>
      <c r="AD90" s="48"/>
    </row>
    <row r="91" spans="2:30" s="14" customFormat="1" ht="20.100000000000001" customHeight="1">
      <c r="B91" s="64" t="s">
        <v>84</v>
      </c>
      <c r="C91" s="157" t="s">
        <v>88</v>
      </c>
      <c r="D91" s="142"/>
      <c r="E91" s="142"/>
      <c r="F91" s="71"/>
      <c r="G91" s="44"/>
      <c r="H91" s="45"/>
      <c r="I91" s="95"/>
      <c r="J91" s="35">
        <v>12500</v>
      </c>
      <c r="K91" s="71"/>
      <c r="L91" s="44"/>
      <c r="M91" s="45"/>
      <c r="N91" s="95"/>
      <c r="O91" s="35">
        <v>4472.78</v>
      </c>
      <c r="P91" s="71"/>
      <c r="Q91" s="44"/>
      <c r="R91" s="45"/>
      <c r="S91" s="95"/>
      <c r="T91" s="35">
        <v>4272.25</v>
      </c>
      <c r="U91" s="71"/>
      <c r="V91" s="44"/>
      <c r="W91" s="45"/>
      <c r="X91" s="95"/>
      <c r="Y91" s="35">
        <v>12747.14</v>
      </c>
      <c r="Z91" s="71"/>
      <c r="AA91" s="44"/>
      <c r="AB91" s="45"/>
      <c r="AC91" s="95"/>
      <c r="AD91" s="35">
        <v>10014</v>
      </c>
    </row>
    <row r="92" spans="2:30" s="14" customFormat="1" ht="20.100000000000001" customHeight="1">
      <c r="B92" s="64" t="s">
        <v>85</v>
      </c>
      <c r="C92" s="107" t="s">
        <v>87</v>
      </c>
      <c r="D92" s="109"/>
      <c r="E92" s="109"/>
      <c r="F92" s="71"/>
      <c r="G92" s="44"/>
      <c r="H92" s="45"/>
      <c r="I92" s="95"/>
      <c r="J92" s="35">
        <f>(J96+J97+J98)*0.03</f>
        <v>46045.758000000002</v>
      </c>
      <c r="K92" s="71"/>
      <c r="L92" s="44"/>
      <c r="M92" s="45"/>
      <c r="N92" s="95"/>
      <c r="O92" s="35">
        <v>95530</v>
      </c>
      <c r="P92" s="71"/>
      <c r="Q92" s="44"/>
      <c r="R92" s="45"/>
      <c r="S92" s="95"/>
      <c r="T92" s="138">
        <v>119334.5</v>
      </c>
      <c r="U92" s="71"/>
      <c r="V92" s="44"/>
      <c r="W92" s="45"/>
      <c r="X92" s="95"/>
      <c r="Y92" s="35">
        <v>91051</v>
      </c>
      <c r="Z92" s="71"/>
      <c r="AA92" s="44"/>
      <c r="AB92" s="45"/>
      <c r="AC92" s="95"/>
      <c r="AD92" s="35">
        <v>100184.8</v>
      </c>
    </row>
    <row r="93" spans="2:30" s="14" customFormat="1" ht="15" customHeight="1">
      <c r="B93" s="72"/>
      <c r="C93" s="160"/>
      <c r="D93" s="161"/>
      <c r="E93" s="161"/>
      <c r="F93" s="71"/>
      <c r="G93" s="47"/>
      <c r="H93" s="45"/>
      <c r="I93" s="95"/>
      <c r="J93" s="35"/>
      <c r="K93" s="71"/>
      <c r="L93" s="47"/>
      <c r="M93" s="45"/>
      <c r="N93" s="95"/>
      <c r="O93" s="35"/>
      <c r="P93" s="71"/>
      <c r="Q93" s="47"/>
      <c r="R93" s="45"/>
      <c r="S93" s="95"/>
      <c r="T93" s="35"/>
      <c r="U93" s="71"/>
      <c r="V93" s="47"/>
      <c r="W93" s="45"/>
      <c r="X93" s="95"/>
      <c r="Y93" s="35"/>
      <c r="Z93" s="71"/>
      <c r="AA93" s="47"/>
      <c r="AB93" s="45"/>
      <c r="AC93" s="95"/>
      <c r="AD93" s="35"/>
    </row>
    <row r="94" spans="2:30" s="14" customFormat="1" ht="15" customHeight="1">
      <c r="B94" s="72"/>
      <c r="C94" s="158" t="s">
        <v>29</v>
      </c>
      <c r="D94" s="159"/>
      <c r="E94" s="159"/>
      <c r="F94" s="71"/>
      <c r="G94" s="47"/>
      <c r="H94" s="45"/>
      <c r="I94" s="95"/>
      <c r="J94" s="35"/>
      <c r="K94" s="71"/>
      <c r="L94" s="47"/>
      <c r="M94" s="45" t="s">
        <v>17</v>
      </c>
      <c r="N94" s="95"/>
      <c r="O94" s="35"/>
      <c r="P94" s="71"/>
      <c r="Q94" s="47"/>
      <c r="R94" s="45"/>
      <c r="S94" s="95"/>
      <c r="T94" s="35"/>
      <c r="U94" s="71"/>
      <c r="V94" s="47"/>
      <c r="W94" s="45"/>
      <c r="X94" s="95"/>
      <c r="Y94" s="35"/>
      <c r="Z94" s="71"/>
      <c r="AA94" s="47"/>
      <c r="AB94" s="45"/>
      <c r="AC94" s="95"/>
      <c r="AD94" s="35"/>
    </row>
    <row r="95" spans="2:30" s="14" customFormat="1" ht="15" customHeight="1">
      <c r="B95" s="72"/>
      <c r="C95" s="158" t="s">
        <v>37</v>
      </c>
      <c r="D95" s="171"/>
      <c r="E95" s="171"/>
      <c r="F95" s="71"/>
      <c r="G95" s="47"/>
      <c r="H95" s="45"/>
      <c r="I95" s="95"/>
      <c r="J95" s="63">
        <f>J15</f>
        <v>105000</v>
      </c>
      <c r="K95" s="71"/>
      <c r="L95" s="47"/>
      <c r="M95" s="45"/>
      <c r="N95" s="95"/>
      <c r="O95" s="63">
        <f>O15</f>
        <v>100000</v>
      </c>
      <c r="P95" s="71"/>
      <c r="Q95" s="47"/>
      <c r="R95" s="45"/>
      <c r="S95" s="95"/>
      <c r="T95" s="63">
        <f>T15</f>
        <v>75000</v>
      </c>
      <c r="U95" s="71"/>
      <c r="V95" s="47"/>
      <c r="W95" s="45"/>
      <c r="X95" s="95"/>
      <c r="Y95" s="63">
        <f>Y15</f>
        <v>145957</v>
      </c>
      <c r="Z95" s="71"/>
      <c r="AA95" s="47"/>
      <c r="AB95" s="45"/>
      <c r="AC95" s="95"/>
      <c r="AD95" s="63">
        <f>AD15</f>
        <v>410366</v>
      </c>
    </row>
    <row r="96" spans="2:30" s="14" customFormat="1" ht="15" customHeight="1">
      <c r="B96" s="72"/>
      <c r="C96" s="158" t="s">
        <v>86</v>
      </c>
      <c r="D96" s="159"/>
      <c r="E96" s="159"/>
      <c r="F96" s="71"/>
      <c r="G96" s="47"/>
      <c r="H96" s="45"/>
      <c r="I96" s="95"/>
      <c r="J96" s="48">
        <f>J22+J38+J52+J63+J67</f>
        <v>869464</v>
      </c>
      <c r="K96" s="71"/>
      <c r="L96" s="47"/>
      <c r="M96" s="45"/>
      <c r="N96" s="95"/>
      <c r="O96" s="48">
        <f>O22+O38+O52+O63+O67</f>
        <v>855300</v>
      </c>
      <c r="P96" s="71"/>
      <c r="Q96" s="47"/>
      <c r="R96" s="45"/>
      <c r="S96" s="95"/>
      <c r="T96" s="48">
        <f>T22+T38+T52+T63+T67</f>
        <v>1010570</v>
      </c>
      <c r="U96" s="71"/>
      <c r="V96" s="47"/>
      <c r="W96" s="45"/>
      <c r="X96" s="95"/>
      <c r="Y96" s="140">
        <v>983842.09</v>
      </c>
      <c r="Z96" s="71"/>
      <c r="AA96" s="47"/>
      <c r="AB96" s="45"/>
      <c r="AC96" s="95"/>
      <c r="AD96" s="48">
        <f>AD22+AD38+AD52+AD63</f>
        <v>1001848</v>
      </c>
    </row>
    <row r="97" spans="2:30" s="14" customFormat="1" ht="15" customHeight="1">
      <c r="B97" s="72"/>
      <c r="C97" s="158" t="s">
        <v>30</v>
      </c>
      <c r="D97" s="159"/>
      <c r="E97" s="159"/>
      <c r="F97" s="71"/>
      <c r="G97" s="47"/>
      <c r="H97" s="45"/>
      <c r="I97" s="95"/>
      <c r="J97" s="48">
        <f>J78+J89</f>
        <v>451500</v>
      </c>
      <c r="K97" s="71"/>
      <c r="L97" s="47"/>
      <c r="M97" s="45"/>
      <c r="N97" s="95"/>
      <c r="O97" s="48">
        <f>O90</f>
        <v>296800</v>
      </c>
      <c r="P97" s="71"/>
      <c r="Q97" s="47"/>
      <c r="R97" s="45"/>
      <c r="S97" s="95"/>
      <c r="T97" s="48">
        <f>T78+T89</f>
        <v>253750</v>
      </c>
      <c r="U97" s="71"/>
      <c r="V97" s="47"/>
      <c r="W97" s="45"/>
      <c r="X97" s="95"/>
      <c r="Y97" s="140">
        <v>642257</v>
      </c>
      <c r="Z97" s="71"/>
      <c r="AA97" s="47"/>
      <c r="AB97" s="45"/>
      <c r="AC97" s="95"/>
      <c r="AD97" s="48">
        <f>AD78+AD89</f>
        <v>795142.02</v>
      </c>
    </row>
    <row r="98" spans="2:30" s="14" customFormat="1" ht="15" customHeight="1">
      <c r="B98" s="72"/>
      <c r="C98" s="158" t="s">
        <v>31</v>
      </c>
      <c r="D98" s="159"/>
      <c r="E98" s="159"/>
      <c r="F98" s="71"/>
      <c r="G98" s="47"/>
      <c r="H98" s="45"/>
      <c r="I98" s="95"/>
      <c r="J98" s="48">
        <f>SUM(J95:J97)*0.15</f>
        <v>213894.6</v>
      </c>
      <c r="K98" s="71"/>
      <c r="L98" s="47"/>
      <c r="M98" s="45"/>
      <c r="N98" s="95"/>
      <c r="O98" s="48">
        <v>143295</v>
      </c>
      <c r="P98" s="71"/>
      <c r="Q98" s="47"/>
      <c r="R98" s="45"/>
      <c r="S98" s="95"/>
      <c r="T98" s="48">
        <v>238669</v>
      </c>
      <c r="U98" s="71"/>
      <c r="V98" s="47"/>
      <c r="W98" s="45"/>
      <c r="X98" s="95"/>
      <c r="Y98" s="48">
        <v>281378.14</v>
      </c>
      <c r="Z98" s="71"/>
      <c r="AA98" s="47"/>
      <c r="AB98" s="45"/>
      <c r="AC98" s="95"/>
      <c r="AD98" s="48">
        <v>347633.22</v>
      </c>
    </row>
    <row r="99" spans="2:30" s="14" customFormat="1" ht="15" customHeight="1">
      <c r="B99" s="72"/>
      <c r="C99" s="191" t="s">
        <v>32</v>
      </c>
      <c r="D99" s="192"/>
      <c r="E99" s="192"/>
      <c r="F99" s="71"/>
      <c r="G99" s="47"/>
      <c r="H99" s="45"/>
      <c r="I99" s="95"/>
      <c r="J99" s="48">
        <f>SUM(J93:J98)</f>
        <v>1639858.6</v>
      </c>
      <c r="K99" s="71"/>
      <c r="L99" s="47"/>
      <c r="M99" s="45"/>
      <c r="N99" s="95"/>
      <c r="O99" s="48">
        <f>SUM(O91:O98)</f>
        <v>1495397.78</v>
      </c>
      <c r="P99" s="71"/>
      <c r="Q99" s="47"/>
      <c r="R99" s="45"/>
      <c r="S99" s="95"/>
      <c r="T99" s="48">
        <f>SUM(T91:T98)</f>
        <v>1701595.75</v>
      </c>
      <c r="U99" s="71"/>
      <c r="V99" s="47"/>
      <c r="W99" s="45"/>
      <c r="X99" s="95"/>
      <c r="Y99" s="48">
        <f>SUM(Y93:Y98)</f>
        <v>2053434.23</v>
      </c>
      <c r="Z99" s="71"/>
      <c r="AA99" s="47"/>
      <c r="AB99" s="45"/>
      <c r="AC99" s="95"/>
      <c r="AD99" s="48">
        <f>SUM(AD91:AD98)</f>
        <v>2665188.04</v>
      </c>
    </row>
    <row r="100" spans="2:30" s="14" customFormat="1" ht="15" customHeight="1">
      <c r="B100" s="72"/>
      <c r="C100" s="191" t="s">
        <v>33</v>
      </c>
      <c r="D100" s="192"/>
      <c r="E100" s="193"/>
      <c r="F100" s="71"/>
      <c r="G100" s="47"/>
      <c r="H100" s="45"/>
      <c r="I100" s="46"/>
      <c r="J100" s="62">
        <f>J99*1.12</f>
        <v>1836641.6320000002</v>
      </c>
      <c r="K100" s="71"/>
      <c r="L100" s="47"/>
      <c r="M100" s="45"/>
      <c r="N100" s="46"/>
      <c r="O100" s="62">
        <f>O99*1.12</f>
        <v>1674845.5136000002</v>
      </c>
      <c r="P100" s="71"/>
      <c r="Q100" s="47"/>
      <c r="R100" s="45"/>
      <c r="S100" s="46"/>
      <c r="T100" s="62">
        <f>T99*1.12</f>
        <v>1905787.2400000002</v>
      </c>
      <c r="U100" s="71"/>
      <c r="V100" s="47"/>
      <c r="W100" s="45"/>
      <c r="X100" s="46"/>
      <c r="Y100" s="62">
        <f>Y99*1.12</f>
        <v>2299846.3376000002</v>
      </c>
      <c r="Z100" s="71"/>
      <c r="AA100" s="47"/>
      <c r="AB100" s="45"/>
      <c r="AC100" s="46"/>
      <c r="AD100" s="62">
        <f>AD99*1.12</f>
        <v>2985010.6048000003</v>
      </c>
    </row>
    <row r="101" spans="2:30" s="14" customFormat="1" ht="15" customHeight="1" thickBot="1">
      <c r="B101" s="72"/>
      <c r="C101" s="146" t="s">
        <v>34</v>
      </c>
      <c r="D101" s="147"/>
      <c r="E101" s="147"/>
      <c r="F101" s="146"/>
      <c r="G101" s="147"/>
      <c r="H101" s="147"/>
      <c r="I101" s="148"/>
      <c r="J101" s="35"/>
      <c r="K101" s="146"/>
      <c r="L101" s="147"/>
      <c r="M101" s="147"/>
      <c r="N101" s="148"/>
      <c r="O101" s="35"/>
      <c r="P101" s="146"/>
      <c r="Q101" s="147"/>
      <c r="R101" s="147"/>
      <c r="S101" s="148"/>
      <c r="T101" s="35"/>
      <c r="U101" s="146"/>
      <c r="V101" s="147"/>
      <c r="W101" s="147"/>
      <c r="X101" s="148"/>
      <c r="Y101" s="35"/>
      <c r="Z101" s="146"/>
      <c r="AA101" s="147"/>
      <c r="AB101" s="147"/>
      <c r="AC101" s="148"/>
      <c r="AD101" s="35"/>
    </row>
    <row r="102" spans="2:30" s="24" customFormat="1" ht="24.95" customHeight="1" thickBot="1">
      <c r="B102" s="65"/>
      <c r="C102" s="175" t="s">
        <v>13</v>
      </c>
      <c r="D102" s="176"/>
      <c r="E102" s="176"/>
      <c r="F102" s="51"/>
      <c r="G102" s="52"/>
      <c r="H102" s="53"/>
      <c r="I102" s="54" t="s">
        <v>14</v>
      </c>
      <c r="J102" s="92">
        <f>J99</f>
        <v>1639858.6</v>
      </c>
      <c r="K102" s="51"/>
      <c r="L102" s="52"/>
      <c r="M102" s="53"/>
      <c r="N102" s="54" t="s">
        <v>14</v>
      </c>
      <c r="O102" s="92">
        <f>O99</f>
        <v>1495397.78</v>
      </c>
      <c r="P102" s="51"/>
      <c r="Q102" s="52"/>
      <c r="R102" s="53"/>
      <c r="S102" s="54" t="s">
        <v>14</v>
      </c>
      <c r="T102" s="92">
        <f>T99</f>
        <v>1701595.75</v>
      </c>
      <c r="U102" s="51"/>
      <c r="V102" s="52"/>
      <c r="W102" s="53"/>
      <c r="X102" s="54" t="s">
        <v>14</v>
      </c>
      <c r="Y102" s="92">
        <f>Y99</f>
        <v>2053434.23</v>
      </c>
      <c r="Z102" s="51"/>
      <c r="AA102" s="52"/>
      <c r="AB102" s="53"/>
      <c r="AC102" s="54" t="s">
        <v>14</v>
      </c>
      <c r="AD102" s="92">
        <f>AD99</f>
        <v>2665188.04</v>
      </c>
    </row>
    <row r="103" spans="2:30" ht="8.25" customHeight="1" thickBot="1">
      <c r="B103" s="55"/>
      <c r="C103" s="56"/>
      <c r="D103" s="56"/>
      <c r="E103" s="56"/>
      <c r="F103" s="56"/>
      <c r="G103" s="56"/>
      <c r="H103" s="56"/>
      <c r="I103" s="56"/>
      <c r="J103" s="57"/>
      <c r="L103" s="19"/>
      <c r="M103" s="22"/>
      <c r="Q103" s="19"/>
      <c r="R103" s="22"/>
      <c r="V103" s="19"/>
      <c r="W103" s="22"/>
      <c r="AA103" s="19"/>
      <c r="AB103" s="22"/>
    </row>
    <row r="104" spans="2:30" s="15" customFormat="1" ht="11.25" customHeight="1">
      <c r="B104" s="181" t="s">
        <v>15</v>
      </c>
      <c r="C104" s="184" t="s">
        <v>21</v>
      </c>
      <c r="D104" s="185"/>
      <c r="E104" s="185"/>
      <c r="F104" s="118"/>
      <c r="G104" s="194" t="s">
        <v>18</v>
      </c>
      <c r="H104" s="195"/>
      <c r="I104" s="195"/>
      <c r="J104" s="196"/>
      <c r="L104" s="20"/>
      <c r="M104" s="20"/>
      <c r="Q104" s="20"/>
      <c r="R104" s="20"/>
      <c r="V104" s="20"/>
      <c r="W104" s="20"/>
      <c r="AA104" s="20"/>
      <c r="AB104" s="20"/>
    </row>
    <row r="105" spans="2:30" s="16" customFormat="1" ht="12" customHeight="1">
      <c r="B105" s="182"/>
      <c r="C105" s="186"/>
      <c r="D105" s="187"/>
      <c r="E105" s="187"/>
      <c r="F105" s="119"/>
      <c r="G105" s="197"/>
      <c r="H105" s="198"/>
      <c r="I105" s="198"/>
      <c r="J105" s="199"/>
      <c r="L105" s="21"/>
      <c r="M105" s="21"/>
      <c r="Q105" s="21"/>
      <c r="R105" s="21"/>
      <c r="V105" s="21"/>
      <c r="W105" s="21"/>
      <c r="AA105" s="21"/>
      <c r="AB105" s="21"/>
    </row>
    <row r="106" spans="2:30" s="17" customFormat="1" ht="23.25" customHeight="1">
      <c r="B106" s="183"/>
      <c r="C106" s="177"/>
      <c r="D106" s="178"/>
      <c r="E106" s="178"/>
      <c r="F106" s="117"/>
      <c r="G106" s="188"/>
      <c r="H106" s="189"/>
      <c r="I106" s="189"/>
      <c r="J106" s="190"/>
      <c r="L106" s="20"/>
      <c r="M106" s="20"/>
      <c r="N106" s="15"/>
      <c r="O106" s="15"/>
      <c r="Q106" s="20"/>
      <c r="R106" s="20"/>
      <c r="S106" s="15"/>
      <c r="T106" s="15"/>
      <c r="V106" s="20"/>
      <c r="W106" s="20"/>
      <c r="X106" s="15"/>
      <c r="Y106" s="15"/>
      <c r="AA106" s="20"/>
      <c r="AB106" s="20"/>
      <c r="AC106" s="15"/>
      <c r="AD106" s="15"/>
    </row>
    <row r="107" spans="2:30" s="17" customFormat="1" ht="16.5" customHeight="1" thickBot="1">
      <c r="B107" s="66" t="s">
        <v>16</v>
      </c>
      <c r="C107" s="152"/>
      <c r="D107" s="153"/>
      <c r="E107" s="153"/>
      <c r="F107" s="110"/>
      <c r="G107" s="200"/>
      <c r="H107" s="201"/>
      <c r="I107" s="201"/>
      <c r="J107" s="202"/>
      <c r="L107" s="20"/>
      <c r="M107" s="20"/>
      <c r="N107" s="15"/>
      <c r="O107" s="15"/>
      <c r="Q107" s="20"/>
      <c r="R107" s="20"/>
      <c r="S107" s="15"/>
      <c r="T107" s="15"/>
      <c r="V107" s="20"/>
      <c r="W107" s="20"/>
      <c r="X107" s="15"/>
      <c r="Y107" s="15"/>
      <c r="AA107" s="20"/>
      <c r="AB107" s="20"/>
      <c r="AC107" s="15"/>
      <c r="AD107" s="15"/>
    </row>
    <row r="108" spans="2:30" s="16" customFormat="1" ht="15" customHeight="1">
      <c r="B108" s="172" t="s">
        <v>19</v>
      </c>
      <c r="C108" s="172"/>
      <c r="D108" s="172"/>
      <c r="E108" s="172"/>
      <c r="F108" s="172"/>
      <c r="G108" s="172"/>
      <c r="H108" s="172"/>
      <c r="I108" s="172"/>
      <c r="J108" s="172"/>
      <c r="L108" s="21"/>
      <c r="M108" s="21"/>
      <c r="Q108" s="21"/>
      <c r="R108" s="21"/>
      <c r="V108" s="21"/>
      <c r="W108" s="21"/>
      <c r="AA108" s="21"/>
      <c r="AB108" s="21"/>
    </row>
    <row r="109" spans="2:30" ht="15" customHeight="1">
      <c r="B109" s="173"/>
      <c r="C109" s="173"/>
      <c r="D109" s="173"/>
      <c r="E109" s="173"/>
      <c r="F109" s="173"/>
      <c r="G109" s="173"/>
      <c r="H109" s="173"/>
      <c r="I109" s="173"/>
      <c r="J109" s="173"/>
    </row>
    <row r="110" spans="2:30" ht="15" customHeight="1">
      <c r="B110" s="174" t="s">
        <v>20</v>
      </c>
      <c r="C110" s="174"/>
      <c r="D110" s="174"/>
      <c r="E110" s="174"/>
      <c r="F110" s="174"/>
      <c r="G110" s="174"/>
      <c r="H110" s="174"/>
      <c r="I110" s="174"/>
      <c r="J110" s="174"/>
    </row>
    <row r="111" spans="2:30" ht="15" customHeight="1">
      <c r="B111" s="174"/>
      <c r="C111" s="174"/>
      <c r="D111" s="174"/>
      <c r="E111" s="174"/>
      <c r="F111" s="174"/>
      <c r="G111" s="174"/>
      <c r="H111" s="174"/>
      <c r="I111" s="174"/>
      <c r="J111" s="174"/>
    </row>
    <row r="112" spans="2:30" ht="15" customHeight="1">
      <c r="B112" s="116"/>
      <c r="C112" s="116"/>
      <c r="D112" s="116"/>
      <c r="E112" s="116"/>
      <c r="F112" s="116"/>
      <c r="G112" s="116"/>
      <c r="H112" s="116"/>
      <c r="I112" s="116"/>
      <c r="J112" s="116"/>
    </row>
    <row r="113" spans="2:9" ht="15" customHeight="1">
      <c r="B113" s="86"/>
      <c r="C113" s="85"/>
      <c r="D113" s="87"/>
      <c r="E113" s="87"/>
      <c r="F113" s="87"/>
      <c r="G113" s="87"/>
    </row>
    <row r="114" spans="2:9" ht="15" customHeight="1">
      <c r="C114" s="2" t="s">
        <v>36</v>
      </c>
    </row>
    <row r="115" spans="2:9" ht="15" customHeight="1"/>
    <row r="116" spans="2:9" ht="15" customHeight="1">
      <c r="C116" s="2" t="s">
        <v>21</v>
      </c>
      <c r="D116" s="77"/>
      <c r="E116" s="76"/>
      <c r="F116" s="179"/>
      <c r="G116" s="180"/>
      <c r="H116" s="180"/>
      <c r="I116" s="78"/>
    </row>
    <row r="117" spans="2:9" ht="15" customHeight="1">
      <c r="E117" s="75"/>
      <c r="F117" s="169" t="s">
        <v>22</v>
      </c>
      <c r="G117" s="170"/>
      <c r="H117" s="170"/>
      <c r="I117" s="75"/>
    </row>
    <row r="118" spans="2:9" ht="15" customHeight="1"/>
  </sheetData>
  <mergeCells count="96">
    <mergeCell ref="B1:D4"/>
    <mergeCell ref="E1:G2"/>
    <mergeCell ref="H1:J4"/>
    <mergeCell ref="E3:G4"/>
    <mergeCell ref="D6:G7"/>
    <mergeCell ref="I6:J6"/>
    <mergeCell ref="I7:J7"/>
    <mergeCell ref="C13:E13"/>
    <mergeCell ref="D8:G8"/>
    <mergeCell ref="I8:J8"/>
    <mergeCell ref="B9:D9"/>
    <mergeCell ref="F9:J9"/>
    <mergeCell ref="U9:Y9"/>
    <mergeCell ref="Z9:AD9"/>
    <mergeCell ref="C10:E10"/>
    <mergeCell ref="C11:E11"/>
    <mergeCell ref="C12:E12"/>
    <mergeCell ref="K9:O9"/>
    <mergeCell ref="P9:T9"/>
    <mergeCell ref="C15:E15"/>
    <mergeCell ref="C17:E17"/>
    <mergeCell ref="C18:E18"/>
    <mergeCell ref="C19:E19"/>
    <mergeCell ref="C20:E20"/>
    <mergeCell ref="C41:E41"/>
    <mergeCell ref="L20:M20"/>
    <mergeCell ref="Q20:R20"/>
    <mergeCell ref="V20:W20"/>
    <mergeCell ref="AA20:AB20"/>
    <mergeCell ref="C21:E21"/>
    <mergeCell ref="G21:H21"/>
    <mergeCell ref="L21:M21"/>
    <mergeCell ref="Q21:R21"/>
    <mergeCell ref="V21:W21"/>
    <mergeCell ref="AA21:AB21"/>
    <mergeCell ref="G20:H20"/>
    <mergeCell ref="C22:E22"/>
    <mergeCell ref="C23:E23"/>
    <mergeCell ref="C25:E25"/>
    <mergeCell ref="C38:E38"/>
    <mergeCell ref="C39:E39"/>
    <mergeCell ref="C72:E72"/>
    <mergeCell ref="C52:E52"/>
    <mergeCell ref="C53:E53"/>
    <mergeCell ref="C55:E55"/>
    <mergeCell ref="C63:E63"/>
    <mergeCell ref="C64:E64"/>
    <mergeCell ref="C65:E65"/>
    <mergeCell ref="C66:E66"/>
    <mergeCell ref="C67:E67"/>
    <mergeCell ref="C69:E69"/>
    <mergeCell ref="L69:M69"/>
    <mergeCell ref="C71:E71"/>
    <mergeCell ref="C85:E85"/>
    <mergeCell ref="C73:E73"/>
    <mergeCell ref="C74:E74"/>
    <mergeCell ref="C75:E75"/>
    <mergeCell ref="C76:E76"/>
    <mergeCell ref="C77:E77"/>
    <mergeCell ref="C78:E78"/>
    <mergeCell ref="C80:E80"/>
    <mergeCell ref="C81:E81"/>
    <mergeCell ref="C82:E82"/>
    <mergeCell ref="C83:E83"/>
    <mergeCell ref="C84:E84"/>
    <mergeCell ref="C99:E99"/>
    <mergeCell ref="C86:E86"/>
    <mergeCell ref="C87:E87"/>
    <mergeCell ref="C89:E89"/>
    <mergeCell ref="C90:G90"/>
    <mergeCell ref="C91:E91"/>
    <mergeCell ref="C93:E93"/>
    <mergeCell ref="C94:E94"/>
    <mergeCell ref="C95:E95"/>
    <mergeCell ref="C96:E96"/>
    <mergeCell ref="C97:E97"/>
    <mergeCell ref="C98:E98"/>
    <mergeCell ref="C100:E100"/>
    <mergeCell ref="C101:E101"/>
    <mergeCell ref="F101:I101"/>
    <mergeCell ref="K101:N101"/>
    <mergeCell ref="P101:S101"/>
    <mergeCell ref="F117:H117"/>
    <mergeCell ref="Z101:AC101"/>
    <mergeCell ref="C102:E102"/>
    <mergeCell ref="B104:B106"/>
    <mergeCell ref="C104:E105"/>
    <mergeCell ref="G104:J105"/>
    <mergeCell ref="C106:E106"/>
    <mergeCell ref="G106:J106"/>
    <mergeCell ref="U101:X101"/>
    <mergeCell ref="C107:E107"/>
    <mergeCell ref="G107:J107"/>
    <mergeCell ref="B108:J109"/>
    <mergeCell ref="B110:J111"/>
    <mergeCell ref="F116:H116"/>
  </mergeCells>
  <printOptions horizontalCentered="1" verticalCentered="1"/>
  <pageMargins left="0.25" right="0.25" top="0.25" bottom="0.25" header="0.5" footer="0.5"/>
  <pageSetup paperSize="9" scale="48"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A70CB-CA11-4EB3-AEF2-5A834DA0BFA9}">
  <dimension ref="B1:AD117"/>
  <sheetViews>
    <sheetView showGridLines="0" tabSelected="1" view="pageBreakPreview" zoomScale="55" zoomScaleNormal="100" zoomScaleSheetLayoutView="55" workbookViewId="0">
      <pane xSplit="5" ySplit="10" topLeftCell="F11" activePane="bottomRight" state="frozen"/>
      <selection pane="topRight" activeCell="F1" sqref="F1"/>
      <selection pane="bottomLeft" activeCell="A11" sqref="A11"/>
      <selection pane="bottomRight" activeCell="Q26" sqref="Q26"/>
    </sheetView>
  </sheetViews>
  <sheetFormatPr defaultColWidth="3.5703125" defaultRowHeight="12.75"/>
  <cols>
    <col min="1" max="1" width="1.5703125" style="2" customWidth="1"/>
    <col min="2" max="2" width="7.85546875" style="2" customWidth="1"/>
    <col min="3" max="3" width="12.140625" style="2" customWidth="1"/>
    <col min="4" max="4" width="27.42578125" style="2" customWidth="1"/>
    <col min="5" max="5" width="8.7109375" style="2" customWidth="1"/>
    <col min="6" max="6" width="10.85546875" style="2" customWidth="1"/>
    <col min="7" max="7" width="9" style="2" customWidth="1"/>
    <col min="8" max="8" width="11.5703125" style="2" customWidth="1"/>
    <col min="9" max="9" width="16.28515625" style="2" bestFit="1" customWidth="1"/>
    <col min="10" max="10" width="22.28515625" style="2" customWidth="1"/>
    <col min="11" max="11" width="11.28515625" style="2" customWidth="1"/>
    <col min="12" max="12" width="13.85546875" style="1" customWidth="1"/>
    <col min="13" max="13" width="7.7109375" style="1" customWidth="1"/>
    <col min="14" max="14" width="16" style="1" customWidth="1"/>
    <col min="15" max="15" width="19.85546875" style="1" customWidth="1"/>
    <col min="16" max="16" width="8.85546875" style="2" customWidth="1"/>
    <col min="17" max="17" width="15.42578125" style="1" customWidth="1"/>
    <col min="18" max="18" width="7.7109375" style="301" customWidth="1"/>
    <col min="19" max="19" width="12.5703125" style="1" customWidth="1"/>
    <col min="20" max="20" width="20.5703125" style="1" customWidth="1"/>
    <col min="21" max="21" width="8.85546875" style="2" hidden="1" customWidth="1"/>
    <col min="22" max="22" width="15.42578125" style="1" hidden="1" customWidth="1"/>
    <col min="23" max="23" width="7.7109375" style="1" hidden="1" customWidth="1"/>
    <col min="24" max="24" width="12.5703125" style="1" hidden="1" customWidth="1"/>
    <col min="25" max="25" width="21" style="1" hidden="1" customWidth="1"/>
    <col min="26" max="26" width="8.85546875" style="2" hidden="1" customWidth="1"/>
    <col min="27" max="27" width="15.42578125" style="1" hidden="1" customWidth="1"/>
    <col min="28" max="28" width="7.7109375" style="1" hidden="1" customWidth="1"/>
    <col min="29" max="29" width="14.140625" style="1" hidden="1" customWidth="1"/>
    <col min="30" max="30" width="20.5703125" style="1" hidden="1" customWidth="1"/>
    <col min="31" max="16384" width="3.5703125" style="2"/>
  </cols>
  <sheetData>
    <row r="1" spans="2:30" ht="15" customHeight="1">
      <c r="B1" s="233"/>
      <c r="C1" s="223"/>
      <c r="D1" s="224"/>
      <c r="E1" s="222"/>
      <c r="F1" s="223"/>
      <c r="G1" s="224"/>
      <c r="H1" s="203"/>
      <c r="I1" s="204"/>
      <c r="J1" s="205"/>
      <c r="K1" s="306" t="s">
        <v>142</v>
      </c>
      <c r="L1" s="306"/>
      <c r="M1" s="306"/>
      <c r="N1" s="306"/>
      <c r="O1" s="306"/>
      <c r="P1" s="306"/>
      <c r="Q1" s="306"/>
      <c r="R1" s="306"/>
      <c r="S1" s="306"/>
      <c r="T1" s="306"/>
      <c r="U1" s="1"/>
      <c r="W1" s="2"/>
      <c r="X1" s="2"/>
      <c r="Y1" s="2"/>
      <c r="Z1" s="1"/>
      <c r="AB1" s="2"/>
      <c r="AC1" s="2"/>
      <c r="AD1" s="2"/>
    </row>
    <row r="2" spans="2:30" s="4" customFormat="1" ht="15" customHeight="1">
      <c r="B2" s="234"/>
      <c r="C2" s="235"/>
      <c r="D2" s="236"/>
      <c r="E2" s="225"/>
      <c r="F2" s="226"/>
      <c r="G2" s="227"/>
      <c r="H2" s="206"/>
      <c r="I2" s="207"/>
      <c r="J2" s="208"/>
      <c r="K2" s="306"/>
      <c r="L2" s="306"/>
      <c r="M2" s="306"/>
      <c r="N2" s="306"/>
      <c r="O2" s="306"/>
      <c r="P2" s="306"/>
      <c r="Q2" s="306"/>
      <c r="R2" s="306"/>
      <c r="S2" s="306"/>
      <c r="T2" s="306"/>
      <c r="U2" s="3"/>
      <c r="V2" s="3"/>
      <c r="Z2" s="3"/>
      <c r="AA2" s="3"/>
    </row>
    <row r="3" spans="2:30" s="4" customFormat="1" ht="15" customHeight="1">
      <c r="B3" s="234"/>
      <c r="C3" s="235"/>
      <c r="D3" s="236"/>
      <c r="E3" s="228"/>
      <c r="F3" s="229"/>
      <c r="G3" s="230"/>
      <c r="H3" s="206"/>
      <c r="I3" s="207"/>
      <c r="J3" s="208"/>
      <c r="K3" s="306"/>
      <c r="L3" s="306"/>
      <c r="M3" s="306"/>
      <c r="N3" s="306"/>
      <c r="O3" s="306"/>
      <c r="P3" s="306"/>
      <c r="Q3" s="306"/>
      <c r="R3" s="306"/>
      <c r="S3" s="306"/>
      <c r="T3" s="306"/>
      <c r="U3" s="3"/>
      <c r="V3" s="3"/>
      <c r="Z3" s="3"/>
      <c r="AA3" s="3"/>
    </row>
    <row r="4" spans="2:30" s="4" customFormat="1" ht="15" customHeight="1" thickBot="1">
      <c r="B4" s="225"/>
      <c r="C4" s="226"/>
      <c r="D4" s="227"/>
      <c r="E4" s="231"/>
      <c r="F4" s="231"/>
      <c r="G4" s="232"/>
      <c r="H4" s="209"/>
      <c r="I4" s="210"/>
      <c r="J4" s="211"/>
      <c r="K4" s="306"/>
      <c r="L4" s="306"/>
      <c r="M4" s="306"/>
      <c r="N4" s="306"/>
      <c r="O4" s="306"/>
      <c r="P4" s="306"/>
      <c r="Q4" s="306"/>
      <c r="R4" s="306"/>
      <c r="S4" s="306"/>
      <c r="T4" s="306"/>
      <c r="U4" s="3"/>
      <c r="V4" s="3"/>
      <c r="Z4" s="3"/>
      <c r="AA4" s="3"/>
    </row>
    <row r="5" spans="2:30" s="4" customFormat="1" ht="10.5" customHeight="1" thickBot="1">
      <c r="H5" s="5"/>
      <c r="I5" s="5"/>
      <c r="J5" s="5"/>
      <c r="K5" s="306"/>
      <c r="L5" s="306"/>
      <c r="M5" s="306"/>
      <c r="N5" s="306"/>
      <c r="O5" s="306"/>
      <c r="P5" s="306"/>
      <c r="Q5" s="306"/>
      <c r="R5" s="306"/>
      <c r="S5" s="306"/>
      <c r="T5" s="306"/>
      <c r="V5" s="3"/>
      <c r="W5" s="3"/>
      <c r="X5" s="3"/>
      <c r="Y5" s="3"/>
      <c r="AA5" s="3"/>
      <c r="AB5" s="3"/>
      <c r="AC5" s="3"/>
      <c r="AD5" s="3"/>
    </row>
    <row r="6" spans="2:30" s="9" customFormat="1" ht="17.25" customHeight="1">
      <c r="B6" s="6" t="s">
        <v>0</v>
      </c>
      <c r="C6" s="7"/>
      <c r="D6" s="219" t="s">
        <v>81</v>
      </c>
      <c r="E6" s="220"/>
      <c r="F6" s="220"/>
      <c r="G6" s="220"/>
      <c r="H6" s="8" t="s">
        <v>1</v>
      </c>
      <c r="I6" s="212">
        <f ca="1">NOW()</f>
        <v>44397.42424641204</v>
      </c>
      <c r="J6" s="213"/>
      <c r="K6" s="306"/>
      <c r="L6" s="306"/>
      <c r="M6" s="306"/>
      <c r="N6" s="306"/>
      <c r="O6" s="306"/>
      <c r="P6" s="306"/>
      <c r="Q6" s="306"/>
      <c r="R6" s="306"/>
      <c r="S6" s="306"/>
      <c r="T6" s="306"/>
      <c r="V6" s="23"/>
      <c r="W6" s="10"/>
      <c r="X6" s="10"/>
      <c r="Y6" s="10"/>
      <c r="AA6" s="23"/>
      <c r="AB6" s="10"/>
      <c r="AC6" s="10"/>
      <c r="AD6" s="10"/>
    </row>
    <row r="7" spans="2:30" s="9" customFormat="1" ht="27.75" customHeight="1">
      <c r="B7" s="11"/>
      <c r="C7" s="12"/>
      <c r="D7" s="221"/>
      <c r="E7" s="221"/>
      <c r="F7" s="221"/>
      <c r="G7" s="221"/>
      <c r="H7" s="8"/>
      <c r="I7" s="217"/>
      <c r="J7" s="218"/>
      <c r="K7" s="306"/>
      <c r="L7" s="306"/>
      <c r="M7" s="306"/>
      <c r="N7" s="306"/>
      <c r="O7" s="306"/>
      <c r="P7" s="306"/>
      <c r="Q7" s="306"/>
      <c r="R7" s="306"/>
      <c r="S7" s="306"/>
      <c r="T7" s="306"/>
      <c r="V7" s="10"/>
      <c r="W7" s="10"/>
      <c r="X7" s="10"/>
      <c r="Y7" s="10"/>
      <c r="AA7" s="10"/>
      <c r="AB7" s="10"/>
      <c r="AC7" s="10"/>
      <c r="AD7" s="10"/>
    </row>
    <row r="8" spans="2:30" s="9" customFormat="1" ht="17.25" customHeight="1">
      <c r="B8" s="11" t="s">
        <v>2</v>
      </c>
      <c r="C8" s="12"/>
      <c r="D8" s="245" t="s">
        <v>17</v>
      </c>
      <c r="E8" s="226"/>
      <c r="F8" s="226"/>
      <c r="G8" s="226"/>
      <c r="H8" s="8" t="s">
        <v>3</v>
      </c>
      <c r="I8" s="237"/>
      <c r="J8" s="238"/>
      <c r="K8" s="307"/>
      <c r="L8" s="307"/>
      <c r="M8" s="307"/>
      <c r="N8" s="307"/>
      <c r="O8" s="307"/>
      <c r="P8" s="307"/>
      <c r="Q8" s="307"/>
      <c r="R8" s="307"/>
      <c r="S8" s="307"/>
      <c r="T8" s="307"/>
      <c r="U8" s="10"/>
      <c r="V8" s="10"/>
      <c r="Z8" s="10"/>
      <c r="AA8" s="10"/>
    </row>
    <row r="9" spans="2:30" s="1" customFormat="1" ht="15.75" customHeight="1">
      <c r="B9" s="215"/>
      <c r="C9" s="216"/>
      <c r="D9" s="216"/>
      <c r="E9" s="120"/>
      <c r="F9" s="216" t="s">
        <v>89</v>
      </c>
      <c r="G9" s="216"/>
      <c r="H9" s="216"/>
      <c r="I9" s="216"/>
      <c r="J9" s="216"/>
      <c r="K9" s="149" t="s">
        <v>90</v>
      </c>
      <c r="L9" s="149"/>
      <c r="M9" s="149"/>
      <c r="N9" s="149"/>
      <c r="O9" s="149"/>
      <c r="P9" s="149" t="s">
        <v>91</v>
      </c>
      <c r="Q9" s="149"/>
      <c r="R9" s="149"/>
      <c r="S9" s="149"/>
      <c r="T9" s="149"/>
      <c r="U9" s="143" t="s">
        <v>92</v>
      </c>
      <c r="V9" s="143"/>
      <c r="W9" s="143"/>
      <c r="X9" s="143"/>
      <c r="Y9" s="143"/>
      <c r="Z9" s="143" t="s">
        <v>93</v>
      </c>
      <c r="AA9" s="143"/>
      <c r="AB9" s="143"/>
      <c r="AC9" s="143"/>
      <c r="AD9" s="143"/>
    </row>
    <row r="10" spans="2:30" s="27" customFormat="1" ht="24.95" customHeight="1">
      <c r="B10" s="68" t="s">
        <v>4</v>
      </c>
      <c r="C10" s="239" t="s">
        <v>5</v>
      </c>
      <c r="D10" s="240"/>
      <c r="E10" s="240"/>
      <c r="F10" s="25" t="s">
        <v>28</v>
      </c>
      <c r="G10" s="25" t="s">
        <v>6</v>
      </c>
      <c r="H10" s="25" t="s">
        <v>7</v>
      </c>
      <c r="I10" s="25" t="s">
        <v>8</v>
      </c>
      <c r="J10" s="26" t="s">
        <v>9</v>
      </c>
      <c r="K10" s="25" t="s">
        <v>28</v>
      </c>
      <c r="L10" s="25" t="s">
        <v>6</v>
      </c>
      <c r="M10" s="25" t="s">
        <v>7</v>
      </c>
      <c r="N10" s="25" t="s">
        <v>8</v>
      </c>
      <c r="O10" s="26" t="s">
        <v>9</v>
      </c>
      <c r="P10" s="25" t="s">
        <v>28</v>
      </c>
      <c r="Q10" s="25" t="s">
        <v>6</v>
      </c>
      <c r="R10" s="290" t="s">
        <v>7</v>
      </c>
      <c r="S10" s="25" t="s">
        <v>8</v>
      </c>
      <c r="T10" s="26" t="s">
        <v>9</v>
      </c>
      <c r="U10" s="25" t="s">
        <v>28</v>
      </c>
      <c r="V10" s="25" t="s">
        <v>6</v>
      </c>
      <c r="W10" s="25" t="s">
        <v>7</v>
      </c>
      <c r="X10" s="25" t="s">
        <v>8</v>
      </c>
      <c r="Y10" s="26" t="s">
        <v>9</v>
      </c>
      <c r="Z10" s="25" t="s">
        <v>28</v>
      </c>
      <c r="AA10" s="25" t="s">
        <v>6</v>
      </c>
      <c r="AB10" s="25" t="s">
        <v>7</v>
      </c>
      <c r="AC10" s="25" t="s">
        <v>8</v>
      </c>
      <c r="AD10" s="26" t="s">
        <v>9</v>
      </c>
    </row>
    <row r="11" spans="2:30" s="13" customFormat="1" ht="20.100000000000001" customHeight="1">
      <c r="B11" s="64" t="s">
        <v>10</v>
      </c>
      <c r="C11" s="157" t="s">
        <v>11</v>
      </c>
      <c r="D11" s="214"/>
      <c r="E11" s="214"/>
      <c r="F11" s="69"/>
      <c r="G11" s="28"/>
      <c r="H11" s="28"/>
      <c r="I11" s="29"/>
      <c r="J11" s="30"/>
      <c r="K11" s="69"/>
      <c r="L11" s="28"/>
      <c r="M11" s="28"/>
      <c r="N11" s="29"/>
      <c r="O11" s="30"/>
      <c r="P11" s="69"/>
      <c r="Q11" s="28"/>
      <c r="R11" s="291"/>
      <c r="S11" s="29"/>
      <c r="T11" s="30"/>
      <c r="U11" s="69"/>
      <c r="V11" s="28"/>
      <c r="W11" s="28"/>
      <c r="X11" s="29"/>
      <c r="Y11" s="30"/>
      <c r="Z11" s="69"/>
      <c r="AA11" s="28"/>
      <c r="AB11" s="28"/>
      <c r="AC11" s="29"/>
      <c r="AD11" s="30"/>
    </row>
    <row r="12" spans="2:30" s="18" customFormat="1" ht="15" customHeight="1">
      <c r="B12" s="72">
        <v>1</v>
      </c>
      <c r="C12" s="241" t="s">
        <v>43</v>
      </c>
      <c r="D12" s="242"/>
      <c r="E12" s="242"/>
      <c r="F12" s="31"/>
      <c r="G12" s="32" t="s">
        <v>24</v>
      </c>
      <c r="H12" s="33">
        <v>1</v>
      </c>
      <c r="I12" s="34">
        <v>40000</v>
      </c>
      <c r="J12" s="35">
        <f>H12*I12</f>
        <v>40000</v>
      </c>
      <c r="K12" s="31"/>
      <c r="L12" s="32" t="s">
        <v>24</v>
      </c>
      <c r="M12" s="33">
        <v>1</v>
      </c>
      <c r="N12" s="34">
        <v>30000</v>
      </c>
      <c r="O12" s="35">
        <f>M12*N12</f>
        <v>30000</v>
      </c>
      <c r="P12" s="31"/>
      <c r="Q12" s="32" t="s">
        <v>24</v>
      </c>
      <c r="R12" s="292">
        <v>1</v>
      </c>
      <c r="S12" s="34">
        <v>25000</v>
      </c>
      <c r="T12" s="35">
        <f>R12*S12</f>
        <v>25000</v>
      </c>
      <c r="U12" s="31"/>
      <c r="V12" s="32" t="s">
        <v>24</v>
      </c>
      <c r="W12" s="33">
        <v>1</v>
      </c>
      <c r="X12" s="34">
        <v>76200</v>
      </c>
      <c r="Y12" s="35">
        <f>W12*X12</f>
        <v>76200</v>
      </c>
      <c r="Z12" s="31"/>
      <c r="AA12" s="32" t="s">
        <v>24</v>
      </c>
      <c r="AB12" s="33">
        <v>1</v>
      </c>
      <c r="AC12" s="34">
        <v>25000</v>
      </c>
      <c r="AD12" s="35">
        <f>AB12*AC12</f>
        <v>25000</v>
      </c>
    </row>
    <row r="13" spans="2:30" s="18" customFormat="1" ht="15" customHeight="1">
      <c r="B13" s="73">
        <v>2</v>
      </c>
      <c r="C13" s="243" t="s">
        <v>23</v>
      </c>
      <c r="D13" s="244"/>
      <c r="E13" s="244"/>
      <c r="F13" s="31"/>
      <c r="G13" s="32" t="s">
        <v>24</v>
      </c>
      <c r="H13" s="38">
        <v>1</v>
      </c>
      <c r="I13" s="34">
        <v>35000</v>
      </c>
      <c r="J13" s="35">
        <f t="shared" ref="J13:J14" si="0">H13*I13</f>
        <v>35000</v>
      </c>
      <c r="K13" s="31"/>
      <c r="L13" s="32" t="s">
        <v>24</v>
      </c>
      <c r="M13" s="38">
        <v>1</v>
      </c>
      <c r="N13" s="34">
        <v>45000</v>
      </c>
      <c r="O13" s="35">
        <f t="shared" ref="O13:O14" si="1">M13*N13</f>
        <v>45000</v>
      </c>
      <c r="P13" s="31"/>
      <c r="Q13" s="32" t="s">
        <v>24</v>
      </c>
      <c r="R13" s="293">
        <v>1</v>
      </c>
      <c r="S13" s="34">
        <v>15000</v>
      </c>
      <c r="T13" s="35">
        <v>62000</v>
      </c>
      <c r="U13" s="31"/>
      <c r="V13" s="32" t="s">
        <v>24</v>
      </c>
      <c r="W13" s="38">
        <v>1</v>
      </c>
      <c r="X13" s="34">
        <v>39257</v>
      </c>
      <c r="Y13" s="35">
        <f t="shared" ref="Y13:Y14" si="2">W13*X13</f>
        <v>39257</v>
      </c>
      <c r="Z13" s="31"/>
      <c r="AA13" s="32" t="s">
        <v>24</v>
      </c>
      <c r="AB13" s="38">
        <v>1</v>
      </c>
      <c r="AC13" s="34">
        <v>119841</v>
      </c>
      <c r="AD13" s="35">
        <f t="shared" ref="AD13:AD14" si="3">AB13*AC13</f>
        <v>119841</v>
      </c>
    </row>
    <row r="14" spans="2:30" s="18" customFormat="1" ht="15" customHeight="1">
      <c r="B14" s="73">
        <v>3</v>
      </c>
      <c r="C14" s="129" t="s">
        <v>38</v>
      </c>
      <c r="D14" s="130"/>
      <c r="E14" s="130"/>
      <c r="F14" s="31"/>
      <c r="G14" s="32" t="s">
        <v>24</v>
      </c>
      <c r="H14" s="39">
        <v>1</v>
      </c>
      <c r="I14" s="34">
        <v>30000</v>
      </c>
      <c r="J14" s="35">
        <f t="shared" si="0"/>
        <v>30000</v>
      </c>
      <c r="K14" s="31"/>
      <c r="L14" s="32" t="s">
        <v>24</v>
      </c>
      <c r="M14" s="39">
        <v>1</v>
      </c>
      <c r="N14" s="34">
        <v>35000</v>
      </c>
      <c r="O14" s="35">
        <f t="shared" si="1"/>
        <v>35000</v>
      </c>
      <c r="P14" s="31"/>
      <c r="Q14" s="32" t="s">
        <v>24</v>
      </c>
      <c r="R14" s="294">
        <v>1</v>
      </c>
      <c r="S14" s="34">
        <v>35000</v>
      </c>
      <c r="T14" s="35">
        <v>40000</v>
      </c>
      <c r="U14" s="31"/>
      <c r="V14" s="32" t="s">
        <v>24</v>
      </c>
      <c r="W14" s="39">
        <v>1</v>
      </c>
      <c r="X14" s="34">
        <v>30500</v>
      </c>
      <c r="Y14" s="35">
        <f t="shared" si="2"/>
        <v>30500</v>
      </c>
      <c r="Z14" s="31"/>
      <c r="AA14" s="32" t="s">
        <v>24</v>
      </c>
      <c r="AB14" s="39">
        <v>1</v>
      </c>
      <c r="AC14" s="34">
        <v>265525</v>
      </c>
      <c r="AD14" s="35">
        <f t="shared" si="3"/>
        <v>265525</v>
      </c>
    </row>
    <row r="15" spans="2:30" s="14" customFormat="1" ht="15" customHeight="1">
      <c r="B15" s="74" t="s">
        <v>17</v>
      </c>
      <c r="C15" s="164" t="s">
        <v>12</v>
      </c>
      <c r="D15" s="165"/>
      <c r="E15" s="165"/>
      <c r="F15" s="70"/>
      <c r="G15" s="40"/>
      <c r="H15" s="41"/>
      <c r="I15" s="42"/>
      <c r="J15" s="43">
        <f>SUM(J12:J14)</f>
        <v>105000</v>
      </c>
      <c r="K15" s="70"/>
      <c r="L15" s="40"/>
      <c r="M15" s="41"/>
      <c r="N15" s="42"/>
      <c r="O15" s="43">
        <f>SUM(O12:O14)</f>
        <v>110000</v>
      </c>
      <c r="P15" s="70"/>
      <c r="Q15" s="40"/>
      <c r="R15" s="295"/>
      <c r="S15" s="42"/>
      <c r="T15" s="43">
        <f>SUM(T12:T14)</f>
        <v>127000</v>
      </c>
      <c r="U15" s="70"/>
      <c r="V15" s="40"/>
      <c r="W15" s="41"/>
      <c r="X15" s="42"/>
      <c r="Y15" s="43">
        <f>SUM(Y12:Y14)</f>
        <v>145957</v>
      </c>
      <c r="Z15" s="70"/>
      <c r="AA15" s="40"/>
      <c r="AB15" s="41"/>
      <c r="AC15" s="42"/>
      <c r="AD15" s="43">
        <f>SUM(AD12:AD14)</f>
        <v>410366</v>
      </c>
    </row>
    <row r="16" spans="2:30" s="14" customFormat="1" ht="15" customHeight="1">
      <c r="B16" s="74"/>
      <c r="C16" s="134"/>
      <c r="D16" s="135"/>
      <c r="E16" s="135"/>
      <c r="F16" s="70"/>
      <c r="G16" s="40"/>
      <c r="H16" s="41"/>
      <c r="I16" s="42"/>
      <c r="J16" s="43"/>
      <c r="K16" s="70"/>
      <c r="L16" s="40"/>
      <c r="M16" s="41"/>
      <c r="N16" s="42"/>
      <c r="O16" s="43"/>
      <c r="P16" s="70"/>
      <c r="Q16" s="40"/>
      <c r="R16" s="295"/>
      <c r="S16" s="42"/>
      <c r="T16" s="43"/>
      <c r="U16" s="70"/>
      <c r="V16" s="40"/>
      <c r="W16" s="41"/>
      <c r="X16" s="42"/>
      <c r="Y16" s="43"/>
      <c r="Z16" s="70"/>
      <c r="AA16" s="40"/>
      <c r="AB16" s="41"/>
      <c r="AC16" s="42"/>
      <c r="AD16" s="43"/>
    </row>
    <row r="17" spans="2:30" s="14" customFormat="1" ht="20.100000000000001" customHeight="1">
      <c r="B17" s="64" t="s">
        <v>39</v>
      </c>
      <c r="C17" s="157" t="s">
        <v>50</v>
      </c>
      <c r="D17" s="142"/>
      <c r="E17" s="142"/>
      <c r="F17" s="71"/>
      <c r="G17" s="44"/>
      <c r="H17" s="45"/>
      <c r="I17" s="95"/>
      <c r="J17" s="35"/>
      <c r="K17" s="71"/>
      <c r="L17" s="44"/>
      <c r="M17" s="45"/>
      <c r="N17" s="95"/>
      <c r="O17" s="35"/>
      <c r="P17" s="71"/>
      <c r="Q17" s="44"/>
      <c r="R17" s="101"/>
      <c r="S17" s="95"/>
      <c r="T17" s="35"/>
      <c r="U17" s="71"/>
      <c r="V17" s="44"/>
      <c r="W17" s="45"/>
      <c r="X17" s="95"/>
      <c r="Y17" s="35"/>
      <c r="Z17" s="71"/>
      <c r="AA17" s="44"/>
      <c r="AB17" s="45"/>
      <c r="AC17" s="95"/>
      <c r="AD17" s="35"/>
    </row>
    <row r="18" spans="2:30" s="14" customFormat="1" ht="15" customHeight="1">
      <c r="B18" s="72"/>
      <c r="C18" s="154" t="s">
        <v>51</v>
      </c>
      <c r="D18" s="142"/>
      <c r="E18" s="142"/>
      <c r="F18" s="50"/>
      <c r="G18" s="32" t="s">
        <v>24</v>
      </c>
      <c r="H18" s="39">
        <v>1</v>
      </c>
      <c r="I18" s="96">
        <v>20000</v>
      </c>
      <c r="J18" s="35">
        <f t="shared" ref="J18:J21" si="4">H18*I18</f>
        <v>20000</v>
      </c>
      <c r="K18" s="50"/>
      <c r="L18" s="32" t="s">
        <v>24</v>
      </c>
      <c r="M18" s="39">
        <v>1</v>
      </c>
      <c r="N18" s="96">
        <v>20000</v>
      </c>
      <c r="O18" s="35">
        <f t="shared" ref="O18:O21" si="5">M18*N18</f>
        <v>20000</v>
      </c>
      <c r="P18" s="50"/>
      <c r="Q18" s="32" t="s">
        <v>24</v>
      </c>
      <c r="R18" s="294">
        <v>1</v>
      </c>
      <c r="S18" s="96">
        <v>5000</v>
      </c>
      <c r="T18" s="35">
        <f t="shared" ref="T18:T21" si="6">R18*S18</f>
        <v>5000</v>
      </c>
      <c r="U18" s="50"/>
      <c r="V18" s="32" t="s">
        <v>24</v>
      </c>
      <c r="W18" s="39">
        <v>1</v>
      </c>
      <c r="X18" s="96">
        <v>35080</v>
      </c>
      <c r="Y18" s="35">
        <f t="shared" ref="Y18:Y21" si="7">W18*X18</f>
        <v>35080</v>
      </c>
      <c r="Z18" s="50"/>
      <c r="AA18" s="32" t="s">
        <v>24</v>
      </c>
      <c r="AB18" s="39">
        <v>1</v>
      </c>
      <c r="AC18" s="96">
        <v>30000</v>
      </c>
      <c r="AD18" s="35">
        <f t="shared" ref="AD18:AD21" si="8">AB18*AC18</f>
        <v>30000</v>
      </c>
    </row>
    <row r="19" spans="2:30" s="14" customFormat="1" ht="15" customHeight="1">
      <c r="B19" s="72"/>
      <c r="C19" s="154" t="s">
        <v>54</v>
      </c>
      <c r="D19" s="161"/>
      <c r="E19" s="246"/>
      <c r="F19" s="50"/>
      <c r="G19" s="32" t="s">
        <v>24</v>
      </c>
      <c r="H19" s="39">
        <v>1</v>
      </c>
      <c r="I19" s="96">
        <v>5000</v>
      </c>
      <c r="J19" s="35">
        <f t="shared" si="4"/>
        <v>5000</v>
      </c>
      <c r="K19" s="50"/>
      <c r="L19" s="32" t="s">
        <v>24</v>
      </c>
      <c r="M19" s="39">
        <v>1</v>
      </c>
      <c r="N19" s="96">
        <v>25000</v>
      </c>
      <c r="O19" s="35">
        <f t="shared" si="5"/>
        <v>25000</v>
      </c>
      <c r="P19" s="50"/>
      <c r="Q19" s="32" t="s">
        <v>24</v>
      </c>
      <c r="R19" s="294">
        <v>1</v>
      </c>
      <c r="S19" s="96">
        <v>1000</v>
      </c>
      <c r="T19" s="35">
        <f t="shared" si="6"/>
        <v>1000</v>
      </c>
      <c r="U19" s="50"/>
      <c r="V19" s="32" t="s">
        <v>24</v>
      </c>
      <c r="W19" s="39">
        <v>1</v>
      </c>
      <c r="X19" s="96">
        <v>13884</v>
      </c>
      <c r="Y19" s="35">
        <f t="shared" si="7"/>
        <v>13884</v>
      </c>
      <c r="Z19" s="50"/>
      <c r="AA19" s="32" t="s">
        <v>24</v>
      </c>
      <c r="AB19" s="39">
        <v>1</v>
      </c>
      <c r="AC19" s="96">
        <v>12000</v>
      </c>
      <c r="AD19" s="35">
        <f t="shared" si="8"/>
        <v>12000</v>
      </c>
    </row>
    <row r="20" spans="2:30" s="14" customFormat="1" ht="15" customHeight="1">
      <c r="B20" s="72"/>
      <c r="C20" s="154" t="s">
        <v>52</v>
      </c>
      <c r="D20" s="161"/>
      <c r="E20" s="246"/>
      <c r="F20" s="50"/>
      <c r="G20" s="144" t="s">
        <v>44</v>
      </c>
      <c r="H20" s="145"/>
      <c r="I20" s="96"/>
      <c r="J20" s="35">
        <f t="shared" si="4"/>
        <v>0</v>
      </c>
      <c r="K20" s="50"/>
      <c r="L20" s="144" t="s">
        <v>44</v>
      </c>
      <c r="M20" s="145"/>
      <c r="N20" s="96"/>
      <c r="O20" s="35">
        <f t="shared" si="5"/>
        <v>0</v>
      </c>
      <c r="P20" s="50"/>
      <c r="Q20" s="144" t="s">
        <v>44</v>
      </c>
      <c r="R20" s="145"/>
      <c r="S20" s="96"/>
      <c r="T20" s="35">
        <f t="shared" si="6"/>
        <v>0</v>
      </c>
      <c r="U20" s="50"/>
      <c r="V20" s="144" t="s">
        <v>44</v>
      </c>
      <c r="W20" s="145"/>
      <c r="X20" s="96"/>
      <c r="Y20" s="35">
        <f t="shared" si="7"/>
        <v>0</v>
      </c>
      <c r="Z20" s="50"/>
      <c r="AA20" s="144" t="s">
        <v>44</v>
      </c>
      <c r="AB20" s="145"/>
      <c r="AC20" s="96"/>
      <c r="AD20" s="35">
        <f t="shared" si="8"/>
        <v>0</v>
      </c>
    </row>
    <row r="21" spans="2:30" s="14" customFormat="1" ht="15" customHeight="1">
      <c r="B21" s="72"/>
      <c r="C21" s="154" t="s">
        <v>53</v>
      </c>
      <c r="D21" s="161"/>
      <c r="E21" s="246"/>
      <c r="F21" s="50"/>
      <c r="G21" s="144" t="s">
        <v>44</v>
      </c>
      <c r="H21" s="145"/>
      <c r="I21" s="96"/>
      <c r="J21" s="35">
        <f t="shared" si="4"/>
        <v>0</v>
      </c>
      <c r="K21" s="50"/>
      <c r="L21" s="144" t="s">
        <v>44</v>
      </c>
      <c r="M21" s="145"/>
      <c r="N21" s="96"/>
      <c r="O21" s="35">
        <f t="shared" si="5"/>
        <v>0</v>
      </c>
      <c r="P21" s="50"/>
      <c r="Q21" s="144" t="s">
        <v>44</v>
      </c>
      <c r="R21" s="145"/>
      <c r="S21" s="96"/>
      <c r="T21" s="35">
        <f t="shared" si="6"/>
        <v>0</v>
      </c>
      <c r="U21" s="50"/>
      <c r="V21" s="144" t="s">
        <v>44</v>
      </c>
      <c r="W21" s="145"/>
      <c r="X21" s="96"/>
      <c r="Y21" s="35">
        <f t="shared" si="7"/>
        <v>0</v>
      </c>
      <c r="Z21" s="50"/>
      <c r="AA21" s="144" t="s">
        <v>44</v>
      </c>
      <c r="AB21" s="145"/>
      <c r="AC21" s="96"/>
      <c r="AD21" s="35">
        <f t="shared" si="8"/>
        <v>0</v>
      </c>
    </row>
    <row r="22" spans="2:30" s="14" customFormat="1" ht="15" customHeight="1">
      <c r="B22" s="67"/>
      <c r="C22" s="155" t="s">
        <v>12</v>
      </c>
      <c r="D22" s="156"/>
      <c r="E22" s="156"/>
      <c r="F22" s="70"/>
      <c r="G22" s="40"/>
      <c r="H22" s="41"/>
      <c r="I22" s="97"/>
      <c r="J22" s="48">
        <f>SUM(J18:J21)</f>
        <v>25000</v>
      </c>
      <c r="K22" s="70"/>
      <c r="L22" s="40"/>
      <c r="M22" s="41"/>
      <c r="N22" s="97"/>
      <c r="O22" s="48">
        <f>SUM(O18:O21)</f>
        <v>45000</v>
      </c>
      <c r="P22" s="70"/>
      <c r="Q22" s="40"/>
      <c r="R22" s="295"/>
      <c r="S22" s="97"/>
      <c r="T22" s="48">
        <f>SUM(T18:T21)</f>
        <v>6000</v>
      </c>
      <c r="U22" s="70"/>
      <c r="V22" s="40"/>
      <c r="W22" s="41"/>
      <c r="X22" s="97"/>
      <c r="Y22" s="48">
        <f>SUM(Y18:Y21)</f>
        <v>48964</v>
      </c>
      <c r="Z22" s="70"/>
      <c r="AA22" s="40"/>
      <c r="AB22" s="41"/>
      <c r="AC22" s="97"/>
      <c r="AD22" s="48">
        <f>SUM(AD18:AD21)</f>
        <v>42000</v>
      </c>
    </row>
    <row r="23" spans="2:30" s="14" customFormat="1" ht="20.100000000000001" customHeight="1">
      <c r="B23" s="64" t="s">
        <v>46</v>
      </c>
      <c r="C23" s="157" t="s">
        <v>55</v>
      </c>
      <c r="D23" s="142"/>
      <c r="E23" s="142"/>
      <c r="F23" s="71"/>
      <c r="G23" s="44"/>
      <c r="H23" s="45"/>
      <c r="I23" s="95"/>
      <c r="J23" s="35"/>
      <c r="K23" s="71"/>
      <c r="L23" s="44"/>
      <c r="M23" s="45"/>
      <c r="N23" s="95"/>
      <c r="O23" s="35"/>
      <c r="P23" s="71"/>
      <c r="Q23" s="44"/>
      <c r="R23" s="101"/>
      <c r="S23" s="95"/>
      <c r="T23" s="35"/>
      <c r="U23" s="71"/>
      <c r="V23" s="44"/>
      <c r="W23" s="45"/>
      <c r="X23" s="95"/>
      <c r="Y23" s="35"/>
      <c r="Z23" s="71"/>
      <c r="AA23" s="44"/>
      <c r="AB23" s="45"/>
      <c r="AC23" s="95"/>
      <c r="AD23" s="35"/>
    </row>
    <row r="24" spans="2:30" s="14" customFormat="1" ht="20.100000000000001" customHeight="1">
      <c r="B24" s="64"/>
      <c r="C24" s="107" t="s">
        <v>67</v>
      </c>
      <c r="D24" s="125"/>
      <c r="E24" s="125"/>
      <c r="F24" s="71"/>
      <c r="G24" s="44"/>
      <c r="H24" s="45"/>
      <c r="I24" s="95"/>
      <c r="J24" s="35"/>
      <c r="K24" s="71"/>
      <c r="L24" s="44"/>
      <c r="M24" s="45"/>
      <c r="N24" s="95"/>
      <c r="O24" s="35"/>
      <c r="P24" s="71"/>
      <c r="Q24" s="44"/>
      <c r="R24" s="101"/>
      <c r="S24" s="95"/>
      <c r="T24" s="35"/>
      <c r="U24" s="71"/>
      <c r="V24" s="44"/>
      <c r="W24" s="45"/>
      <c r="X24" s="95"/>
      <c r="Y24" s="35"/>
      <c r="Z24" s="71"/>
      <c r="AA24" s="44"/>
      <c r="AB24" s="45"/>
      <c r="AC24" s="95"/>
      <c r="AD24" s="35"/>
    </row>
    <row r="25" spans="2:30" s="14" customFormat="1" ht="15" customHeight="1">
      <c r="B25" s="72"/>
      <c r="C25" s="154" t="s">
        <v>56</v>
      </c>
      <c r="D25" s="142"/>
      <c r="E25" s="142"/>
      <c r="F25" s="50"/>
      <c r="G25" s="32" t="s">
        <v>57</v>
      </c>
      <c r="H25" s="39">
        <v>21</v>
      </c>
      <c r="I25" s="96">
        <v>8700</v>
      </c>
      <c r="J25" s="35">
        <f t="shared" ref="J25:J29" si="9">H25*I25</f>
        <v>182700</v>
      </c>
      <c r="K25" s="50"/>
      <c r="L25" s="32" t="s">
        <v>57</v>
      </c>
      <c r="M25" s="39">
        <v>21</v>
      </c>
      <c r="N25" s="96">
        <v>8100</v>
      </c>
      <c r="O25" s="35">
        <f t="shared" ref="O25:O29" si="10">M25*N25</f>
        <v>170100</v>
      </c>
      <c r="P25" s="50"/>
      <c r="Q25" s="32" t="s">
        <v>57</v>
      </c>
      <c r="R25" s="294">
        <v>21</v>
      </c>
      <c r="S25" s="96">
        <v>10400</v>
      </c>
      <c r="T25" s="35">
        <f t="shared" ref="T25:T29" si="11">R25*S25</f>
        <v>218400</v>
      </c>
      <c r="U25" s="50"/>
      <c r="V25" s="32" t="s">
        <v>57</v>
      </c>
      <c r="W25" s="39">
        <v>20</v>
      </c>
      <c r="X25" s="96">
        <v>9000</v>
      </c>
      <c r="Y25" s="35">
        <f t="shared" ref="Y25:Y29" si="12">W25*X25</f>
        <v>180000</v>
      </c>
      <c r="Z25" s="50"/>
      <c r="AA25" s="32" t="s">
        <v>57</v>
      </c>
      <c r="AB25" s="39">
        <v>34</v>
      </c>
      <c r="AC25" s="96">
        <v>8162</v>
      </c>
      <c r="AD25" s="35">
        <f t="shared" ref="AD25:AD29" si="13">AB25*AC25</f>
        <v>277508</v>
      </c>
    </row>
    <row r="26" spans="2:30" s="14" customFormat="1" ht="15" customHeight="1">
      <c r="B26" s="72"/>
      <c r="C26" s="128" t="s">
        <v>58</v>
      </c>
      <c r="D26" s="125"/>
      <c r="E26" s="125"/>
      <c r="F26" s="50"/>
      <c r="G26" s="32" t="s">
        <v>57</v>
      </c>
      <c r="H26" s="39">
        <v>37</v>
      </c>
      <c r="I26" s="96">
        <v>1440</v>
      </c>
      <c r="J26" s="35">
        <f t="shared" si="9"/>
        <v>53280</v>
      </c>
      <c r="K26" s="50"/>
      <c r="L26" s="32" t="s">
        <v>57</v>
      </c>
      <c r="M26" s="39">
        <v>40</v>
      </c>
      <c r="N26" s="96">
        <v>450</v>
      </c>
      <c r="O26" s="35">
        <f t="shared" si="10"/>
        <v>18000</v>
      </c>
      <c r="P26" s="50"/>
      <c r="Q26" s="32" t="s">
        <v>57</v>
      </c>
      <c r="R26" s="294">
        <v>37</v>
      </c>
      <c r="S26" s="96">
        <v>960</v>
      </c>
      <c r="T26" s="35">
        <f t="shared" si="11"/>
        <v>35520</v>
      </c>
      <c r="U26" s="50"/>
      <c r="V26" s="32" t="s">
        <v>57</v>
      </c>
      <c r="W26" s="39">
        <v>37</v>
      </c>
      <c r="X26" s="96">
        <v>1440</v>
      </c>
      <c r="Y26" s="35">
        <f t="shared" si="12"/>
        <v>53280</v>
      </c>
      <c r="Z26" s="50"/>
      <c r="AA26" s="32" t="s">
        <v>57</v>
      </c>
      <c r="AB26" s="39">
        <v>48</v>
      </c>
      <c r="AC26" s="96">
        <v>385</v>
      </c>
      <c r="AD26" s="35">
        <f t="shared" si="13"/>
        <v>18480</v>
      </c>
    </row>
    <row r="27" spans="2:30" s="14" customFormat="1" ht="15" customHeight="1">
      <c r="B27" s="72"/>
      <c r="C27" s="128" t="s">
        <v>61</v>
      </c>
      <c r="D27" s="125"/>
      <c r="E27" s="125"/>
      <c r="F27" s="50"/>
      <c r="G27" s="32" t="s">
        <v>62</v>
      </c>
      <c r="H27" s="39">
        <v>16</v>
      </c>
      <c r="I27" s="96">
        <v>1518</v>
      </c>
      <c r="J27" s="35">
        <f t="shared" si="9"/>
        <v>24288</v>
      </c>
      <c r="K27" s="50"/>
      <c r="L27" s="32" t="s">
        <v>62</v>
      </c>
      <c r="M27" s="39">
        <v>24</v>
      </c>
      <c r="N27" s="96">
        <v>2500</v>
      </c>
      <c r="O27" s="35">
        <f t="shared" si="10"/>
        <v>60000</v>
      </c>
      <c r="P27" s="50"/>
      <c r="Q27" s="32" t="s">
        <v>62</v>
      </c>
      <c r="R27" s="294">
        <v>16</v>
      </c>
      <c r="S27" s="96">
        <v>2400</v>
      </c>
      <c r="T27" s="35">
        <f t="shared" si="11"/>
        <v>38400</v>
      </c>
      <c r="U27" s="50"/>
      <c r="V27" s="32" t="s">
        <v>62</v>
      </c>
      <c r="W27" s="39">
        <v>16</v>
      </c>
      <c r="X27" s="96">
        <v>1518</v>
      </c>
      <c r="Y27" s="35">
        <f t="shared" si="12"/>
        <v>24288</v>
      </c>
      <c r="Z27" s="50"/>
      <c r="AA27" s="32" t="s">
        <v>62</v>
      </c>
      <c r="AB27" s="39">
        <v>16</v>
      </c>
      <c r="AC27" s="96">
        <v>2000</v>
      </c>
      <c r="AD27" s="35">
        <f t="shared" si="13"/>
        <v>32000</v>
      </c>
    </row>
    <row r="28" spans="2:30" s="14" customFormat="1" ht="15" customHeight="1">
      <c r="B28" s="72"/>
      <c r="C28" s="128" t="s">
        <v>63</v>
      </c>
      <c r="D28" s="125"/>
      <c r="E28" s="125"/>
      <c r="F28" s="50"/>
      <c r="G28" s="32" t="s">
        <v>62</v>
      </c>
      <c r="H28" s="39">
        <v>4</v>
      </c>
      <c r="I28" s="96">
        <v>1214</v>
      </c>
      <c r="J28" s="35">
        <f t="shared" si="9"/>
        <v>4856</v>
      </c>
      <c r="K28" s="50"/>
      <c r="L28" s="32" t="s">
        <v>62</v>
      </c>
      <c r="M28" s="39">
        <v>6</v>
      </c>
      <c r="N28" s="96">
        <v>2500</v>
      </c>
      <c r="O28" s="35">
        <f t="shared" si="10"/>
        <v>15000</v>
      </c>
      <c r="P28" s="50"/>
      <c r="Q28" s="32" t="s">
        <v>62</v>
      </c>
      <c r="R28" s="294">
        <v>4</v>
      </c>
      <c r="S28" s="96">
        <v>6425</v>
      </c>
      <c r="T28" s="35">
        <f t="shared" si="11"/>
        <v>25700</v>
      </c>
      <c r="U28" s="50"/>
      <c r="V28" s="32" t="s">
        <v>62</v>
      </c>
      <c r="W28" s="39">
        <v>4</v>
      </c>
      <c r="X28" s="96">
        <v>1214</v>
      </c>
      <c r="Y28" s="35">
        <f t="shared" si="12"/>
        <v>4856</v>
      </c>
      <c r="Z28" s="50"/>
      <c r="AA28" s="32" t="s">
        <v>62</v>
      </c>
      <c r="AB28" s="39">
        <v>4</v>
      </c>
      <c r="AC28" s="96">
        <v>1000</v>
      </c>
      <c r="AD28" s="35">
        <f t="shared" si="13"/>
        <v>4000</v>
      </c>
    </row>
    <row r="29" spans="2:30" s="14" customFormat="1" ht="15" customHeight="1">
      <c r="B29" s="72"/>
      <c r="C29" s="128" t="s">
        <v>64</v>
      </c>
      <c r="D29" s="125"/>
      <c r="E29" s="125"/>
      <c r="F29" s="50"/>
      <c r="G29" s="32" t="s">
        <v>24</v>
      </c>
      <c r="H29" s="39">
        <v>1</v>
      </c>
      <c r="I29" s="96">
        <v>10600</v>
      </c>
      <c r="J29" s="35">
        <f t="shared" si="9"/>
        <v>10600</v>
      </c>
      <c r="K29" s="50"/>
      <c r="L29" s="32" t="s">
        <v>62</v>
      </c>
      <c r="M29" s="39">
        <v>20</v>
      </c>
      <c r="N29" s="96">
        <v>3500</v>
      </c>
      <c r="O29" s="35">
        <f t="shared" si="10"/>
        <v>70000</v>
      </c>
      <c r="P29" s="50"/>
      <c r="Q29" s="32" t="s">
        <v>24</v>
      </c>
      <c r="R29" s="294">
        <v>1</v>
      </c>
      <c r="S29" s="96">
        <v>22000</v>
      </c>
      <c r="T29" s="35">
        <f t="shared" si="11"/>
        <v>22000</v>
      </c>
      <c r="U29" s="50"/>
      <c r="V29" s="32" t="s">
        <v>62</v>
      </c>
      <c r="W29" s="39">
        <v>16</v>
      </c>
      <c r="X29" s="96">
        <v>9600</v>
      </c>
      <c r="Y29" s="35">
        <f t="shared" si="12"/>
        <v>153600</v>
      </c>
      <c r="Z29" s="50"/>
      <c r="AA29" s="32" t="s">
        <v>62</v>
      </c>
      <c r="AB29" s="39">
        <v>0.5</v>
      </c>
      <c r="AC29" s="96">
        <v>50820</v>
      </c>
      <c r="AD29" s="35">
        <f t="shared" si="13"/>
        <v>25410</v>
      </c>
    </row>
    <row r="30" spans="2:30" s="14" customFormat="1" ht="15" customHeight="1">
      <c r="B30" s="72"/>
      <c r="C30" s="128" t="s">
        <v>59</v>
      </c>
      <c r="D30" s="125"/>
      <c r="E30" s="125"/>
      <c r="F30" s="50"/>
      <c r="G30" s="32" t="s">
        <v>57</v>
      </c>
      <c r="H30" s="39">
        <v>1</v>
      </c>
      <c r="I30" s="96">
        <v>25200</v>
      </c>
      <c r="J30" s="35">
        <f>H30*I30</f>
        <v>25200</v>
      </c>
      <c r="K30" s="50"/>
      <c r="L30" s="32" t="s">
        <v>57</v>
      </c>
      <c r="M30" s="39">
        <v>1</v>
      </c>
      <c r="N30" s="96">
        <v>23900</v>
      </c>
      <c r="O30" s="35">
        <f>M30*N30</f>
        <v>23900</v>
      </c>
      <c r="P30" s="50"/>
      <c r="Q30" s="32" t="s">
        <v>57</v>
      </c>
      <c r="R30" s="294">
        <v>1</v>
      </c>
      <c r="S30" s="96">
        <v>28000</v>
      </c>
      <c r="T30" s="35">
        <f>R30*S30</f>
        <v>28000</v>
      </c>
      <c r="U30" s="50"/>
      <c r="V30" s="32" t="s">
        <v>57</v>
      </c>
      <c r="W30" s="39">
        <v>1</v>
      </c>
      <c r="X30" s="96">
        <v>25200</v>
      </c>
      <c r="Y30" s="35">
        <f>W30*X30</f>
        <v>25200</v>
      </c>
      <c r="Z30" s="50"/>
      <c r="AA30" s="32" t="s">
        <v>57</v>
      </c>
      <c r="AB30" s="39">
        <v>1</v>
      </c>
      <c r="AC30" s="96">
        <v>25190</v>
      </c>
      <c r="AD30" s="35">
        <f>AB30*AC30</f>
        <v>25190</v>
      </c>
    </row>
    <row r="31" spans="2:30" s="14" customFormat="1" ht="15" customHeight="1">
      <c r="B31" s="72"/>
      <c r="C31" s="128" t="s">
        <v>60</v>
      </c>
      <c r="D31" s="125"/>
      <c r="E31" s="125"/>
      <c r="F31" s="50"/>
      <c r="G31" s="32" t="s">
        <v>57</v>
      </c>
      <c r="H31" s="39">
        <v>1</v>
      </c>
      <c r="I31" s="96">
        <v>7200</v>
      </c>
      <c r="J31" s="35">
        <f>H31*I31</f>
        <v>7200</v>
      </c>
      <c r="K31" s="50"/>
      <c r="L31" s="32" t="s">
        <v>57</v>
      </c>
      <c r="M31" s="39">
        <v>1</v>
      </c>
      <c r="N31" s="96">
        <v>8900</v>
      </c>
      <c r="O31" s="35">
        <f>M31*N31</f>
        <v>8900</v>
      </c>
      <c r="P31" s="50"/>
      <c r="Q31" s="32" t="s">
        <v>57</v>
      </c>
      <c r="R31" s="294">
        <v>2</v>
      </c>
      <c r="S31" s="96">
        <v>9000</v>
      </c>
      <c r="T31" s="35">
        <f>R31*S31</f>
        <v>18000</v>
      </c>
      <c r="U31" s="50"/>
      <c r="V31" s="32" t="s">
        <v>57</v>
      </c>
      <c r="W31" s="39">
        <v>1</v>
      </c>
      <c r="X31" s="96">
        <v>7200</v>
      </c>
      <c r="Y31" s="35">
        <f>W31*X31</f>
        <v>7200</v>
      </c>
      <c r="Z31" s="50"/>
      <c r="AA31" s="32" t="s">
        <v>57</v>
      </c>
      <c r="AB31" s="39">
        <v>1</v>
      </c>
      <c r="AC31" s="96">
        <v>8250</v>
      </c>
      <c r="AD31" s="35">
        <f>AB31*AC31</f>
        <v>8250</v>
      </c>
    </row>
    <row r="32" spans="2:30" s="14" customFormat="1" ht="15" hidden="1" customHeight="1">
      <c r="B32" s="72"/>
      <c r="C32" s="128" t="s">
        <v>94</v>
      </c>
      <c r="D32" s="125"/>
      <c r="E32" s="125"/>
      <c r="F32" s="50"/>
      <c r="G32" s="32"/>
      <c r="H32" s="39"/>
      <c r="I32" s="96"/>
      <c r="J32" s="35"/>
      <c r="K32" s="50"/>
      <c r="L32" s="32"/>
      <c r="M32" s="39"/>
      <c r="N32" s="96"/>
      <c r="O32" s="35"/>
      <c r="P32" s="50"/>
      <c r="Q32" s="32" t="s">
        <v>62</v>
      </c>
      <c r="R32" s="294">
        <v>50</v>
      </c>
      <c r="S32" s="96">
        <v>120</v>
      </c>
      <c r="T32" s="35">
        <f t="shared" ref="T32:T37" si="14">R32*S32</f>
        <v>6000</v>
      </c>
      <c r="U32" s="50"/>
      <c r="V32" s="32"/>
      <c r="W32" s="39"/>
      <c r="X32" s="96"/>
      <c r="Y32" s="35"/>
      <c r="Z32" s="50"/>
      <c r="AA32" s="32"/>
      <c r="AB32" s="39"/>
      <c r="AC32" s="96"/>
      <c r="AD32" s="35"/>
    </row>
    <row r="33" spans="2:30" s="14" customFormat="1" ht="15" hidden="1" customHeight="1">
      <c r="B33" s="72"/>
      <c r="C33" s="128" t="s">
        <v>95</v>
      </c>
      <c r="D33" s="125"/>
      <c r="E33" s="125"/>
      <c r="F33" s="50"/>
      <c r="G33" s="32"/>
      <c r="H33" s="39"/>
      <c r="I33" s="96"/>
      <c r="J33" s="35"/>
      <c r="K33" s="50"/>
      <c r="L33" s="32"/>
      <c r="M33" s="39"/>
      <c r="N33" s="96"/>
      <c r="O33" s="35"/>
      <c r="P33" s="50"/>
      <c r="Q33" s="32" t="s">
        <v>79</v>
      </c>
      <c r="R33" s="294">
        <v>5</v>
      </c>
      <c r="S33" s="96">
        <v>2260</v>
      </c>
      <c r="T33" s="35">
        <f t="shared" si="14"/>
        <v>11300</v>
      </c>
      <c r="U33" s="50"/>
      <c r="V33" s="32"/>
      <c r="W33" s="39"/>
      <c r="X33" s="96"/>
      <c r="Y33" s="35"/>
      <c r="Z33" s="50"/>
      <c r="AA33" s="32"/>
      <c r="AB33" s="39"/>
      <c r="AC33" s="96"/>
      <c r="AD33" s="35"/>
    </row>
    <row r="34" spans="2:30" s="14" customFormat="1" ht="15" hidden="1" customHeight="1">
      <c r="B34" s="72"/>
      <c r="C34" s="128" t="s">
        <v>102</v>
      </c>
      <c r="D34" s="125"/>
      <c r="E34" s="125"/>
      <c r="F34" s="50"/>
      <c r="G34" s="32"/>
      <c r="H34" s="39"/>
      <c r="I34" s="96"/>
      <c r="J34" s="35"/>
      <c r="K34" s="50"/>
      <c r="L34" s="32"/>
      <c r="M34" s="39"/>
      <c r="N34" s="96"/>
      <c r="O34" s="35"/>
      <c r="P34" s="50"/>
      <c r="Q34" s="32"/>
      <c r="R34" s="294"/>
      <c r="S34" s="96"/>
      <c r="T34" s="35">
        <f t="shared" si="14"/>
        <v>0</v>
      </c>
      <c r="U34" s="50"/>
      <c r="V34" s="32"/>
      <c r="W34" s="39"/>
      <c r="X34" s="96"/>
      <c r="Y34" s="35"/>
      <c r="Z34" s="50"/>
      <c r="AA34" s="32" t="s">
        <v>24</v>
      </c>
      <c r="AB34" s="39">
        <v>1</v>
      </c>
      <c r="AC34" s="96">
        <v>5000</v>
      </c>
      <c r="AD34" s="35">
        <f>AB34*AC34</f>
        <v>5000</v>
      </c>
    </row>
    <row r="35" spans="2:30" s="14" customFormat="1" ht="15" hidden="1" customHeight="1">
      <c r="B35" s="72"/>
      <c r="C35" s="128" t="s">
        <v>103</v>
      </c>
      <c r="D35" s="125"/>
      <c r="E35" s="125"/>
      <c r="F35" s="50"/>
      <c r="G35" s="32"/>
      <c r="H35" s="39"/>
      <c r="I35" s="96"/>
      <c r="J35" s="35"/>
      <c r="K35" s="50"/>
      <c r="L35" s="32"/>
      <c r="M35" s="39"/>
      <c r="N35" s="96"/>
      <c r="O35" s="35"/>
      <c r="P35" s="50"/>
      <c r="Q35" s="32"/>
      <c r="R35" s="294"/>
      <c r="S35" s="96"/>
      <c r="T35" s="35">
        <f t="shared" si="14"/>
        <v>0</v>
      </c>
      <c r="U35" s="50"/>
      <c r="V35" s="32"/>
      <c r="W35" s="39"/>
      <c r="X35" s="96"/>
      <c r="Y35" s="35"/>
      <c r="Z35" s="50"/>
      <c r="AA35" s="32" t="s">
        <v>57</v>
      </c>
      <c r="AB35" s="39">
        <v>1</v>
      </c>
      <c r="AC35" s="96">
        <v>1496</v>
      </c>
      <c r="AD35" s="35">
        <f>AB35*AC35</f>
        <v>1496</v>
      </c>
    </row>
    <row r="36" spans="2:30" s="14" customFormat="1" ht="15" customHeight="1">
      <c r="B36" s="72"/>
      <c r="C36" s="128" t="s">
        <v>128</v>
      </c>
      <c r="D36" s="125"/>
      <c r="E36" s="125"/>
      <c r="F36" s="50"/>
      <c r="G36" s="32"/>
      <c r="H36" s="39"/>
      <c r="I36" s="96"/>
      <c r="J36" s="35"/>
      <c r="K36" s="50"/>
      <c r="L36" s="32"/>
      <c r="M36" s="39"/>
      <c r="N36" s="96"/>
      <c r="O36" s="35"/>
      <c r="P36" s="50"/>
      <c r="Q36" s="32" t="s">
        <v>62</v>
      </c>
      <c r="R36" s="294">
        <v>50</v>
      </c>
      <c r="S36" s="96">
        <v>120</v>
      </c>
      <c r="T36" s="35">
        <f t="shared" si="14"/>
        <v>6000</v>
      </c>
      <c r="U36" s="50"/>
      <c r="V36" s="32"/>
      <c r="W36" s="39"/>
      <c r="X36" s="96"/>
      <c r="Y36" s="35"/>
      <c r="Z36" s="50"/>
      <c r="AA36" s="32"/>
      <c r="AB36" s="39"/>
      <c r="AC36" s="96"/>
      <c r="AD36" s="35"/>
    </row>
    <row r="37" spans="2:30" s="14" customFormat="1" ht="15" customHeight="1">
      <c r="B37" s="72"/>
      <c r="C37" s="128" t="s">
        <v>95</v>
      </c>
      <c r="D37" s="125"/>
      <c r="E37" s="125"/>
      <c r="F37" s="50"/>
      <c r="G37" s="32"/>
      <c r="H37" s="39"/>
      <c r="I37" s="96"/>
      <c r="J37" s="35"/>
      <c r="K37" s="50"/>
      <c r="L37" s="32"/>
      <c r="M37" s="39"/>
      <c r="N37" s="96"/>
      <c r="O37" s="35"/>
      <c r="P37" s="50"/>
      <c r="Q37" s="32" t="s">
        <v>79</v>
      </c>
      <c r="R37" s="294">
        <v>5</v>
      </c>
      <c r="S37" s="96">
        <v>280</v>
      </c>
      <c r="T37" s="35">
        <f t="shared" si="14"/>
        <v>1400</v>
      </c>
      <c r="U37" s="50"/>
      <c r="V37" s="32"/>
      <c r="W37" s="39"/>
      <c r="X37" s="96"/>
      <c r="Y37" s="35"/>
      <c r="Z37" s="50"/>
      <c r="AA37" s="32"/>
      <c r="AB37" s="39"/>
      <c r="AC37" s="96"/>
      <c r="AD37" s="35"/>
    </row>
    <row r="38" spans="2:30" s="14" customFormat="1" ht="15" customHeight="1">
      <c r="B38" s="72"/>
      <c r="C38" s="106" t="s">
        <v>66</v>
      </c>
      <c r="D38" s="125"/>
      <c r="E38" s="125"/>
      <c r="F38" s="50"/>
      <c r="G38" s="32"/>
      <c r="H38" s="39"/>
      <c r="I38" s="96"/>
      <c r="J38" s="35"/>
      <c r="K38" s="50"/>
      <c r="L38" s="32"/>
      <c r="M38" s="39"/>
      <c r="N38" s="96"/>
      <c r="O38" s="35"/>
      <c r="P38" s="50"/>
      <c r="Q38" s="32"/>
      <c r="R38" s="294"/>
      <c r="S38" s="96"/>
      <c r="T38" s="35"/>
      <c r="U38" s="50"/>
      <c r="V38" s="32"/>
      <c r="W38" s="39"/>
      <c r="X38" s="96"/>
      <c r="Y38" s="35"/>
      <c r="Z38" s="50"/>
      <c r="AA38" s="32"/>
      <c r="AB38" s="39"/>
      <c r="AC38" s="96"/>
      <c r="AD38" s="35"/>
    </row>
    <row r="39" spans="2:30" s="14" customFormat="1" ht="15" customHeight="1">
      <c r="B39" s="72"/>
      <c r="C39" s="128" t="s">
        <v>129</v>
      </c>
      <c r="D39" s="125"/>
      <c r="E39" s="125"/>
      <c r="F39" s="50"/>
      <c r="G39" s="32" t="s">
        <v>24</v>
      </c>
      <c r="H39" s="39">
        <v>1</v>
      </c>
      <c r="I39" s="96">
        <v>25000</v>
      </c>
      <c r="J39" s="35">
        <f>H39*I39</f>
        <v>25000</v>
      </c>
      <c r="K39" s="50"/>
      <c r="L39" s="32" t="s">
        <v>24</v>
      </c>
      <c r="M39" s="39">
        <v>1</v>
      </c>
      <c r="N39" s="96">
        <v>15000</v>
      </c>
      <c r="O39" s="35">
        <f>M39*N39</f>
        <v>15000</v>
      </c>
      <c r="P39" s="50"/>
      <c r="Q39" s="32" t="s">
        <v>24</v>
      </c>
      <c r="R39" s="294">
        <v>1</v>
      </c>
      <c r="S39" s="96">
        <v>28000</v>
      </c>
      <c r="T39" s="35">
        <f>R39*S39</f>
        <v>28000</v>
      </c>
      <c r="U39" s="50"/>
      <c r="V39" s="32" t="s">
        <v>24</v>
      </c>
      <c r="W39" s="39">
        <v>16</v>
      </c>
      <c r="X39" s="96">
        <v>3705.6</v>
      </c>
      <c r="Y39" s="35">
        <f>W39*X39</f>
        <v>59289.599999999999</v>
      </c>
      <c r="Z39" s="50"/>
      <c r="AA39" s="32" t="s">
        <v>24</v>
      </c>
      <c r="AB39" s="39">
        <v>1</v>
      </c>
      <c r="AC39" s="96">
        <v>100000</v>
      </c>
      <c r="AD39" s="35">
        <f>AB39*AC39</f>
        <v>100000</v>
      </c>
    </row>
    <row r="40" spans="2:30" s="14" customFormat="1" ht="15" customHeight="1">
      <c r="B40" s="67"/>
      <c r="C40" s="155" t="s">
        <v>12</v>
      </c>
      <c r="D40" s="156"/>
      <c r="E40" s="156"/>
      <c r="F40" s="70"/>
      <c r="G40" s="40"/>
      <c r="H40" s="41"/>
      <c r="I40" s="97"/>
      <c r="J40" s="48">
        <f>SUM(J25:J39)</f>
        <v>333124</v>
      </c>
      <c r="K40" s="70"/>
      <c r="L40" s="40"/>
      <c r="M40" s="41"/>
      <c r="N40" s="97"/>
      <c r="O40" s="48">
        <f>SUM(O25:O39)</f>
        <v>380900</v>
      </c>
      <c r="P40" s="70"/>
      <c r="Q40" s="40"/>
      <c r="R40" s="295"/>
      <c r="S40" s="97"/>
      <c r="T40" s="286">
        <v>421420</v>
      </c>
      <c r="U40" s="70"/>
      <c r="V40" s="40"/>
      <c r="W40" s="41"/>
      <c r="X40" s="97"/>
      <c r="Y40" s="48">
        <f>SUM(Y25:Y39)</f>
        <v>507713.6</v>
      </c>
      <c r="Z40" s="70"/>
      <c r="AA40" s="40"/>
      <c r="AB40" s="41"/>
      <c r="AC40" s="97"/>
      <c r="AD40" s="48">
        <f>SUM(AD25:AD39)</f>
        <v>497334</v>
      </c>
    </row>
    <row r="41" spans="2:30" s="14" customFormat="1" ht="20.100000000000001" customHeight="1">
      <c r="B41" s="64" t="s">
        <v>40</v>
      </c>
      <c r="C41" s="157" t="s">
        <v>68</v>
      </c>
      <c r="D41" s="142"/>
      <c r="E41" s="142"/>
      <c r="F41" s="71"/>
      <c r="G41" s="44"/>
      <c r="H41" s="45"/>
      <c r="I41" s="95"/>
      <c r="J41" s="35"/>
      <c r="K41" s="71"/>
      <c r="L41" s="44"/>
      <c r="M41" s="45"/>
      <c r="N41" s="95"/>
      <c r="O41" s="35"/>
      <c r="P41" s="71"/>
      <c r="Q41" s="44"/>
      <c r="R41" s="101"/>
      <c r="S41" s="95"/>
      <c r="T41" s="35"/>
      <c r="U41" s="71"/>
      <c r="V41" s="44"/>
      <c r="W41" s="45"/>
      <c r="X41" s="95"/>
      <c r="Y41" s="35"/>
      <c r="Z41" s="71"/>
      <c r="AA41" s="44"/>
      <c r="AB41" s="45"/>
      <c r="AC41" s="95"/>
      <c r="AD41" s="35"/>
    </row>
    <row r="42" spans="2:30" s="14" customFormat="1" ht="20.100000000000001" customHeight="1">
      <c r="B42" s="64"/>
      <c r="C42" s="107" t="s">
        <v>67</v>
      </c>
      <c r="D42" s="125"/>
      <c r="E42" s="125"/>
      <c r="F42" s="71"/>
      <c r="G42" s="44"/>
      <c r="H42" s="45"/>
      <c r="I42" s="95"/>
      <c r="J42" s="35"/>
      <c r="K42" s="71"/>
      <c r="L42" s="44"/>
      <c r="M42" s="45"/>
      <c r="N42" s="95"/>
      <c r="O42" s="35"/>
      <c r="P42" s="71"/>
      <c r="Q42" s="44"/>
      <c r="R42" s="101"/>
      <c r="S42" s="95"/>
      <c r="T42" s="35"/>
      <c r="U42" s="71"/>
      <c r="V42" s="44"/>
      <c r="W42" s="45"/>
      <c r="X42" s="95"/>
      <c r="Y42" s="35"/>
      <c r="Z42" s="71"/>
      <c r="AA42" s="44"/>
      <c r="AB42" s="45"/>
      <c r="AC42" s="95"/>
      <c r="AD42" s="35"/>
    </row>
    <row r="43" spans="2:30" s="14" customFormat="1" ht="15" customHeight="1">
      <c r="B43" s="72"/>
      <c r="C43" s="154" t="s">
        <v>69</v>
      </c>
      <c r="D43" s="142"/>
      <c r="E43" s="142"/>
      <c r="F43" s="50"/>
      <c r="G43" s="32" t="s">
        <v>57</v>
      </c>
      <c r="H43" s="39">
        <v>3</v>
      </c>
      <c r="I43" s="96">
        <v>10500</v>
      </c>
      <c r="J43" s="35">
        <f t="shared" ref="J43:J47" si="15">H43*I43</f>
        <v>31500</v>
      </c>
      <c r="K43" s="50"/>
      <c r="L43" s="32" t="s">
        <v>57</v>
      </c>
      <c r="M43" s="39">
        <v>3</v>
      </c>
      <c r="N43" s="96">
        <v>14600</v>
      </c>
      <c r="O43" s="35">
        <f t="shared" ref="O43:O47" si="16">M43*N43</f>
        <v>43800</v>
      </c>
      <c r="P43" s="50"/>
      <c r="Q43" s="32" t="s">
        <v>57</v>
      </c>
      <c r="R43" s="294">
        <v>3</v>
      </c>
      <c r="S43" s="96">
        <v>11400</v>
      </c>
      <c r="T43" s="35">
        <f t="shared" ref="T43:T47" si="17">R43*S43</f>
        <v>34200</v>
      </c>
      <c r="U43" s="50"/>
      <c r="V43" s="32" t="s">
        <v>57</v>
      </c>
      <c r="W43" s="39">
        <v>3</v>
      </c>
      <c r="X43" s="96">
        <v>10824</v>
      </c>
      <c r="Y43" s="35">
        <f t="shared" ref="Y43:Y47" si="18">W43*X43</f>
        <v>32472</v>
      </c>
      <c r="Z43" s="50"/>
      <c r="AA43" s="32" t="s">
        <v>57</v>
      </c>
      <c r="AB43" s="39">
        <v>3</v>
      </c>
      <c r="AC43" s="96">
        <v>9625</v>
      </c>
      <c r="AD43" s="35">
        <f t="shared" ref="AD43:AD47" si="19">AB43*AC43</f>
        <v>28875</v>
      </c>
    </row>
    <row r="44" spans="2:30" s="14" customFormat="1" ht="15" customHeight="1">
      <c r="B44" s="72"/>
      <c r="C44" s="128" t="s">
        <v>70</v>
      </c>
      <c r="D44" s="125"/>
      <c r="E44" s="125"/>
      <c r="F44" s="50"/>
      <c r="G44" s="32" t="s">
        <v>57</v>
      </c>
      <c r="H44" s="39">
        <v>1</v>
      </c>
      <c r="I44" s="96">
        <v>3500</v>
      </c>
      <c r="J44" s="35">
        <f t="shared" si="15"/>
        <v>3500</v>
      </c>
      <c r="K44" s="50"/>
      <c r="L44" s="32" t="s">
        <v>57</v>
      </c>
      <c r="M44" s="39">
        <v>1</v>
      </c>
      <c r="N44" s="96">
        <v>4900</v>
      </c>
      <c r="O44" s="35">
        <f t="shared" si="16"/>
        <v>4900</v>
      </c>
      <c r="P44" s="50"/>
      <c r="Q44" s="32" t="s">
        <v>57</v>
      </c>
      <c r="R44" s="294">
        <v>1</v>
      </c>
      <c r="S44" s="96">
        <v>6100</v>
      </c>
      <c r="T44" s="35">
        <f t="shared" si="17"/>
        <v>6100</v>
      </c>
      <c r="U44" s="50"/>
      <c r="V44" s="32" t="s">
        <v>57</v>
      </c>
      <c r="W44" s="39">
        <v>1</v>
      </c>
      <c r="X44" s="96">
        <v>3690</v>
      </c>
      <c r="Y44" s="35">
        <f t="shared" si="18"/>
        <v>3690</v>
      </c>
      <c r="Z44" s="50"/>
      <c r="AA44" s="32" t="s">
        <v>57</v>
      </c>
      <c r="AB44" s="39">
        <v>1</v>
      </c>
      <c r="AC44" s="96">
        <v>5170</v>
      </c>
      <c r="AD44" s="35">
        <f t="shared" si="19"/>
        <v>5170</v>
      </c>
    </row>
    <row r="45" spans="2:30" s="14" customFormat="1" ht="15" customHeight="1">
      <c r="B45" s="72"/>
      <c r="C45" s="128" t="s">
        <v>131</v>
      </c>
      <c r="D45" s="125"/>
      <c r="E45" s="125"/>
      <c r="F45" s="50"/>
      <c r="G45" s="32" t="s">
        <v>79</v>
      </c>
      <c r="H45" s="39">
        <v>5</v>
      </c>
      <c r="I45" s="96">
        <v>55000</v>
      </c>
      <c r="J45" s="35">
        <f t="shared" si="15"/>
        <v>275000</v>
      </c>
      <c r="K45" s="50"/>
      <c r="L45" s="32" t="s">
        <v>79</v>
      </c>
      <c r="M45" s="39">
        <v>6</v>
      </c>
      <c r="N45" s="96">
        <v>58000</v>
      </c>
      <c r="O45" s="35">
        <f t="shared" si="16"/>
        <v>348000</v>
      </c>
      <c r="P45" s="50"/>
      <c r="Q45" s="32" t="s">
        <v>79</v>
      </c>
      <c r="R45" s="294">
        <v>5</v>
      </c>
      <c r="S45" s="96">
        <v>58000</v>
      </c>
      <c r="T45" s="35">
        <f t="shared" si="17"/>
        <v>290000</v>
      </c>
      <c r="U45" s="50"/>
      <c r="V45" s="32" t="s">
        <v>79</v>
      </c>
      <c r="W45" s="39">
        <v>5</v>
      </c>
      <c r="X45" s="96">
        <v>38400</v>
      </c>
      <c r="Y45" s="35">
        <f t="shared" si="18"/>
        <v>192000</v>
      </c>
      <c r="Z45" s="50"/>
      <c r="AA45" s="32" t="s">
        <v>79</v>
      </c>
      <c r="AB45" s="39">
        <v>6</v>
      </c>
      <c r="AC45" s="96">
        <v>33220</v>
      </c>
      <c r="AD45" s="35">
        <f t="shared" si="19"/>
        <v>199320</v>
      </c>
    </row>
    <row r="46" spans="2:30" s="14" customFormat="1" ht="15" customHeight="1">
      <c r="B46" s="72"/>
      <c r="C46" s="128" t="s">
        <v>72</v>
      </c>
      <c r="D46" s="125"/>
      <c r="E46" s="125"/>
      <c r="F46" s="50"/>
      <c r="G46" s="32" t="s">
        <v>79</v>
      </c>
      <c r="H46" s="39">
        <v>2</v>
      </c>
      <c r="I46" s="96">
        <v>9500</v>
      </c>
      <c r="J46" s="35">
        <f t="shared" si="15"/>
        <v>19000</v>
      </c>
      <c r="K46" s="50"/>
      <c r="L46" s="32" t="s">
        <v>79</v>
      </c>
      <c r="M46" s="39">
        <v>3</v>
      </c>
      <c r="N46" s="96">
        <v>7300</v>
      </c>
      <c r="O46" s="35">
        <f t="shared" si="16"/>
        <v>21900</v>
      </c>
      <c r="P46" s="50"/>
      <c r="Q46" s="32" t="s">
        <v>79</v>
      </c>
      <c r="R46" s="294">
        <v>2</v>
      </c>
      <c r="S46" s="96">
        <v>10000</v>
      </c>
      <c r="T46" s="35">
        <f t="shared" si="17"/>
        <v>20000</v>
      </c>
      <c r="U46" s="50"/>
      <c r="V46" s="32" t="s">
        <v>79</v>
      </c>
      <c r="W46" s="39">
        <v>3</v>
      </c>
      <c r="X46" s="96">
        <v>9564</v>
      </c>
      <c r="Y46" s="35">
        <f t="shared" si="18"/>
        <v>28692</v>
      </c>
      <c r="Z46" s="50"/>
      <c r="AA46" s="32" t="s">
        <v>79</v>
      </c>
      <c r="AB46" s="39">
        <v>3</v>
      </c>
      <c r="AC46" s="96">
        <v>9416</v>
      </c>
      <c r="AD46" s="35">
        <f t="shared" si="19"/>
        <v>28248</v>
      </c>
    </row>
    <row r="47" spans="2:30" s="14" customFormat="1" ht="15" customHeight="1">
      <c r="B47" s="72"/>
      <c r="C47" s="128" t="s">
        <v>73</v>
      </c>
      <c r="D47" s="125"/>
      <c r="E47" s="125"/>
      <c r="F47" s="50"/>
      <c r="G47" s="32" t="s">
        <v>79</v>
      </c>
      <c r="H47" s="39">
        <v>2</v>
      </c>
      <c r="I47" s="96">
        <v>5500</v>
      </c>
      <c r="J47" s="35">
        <f t="shared" si="15"/>
        <v>11000</v>
      </c>
      <c r="K47" s="50"/>
      <c r="L47" s="32" t="s">
        <v>79</v>
      </c>
      <c r="M47" s="39">
        <v>3</v>
      </c>
      <c r="N47" s="96">
        <v>5800</v>
      </c>
      <c r="O47" s="35">
        <f t="shared" si="16"/>
        <v>17400</v>
      </c>
      <c r="P47" s="50"/>
      <c r="Q47" s="32" t="s">
        <v>79</v>
      </c>
      <c r="R47" s="294">
        <v>2</v>
      </c>
      <c r="S47" s="96">
        <v>6000</v>
      </c>
      <c r="T47" s="35">
        <f t="shared" si="17"/>
        <v>12000</v>
      </c>
      <c r="U47" s="50"/>
      <c r="V47" s="32" t="s">
        <v>79</v>
      </c>
      <c r="W47" s="39">
        <v>4</v>
      </c>
      <c r="X47" s="96">
        <v>5742</v>
      </c>
      <c r="Y47" s="35">
        <f t="shared" si="18"/>
        <v>22968</v>
      </c>
      <c r="Z47" s="50"/>
      <c r="AA47" s="32" t="s">
        <v>79</v>
      </c>
      <c r="AB47" s="39">
        <v>3</v>
      </c>
      <c r="AC47" s="96">
        <v>5665</v>
      </c>
      <c r="AD47" s="35">
        <f t="shared" si="19"/>
        <v>16995</v>
      </c>
    </row>
    <row r="48" spans="2:30" s="14" customFormat="1" ht="15" customHeight="1">
      <c r="B48" s="72"/>
      <c r="C48" s="128" t="s">
        <v>96</v>
      </c>
      <c r="D48" s="125"/>
      <c r="E48" s="125"/>
      <c r="F48" s="50"/>
      <c r="G48" s="32" t="s">
        <v>57</v>
      </c>
      <c r="H48" s="39">
        <v>5</v>
      </c>
      <c r="I48" s="96">
        <v>5500</v>
      </c>
      <c r="J48" s="35">
        <f>H48*I48</f>
        <v>27500</v>
      </c>
      <c r="K48" s="50"/>
      <c r="L48" s="32" t="s">
        <v>57</v>
      </c>
      <c r="M48" s="39">
        <v>5</v>
      </c>
      <c r="N48" s="96">
        <v>4500</v>
      </c>
      <c r="O48" s="35">
        <f>M48*N48</f>
        <v>22500</v>
      </c>
      <c r="P48" s="50"/>
      <c r="Q48" s="32" t="s">
        <v>57</v>
      </c>
      <c r="R48" s="294">
        <v>5</v>
      </c>
      <c r="S48" s="96">
        <v>9400</v>
      </c>
      <c r="T48" s="35">
        <f>R48*S48</f>
        <v>47000</v>
      </c>
      <c r="U48" s="50"/>
      <c r="V48" s="32" t="s">
        <v>57</v>
      </c>
      <c r="W48" s="39">
        <v>1</v>
      </c>
      <c r="X48" s="96">
        <v>4320</v>
      </c>
      <c r="Y48" s="35">
        <f>W48*X48</f>
        <v>4320</v>
      </c>
      <c r="Z48" s="50"/>
      <c r="AA48" s="32" t="s">
        <v>57</v>
      </c>
      <c r="AB48" s="39">
        <v>6</v>
      </c>
      <c r="AC48" s="96">
        <v>9350</v>
      </c>
      <c r="AD48" s="35">
        <f>AB48*AC48</f>
        <v>56100</v>
      </c>
    </row>
    <row r="49" spans="2:30" s="14" customFormat="1" ht="15" customHeight="1">
      <c r="B49" s="72"/>
      <c r="C49" s="128" t="s">
        <v>130</v>
      </c>
      <c r="D49" s="125"/>
      <c r="E49" s="125"/>
      <c r="F49" s="50"/>
      <c r="G49" s="32" t="s">
        <v>57</v>
      </c>
      <c r="H49" s="39">
        <v>4</v>
      </c>
      <c r="I49" s="96">
        <v>4500</v>
      </c>
      <c r="J49" s="35">
        <f>H49*I49</f>
        <v>18000</v>
      </c>
      <c r="K49" s="50"/>
      <c r="L49" s="32" t="s">
        <v>57</v>
      </c>
      <c r="M49" s="39">
        <v>5</v>
      </c>
      <c r="N49" s="96">
        <v>4200</v>
      </c>
      <c r="O49" s="35">
        <f>M49*N49</f>
        <v>21000</v>
      </c>
      <c r="P49" s="50"/>
      <c r="Q49" s="32" t="s">
        <v>57</v>
      </c>
      <c r="R49" s="294">
        <v>4</v>
      </c>
      <c r="S49" s="96">
        <v>7000</v>
      </c>
      <c r="T49" s="35">
        <f>R49*S49</f>
        <v>28000</v>
      </c>
      <c r="U49" s="50"/>
      <c r="V49" s="32" t="s">
        <v>57</v>
      </c>
      <c r="W49" s="39">
        <v>2</v>
      </c>
      <c r="X49" s="96">
        <v>1656</v>
      </c>
      <c r="Y49" s="35">
        <f>W49*X49</f>
        <v>3312</v>
      </c>
      <c r="Z49" s="50"/>
      <c r="AA49" s="32" t="s">
        <v>57</v>
      </c>
      <c r="AB49" s="39">
        <v>3</v>
      </c>
      <c r="AC49" s="96">
        <v>7865</v>
      </c>
      <c r="AD49" s="35">
        <f>AB49*AC49</f>
        <v>23595</v>
      </c>
    </row>
    <row r="50" spans="2:30" s="14" customFormat="1" ht="15" customHeight="1">
      <c r="B50" s="72"/>
      <c r="C50" s="128" t="s">
        <v>97</v>
      </c>
      <c r="D50" s="125"/>
      <c r="E50" s="125"/>
      <c r="F50" s="50"/>
      <c r="G50" s="32"/>
      <c r="H50" s="39"/>
      <c r="I50" s="96"/>
      <c r="J50" s="35"/>
      <c r="K50" s="50"/>
      <c r="L50" s="32"/>
      <c r="M50" s="39"/>
      <c r="N50" s="96"/>
      <c r="O50" s="35"/>
      <c r="P50" s="50"/>
      <c r="Q50" s="32" t="s">
        <v>57</v>
      </c>
      <c r="R50" s="294">
        <v>1</v>
      </c>
      <c r="S50" s="96">
        <v>4700</v>
      </c>
      <c r="T50" s="35">
        <f>R50*S50</f>
        <v>4700</v>
      </c>
      <c r="U50" s="50"/>
      <c r="V50" s="32"/>
      <c r="W50" s="39"/>
      <c r="X50" s="96"/>
      <c r="Y50" s="35"/>
      <c r="Z50" s="50"/>
      <c r="AA50" s="32"/>
      <c r="AB50" s="39"/>
      <c r="AC50" s="96"/>
      <c r="AD50" s="35"/>
    </row>
    <row r="51" spans="2:30" s="14" customFormat="1" ht="15" customHeight="1">
      <c r="B51" s="72"/>
      <c r="C51" s="128" t="s">
        <v>109</v>
      </c>
      <c r="D51" s="125"/>
      <c r="E51" s="125"/>
      <c r="F51" s="50"/>
      <c r="G51" s="32"/>
      <c r="H51" s="39"/>
      <c r="I51" s="96"/>
      <c r="J51" s="35"/>
      <c r="K51" s="50"/>
      <c r="L51" s="32"/>
      <c r="M51" s="39"/>
      <c r="N51" s="96"/>
      <c r="O51" s="35"/>
      <c r="P51" s="50"/>
      <c r="Q51" s="32" t="s">
        <v>62</v>
      </c>
      <c r="R51" s="294">
        <v>2</v>
      </c>
      <c r="S51" s="96">
        <v>2400</v>
      </c>
      <c r="T51" s="35">
        <f>R51*S51</f>
        <v>4800</v>
      </c>
      <c r="U51" s="50"/>
      <c r="V51" s="32"/>
      <c r="W51" s="39"/>
      <c r="X51" s="96"/>
      <c r="Y51" s="35"/>
      <c r="Z51" s="50"/>
      <c r="AA51" s="32"/>
      <c r="AB51" s="39"/>
      <c r="AC51" s="96"/>
      <c r="AD51" s="35"/>
    </row>
    <row r="52" spans="2:30" s="14" customFormat="1" ht="15" customHeight="1">
      <c r="B52" s="72"/>
      <c r="C52" s="128" t="s">
        <v>110</v>
      </c>
      <c r="D52" s="125"/>
      <c r="E52" s="125"/>
      <c r="F52" s="50"/>
      <c r="G52" s="32"/>
      <c r="H52" s="39"/>
      <c r="I52" s="96"/>
      <c r="J52" s="35"/>
      <c r="K52" s="50"/>
      <c r="L52" s="32"/>
      <c r="M52" s="39"/>
      <c r="N52" s="96"/>
      <c r="O52" s="35"/>
      <c r="P52" s="50"/>
      <c r="Q52" s="32" t="s">
        <v>62</v>
      </c>
      <c r="R52" s="294">
        <v>2</v>
      </c>
      <c r="S52" s="96">
        <v>6425</v>
      </c>
      <c r="T52" s="35">
        <f>R52*S52</f>
        <v>12850</v>
      </c>
      <c r="U52" s="50"/>
      <c r="V52" s="32"/>
      <c r="W52" s="39"/>
      <c r="X52" s="96"/>
      <c r="Y52" s="35"/>
      <c r="Z52" s="50"/>
      <c r="AA52" s="32"/>
      <c r="AB52" s="39"/>
      <c r="AC52" s="96"/>
      <c r="AD52" s="35"/>
    </row>
    <row r="53" spans="2:30" s="14" customFormat="1" ht="15" customHeight="1">
      <c r="B53" s="72"/>
      <c r="C53" s="128" t="s">
        <v>103</v>
      </c>
      <c r="D53" s="125"/>
      <c r="E53" s="125"/>
      <c r="F53" s="50"/>
      <c r="G53" s="32"/>
      <c r="H53" s="39"/>
      <c r="I53" s="96"/>
      <c r="J53" s="35"/>
      <c r="K53" s="50"/>
      <c r="L53" s="32"/>
      <c r="M53" s="39"/>
      <c r="N53" s="96"/>
      <c r="O53" s="35"/>
      <c r="P53" s="50"/>
      <c r="Q53" s="32"/>
      <c r="R53" s="294"/>
      <c r="S53" s="96"/>
      <c r="T53" s="35"/>
      <c r="U53" s="50"/>
      <c r="V53" s="32"/>
      <c r="W53" s="39"/>
      <c r="X53" s="96"/>
      <c r="Y53" s="35"/>
      <c r="Z53" s="50"/>
      <c r="AA53" s="32" t="s">
        <v>57</v>
      </c>
      <c r="AB53" s="39">
        <v>1</v>
      </c>
      <c r="AC53" s="96">
        <v>1496</v>
      </c>
      <c r="AD53" s="35">
        <f>AB53*AC53</f>
        <v>1496</v>
      </c>
    </row>
    <row r="54" spans="2:30" s="14" customFormat="1" ht="15" customHeight="1">
      <c r="B54" s="67"/>
      <c r="C54" s="155" t="s">
        <v>12</v>
      </c>
      <c r="D54" s="156"/>
      <c r="E54" s="156"/>
      <c r="F54" s="70"/>
      <c r="G54" s="40"/>
      <c r="H54" s="41"/>
      <c r="I54" s="97"/>
      <c r="J54" s="48">
        <f>SUM(J43:J50)</f>
        <v>385500</v>
      </c>
      <c r="K54" s="70"/>
      <c r="L54" s="40"/>
      <c r="M54" s="41"/>
      <c r="N54" s="97"/>
      <c r="O54" s="48">
        <f>SUM(O43:O49)</f>
        <v>479500</v>
      </c>
      <c r="P54" s="70"/>
      <c r="Q54" s="40"/>
      <c r="R54" s="295"/>
      <c r="S54" s="97"/>
      <c r="T54" s="48">
        <f>SUM(T43:T52)</f>
        <v>459650</v>
      </c>
      <c r="U54" s="70"/>
      <c r="V54" s="40"/>
      <c r="W54" s="41"/>
      <c r="X54" s="97"/>
      <c r="Y54" s="48">
        <f>SUM(Y43:Y50)</f>
        <v>287454</v>
      </c>
      <c r="Z54" s="70"/>
      <c r="AA54" s="40"/>
      <c r="AB54" s="41"/>
      <c r="AC54" s="97"/>
      <c r="AD54" s="48">
        <f>SUM(AD43:AD53)</f>
        <v>359799</v>
      </c>
    </row>
    <row r="55" spans="2:30" s="14" customFormat="1" ht="20.100000000000001" customHeight="1">
      <c r="B55" s="64" t="s">
        <v>84</v>
      </c>
      <c r="C55" s="157" t="s">
        <v>74</v>
      </c>
      <c r="D55" s="142"/>
      <c r="E55" s="142"/>
      <c r="F55" s="71"/>
      <c r="G55" s="44"/>
      <c r="H55" s="45"/>
      <c r="I55" s="95"/>
      <c r="J55" s="35"/>
      <c r="K55" s="71"/>
      <c r="L55" s="44"/>
      <c r="M55" s="45"/>
      <c r="N55" s="95"/>
      <c r="O55" s="35"/>
      <c r="P55" s="71"/>
      <c r="Q55" s="44"/>
      <c r="R55" s="101"/>
      <c r="S55" s="95"/>
      <c r="T55" s="35"/>
      <c r="U55" s="71"/>
      <c r="V55" s="44"/>
      <c r="W55" s="45"/>
      <c r="X55" s="95"/>
      <c r="Y55" s="35"/>
      <c r="Z55" s="71"/>
      <c r="AA55" s="44"/>
      <c r="AB55" s="45"/>
      <c r="AC55" s="95"/>
      <c r="AD55" s="35"/>
    </row>
    <row r="56" spans="2:30" s="14" customFormat="1" ht="20.100000000000001" customHeight="1">
      <c r="B56" s="64"/>
      <c r="C56" s="107" t="s">
        <v>67</v>
      </c>
      <c r="D56" s="125"/>
      <c r="E56" s="125"/>
      <c r="F56" s="71"/>
      <c r="G56" s="44"/>
      <c r="H56" s="45"/>
      <c r="I56" s="95"/>
      <c r="J56" s="35"/>
      <c r="K56" s="71"/>
      <c r="L56" s="44"/>
      <c r="M56" s="45"/>
      <c r="N56" s="95"/>
      <c r="O56" s="35"/>
      <c r="P56" s="71"/>
      <c r="Q56" s="44"/>
      <c r="R56" s="101"/>
      <c r="S56" s="95"/>
      <c r="T56" s="35"/>
      <c r="U56" s="71"/>
      <c r="V56" s="44"/>
      <c r="W56" s="45"/>
      <c r="X56" s="95"/>
      <c r="Y56" s="35"/>
      <c r="Z56" s="71"/>
      <c r="AA56" s="44"/>
      <c r="AB56" s="45"/>
      <c r="AC56" s="95"/>
      <c r="AD56" s="35"/>
    </row>
    <row r="57" spans="2:30" s="14" customFormat="1" ht="15" customHeight="1">
      <c r="B57" s="72"/>
      <c r="C57" s="154" t="s">
        <v>131</v>
      </c>
      <c r="D57" s="142"/>
      <c r="E57" s="142"/>
      <c r="F57" s="50"/>
      <c r="G57" s="32" t="s">
        <v>79</v>
      </c>
      <c r="H57" s="39">
        <v>1</v>
      </c>
      <c r="I57" s="96">
        <v>55000</v>
      </c>
      <c r="J57" s="35">
        <f t="shared" ref="J57:J60" si="20">H57*I57</f>
        <v>55000</v>
      </c>
      <c r="K57" s="50"/>
      <c r="L57" s="32" t="s">
        <v>79</v>
      </c>
      <c r="M57" s="39">
        <v>1</v>
      </c>
      <c r="N57" s="96">
        <v>58000</v>
      </c>
      <c r="O57" s="35">
        <f t="shared" ref="O57:O60" si="21">M57*N57</f>
        <v>58000</v>
      </c>
      <c r="P57" s="50"/>
      <c r="Q57" s="32" t="s">
        <v>79</v>
      </c>
      <c r="R57" s="294">
        <v>1</v>
      </c>
      <c r="S57" s="96">
        <v>58000</v>
      </c>
      <c r="T57" s="35">
        <f t="shared" ref="T57:T60" si="22">R57*S57</f>
        <v>58000</v>
      </c>
      <c r="U57" s="50"/>
      <c r="V57" s="32" t="s">
        <v>79</v>
      </c>
      <c r="W57" s="39">
        <v>1</v>
      </c>
      <c r="X57" s="96">
        <v>48240</v>
      </c>
      <c r="Y57" s="35">
        <f t="shared" ref="Y57:Y60" si="23">W57*X57</f>
        <v>48240</v>
      </c>
      <c r="Z57" s="50"/>
      <c r="AA57" s="32" t="s">
        <v>79</v>
      </c>
      <c r="AB57" s="39">
        <v>1</v>
      </c>
      <c r="AC57" s="96">
        <v>54450</v>
      </c>
      <c r="AD57" s="35">
        <f t="shared" ref="AD57:AD60" si="24">AB57*AC57</f>
        <v>54450</v>
      </c>
    </row>
    <row r="58" spans="2:30" s="14" customFormat="1" ht="15" customHeight="1">
      <c r="B58" s="72"/>
      <c r="C58" s="128" t="s">
        <v>111</v>
      </c>
      <c r="D58" s="125"/>
      <c r="E58" s="125"/>
      <c r="F58" s="50"/>
      <c r="G58" s="32" t="s">
        <v>57</v>
      </c>
      <c r="H58" s="39">
        <v>3</v>
      </c>
      <c r="I58" s="96">
        <v>5400</v>
      </c>
      <c r="J58" s="35">
        <f t="shared" si="20"/>
        <v>16200</v>
      </c>
      <c r="K58" s="50"/>
      <c r="L58" s="32" t="s">
        <v>57</v>
      </c>
      <c r="M58" s="39">
        <v>3</v>
      </c>
      <c r="N58" s="96">
        <v>4500</v>
      </c>
      <c r="O58" s="35">
        <f t="shared" si="21"/>
        <v>13500</v>
      </c>
      <c r="P58" s="50"/>
      <c r="Q58" s="32" t="s">
        <v>57</v>
      </c>
      <c r="R58" s="294">
        <v>3</v>
      </c>
      <c r="S58" s="96">
        <v>9400</v>
      </c>
      <c r="T58" s="35">
        <f t="shared" si="22"/>
        <v>28200</v>
      </c>
      <c r="U58" s="50"/>
      <c r="V58" s="32" t="s">
        <v>57</v>
      </c>
      <c r="W58" s="39">
        <v>1</v>
      </c>
      <c r="X58" s="96">
        <v>3600</v>
      </c>
      <c r="Y58" s="35">
        <f t="shared" si="23"/>
        <v>3600</v>
      </c>
      <c r="Z58" s="50"/>
      <c r="AA58" s="32" t="s">
        <v>57</v>
      </c>
      <c r="AB58" s="39">
        <v>4</v>
      </c>
      <c r="AC58" s="96">
        <v>9350</v>
      </c>
      <c r="AD58" s="35">
        <f t="shared" si="24"/>
        <v>37400</v>
      </c>
    </row>
    <row r="59" spans="2:30" s="14" customFormat="1" ht="15" customHeight="1">
      <c r="B59" s="72"/>
      <c r="C59" s="128" t="s">
        <v>76</v>
      </c>
      <c r="D59" s="125"/>
      <c r="E59" s="125"/>
      <c r="F59" s="50"/>
      <c r="G59" s="32"/>
      <c r="H59" s="39"/>
      <c r="I59" s="96"/>
      <c r="J59" s="35"/>
      <c r="K59" s="50"/>
      <c r="L59" s="32"/>
      <c r="M59" s="137"/>
      <c r="N59" s="96"/>
      <c r="O59" s="35"/>
      <c r="P59" s="50"/>
      <c r="Q59" s="32"/>
      <c r="R59" s="294"/>
      <c r="S59" s="96"/>
      <c r="T59" s="35"/>
      <c r="U59" s="50"/>
      <c r="V59" s="32" t="s">
        <v>57</v>
      </c>
      <c r="W59" s="39">
        <v>1</v>
      </c>
      <c r="X59" s="96">
        <v>2760</v>
      </c>
      <c r="Y59" s="35">
        <f t="shared" si="23"/>
        <v>2760</v>
      </c>
      <c r="Z59" s="50"/>
      <c r="AA59" s="32" t="s">
        <v>57</v>
      </c>
      <c r="AB59" s="39"/>
      <c r="AC59" s="96"/>
      <c r="AD59" s="35">
        <f t="shared" si="24"/>
        <v>0</v>
      </c>
    </row>
    <row r="60" spans="2:30" s="14" customFormat="1" ht="15" customHeight="1">
      <c r="B60" s="72"/>
      <c r="C60" s="128" t="s">
        <v>113</v>
      </c>
      <c r="D60" s="125"/>
      <c r="E60" s="125"/>
      <c r="F60" s="50"/>
      <c r="G60" s="32" t="s">
        <v>57</v>
      </c>
      <c r="H60" s="39">
        <v>1</v>
      </c>
      <c r="I60" s="96">
        <v>4500</v>
      </c>
      <c r="J60" s="35">
        <f t="shared" si="20"/>
        <v>4500</v>
      </c>
      <c r="K60" s="50"/>
      <c r="L60" s="32" t="s">
        <v>57</v>
      </c>
      <c r="M60" s="39">
        <v>2</v>
      </c>
      <c r="N60" s="96">
        <v>4200</v>
      </c>
      <c r="O60" s="35">
        <f t="shared" si="21"/>
        <v>8400</v>
      </c>
      <c r="P60" s="50"/>
      <c r="Q60" s="32" t="s">
        <v>57</v>
      </c>
      <c r="R60" s="294">
        <v>1</v>
      </c>
      <c r="S60" s="96">
        <v>7000</v>
      </c>
      <c r="T60" s="35">
        <f t="shared" si="22"/>
        <v>7000</v>
      </c>
      <c r="U60" s="50"/>
      <c r="V60" s="32" t="s">
        <v>57</v>
      </c>
      <c r="W60" s="39">
        <v>1</v>
      </c>
      <c r="X60" s="96">
        <v>1656</v>
      </c>
      <c r="Y60" s="35">
        <f t="shared" si="23"/>
        <v>1656</v>
      </c>
      <c r="Z60" s="50"/>
      <c r="AA60" s="32" t="s">
        <v>57</v>
      </c>
      <c r="AB60" s="39">
        <v>1</v>
      </c>
      <c r="AC60" s="96">
        <v>7865</v>
      </c>
      <c r="AD60" s="35">
        <f t="shared" si="24"/>
        <v>7865</v>
      </c>
    </row>
    <row r="61" spans="2:30" s="14" customFormat="1" ht="15" customHeight="1">
      <c r="B61" s="72"/>
      <c r="C61" s="128" t="s">
        <v>112</v>
      </c>
      <c r="D61" s="125"/>
      <c r="E61" s="125"/>
      <c r="F61" s="50"/>
      <c r="G61" s="32" t="s">
        <v>78</v>
      </c>
      <c r="H61" s="39">
        <v>2</v>
      </c>
      <c r="I61" s="96">
        <v>5520</v>
      </c>
      <c r="J61" s="35">
        <f>H61*I61</f>
        <v>11040</v>
      </c>
      <c r="K61" s="50"/>
      <c r="L61" s="32" t="s">
        <v>133</v>
      </c>
      <c r="M61" s="39">
        <v>2</v>
      </c>
      <c r="N61" s="96">
        <v>2500</v>
      </c>
      <c r="O61" s="35">
        <f>M61*N61</f>
        <v>5000</v>
      </c>
      <c r="P61" s="50"/>
      <c r="Q61" s="32" t="s">
        <v>62</v>
      </c>
      <c r="R61" s="294">
        <v>2</v>
      </c>
      <c r="S61" s="96">
        <v>5500</v>
      </c>
      <c r="T61" s="35">
        <f>R61*S61</f>
        <v>11000</v>
      </c>
      <c r="U61" s="50"/>
      <c r="V61" s="32" t="s">
        <v>78</v>
      </c>
      <c r="W61" s="39">
        <v>2</v>
      </c>
      <c r="X61" s="96">
        <v>5520</v>
      </c>
      <c r="Y61" s="35">
        <f>W61*X61</f>
        <v>11040</v>
      </c>
      <c r="Z61" s="50"/>
      <c r="AA61" s="32" t="s">
        <v>78</v>
      </c>
      <c r="AB61" s="39">
        <v>2</v>
      </c>
      <c r="AC61" s="96">
        <v>1500</v>
      </c>
      <c r="AD61" s="35">
        <f>AB61*AC61</f>
        <v>3000</v>
      </c>
    </row>
    <row r="62" spans="2:30" s="14" customFormat="1" ht="15" customHeight="1">
      <c r="B62" s="72"/>
      <c r="C62" s="128" t="s">
        <v>132</v>
      </c>
      <c r="D62" s="125"/>
      <c r="E62" s="125"/>
      <c r="F62" s="50"/>
      <c r="G62" s="32"/>
      <c r="H62" s="39"/>
      <c r="I62" s="96"/>
      <c r="J62" s="35"/>
      <c r="K62" s="50"/>
      <c r="L62" s="32" t="s">
        <v>57</v>
      </c>
      <c r="M62" s="39">
        <v>2</v>
      </c>
      <c r="N62" s="96">
        <v>18000</v>
      </c>
      <c r="O62" s="35">
        <f>M62*N62</f>
        <v>36000</v>
      </c>
      <c r="P62" s="50"/>
      <c r="Q62" s="32"/>
      <c r="R62" s="294"/>
      <c r="S62" s="96"/>
      <c r="T62" s="35"/>
      <c r="U62" s="50"/>
      <c r="V62" s="32"/>
      <c r="W62" s="39"/>
      <c r="X62" s="96"/>
      <c r="Y62" s="35"/>
      <c r="Z62" s="50"/>
      <c r="AA62" s="32"/>
      <c r="AB62" s="39"/>
      <c r="AC62" s="96"/>
      <c r="AD62" s="35"/>
    </row>
    <row r="63" spans="2:30" s="14" customFormat="1" ht="15" hidden="1" customHeight="1">
      <c r="B63" s="72"/>
      <c r="C63" s="139" t="s">
        <v>98</v>
      </c>
      <c r="D63" s="125"/>
      <c r="E63" s="125"/>
      <c r="F63" s="50"/>
      <c r="G63" s="32"/>
      <c r="H63" s="39"/>
      <c r="I63" s="96"/>
      <c r="J63" s="35">
        <f>H63*I63</f>
        <v>0</v>
      </c>
      <c r="K63" s="50"/>
      <c r="L63" s="32"/>
      <c r="M63" s="39"/>
      <c r="N63" s="96"/>
      <c r="O63" s="35"/>
      <c r="P63" s="50"/>
      <c r="Q63" s="32"/>
      <c r="R63" s="294"/>
      <c r="S63" s="96"/>
      <c r="T63" s="35"/>
      <c r="U63" s="50"/>
      <c r="V63" s="32" t="s">
        <v>24</v>
      </c>
      <c r="W63" s="39">
        <v>1</v>
      </c>
      <c r="X63" s="96">
        <v>4000</v>
      </c>
      <c r="Y63" s="35">
        <f>W63*X63</f>
        <v>4000</v>
      </c>
      <c r="Z63" s="50"/>
      <c r="AA63" s="32"/>
      <c r="AB63" s="39"/>
      <c r="AC63" s="96"/>
      <c r="AD63" s="35"/>
    </row>
    <row r="64" spans="2:30" s="14" customFormat="1" ht="15" hidden="1" customHeight="1">
      <c r="B64" s="72"/>
      <c r="C64" s="139" t="s">
        <v>99</v>
      </c>
      <c r="D64" s="125"/>
      <c r="E64" s="125"/>
      <c r="F64" s="50"/>
      <c r="G64" s="32"/>
      <c r="H64" s="39"/>
      <c r="I64" s="96"/>
      <c r="J64" s="35">
        <f>H64*I64</f>
        <v>0</v>
      </c>
      <c r="K64" s="50"/>
      <c r="L64" s="32"/>
      <c r="M64" s="39"/>
      <c r="N64" s="96"/>
      <c r="O64" s="35"/>
      <c r="P64" s="50"/>
      <c r="Q64" s="32"/>
      <c r="R64" s="294"/>
      <c r="S64" s="96"/>
      <c r="T64" s="35"/>
      <c r="U64" s="50"/>
      <c r="V64" s="32" t="s">
        <v>79</v>
      </c>
      <c r="W64" s="39">
        <v>1</v>
      </c>
      <c r="X64" s="96">
        <v>50025</v>
      </c>
      <c r="Y64" s="35">
        <f>W64*X64</f>
        <v>50025</v>
      </c>
      <c r="Z64" s="50"/>
      <c r="AA64" s="32"/>
      <c r="AB64" s="39"/>
      <c r="AC64" s="96"/>
      <c r="AD64" s="35"/>
    </row>
    <row r="65" spans="2:30" s="14" customFormat="1" ht="15" customHeight="1">
      <c r="B65" s="67"/>
      <c r="C65" s="154" t="s">
        <v>114</v>
      </c>
      <c r="D65" s="142"/>
      <c r="E65" s="142"/>
      <c r="F65" s="70"/>
      <c r="G65" s="32" t="s">
        <v>24</v>
      </c>
      <c r="H65" s="39">
        <v>1</v>
      </c>
      <c r="I65" s="96">
        <v>35000</v>
      </c>
      <c r="J65" s="35">
        <f>H65*I65</f>
        <v>35000</v>
      </c>
      <c r="K65" s="70"/>
      <c r="L65" s="40"/>
      <c r="M65" s="41"/>
      <c r="N65" s="97"/>
      <c r="O65" s="48"/>
      <c r="P65" s="70"/>
      <c r="Q65" s="32" t="s">
        <v>24</v>
      </c>
      <c r="R65" s="294">
        <v>1</v>
      </c>
      <c r="S65" s="96">
        <v>34000</v>
      </c>
      <c r="T65" s="35">
        <f>R65*S65</f>
        <v>34000</v>
      </c>
      <c r="U65" s="70"/>
      <c r="V65" s="40"/>
      <c r="W65" s="41"/>
      <c r="X65" s="97"/>
      <c r="Y65" s="48">
        <f>SUM(Y57:Y64)</f>
        <v>121321</v>
      </c>
      <c r="Z65" s="70"/>
      <c r="AA65" s="40"/>
      <c r="AB65" s="41"/>
      <c r="AC65" s="97"/>
      <c r="AD65" s="48">
        <f>SUM(AD57:AD64)</f>
        <v>102715</v>
      </c>
    </row>
    <row r="66" spans="2:30" s="14" customFormat="1" ht="15" customHeight="1">
      <c r="B66" s="80"/>
      <c r="C66" s="155" t="s">
        <v>12</v>
      </c>
      <c r="D66" s="156"/>
      <c r="E66" s="156"/>
      <c r="F66" s="70"/>
      <c r="G66" s="40"/>
      <c r="H66" s="41"/>
      <c r="I66" s="97"/>
      <c r="J66" s="48">
        <f>SUM(J57:J65)</f>
        <v>121740</v>
      </c>
      <c r="K66" s="70"/>
      <c r="L66" s="40"/>
      <c r="M66" s="41"/>
      <c r="N66" s="97"/>
      <c r="O66" s="48">
        <f>SUM(O57:O65)</f>
        <v>120900</v>
      </c>
      <c r="P66" s="82"/>
      <c r="Q66" s="155" t="s">
        <v>12</v>
      </c>
      <c r="R66" s="156"/>
      <c r="S66" s="156"/>
      <c r="T66" s="285">
        <f>SUM(T56:T65)</f>
        <v>138200</v>
      </c>
      <c r="U66" s="40"/>
      <c r="V66" s="41"/>
      <c r="W66" s="97"/>
      <c r="X66" s="48">
        <f>SUM(X65:X65)</f>
        <v>0</v>
      </c>
      <c r="Y66" s="70"/>
      <c r="Z66" s="40"/>
      <c r="AA66" s="41"/>
      <c r="AB66" s="97"/>
      <c r="AC66" s="48">
        <f>SUM(AC65:AC65)</f>
        <v>0</v>
      </c>
      <c r="AD66" s="70"/>
    </row>
    <row r="67" spans="2:30" s="14" customFormat="1" ht="20.100000000000001" customHeight="1">
      <c r="B67" s="64" t="s">
        <v>85</v>
      </c>
      <c r="C67" s="157" t="s">
        <v>25</v>
      </c>
      <c r="D67" s="142"/>
      <c r="E67" s="142"/>
      <c r="F67" s="71"/>
      <c r="G67" s="44"/>
      <c r="H67" s="45"/>
      <c r="I67" s="95"/>
      <c r="J67" s="35"/>
      <c r="K67" s="71"/>
      <c r="L67" s="44"/>
      <c r="M67" s="45"/>
      <c r="N67" s="95"/>
      <c r="O67" s="35"/>
      <c r="P67" s="71"/>
      <c r="Q67" s="44"/>
      <c r="R67" s="101"/>
      <c r="S67" s="95"/>
      <c r="T67" s="35"/>
      <c r="U67" s="71"/>
      <c r="V67" s="44"/>
      <c r="W67" s="45"/>
      <c r="X67" s="95"/>
      <c r="Y67" s="35"/>
      <c r="Z67" s="71"/>
      <c r="AA67" s="44"/>
      <c r="AB67" s="45"/>
      <c r="AC67" s="95"/>
      <c r="AD67" s="35"/>
    </row>
    <row r="68" spans="2:30" s="14" customFormat="1" ht="15" customHeight="1">
      <c r="B68" s="72">
        <v>1</v>
      </c>
      <c r="C68" s="154" t="s">
        <v>25</v>
      </c>
      <c r="D68" s="142"/>
      <c r="E68" s="142"/>
      <c r="F68" s="50"/>
      <c r="G68" s="47" t="s">
        <v>24</v>
      </c>
      <c r="H68" s="49">
        <v>1</v>
      </c>
      <c r="I68" s="96">
        <v>120000</v>
      </c>
      <c r="J68" s="35">
        <f t="shared" ref="J68" si="25">H68*I68</f>
        <v>120000</v>
      </c>
      <c r="K68" s="50"/>
      <c r="L68" s="47" t="s">
        <v>24</v>
      </c>
      <c r="M68" s="49">
        <v>1</v>
      </c>
      <c r="N68" s="96">
        <v>185000</v>
      </c>
      <c r="O68" s="35">
        <f t="shared" ref="O68" si="26">M68*N68</f>
        <v>185000</v>
      </c>
      <c r="P68" s="50"/>
      <c r="Q68" s="47" t="s">
        <v>24</v>
      </c>
      <c r="R68" s="296">
        <v>1</v>
      </c>
      <c r="S68" s="96">
        <v>84000</v>
      </c>
      <c r="T68" s="35">
        <f t="shared" ref="T68" si="27">R68*S68</f>
        <v>84000</v>
      </c>
      <c r="U68" s="50"/>
      <c r="V68" s="47" t="s">
        <v>24</v>
      </c>
      <c r="W68" s="49">
        <v>1</v>
      </c>
      <c r="X68" s="96">
        <v>67353.490000000005</v>
      </c>
      <c r="Y68" s="35">
        <f t="shared" ref="Y68" si="28">W68*X68</f>
        <v>67353.490000000005</v>
      </c>
      <c r="Z68" s="50"/>
      <c r="AA68" s="47" t="s">
        <v>24</v>
      </c>
      <c r="AB68" s="49">
        <v>1</v>
      </c>
      <c r="AC68" s="96">
        <v>387935</v>
      </c>
      <c r="AD68" s="35">
        <f t="shared" ref="AD68" si="29">AB68*AC68</f>
        <v>387935</v>
      </c>
    </row>
    <row r="69" spans="2:30" s="14" customFormat="1" ht="15" customHeight="1">
      <c r="B69" s="67"/>
      <c r="C69" s="155" t="s">
        <v>12</v>
      </c>
      <c r="D69" s="156"/>
      <c r="E69" s="156"/>
      <c r="F69" s="70"/>
      <c r="G69" s="40"/>
      <c r="H69" s="41"/>
      <c r="I69" s="97"/>
      <c r="J69" s="48">
        <f>SUM(J68:J68)</f>
        <v>120000</v>
      </c>
      <c r="K69" s="70"/>
      <c r="L69" s="40"/>
      <c r="M69" s="41"/>
      <c r="N69" s="97"/>
      <c r="O69" s="48">
        <f>SUM(O68:O68)</f>
        <v>185000</v>
      </c>
      <c r="P69" s="70"/>
      <c r="Q69" s="40"/>
      <c r="R69" s="295"/>
      <c r="S69" s="97"/>
      <c r="T69" s="48">
        <f>SUM(T68:T68)</f>
        <v>84000</v>
      </c>
      <c r="U69" s="70"/>
      <c r="V69" s="40"/>
      <c r="W69" s="41"/>
      <c r="X69" s="97"/>
      <c r="Y69" s="48">
        <f>SUM(Y68:Y68)</f>
        <v>67353.490000000005</v>
      </c>
      <c r="Z69" s="70"/>
      <c r="AA69" s="40"/>
      <c r="AB69" s="41"/>
      <c r="AC69" s="97"/>
      <c r="AD69" s="48">
        <f>SUM(AD68:AD68)</f>
        <v>387935</v>
      </c>
    </row>
    <row r="70" spans="2:30" s="14" customFormat="1" ht="15" customHeight="1">
      <c r="B70" s="67"/>
      <c r="C70" s="126"/>
      <c r="D70" s="127"/>
      <c r="E70" s="127"/>
      <c r="F70" s="70"/>
      <c r="G70" s="44"/>
      <c r="H70" s="45"/>
      <c r="I70" s="95"/>
      <c r="J70" s="48"/>
      <c r="K70" s="70"/>
      <c r="L70" s="44"/>
      <c r="M70" s="45"/>
      <c r="N70" s="95"/>
      <c r="O70" s="48"/>
      <c r="P70" s="70"/>
      <c r="Q70" s="44"/>
      <c r="R70" s="101"/>
      <c r="S70" s="95"/>
      <c r="T70" s="48"/>
      <c r="U70" s="70"/>
      <c r="V70" s="44"/>
      <c r="W70" s="45"/>
      <c r="X70" s="95"/>
      <c r="Y70" s="48"/>
      <c r="Z70" s="70"/>
      <c r="AA70" s="44"/>
      <c r="AB70" s="45"/>
      <c r="AC70" s="95"/>
      <c r="AD70" s="48"/>
    </row>
    <row r="71" spans="2:30" s="14" customFormat="1" ht="20.100000000000001" customHeight="1">
      <c r="B71" s="64" t="s">
        <v>124</v>
      </c>
      <c r="C71" s="157" t="s">
        <v>26</v>
      </c>
      <c r="D71" s="142"/>
      <c r="E71" s="142"/>
      <c r="F71" s="71" t="s">
        <v>47</v>
      </c>
      <c r="G71" s="47"/>
      <c r="H71" s="101" t="s">
        <v>48</v>
      </c>
      <c r="I71" s="102" t="s">
        <v>49</v>
      </c>
      <c r="J71" s="35"/>
      <c r="K71" s="71" t="s">
        <v>47</v>
      </c>
      <c r="L71" s="150" t="s">
        <v>48</v>
      </c>
      <c r="M71" s="151"/>
      <c r="N71" s="102" t="s">
        <v>49</v>
      </c>
      <c r="O71" s="35"/>
      <c r="P71" s="71" t="s">
        <v>47</v>
      </c>
      <c r="Q71" s="47"/>
      <c r="R71" s="101" t="s">
        <v>48</v>
      </c>
      <c r="S71" s="102" t="s">
        <v>49</v>
      </c>
      <c r="T71" s="35"/>
      <c r="U71" s="71" t="s">
        <v>47</v>
      </c>
      <c r="V71" s="47"/>
      <c r="W71" s="101" t="s">
        <v>48</v>
      </c>
      <c r="X71" s="102" t="s">
        <v>49</v>
      </c>
      <c r="Y71" s="35"/>
      <c r="Z71" s="71" t="s">
        <v>47</v>
      </c>
      <c r="AA71" s="47"/>
      <c r="AB71" s="101" t="s">
        <v>48</v>
      </c>
      <c r="AC71" s="102" t="s">
        <v>49</v>
      </c>
      <c r="AD71" s="35"/>
    </row>
    <row r="72" spans="2:30" s="14" customFormat="1" ht="20.100000000000001" customHeight="1">
      <c r="B72" s="64"/>
      <c r="C72" s="124" t="s">
        <v>82</v>
      </c>
      <c r="D72" s="125"/>
      <c r="E72" s="125"/>
      <c r="F72" s="71"/>
      <c r="G72" s="47"/>
      <c r="H72" s="101"/>
      <c r="I72" s="102"/>
      <c r="J72" s="35"/>
      <c r="K72" s="71"/>
      <c r="L72" s="47"/>
      <c r="M72" s="101"/>
      <c r="N72" s="102"/>
      <c r="O72" s="35"/>
      <c r="P72" s="71"/>
      <c r="Q72" s="47"/>
      <c r="R72" s="101"/>
      <c r="S72" s="102"/>
      <c r="T72" s="35"/>
      <c r="U72" s="71"/>
      <c r="V72" s="47"/>
      <c r="W72" s="101"/>
      <c r="X72" s="102"/>
      <c r="Y72" s="35"/>
      <c r="Z72" s="71"/>
      <c r="AA72" s="47"/>
      <c r="AB72" s="101"/>
      <c r="AC72" s="102"/>
      <c r="AD72" s="35"/>
    </row>
    <row r="73" spans="2:30" s="14" customFormat="1" ht="15" customHeight="1">
      <c r="B73" s="72"/>
      <c r="C73" s="141" t="s">
        <v>80</v>
      </c>
      <c r="D73" s="142"/>
      <c r="E73" s="142"/>
      <c r="F73" s="50">
        <v>1</v>
      </c>
      <c r="G73" s="47" t="s">
        <v>35</v>
      </c>
      <c r="H73" s="49">
        <v>21</v>
      </c>
      <c r="I73" s="96">
        <v>1200</v>
      </c>
      <c r="J73" s="35">
        <f>I73*H73*F73</f>
        <v>25200</v>
      </c>
      <c r="K73" s="50">
        <v>1</v>
      </c>
      <c r="L73" s="47" t="s">
        <v>35</v>
      </c>
      <c r="M73" s="49">
        <v>21</v>
      </c>
      <c r="N73" s="96">
        <v>980</v>
      </c>
      <c r="O73" s="35">
        <f>N73*M73*K73</f>
        <v>20580</v>
      </c>
      <c r="P73" s="50">
        <v>1</v>
      </c>
      <c r="Q73" s="47" t="s">
        <v>35</v>
      </c>
      <c r="R73" s="296">
        <v>21</v>
      </c>
      <c r="S73" s="96">
        <v>1000</v>
      </c>
      <c r="T73" s="35">
        <f>S73*R73*P73</f>
        <v>21000</v>
      </c>
      <c r="U73" s="50">
        <v>1</v>
      </c>
      <c r="V73" s="47" t="s">
        <v>35</v>
      </c>
      <c r="W73" s="49">
        <v>21</v>
      </c>
      <c r="X73" s="96">
        <v>2055.09</v>
      </c>
      <c r="Y73" s="35">
        <f>X73*W73*U73</f>
        <v>43156.89</v>
      </c>
      <c r="Z73" s="50">
        <v>1</v>
      </c>
      <c r="AA73" s="47" t="s">
        <v>35</v>
      </c>
      <c r="AB73" s="49">
        <v>21</v>
      </c>
      <c r="AC73" s="96">
        <v>1527.39</v>
      </c>
      <c r="AD73" s="35">
        <v>32075.09</v>
      </c>
    </row>
    <row r="74" spans="2:30" s="14" customFormat="1" ht="15" customHeight="1">
      <c r="B74" s="72"/>
      <c r="C74" s="141" t="s">
        <v>41</v>
      </c>
      <c r="D74" s="142"/>
      <c r="E74" s="142"/>
      <c r="F74" s="50">
        <v>1</v>
      </c>
      <c r="G74" s="47" t="s">
        <v>35</v>
      </c>
      <c r="H74" s="49">
        <v>21</v>
      </c>
      <c r="I74" s="96">
        <v>1100</v>
      </c>
      <c r="J74" s="35">
        <f t="shared" ref="J74:J77" si="30">I74*H74*F74</f>
        <v>23100</v>
      </c>
      <c r="K74" s="50">
        <v>1</v>
      </c>
      <c r="L74" s="47" t="s">
        <v>35</v>
      </c>
      <c r="M74" s="49">
        <v>21</v>
      </c>
      <c r="N74" s="96">
        <v>900</v>
      </c>
      <c r="O74" s="35">
        <f t="shared" ref="O74:O77" si="31">N74*M74*K74</f>
        <v>18900</v>
      </c>
      <c r="P74" s="50">
        <v>1</v>
      </c>
      <c r="Q74" s="47" t="s">
        <v>35</v>
      </c>
      <c r="R74" s="296">
        <v>21</v>
      </c>
      <c r="S74" s="96">
        <v>900</v>
      </c>
      <c r="T74" s="35">
        <f t="shared" ref="T74:T77" si="32">S74*R74*P74</f>
        <v>18900</v>
      </c>
      <c r="U74" s="50">
        <v>1</v>
      </c>
      <c r="V74" s="47" t="s">
        <v>35</v>
      </c>
      <c r="W74" s="49">
        <v>21</v>
      </c>
      <c r="X74" s="96">
        <v>1322.66</v>
      </c>
      <c r="Y74" s="35">
        <f t="shared" ref="Y74:Y79" si="33">X74*W74*U74</f>
        <v>27775.86</v>
      </c>
      <c r="Z74" s="50">
        <v>1</v>
      </c>
      <c r="AA74" s="47" t="s">
        <v>35</v>
      </c>
      <c r="AB74" s="49">
        <v>21</v>
      </c>
      <c r="AC74" s="96">
        <v>1333.26</v>
      </c>
      <c r="AD74" s="35">
        <v>27998.51</v>
      </c>
    </row>
    <row r="75" spans="2:30" s="14" customFormat="1" ht="15" customHeight="1">
      <c r="B75" s="72"/>
      <c r="C75" s="141" t="s">
        <v>27</v>
      </c>
      <c r="D75" s="142"/>
      <c r="E75" s="142"/>
      <c r="F75" s="50">
        <v>3</v>
      </c>
      <c r="G75" s="47" t="s">
        <v>35</v>
      </c>
      <c r="H75" s="49">
        <v>21</v>
      </c>
      <c r="I75" s="96">
        <v>1100</v>
      </c>
      <c r="J75" s="35">
        <f t="shared" si="30"/>
        <v>69300</v>
      </c>
      <c r="K75" s="50">
        <v>2</v>
      </c>
      <c r="L75" s="47" t="s">
        <v>35</v>
      </c>
      <c r="M75" s="49">
        <v>21</v>
      </c>
      <c r="N75" s="96">
        <v>850</v>
      </c>
      <c r="O75" s="35">
        <f t="shared" si="31"/>
        <v>35700</v>
      </c>
      <c r="P75" s="50">
        <v>3</v>
      </c>
      <c r="Q75" s="47" t="s">
        <v>35</v>
      </c>
      <c r="R75" s="296">
        <v>21</v>
      </c>
      <c r="S75" s="96">
        <v>650</v>
      </c>
      <c r="T75" s="35">
        <f t="shared" si="32"/>
        <v>40950</v>
      </c>
      <c r="U75" s="50">
        <v>2</v>
      </c>
      <c r="V75" s="47" t="s">
        <v>35</v>
      </c>
      <c r="W75" s="49">
        <v>21</v>
      </c>
      <c r="X75" s="96">
        <v>1445.14</v>
      </c>
      <c r="Y75" s="35">
        <f t="shared" si="33"/>
        <v>60695.880000000005</v>
      </c>
      <c r="Z75" s="50">
        <v>4</v>
      </c>
      <c r="AA75" s="47" t="s">
        <v>35</v>
      </c>
      <c r="AB75" s="49">
        <v>21</v>
      </c>
      <c r="AC75" s="96">
        <v>1137.3</v>
      </c>
      <c r="AD75" s="35">
        <v>95533.52</v>
      </c>
    </row>
    <row r="76" spans="2:30" s="14" customFormat="1" ht="15" customHeight="1">
      <c r="B76" s="72"/>
      <c r="C76" s="141" t="s">
        <v>45</v>
      </c>
      <c r="D76" s="142"/>
      <c r="E76" s="142"/>
      <c r="F76" s="50">
        <v>2</v>
      </c>
      <c r="G76" s="47" t="s">
        <v>35</v>
      </c>
      <c r="H76" s="49">
        <v>21</v>
      </c>
      <c r="I76" s="96">
        <v>1100</v>
      </c>
      <c r="J76" s="35">
        <f t="shared" si="30"/>
        <v>46200</v>
      </c>
      <c r="K76" s="50">
        <v>2</v>
      </c>
      <c r="L76" s="47" t="s">
        <v>35</v>
      </c>
      <c r="M76" s="49">
        <v>21</v>
      </c>
      <c r="N76" s="96">
        <v>850</v>
      </c>
      <c r="O76" s="35">
        <f t="shared" si="31"/>
        <v>35700</v>
      </c>
      <c r="P76" s="50">
        <v>2</v>
      </c>
      <c r="Q76" s="47" t="s">
        <v>35</v>
      </c>
      <c r="R76" s="296">
        <v>21</v>
      </c>
      <c r="S76" s="96">
        <v>600</v>
      </c>
      <c r="T76" s="35">
        <f t="shared" si="32"/>
        <v>25200</v>
      </c>
      <c r="U76" s="50">
        <v>2</v>
      </c>
      <c r="V76" s="47" t="s">
        <v>35</v>
      </c>
      <c r="W76" s="49">
        <v>21</v>
      </c>
      <c r="X76" s="96">
        <v>1445.14</v>
      </c>
      <c r="Y76" s="35">
        <f t="shared" si="33"/>
        <v>60695.880000000005</v>
      </c>
      <c r="Z76" s="50">
        <v>3</v>
      </c>
      <c r="AA76" s="47" t="s">
        <v>35</v>
      </c>
      <c r="AB76" s="49">
        <v>21</v>
      </c>
      <c r="AC76" s="96">
        <v>1137.3</v>
      </c>
      <c r="AD76" s="35">
        <v>71650.14</v>
      </c>
    </row>
    <row r="77" spans="2:30" s="14" customFormat="1" ht="15" customHeight="1">
      <c r="B77" s="72"/>
      <c r="C77" s="141" t="s">
        <v>42</v>
      </c>
      <c r="D77" s="142"/>
      <c r="E77" s="142"/>
      <c r="F77" s="50">
        <v>4</v>
      </c>
      <c r="G77" s="47" t="s">
        <v>35</v>
      </c>
      <c r="H77" s="49">
        <v>21</v>
      </c>
      <c r="I77" s="96">
        <v>1000</v>
      </c>
      <c r="J77" s="35">
        <f t="shared" si="30"/>
        <v>84000</v>
      </c>
      <c r="K77" s="50">
        <v>6</v>
      </c>
      <c r="L77" s="47" t="s">
        <v>35</v>
      </c>
      <c r="M77" s="49">
        <v>21</v>
      </c>
      <c r="N77" s="96">
        <v>800</v>
      </c>
      <c r="O77" s="35">
        <f t="shared" si="31"/>
        <v>100800</v>
      </c>
      <c r="P77" s="50">
        <v>4</v>
      </c>
      <c r="Q77" s="47" t="s">
        <v>35</v>
      </c>
      <c r="R77" s="296">
        <v>21</v>
      </c>
      <c r="S77" s="96">
        <v>550</v>
      </c>
      <c r="T77" s="35">
        <f t="shared" si="32"/>
        <v>46200</v>
      </c>
      <c r="U77" s="50">
        <v>4</v>
      </c>
      <c r="V77" s="47" t="s">
        <v>35</v>
      </c>
      <c r="W77" s="49">
        <v>21</v>
      </c>
      <c r="X77" s="96">
        <v>1200.1199999999999</v>
      </c>
      <c r="Y77" s="35">
        <f t="shared" si="33"/>
        <v>100810.07999999999</v>
      </c>
      <c r="Z77" s="50">
        <v>10</v>
      </c>
      <c r="AA77" s="47" t="s">
        <v>35</v>
      </c>
      <c r="AB77" s="49">
        <v>21</v>
      </c>
      <c r="AC77" s="96">
        <v>859.1</v>
      </c>
      <c r="AD77" s="35">
        <v>180411.79</v>
      </c>
    </row>
    <row r="78" spans="2:30" s="14" customFormat="1" ht="15" hidden="1" customHeight="1">
      <c r="B78" s="72"/>
      <c r="C78" s="247" t="s">
        <v>100</v>
      </c>
      <c r="D78" s="248"/>
      <c r="E78" s="248"/>
      <c r="F78" s="50"/>
      <c r="G78" s="47"/>
      <c r="H78" s="49"/>
      <c r="I78" s="96"/>
      <c r="J78" s="35"/>
      <c r="K78" s="50"/>
      <c r="L78" s="47"/>
      <c r="M78" s="49"/>
      <c r="N78" s="96"/>
      <c r="O78" s="35"/>
      <c r="P78" s="50"/>
      <c r="Q78" s="47"/>
      <c r="R78" s="296"/>
      <c r="S78" s="96"/>
      <c r="T78" s="35"/>
      <c r="U78" s="50">
        <v>1</v>
      </c>
      <c r="V78" s="47" t="s">
        <v>35</v>
      </c>
      <c r="W78" s="49">
        <v>21</v>
      </c>
      <c r="X78" s="96">
        <v>1710.13</v>
      </c>
      <c r="Y78" s="35">
        <f t="shared" si="33"/>
        <v>35912.730000000003</v>
      </c>
      <c r="Z78" s="50"/>
      <c r="AA78" s="47"/>
      <c r="AB78" s="49"/>
      <c r="AC78" s="96"/>
      <c r="AD78" s="35"/>
    </row>
    <row r="79" spans="2:30" s="14" customFormat="1" ht="15" hidden="1" customHeight="1">
      <c r="B79" s="72"/>
      <c r="C79" s="247" t="s">
        <v>101</v>
      </c>
      <c r="D79" s="248"/>
      <c r="E79" s="248"/>
      <c r="F79" s="50"/>
      <c r="G79" s="47"/>
      <c r="H79" s="49"/>
      <c r="I79" s="96"/>
      <c r="J79" s="35"/>
      <c r="K79" s="50"/>
      <c r="L79" s="47"/>
      <c r="M79" s="49"/>
      <c r="N79" s="96"/>
      <c r="O79" s="35"/>
      <c r="P79" s="50"/>
      <c r="Q79" s="47"/>
      <c r="R79" s="296"/>
      <c r="S79" s="96"/>
      <c r="T79" s="35"/>
      <c r="U79" s="50">
        <v>1</v>
      </c>
      <c r="V79" s="47" t="s">
        <v>35</v>
      </c>
      <c r="W79" s="49">
        <v>21</v>
      </c>
      <c r="X79" s="96">
        <v>1445.14</v>
      </c>
      <c r="Y79" s="35">
        <f t="shared" si="33"/>
        <v>30347.940000000002</v>
      </c>
      <c r="Z79" s="50"/>
      <c r="AA79" s="47"/>
      <c r="AB79" s="49"/>
      <c r="AC79" s="96"/>
      <c r="AD79" s="35"/>
    </row>
    <row r="80" spans="2:30" s="14" customFormat="1" ht="15" customHeight="1">
      <c r="B80" s="72"/>
      <c r="C80" s="155" t="s">
        <v>12</v>
      </c>
      <c r="D80" s="156"/>
      <c r="E80" s="156"/>
      <c r="F80" s="71"/>
      <c r="G80" s="47"/>
      <c r="H80" s="45"/>
      <c r="I80" s="95"/>
      <c r="J80" s="48">
        <f>SUM(J73:J79)</f>
        <v>247800</v>
      </c>
      <c r="K80" s="71"/>
      <c r="L80" s="47"/>
      <c r="M80" s="45"/>
      <c r="N80" s="95"/>
      <c r="O80" s="48">
        <f>SUM(O73:O79)</f>
        <v>211680</v>
      </c>
      <c r="P80" s="71"/>
      <c r="Q80" s="47"/>
      <c r="R80" s="101"/>
      <c r="S80" s="95"/>
      <c r="T80" s="48">
        <f>SUM(T73:T79)</f>
        <v>152250</v>
      </c>
      <c r="U80" s="71"/>
      <c r="V80" s="47"/>
      <c r="W80" s="45"/>
      <c r="X80" s="95"/>
      <c r="Y80" s="48">
        <f>SUM(Y73:Y79)</f>
        <v>359395.25999999995</v>
      </c>
      <c r="Z80" s="71"/>
      <c r="AA80" s="47"/>
      <c r="AB80" s="45"/>
      <c r="AC80" s="95"/>
      <c r="AD80" s="48">
        <v>407669.04</v>
      </c>
    </row>
    <row r="81" spans="2:30" s="14" customFormat="1" ht="20.100000000000001" customHeight="1">
      <c r="B81" s="64"/>
      <c r="C81" s="124" t="s">
        <v>83</v>
      </c>
      <c r="D81" s="125"/>
      <c r="E81" s="125"/>
      <c r="F81" s="71"/>
      <c r="G81" s="47"/>
      <c r="H81" s="101"/>
      <c r="I81" s="102"/>
      <c r="J81" s="35"/>
      <c r="K81" s="71"/>
      <c r="L81" s="47"/>
      <c r="M81" s="101"/>
      <c r="N81" s="102"/>
      <c r="O81" s="35"/>
      <c r="P81" s="71"/>
      <c r="Q81" s="47"/>
      <c r="R81" s="101"/>
      <c r="S81" s="102"/>
      <c r="T81" s="35"/>
      <c r="U81" s="71"/>
      <c r="V81" s="47"/>
      <c r="W81" s="101"/>
      <c r="X81" s="102"/>
      <c r="Y81" s="35"/>
      <c r="Z81" s="71"/>
      <c r="AA81" s="47"/>
      <c r="AB81" s="101"/>
      <c r="AC81" s="102"/>
      <c r="AD81" s="35"/>
    </row>
    <row r="82" spans="2:30" s="14" customFormat="1" ht="15" customHeight="1">
      <c r="B82" s="72"/>
      <c r="C82" s="141" t="s">
        <v>80</v>
      </c>
      <c r="D82" s="142"/>
      <c r="E82" s="142"/>
      <c r="F82" s="50">
        <v>1</v>
      </c>
      <c r="G82" s="47" t="s">
        <v>35</v>
      </c>
      <c r="H82" s="49">
        <v>14</v>
      </c>
      <c r="I82" s="96">
        <v>1200</v>
      </c>
      <c r="J82" s="35">
        <f>I82*H82*F82</f>
        <v>16800</v>
      </c>
      <c r="K82" s="50">
        <v>1</v>
      </c>
      <c r="L82" s="47" t="s">
        <v>35</v>
      </c>
      <c r="M82" s="49">
        <v>14</v>
      </c>
      <c r="N82" s="96">
        <v>980</v>
      </c>
      <c r="O82" s="35">
        <f>N82*M82*K82</f>
        <v>13720</v>
      </c>
      <c r="P82" s="50">
        <v>1</v>
      </c>
      <c r="Q82" s="47" t="s">
        <v>35</v>
      </c>
      <c r="R82" s="296">
        <v>14</v>
      </c>
      <c r="S82" s="96">
        <v>1000</v>
      </c>
      <c r="T82" s="35">
        <f>S82*R82*P82</f>
        <v>14000</v>
      </c>
      <c r="U82" s="50">
        <v>1</v>
      </c>
      <c r="V82" s="47" t="s">
        <v>35</v>
      </c>
      <c r="W82" s="49">
        <v>14</v>
      </c>
      <c r="X82" s="96">
        <v>2055.09</v>
      </c>
      <c r="Y82" s="35">
        <f>X82*W82*U82</f>
        <v>28771.260000000002</v>
      </c>
      <c r="Z82" s="50">
        <v>1</v>
      </c>
      <c r="AA82" s="47" t="s">
        <v>35</v>
      </c>
      <c r="AB82" s="49">
        <v>14</v>
      </c>
      <c r="AC82" s="96">
        <v>1527.39</v>
      </c>
      <c r="AD82" s="35">
        <f>AC82*AB82*Z82</f>
        <v>21383.460000000003</v>
      </c>
    </row>
    <row r="83" spans="2:30" s="14" customFormat="1" ht="15" customHeight="1">
      <c r="B83" s="72"/>
      <c r="C83" s="141" t="s">
        <v>41</v>
      </c>
      <c r="D83" s="142"/>
      <c r="E83" s="142"/>
      <c r="F83" s="50">
        <v>1</v>
      </c>
      <c r="G83" s="47" t="s">
        <v>35</v>
      </c>
      <c r="H83" s="49">
        <v>14</v>
      </c>
      <c r="I83" s="96">
        <v>1100</v>
      </c>
      <c r="J83" s="35">
        <f t="shared" ref="J83:J86" si="34">I83*H83*F83</f>
        <v>15400</v>
      </c>
      <c r="K83" s="50">
        <v>1</v>
      </c>
      <c r="L83" s="47" t="s">
        <v>35</v>
      </c>
      <c r="M83" s="49">
        <v>14</v>
      </c>
      <c r="N83" s="96">
        <v>900</v>
      </c>
      <c r="O83" s="35">
        <f t="shared" ref="O83:O86" si="35">N83*M83*K83</f>
        <v>12600</v>
      </c>
      <c r="P83" s="50">
        <v>1</v>
      </c>
      <c r="Q83" s="47" t="s">
        <v>35</v>
      </c>
      <c r="R83" s="296">
        <v>14</v>
      </c>
      <c r="S83" s="96">
        <v>900</v>
      </c>
      <c r="T83" s="35">
        <f t="shared" ref="T83:T86" si="36">S83*R83*P83</f>
        <v>12600</v>
      </c>
      <c r="U83" s="50">
        <v>1</v>
      </c>
      <c r="V83" s="47" t="s">
        <v>35</v>
      </c>
      <c r="W83" s="49">
        <v>14</v>
      </c>
      <c r="X83" s="96">
        <v>1322.66</v>
      </c>
      <c r="Y83" s="35">
        <f t="shared" ref="Y83:Y86" si="37">X83*W83*U83</f>
        <v>18517.240000000002</v>
      </c>
      <c r="Z83" s="50">
        <v>1</v>
      </c>
      <c r="AA83" s="47" t="s">
        <v>35</v>
      </c>
      <c r="AB83" s="49">
        <v>14</v>
      </c>
      <c r="AC83" s="96">
        <v>1333.26</v>
      </c>
      <c r="AD83" s="35">
        <f t="shared" ref="AD83:AD89" si="38">AC83*AB83*Z83</f>
        <v>18665.64</v>
      </c>
    </row>
    <row r="84" spans="2:30" s="14" customFormat="1" ht="15" customHeight="1">
      <c r="B84" s="72"/>
      <c r="C84" s="141" t="s">
        <v>27</v>
      </c>
      <c r="D84" s="142"/>
      <c r="E84" s="142"/>
      <c r="F84" s="50">
        <v>3</v>
      </c>
      <c r="G84" s="47" t="s">
        <v>35</v>
      </c>
      <c r="H84" s="49">
        <v>14</v>
      </c>
      <c r="I84" s="96">
        <v>1100</v>
      </c>
      <c r="J84" s="35">
        <f t="shared" si="34"/>
        <v>46200</v>
      </c>
      <c r="K84" s="50">
        <v>2</v>
      </c>
      <c r="L84" s="47" t="s">
        <v>35</v>
      </c>
      <c r="M84" s="49">
        <v>14</v>
      </c>
      <c r="N84" s="96">
        <v>850</v>
      </c>
      <c r="O84" s="35">
        <f t="shared" si="35"/>
        <v>23800</v>
      </c>
      <c r="P84" s="50">
        <v>3</v>
      </c>
      <c r="Q84" s="47" t="s">
        <v>35</v>
      </c>
      <c r="R84" s="296">
        <v>14</v>
      </c>
      <c r="S84" s="96">
        <v>650</v>
      </c>
      <c r="T84" s="35">
        <f t="shared" si="36"/>
        <v>27300</v>
      </c>
      <c r="U84" s="50">
        <v>3</v>
      </c>
      <c r="V84" s="47" t="s">
        <v>35</v>
      </c>
      <c r="W84" s="49">
        <v>14</v>
      </c>
      <c r="X84" s="96">
        <v>1445.14</v>
      </c>
      <c r="Y84" s="35">
        <f t="shared" si="37"/>
        <v>60695.880000000005</v>
      </c>
      <c r="Z84" s="50">
        <v>6</v>
      </c>
      <c r="AA84" s="47" t="s">
        <v>35</v>
      </c>
      <c r="AB84" s="49">
        <v>14</v>
      </c>
      <c r="AC84" s="96">
        <v>1137.3</v>
      </c>
      <c r="AD84" s="35">
        <f t="shared" si="38"/>
        <v>95533.2</v>
      </c>
    </row>
    <row r="85" spans="2:30" s="14" customFormat="1" ht="15" customHeight="1">
      <c r="B85" s="72"/>
      <c r="C85" s="141" t="s">
        <v>45</v>
      </c>
      <c r="D85" s="142"/>
      <c r="E85" s="142"/>
      <c r="F85" s="50">
        <v>2</v>
      </c>
      <c r="G85" s="47" t="s">
        <v>35</v>
      </c>
      <c r="H85" s="49">
        <v>14</v>
      </c>
      <c r="I85" s="96">
        <v>1100</v>
      </c>
      <c r="J85" s="35">
        <f t="shared" si="34"/>
        <v>30800</v>
      </c>
      <c r="K85" s="50">
        <v>2</v>
      </c>
      <c r="L85" s="47" t="s">
        <v>35</v>
      </c>
      <c r="M85" s="49">
        <v>14</v>
      </c>
      <c r="N85" s="96">
        <v>850</v>
      </c>
      <c r="O85" s="35">
        <f t="shared" si="35"/>
        <v>23800</v>
      </c>
      <c r="P85" s="50">
        <v>2</v>
      </c>
      <c r="Q85" s="47" t="s">
        <v>35</v>
      </c>
      <c r="R85" s="296">
        <v>14</v>
      </c>
      <c r="S85" s="96">
        <v>600</v>
      </c>
      <c r="T85" s="35">
        <f t="shared" si="36"/>
        <v>16800</v>
      </c>
      <c r="U85" s="50">
        <v>2</v>
      </c>
      <c r="V85" s="47" t="s">
        <v>35</v>
      </c>
      <c r="W85" s="49">
        <v>14</v>
      </c>
      <c r="X85" s="96">
        <v>1445.14</v>
      </c>
      <c r="Y85" s="35">
        <f t="shared" si="37"/>
        <v>40463.920000000006</v>
      </c>
      <c r="Z85" s="50">
        <v>4</v>
      </c>
      <c r="AA85" s="47" t="s">
        <v>35</v>
      </c>
      <c r="AB85" s="49">
        <v>14</v>
      </c>
      <c r="AC85" s="96">
        <v>1137.3</v>
      </c>
      <c r="AD85" s="35">
        <f t="shared" si="38"/>
        <v>63688.799999999996</v>
      </c>
    </row>
    <row r="86" spans="2:30" s="14" customFormat="1" ht="15" customHeight="1">
      <c r="B86" s="72"/>
      <c r="C86" s="141" t="s">
        <v>42</v>
      </c>
      <c r="D86" s="142"/>
      <c r="E86" s="142"/>
      <c r="F86" s="50">
        <v>4</v>
      </c>
      <c r="G86" s="47" t="s">
        <v>35</v>
      </c>
      <c r="H86" s="49">
        <v>14</v>
      </c>
      <c r="I86" s="96">
        <v>1000</v>
      </c>
      <c r="J86" s="35">
        <f t="shared" si="34"/>
        <v>56000</v>
      </c>
      <c r="K86" s="50">
        <v>6</v>
      </c>
      <c r="L86" s="47" t="s">
        <v>35</v>
      </c>
      <c r="M86" s="49">
        <v>14</v>
      </c>
      <c r="N86" s="96">
        <v>800</v>
      </c>
      <c r="O86" s="35">
        <f t="shared" si="35"/>
        <v>67200</v>
      </c>
      <c r="P86" s="50">
        <v>4</v>
      </c>
      <c r="Q86" s="47" t="s">
        <v>35</v>
      </c>
      <c r="R86" s="296">
        <v>14</v>
      </c>
      <c r="S86" s="96">
        <v>550</v>
      </c>
      <c r="T86" s="35">
        <f t="shared" si="36"/>
        <v>30800</v>
      </c>
      <c r="U86" s="50">
        <v>4</v>
      </c>
      <c r="V86" s="47" t="s">
        <v>35</v>
      </c>
      <c r="W86" s="49">
        <v>14</v>
      </c>
      <c r="X86" s="96">
        <v>1200.1199999999999</v>
      </c>
      <c r="Y86" s="35">
        <f t="shared" si="37"/>
        <v>67206.720000000001</v>
      </c>
      <c r="Z86" s="50">
        <v>12</v>
      </c>
      <c r="AA86" s="47" t="s">
        <v>35</v>
      </c>
      <c r="AB86" s="49">
        <v>14</v>
      </c>
      <c r="AC86" s="96">
        <v>859.1</v>
      </c>
      <c r="AD86" s="35">
        <f t="shared" si="38"/>
        <v>144328.79999999999</v>
      </c>
    </row>
    <row r="87" spans="2:30" s="14" customFormat="1" ht="15" customHeight="1">
      <c r="B87" s="72"/>
      <c r="C87" s="141" t="s">
        <v>106</v>
      </c>
      <c r="D87" s="142"/>
      <c r="E87" s="142"/>
      <c r="F87" s="50"/>
      <c r="G87" s="47"/>
      <c r="H87" s="49"/>
      <c r="I87" s="96"/>
      <c r="J87" s="35"/>
      <c r="K87" s="50"/>
      <c r="L87" s="47"/>
      <c r="M87" s="49"/>
      <c r="N87" s="96"/>
      <c r="O87" s="35"/>
      <c r="P87" s="50"/>
      <c r="Q87" s="47"/>
      <c r="R87" s="296"/>
      <c r="S87" s="96"/>
      <c r="T87" s="35"/>
      <c r="U87" s="50"/>
      <c r="V87" s="47"/>
      <c r="W87" s="49"/>
      <c r="X87" s="96"/>
      <c r="Y87" s="35"/>
      <c r="Z87" s="50">
        <v>2</v>
      </c>
      <c r="AA87" s="47" t="s">
        <v>35</v>
      </c>
      <c r="AB87" s="49">
        <v>7</v>
      </c>
      <c r="AC87" s="96">
        <v>1137.3</v>
      </c>
      <c r="AD87" s="35">
        <f t="shared" si="38"/>
        <v>15922.199999999999</v>
      </c>
    </row>
    <row r="88" spans="2:30" s="14" customFormat="1" ht="15" customHeight="1">
      <c r="B88" s="72"/>
      <c r="C88" s="141" t="s">
        <v>107</v>
      </c>
      <c r="D88" s="142"/>
      <c r="E88" s="142"/>
      <c r="F88" s="50"/>
      <c r="G88" s="47"/>
      <c r="H88" s="49"/>
      <c r="I88" s="96"/>
      <c r="J88" s="35"/>
      <c r="K88" s="50"/>
      <c r="L88" s="47"/>
      <c r="M88" s="49"/>
      <c r="N88" s="96"/>
      <c r="O88" s="35"/>
      <c r="P88" s="50"/>
      <c r="Q88" s="47"/>
      <c r="R88" s="296"/>
      <c r="S88" s="96"/>
      <c r="T88" s="35"/>
      <c r="U88" s="50"/>
      <c r="V88" s="47"/>
      <c r="W88" s="49"/>
      <c r="X88" s="96"/>
      <c r="Y88" s="35"/>
      <c r="Z88" s="50">
        <v>2</v>
      </c>
      <c r="AA88" s="47" t="s">
        <v>35</v>
      </c>
      <c r="AB88" s="49">
        <v>7</v>
      </c>
      <c r="AC88" s="96">
        <v>1137.3</v>
      </c>
      <c r="AD88" s="35">
        <f t="shared" si="38"/>
        <v>15922.199999999999</v>
      </c>
    </row>
    <row r="89" spans="2:30" s="14" customFormat="1" ht="15" customHeight="1">
      <c r="B89" s="72"/>
      <c r="C89" s="141" t="s">
        <v>108</v>
      </c>
      <c r="D89" s="142"/>
      <c r="E89" s="142"/>
      <c r="F89" s="50"/>
      <c r="G89" s="47"/>
      <c r="H89" s="49"/>
      <c r="I89" s="96"/>
      <c r="J89" s="35"/>
      <c r="K89" s="50"/>
      <c r="L89" s="47"/>
      <c r="M89" s="49"/>
      <c r="N89" s="96"/>
      <c r="O89" s="35"/>
      <c r="P89" s="50"/>
      <c r="Q89" s="47"/>
      <c r="R89" s="296"/>
      <c r="S89" s="96"/>
      <c r="T89" s="35"/>
      <c r="U89" s="50"/>
      <c r="V89" s="47"/>
      <c r="W89" s="49"/>
      <c r="X89" s="96"/>
      <c r="Y89" s="35"/>
      <c r="Z89" s="50">
        <v>1</v>
      </c>
      <c r="AA89" s="47" t="s">
        <v>35</v>
      </c>
      <c r="AB89" s="49">
        <v>14</v>
      </c>
      <c r="AC89" s="96">
        <v>859.1</v>
      </c>
      <c r="AD89" s="35">
        <f t="shared" si="38"/>
        <v>12027.4</v>
      </c>
    </row>
    <row r="90" spans="2:30" s="14" customFormat="1" ht="15" customHeight="1">
      <c r="B90" s="72"/>
      <c r="C90" s="155" t="s">
        <v>12</v>
      </c>
      <c r="D90" s="156"/>
      <c r="E90" s="156"/>
      <c r="F90" s="71"/>
      <c r="G90" s="47"/>
      <c r="H90" s="45"/>
      <c r="I90" s="95"/>
      <c r="J90" s="48">
        <f>SUM(J82:J89)</f>
        <v>165200</v>
      </c>
      <c r="K90" s="71"/>
      <c r="L90" s="47"/>
      <c r="M90" s="45"/>
      <c r="N90" s="95"/>
      <c r="O90" s="48">
        <f>SUM(O82:O89)</f>
        <v>141120</v>
      </c>
      <c r="P90" s="71"/>
      <c r="Q90" s="47"/>
      <c r="R90" s="101"/>
      <c r="S90" s="95"/>
      <c r="T90" s="48">
        <f>SUM(T82:T89)</f>
        <v>101500</v>
      </c>
      <c r="U90" s="71"/>
      <c r="V90" s="47"/>
      <c r="W90" s="45"/>
      <c r="X90" s="95"/>
      <c r="Y90" s="48">
        <f>SUM(Y82:Y89)</f>
        <v>215655.02000000002</v>
      </c>
      <c r="Z90" s="71"/>
      <c r="AA90" s="47"/>
      <c r="AB90" s="45"/>
      <c r="AC90" s="95"/>
      <c r="AD90" s="48">
        <v>387472.98</v>
      </c>
    </row>
    <row r="91" spans="2:30" s="14" customFormat="1" ht="15" customHeight="1">
      <c r="B91" s="72"/>
      <c r="C91" s="162" t="s">
        <v>12</v>
      </c>
      <c r="D91" s="163"/>
      <c r="E91" s="163"/>
      <c r="F91" s="163"/>
      <c r="G91" s="163"/>
      <c r="H91" s="45"/>
      <c r="I91" s="95"/>
      <c r="J91" s="48"/>
      <c r="K91" s="71"/>
      <c r="L91" s="47"/>
      <c r="M91" s="45"/>
      <c r="N91" s="95"/>
      <c r="O91" s="48">
        <f>O80+O90</f>
        <v>352800</v>
      </c>
      <c r="P91" s="71"/>
      <c r="Q91" s="47"/>
      <c r="R91" s="101"/>
      <c r="S91" s="95"/>
      <c r="T91" s="48"/>
      <c r="U91" s="71"/>
      <c r="V91" s="47"/>
      <c r="W91" s="45"/>
      <c r="X91" s="95"/>
      <c r="Y91" s="48"/>
      <c r="Z91" s="71"/>
      <c r="AA91" s="47"/>
      <c r="AB91" s="45"/>
      <c r="AC91" s="95"/>
      <c r="AD91" s="48"/>
    </row>
    <row r="92" spans="2:30" s="14" customFormat="1" ht="20.100000000000001" customHeight="1">
      <c r="B92" s="64" t="s">
        <v>139</v>
      </c>
      <c r="C92" s="157" t="s">
        <v>88</v>
      </c>
      <c r="D92" s="142"/>
      <c r="E92" s="142"/>
      <c r="F92" s="71"/>
      <c r="G92" s="44"/>
      <c r="H92" s="45"/>
      <c r="I92" s="95"/>
      <c r="J92" s="35">
        <v>14600</v>
      </c>
      <c r="K92" s="71"/>
      <c r="L92" s="44"/>
      <c r="M92" s="45"/>
      <c r="N92" s="95"/>
      <c r="O92" s="35">
        <v>6013.28</v>
      </c>
      <c r="P92" s="71"/>
      <c r="Q92" s="44"/>
      <c r="R92" s="101"/>
      <c r="S92" s="95"/>
      <c r="T92" s="35">
        <v>6000</v>
      </c>
      <c r="U92" s="71"/>
      <c r="V92" s="44"/>
      <c r="W92" s="45"/>
      <c r="X92" s="95"/>
      <c r="Y92" s="35">
        <v>12747.14</v>
      </c>
      <c r="Z92" s="71"/>
      <c r="AA92" s="44"/>
      <c r="AB92" s="45"/>
      <c r="AC92" s="95"/>
      <c r="AD92" s="35">
        <v>10014</v>
      </c>
    </row>
    <row r="93" spans="2:30" s="14" customFormat="1" ht="20.100000000000001" customHeight="1">
      <c r="B93" s="64" t="s">
        <v>140</v>
      </c>
      <c r="C93" s="107" t="s">
        <v>87</v>
      </c>
      <c r="D93" s="125"/>
      <c r="E93" s="125"/>
      <c r="F93" s="71"/>
      <c r="G93" s="44"/>
      <c r="H93" s="45"/>
      <c r="I93" s="95"/>
      <c r="J93" s="35">
        <v>120000</v>
      </c>
      <c r="K93" s="71"/>
      <c r="L93" s="44"/>
      <c r="M93" s="45"/>
      <c r="N93" s="95"/>
      <c r="O93" s="35">
        <v>132130</v>
      </c>
      <c r="P93" s="71"/>
      <c r="Q93" s="44"/>
      <c r="R93" s="101"/>
      <c r="S93" s="95"/>
      <c r="T93" s="287">
        <v>150202</v>
      </c>
      <c r="U93" s="71"/>
      <c r="V93" s="44"/>
      <c r="W93" s="45"/>
      <c r="X93" s="95"/>
      <c r="Y93" s="35">
        <v>91051</v>
      </c>
      <c r="Z93" s="71"/>
      <c r="AA93" s="44"/>
      <c r="AB93" s="45"/>
      <c r="AC93" s="95"/>
      <c r="AD93" s="35">
        <v>100184.8</v>
      </c>
    </row>
    <row r="94" spans="2:30" s="14" customFormat="1" ht="15" customHeight="1">
      <c r="B94" s="72"/>
      <c r="C94" s="160"/>
      <c r="D94" s="161"/>
      <c r="E94" s="161"/>
      <c r="F94" s="71"/>
      <c r="G94" s="47"/>
      <c r="H94" s="45"/>
      <c r="I94" s="95"/>
      <c r="J94" s="35"/>
      <c r="K94" s="71"/>
      <c r="L94" s="47"/>
      <c r="M94" s="45"/>
      <c r="N94" s="95"/>
      <c r="O94" s="35"/>
      <c r="P94" s="71"/>
      <c r="Q94" s="47"/>
      <c r="R94" s="101"/>
      <c r="S94" s="95"/>
      <c r="T94" s="35"/>
      <c r="U94" s="71"/>
      <c r="V94" s="47"/>
      <c r="W94" s="45"/>
      <c r="X94" s="95"/>
      <c r="Y94" s="35"/>
      <c r="Z94" s="71"/>
      <c r="AA94" s="47"/>
      <c r="AB94" s="45"/>
      <c r="AC94" s="95"/>
      <c r="AD94" s="35"/>
    </row>
    <row r="95" spans="2:30" s="14" customFormat="1" ht="15" customHeight="1">
      <c r="B95" s="72"/>
      <c r="C95" s="158" t="s">
        <v>29</v>
      </c>
      <c r="D95" s="159"/>
      <c r="E95" s="159"/>
      <c r="F95" s="71"/>
      <c r="G95" s="47"/>
      <c r="H95" s="45"/>
      <c r="I95" s="95"/>
      <c r="J95" s="35"/>
      <c r="K95" s="71"/>
      <c r="L95" s="47"/>
      <c r="M95" s="45" t="s">
        <v>17</v>
      </c>
      <c r="N95" s="95"/>
      <c r="O95" s="35"/>
      <c r="P95" s="71"/>
      <c r="Q95" s="47"/>
      <c r="R95" s="101"/>
      <c r="S95" s="95"/>
      <c r="T95" s="35"/>
      <c r="U95" s="71"/>
      <c r="V95" s="47"/>
      <c r="W95" s="45"/>
      <c r="X95" s="95"/>
      <c r="Y95" s="35"/>
      <c r="Z95" s="71"/>
      <c r="AA95" s="47"/>
      <c r="AB95" s="45"/>
      <c r="AC95" s="95"/>
      <c r="AD95" s="35"/>
    </row>
    <row r="96" spans="2:30" s="14" customFormat="1" ht="15" customHeight="1">
      <c r="B96" s="72"/>
      <c r="C96" s="158" t="s">
        <v>37</v>
      </c>
      <c r="D96" s="171"/>
      <c r="E96" s="171"/>
      <c r="F96" s="71"/>
      <c r="G96" s="47"/>
      <c r="H96" s="45"/>
      <c r="I96" s="95"/>
      <c r="J96" s="63">
        <f>J15</f>
        <v>105000</v>
      </c>
      <c r="K96" s="71"/>
      <c r="L96" s="47"/>
      <c r="M96" s="45"/>
      <c r="N96" s="95"/>
      <c r="O96" s="63">
        <f>O15</f>
        <v>110000</v>
      </c>
      <c r="P96" s="71"/>
      <c r="Q96" s="47"/>
      <c r="R96" s="101"/>
      <c r="S96" s="95"/>
      <c r="T96" s="63">
        <f>T15</f>
        <v>127000</v>
      </c>
      <c r="U96" s="71"/>
      <c r="V96" s="47"/>
      <c r="W96" s="45"/>
      <c r="X96" s="95"/>
      <c r="Y96" s="63">
        <f>Y15</f>
        <v>145957</v>
      </c>
      <c r="Z96" s="71"/>
      <c r="AA96" s="47"/>
      <c r="AB96" s="45"/>
      <c r="AC96" s="95"/>
      <c r="AD96" s="63">
        <f>AD15</f>
        <v>410366</v>
      </c>
    </row>
    <row r="97" spans="2:30" s="14" customFormat="1" ht="15" customHeight="1">
      <c r="B97" s="72"/>
      <c r="C97" s="158" t="s">
        <v>86</v>
      </c>
      <c r="D97" s="159"/>
      <c r="E97" s="159"/>
      <c r="F97" s="71"/>
      <c r="G97" s="47"/>
      <c r="H97" s="45"/>
      <c r="I97" s="95"/>
      <c r="J97" s="48">
        <f>J22+J40+J54+J65+J69</f>
        <v>898624</v>
      </c>
      <c r="K97" s="71"/>
      <c r="L97" s="47"/>
      <c r="M97" s="45"/>
      <c r="N97" s="95"/>
      <c r="O97" s="48">
        <v>1211300</v>
      </c>
      <c r="P97" s="71"/>
      <c r="Q97" s="47"/>
      <c r="R97" s="101"/>
      <c r="S97" s="95"/>
      <c r="T97" s="48">
        <f>1109270+6000</f>
        <v>1115270</v>
      </c>
      <c r="U97" s="71"/>
      <c r="V97" s="47"/>
      <c r="W97" s="45"/>
      <c r="X97" s="95"/>
      <c r="Y97" s="140">
        <v>983842.09</v>
      </c>
      <c r="Z97" s="71"/>
      <c r="AA97" s="47"/>
      <c r="AB97" s="45"/>
      <c r="AC97" s="95"/>
      <c r="AD97" s="48">
        <f>AD22+AD40+AD54+AD65</f>
        <v>1001848</v>
      </c>
    </row>
    <row r="98" spans="2:30" s="14" customFormat="1" ht="15" customHeight="1">
      <c r="B98" s="72"/>
      <c r="C98" s="158" t="s">
        <v>30</v>
      </c>
      <c r="D98" s="159"/>
      <c r="E98" s="159"/>
      <c r="F98" s="71"/>
      <c r="G98" s="47"/>
      <c r="H98" s="45"/>
      <c r="I98" s="95"/>
      <c r="J98" s="48">
        <f>J80+J90</f>
        <v>413000</v>
      </c>
      <c r="K98" s="71"/>
      <c r="L98" s="47"/>
      <c r="M98" s="45"/>
      <c r="N98" s="95"/>
      <c r="O98" s="48">
        <f>O91</f>
        <v>352800</v>
      </c>
      <c r="P98" s="71"/>
      <c r="Q98" s="47"/>
      <c r="R98" s="101"/>
      <c r="S98" s="95"/>
      <c r="T98" s="48">
        <f>T80+T90</f>
        <v>253750</v>
      </c>
      <c r="U98" s="71"/>
      <c r="V98" s="47"/>
      <c r="W98" s="45"/>
      <c r="X98" s="95"/>
      <c r="Y98" s="140">
        <v>642257</v>
      </c>
      <c r="Z98" s="71"/>
      <c r="AA98" s="47"/>
      <c r="AB98" s="45"/>
      <c r="AC98" s="95"/>
      <c r="AD98" s="48">
        <f>AD80+AD90</f>
        <v>795142.02</v>
      </c>
    </row>
    <row r="99" spans="2:30" s="14" customFormat="1" ht="15" customHeight="1">
      <c r="B99" s="72"/>
      <c r="C99" s="158" t="s">
        <v>31</v>
      </c>
      <c r="D99" s="159"/>
      <c r="E99" s="159"/>
      <c r="F99" s="71"/>
      <c r="G99" s="47"/>
      <c r="H99" s="45"/>
      <c r="I99" s="95"/>
      <c r="J99" s="48">
        <f>SUM(J96:J98)*0.15</f>
        <v>212493.6</v>
      </c>
      <c r="K99" s="71"/>
      <c r="L99" s="47"/>
      <c r="M99" s="45"/>
      <c r="N99" s="95"/>
      <c r="O99" s="48">
        <v>198195</v>
      </c>
      <c r="P99" s="71"/>
      <c r="Q99" s="47"/>
      <c r="R99" s="101"/>
      <c r="S99" s="95"/>
      <c r="T99" s="48">
        <v>270363.59999999998</v>
      </c>
      <c r="U99" s="71"/>
      <c r="V99" s="47"/>
      <c r="W99" s="45"/>
      <c r="X99" s="95"/>
      <c r="Y99" s="48">
        <v>281378.14</v>
      </c>
      <c r="Z99" s="71"/>
      <c r="AA99" s="47"/>
      <c r="AB99" s="45"/>
      <c r="AC99" s="95"/>
      <c r="AD99" s="48">
        <v>347633.22</v>
      </c>
    </row>
    <row r="100" spans="2:30" s="14" customFormat="1" ht="15" customHeight="1">
      <c r="B100" s="72"/>
      <c r="C100" s="191" t="s">
        <v>32</v>
      </c>
      <c r="D100" s="192"/>
      <c r="E100" s="192"/>
      <c r="F100" s="71"/>
      <c r="G100" s="47"/>
      <c r="H100" s="45"/>
      <c r="I100" s="95"/>
      <c r="J100" s="48">
        <f>SUM(J92:J99)</f>
        <v>1763717.6</v>
      </c>
      <c r="K100" s="71"/>
      <c r="L100" s="47"/>
      <c r="M100" s="45"/>
      <c r="N100" s="95"/>
      <c r="O100" s="48">
        <f>SUM(O92:O99)</f>
        <v>2010438.28</v>
      </c>
      <c r="P100" s="71"/>
      <c r="Q100" s="47"/>
      <c r="R100" s="101"/>
      <c r="S100" s="95"/>
      <c r="T100" s="48">
        <f>SUM(T92:T99)</f>
        <v>1922585.6000000001</v>
      </c>
      <c r="U100" s="71"/>
      <c r="V100" s="47"/>
      <c r="W100" s="45"/>
      <c r="X100" s="95"/>
      <c r="Y100" s="48">
        <f>SUM(Y94:Y99)</f>
        <v>2053434.23</v>
      </c>
      <c r="Z100" s="71"/>
      <c r="AA100" s="47"/>
      <c r="AB100" s="45"/>
      <c r="AC100" s="95"/>
      <c r="AD100" s="48">
        <f>SUM(AD92:AD99)</f>
        <v>2665188.04</v>
      </c>
    </row>
    <row r="101" spans="2:30" s="14" customFormat="1" ht="15" customHeight="1">
      <c r="B101" s="72"/>
      <c r="C101" s="191" t="s">
        <v>33</v>
      </c>
      <c r="D101" s="192"/>
      <c r="E101" s="193"/>
      <c r="F101" s="71"/>
      <c r="G101" s="47"/>
      <c r="H101" s="45"/>
      <c r="I101" s="46"/>
      <c r="J101" s="62">
        <f>J100*1.12</f>
        <v>1975363.7120000003</v>
      </c>
      <c r="K101" s="71"/>
      <c r="L101" s="47"/>
      <c r="M101" s="45"/>
      <c r="N101" s="46"/>
      <c r="O101" s="62">
        <f>O100*1.12</f>
        <v>2251690.8736</v>
      </c>
      <c r="P101" s="71"/>
      <c r="Q101" s="47"/>
      <c r="R101" s="101"/>
      <c r="S101" s="46"/>
      <c r="T101" s="62">
        <f>T100*1.12</f>
        <v>2153295.8720000004</v>
      </c>
      <c r="U101" s="71"/>
      <c r="V101" s="47"/>
      <c r="W101" s="45"/>
      <c r="X101" s="46"/>
      <c r="Y101" s="62">
        <f>Y100*1.12</f>
        <v>2299846.3376000002</v>
      </c>
      <c r="Z101" s="71"/>
      <c r="AA101" s="47"/>
      <c r="AB101" s="45"/>
      <c r="AC101" s="46"/>
      <c r="AD101" s="62">
        <f>AD100*1.12</f>
        <v>2985010.6048000003</v>
      </c>
    </row>
    <row r="102" spans="2:30" s="14" customFormat="1" ht="15" customHeight="1" thickBot="1">
      <c r="B102" s="72"/>
      <c r="C102" s="146" t="s">
        <v>34</v>
      </c>
      <c r="D102" s="147"/>
      <c r="E102" s="147"/>
      <c r="F102" s="146" t="s">
        <v>138</v>
      </c>
      <c r="G102" s="147"/>
      <c r="H102" s="147"/>
      <c r="I102" s="148"/>
      <c r="J102" s="35"/>
      <c r="K102" s="146" t="s">
        <v>138</v>
      </c>
      <c r="L102" s="147"/>
      <c r="M102" s="147"/>
      <c r="N102" s="148"/>
      <c r="O102" s="35"/>
      <c r="P102" s="146" t="s">
        <v>138</v>
      </c>
      <c r="Q102" s="147"/>
      <c r="R102" s="147"/>
      <c r="S102" s="148"/>
      <c r="T102" s="35"/>
      <c r="U102" s="146"/>
      <c r="V102" s="147"/>
      <c r="W102" s="147"/>
      <c r="X102" s="148"/>
      <c r="Y102" s="35"/>
      <c r="Z102" s="146"/>
      <c r="AA102" s="147"/>
      <c r="AB102" s="147"/>
      <c r="AC102" s="148"/>
      <c r="AD102" s="35"/>
    </row>
    <row r="103" spans="2:30" s="24" customFormat="1" ht="24.95" customHeight="1" thickBot="1">
      <c r="B103" s="65"/>
      <c r="C103" s="175" t="s">
        <v>13</v>
      </c>
      <c r="D103" s="176"/>
      <c r="E103" s="176"/>
      <c r="F103" s="51"/>
      <c r="G103" s="52"/>
      <c r="H103" s="53"/>
      <c r="I103" s="54" t="s">
        <v>14</v>
      </c>
      <c r="J103" s="92">
        <f>J100</f>
        <v>1763717.6</v>
      </c>
      <c r="K103" s="51"/>
      <c r="L103" s="52"/>
      <c r="M103" s="53"/>
      <c r="N103" s="54" t="s">
        <v>14</v>
      </c>
      <c r="O103" s="92">
        <f>O100</f>
        <v>2010438.28</v>
      </c>
      <c r="P103" s="51"/>
      <c r="Q103" s="52"/>
      <c r="R103" s="297"/>
      <c r="S103" s="54" t="s">
        <v>14</v>
      </c>
      <c r="T103" s="92">
        <f>T100</f>
        <v>1922585.6000000001</v>
      </c>
      <c r="U103" s="51"/>
      <c r="V103" s="52"/>
      <c r="W103" s="53"/>
      <c r="X103" s="54" t="s">
        <v>14</v>
      </c>
      <c r="Y103" s="92">
        <f>Y100</f>
        <v>2053434.23</v>
      </c>
      <c r="Z103" s="51"/>
      <c r="AA103" s="52"/>
      <c r="AB103" s="53"/>
      <c r="AC103" s="54" t="s">
        <v>14</v>
      </c>
      <c r="AD103" s="92">
        <f>AD100</f>
        <v>2665188.04</v>
      </c>
    </row>
    <row r="104" spans="2:30" ht="8.25" customHeight="1" thickBot="1">
      <c r="B104" s="55"/>
      <c r="C104" s="56"/>
      <c r="D104" s="56"/>
      <c r="E104" s="56"/>
      <c r="F104" s="56"/>
      <c r="G104" s="56"/>
      <c r="H104" s="56"/>
      <c r="I104" s="56"/>
      <c r="J104" s="57"/>
      <c r="L104" s="19"/>
      <c r="M104" s="22"/>
      <c r="Q104" s="19"/>
      <c r="R104" s="298"/>
      <c r="V104" s="19"/>
      <c r="W104" s="22"/>
      <c r="AA104" s="19"/>
      <c r="AB104" s="22"/>
    </row>
    <row r="105" spans="2:30" s="15" customFormat="1" ht="11.25" customHeight="1">
      <c r="B105" s="181" t="s">
        <v>15</v>
      </c>
      <c r="C105" s="184" t="s">
        <v>21</v>
      </c>
      <c r="D105" s="185"/>
      <c r="E105" s="185"/>
      <c r="F105" s="132"/>
      <c r="G105" s="194" t="s">
        <v>18</v>
      </c>
      <c r="H105" s="195"/>
      <c r="I105" s="195"/>
      <c r="J105" s="196"/>
      <c r="L105" s="20"/>
      <c r="M105" s="20"/>
      <c r="Q105" s="20"/>
      <c r="R105" s="299"/>
      <c r="V105" s="20"/>
      <c r="W105" s="20"/>
      <c r="AA105" s="20"/>
      <c r="AB105" s="20"/>
    </row>
    <row r="106" spans="2:30" s="16" customFormat="1" ht="12" customHeight="1">
      <c r="B106" s="182"/>
      <c r="C106" s="186"/>
      <c r="D106" s="187"/>
      <c r="E106" s="187"/>
      <c r="F106" s="133"/>
      <c r="G106" s="197"/>
      <c r="H106" s="198"/>
      <c r="I106" s="198"/>
      <c r="J106" s="199"/>
      <c r="L106" s="21"/>
      <c r="M106" s="21"/>
      <c r="Q106" s="21"/>
      <c r="R106" s="300"/>
      <c r="V106" s="21"/>
      <c r="W106" s="21"/>
      <c r="AA106" s="21"/>
      <c r="AB106" s="21"/>
    </row>
    <row r="107" spans="2:30" s="17" customFormat="1" ht="23.25" customHeight="1">
      <c r="B107" s="183"/>
      <c r="C107" s="177"/>
      <c r="D107" s="178"/>
      <c r="E107" s="178"/>
      <c r="F107" s="131"/>
      <c r="G107" s="188"/>
      <c r="H107" s="189"/>
      <c r="I107" s="189"/>
      <c r="J107" s="190"/>
      <c r="L107" s="20"/>
      <c r="M107" s="20"/>
      <c r="N107" s="15"/>
      <c r="O107" s="15"/>
      <c r="Q107" s="20"/>
      <c r="R107" s="299"/>
      <c r="S107" s="15"/>
      <c r="T107" s="15"/>
      <c r="V107" s="20"/>
      <c r="W107" s="20"/>
      <c r="X107" s="15"/>
      <c r="Y107" s="15"/>
      <c r="AA107" s="20"/>
      <c r="AB107" s="20"/>
      <c r="AC107" s="15"/>
      <c r="AD107" s="15"/>
    </row>
    <row r="108" spans="2:30" s="17" customFormat="1" ht="16.5" customHeight="1" thickBot="1">
      <c r="B108" s="66" t="s">
        <v>16</v>
      </c>
      <c r="C108" s="152"/>
      <c r="D108" s="153"/>
      <c r="E108" s="153"/>
      <c r="F108" s="136"/>
      <c r="G108" s="200"/>
      <c r="H108" s="201"/>
      <c r="I108" s="201"/>
      <c r="J108" s="202"/>
      <c r="L108" s="20"/>
      <c r="M108" s="20"/>
      <c r="N108" s="15"/>
      <c r="O108" s="15"/>
      <c r="Q108" s="20"/>
      <c r="R108" s="299"/>
      <c r="S108" s="15"/>
      <c r="T108" s="15"/>
      <c r="V108" s="20"/>
      <c r="W108" s="20"/>
      <c r="X108" s="15"/>
      <c r="Y108" s="15"/>
      <c r="AA108" s="20"/>
      <c r="AB108" s="20"/>
      <c r="AC108" s="15"/>
      <c r="AD108" s="15"/>
    </row>
    <row r="109" spans="2:30" s="16" customFormat="1" ht="15" customHeight="1">
      <c r="B109" s="172" t="s">
        <v>19</v>
      </c>
      <c r="C109" s="172"/>
      <c r="D109" s="172"/>
      <c r="E109" s="172"/>
      <c r="F109" s="172"/>
      <c r="G109" s="172"/>
      <c r="H109" s="172"/>
      <c r="I109" s="172"/>
      <c r="J109" s="172"/>
      <c r="L109" s="21"/>
      <c r="M109" s="21"/>
      <c r="Q109" s="21"/>
      <c r="R109" s="300"/>
      <c r="V109" s="21"/>
      <c r="W109" s="21"/>
      <c r="AA109" s="21"/>
      <c r="AB109" s="21"/>
    </row>
    <row r="110" spans="2:30" ht="15" customHeight="1">
      <c r="B110" s="173"/>
      <c r="C110" s="173"/>
      <c r="D110" s="173"/>
      <c r="E110" s="173"/>
      <c r="F110" s="173"/>
      <c r="G110" s="173"/>
      <c r="H110" s="173"/>
      <c r="I110" s="173"/>
      <c r="J110" s="173"/>
    </row>
    <row r="111" spans="2:30" ht="15" customHeight="1">
      <c r="B111" s="174" t="s">
        <v>20</v>
      </c>
      <c r="C111" s="174"/>
      <c r="D111" s="174"/>
      <c r="E111" s="174"/>
      <c r="F111" s="174"/>
      <c r="G111" s="174"/>
      <c r="H111" s="174"/>
      <c r="I111" s="174"/>
      <c r="J111" s="174"/>
    </row>
    <row r="112" spans="2:30" ht="15" customHeight="1">
      <c r="B112" s="174"/>
      <c r="C112" s="174"/>
      <c r="D112" s="174"/>
      <c r="E112" s="174"/>
      <c r="F112" s="174"/>
      <c r="G112" s="174"/>
      <c r="H112" s="174"/>
      <c r="I112" s="174"/>
      <c r="J112" s="174"/>
    </row>
    <row r="113" spans="3:9" ht="15" customHeight="1">
      <c r="C113" s="2" t="s">
        <v>36</v>
      </c>
    </row>
    <row r="114" spans="3:9" ht="15" customHeight="1"/>
    <row r="115" spans="3:9" ht="15" customHeight="1">
      <c r="C115" s="2" t="s">
        <v>21</v>
      </c>
      <c r="D115" s="77"/>
      <c r="E115" s="76"/>
      <c r="F115" s="179"/>
      <c r="G115" s="180"/>
      <c r="H115" s="180"/>
      <c r="I115" s="78"/>
    </row>
    <row r="116" spans="3:9" ht="15" customHeight="1">
      <c r="E116" s="75"/>
      <c r="F116" s="169" t="s">
        <v>22</v>
      </c>
      <c r="G116" s="170"/>
      <c r="H116" s="170"/>
      <c r="I116" s="75"/>
    </row>
    <row r="117" spans="3:9" ht="15" customHeight="1"/>
  </sheetData>
  <mergeCells count="98">
    <mergeCell ref="Q66:S66"/>
    <mergeCell ref="K1:T8"/>
    <mergeCell ref="C108:E108"/>
    <mergeCell ref="G108:J108"/>
    <mergeCell ref="B109:J110"/>
    <mergeCell ref="B111:J112"/>
    <mergeCell ref="F115:H115"/>
    <mergeCell ref="F116:H116"/>
    <mergeCell ref="Z102:AC102"/>
    <mergeCell ref="C103:E103"/>
    <mergeCell ref="B105:B107"/>
    <mergeCell ref="C105:E106"/>
    <mergeCell ref="G105:J106"/>
    <mergeCell ref="C107:E107"/>
    <mergeCell ref="G107:J107"/>
    <mergeCell ref="C101:E101"/>
    <mergeCell ref="C102:E102"/>
    <mergeCell ref="F102:I102"/>
    <mergeCell ref="K102:N102"/>
    <mergeCell ref="P102:S102"/>
    <mergeCell ref="U102:X102"/>
    <mergeCell ref="C95:E95"/>
    <mergeCell ref="C96:E96"/>
    <mergeCell ref="C97:E97"/>
    <mergeCell ref="C98:E98"/>
    <mergeCell ref="C99:E99"/>
    <mergeCell ref="C100:E100"/>
    <mergeCell ref="C88:E88"/>
    <mergeCell ref="C89:E89"/>
    <mergeCell ref="C90:E90"/>
    <mergeCell ref="C91:G91"/>
    <mergeCell ref="C92:E92"/>
    <mergeCell ref="C94:E94"/>
    <mergeCell ref="C82:E82"/>
    <mergeCell ref="C83:E83"/>
    <mergeCell ref="C84:E84"/>
    <mergeCell ref="C85:E85"/>
    <mergeCell ref="C86:E86"/>
    <mergeCell ref="C87:E87"/>
    <mergeCell ref="C75:E75"/>
    <mergeCell ref="C76:E76"/>
    <mergeCell ref="C77:E77"/>
    <mergeCell ref="C78:E78"/>
    <mergeCell ref="C79:E79"/>
    <mergeCell ref="C80:E80"/>
    <mergeCell ref="C68:E68"/>
    <mergeCell ref="C69:E69"/>
    <mergeCell ref="C71:E71"/>
    <mergeCell ref="L71:M71"/>
    <mergeCell ref="C73:E73"/>
    <mergeCell ref="C74:E74"/>
    <mergeCell ref="C54:E54"/>
    <mergeCell ref="C55:E55"/>
    <mergeCell ref="C57:E57"/>
    <mergeCell ref="C65:E65"/>
    <mergeCell ref="C66:E66"/>
    <mergeCell ref="C67:E67"/>
    <mergeCell ref="C22:E22"/>
    <mergeCell ref="C23:E23"/>
    <mergeCell ref="C25:E25"/>
    <mergeCell ref="C40:E40"/>
    <mergeCell ref="C41:E41"/>
    <mergeCell ref="C43:E43"/>
    <mergeCell ref="L20:M20"/>
    <mergeCell ref="Q20:R20"/>
    <mergeCell ref="V20:W20"/>
    <mergeCell ref="AA20:AB20"/>
    <mergeCell ref="C21:E21"/>
    <mergeCell ref="G21:H21"/>
    <mergeCell ref="L21:M21"/>
    <mergeCell ref="Q21:R21"/>
    <mergeCell ref="V21:W21"/>
    <mergeCell ref="AA21:AB21"/>
    <mergeCell ref="C15:E15"/>
    <mergeCell ref="C17:E17"/>
    <mergeCell ref="C18:E18"/>
    <mergeCell ref="C19:E19"/>
    <mergeCell ref="C20:E20"/>
    <mergeCell ref="G20:H20"/>
    <mergeCell ref="U9:Y9"/>
    <mergeCell ref="Z9:AD9"/>
    <mergeCell ref="C10:E10"/>
    <mergeCell ref="C11:E11"/>
    <mergeCell ref="C12:E12"/>
    <mergeCell ref="C13:E13"/>
    <mergeCell ref="D8:G8"/>
    <mergeCell ref="I8:J8"/>
    <mergeCell ref="B9:D9"/>
    <mergeCell ref="F9:J9"/>
    <mergeCell ref="K9:O9"/>
    <mergeCell ref="P9:T9"/>
    <mergeCell ref="B1:D4"/>
    <mergeCell ref="E1:G2"/>
    <mergeCell ref="H1:J4"/>
    <mergeCell ref="E3:G4"/>
    <mergeCell ref="D6:G7"/>
    <mergeCell ref="I6:J6"/>
    <mergeCell ref="I7:J7"/>
  </mergeCells>
  <printOptions horizontalCentered="1" verticalCentered="1"/>
  <pageMargins left="0.25" right="0.25" top="0.25" bottom="0.25" header="0.5" footer="0.5"/>
  <pageSetup paperSize="8" scale="4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3B86A-ABC2-457D-80C0-EC4150FA6FC5}">
  <dimension ref="B1:J32"/>
  <sheetViews>
    <sheetView view="pageBreakPreview" zoomScaleNormal="100" zoomScaleSheetLayoutView="100" workbookViewId="0">
      <selection activeCell="B2" sqref="B2"/>
    </sheetView>
  </sheetViews>
  <sheetFormatPr defaultRowHeight="12.75"/>
  <cols>
    <col min="1" max="1" width="4.5703125" customWidth="1"/>
    <col min="2" max="2" width="4.42578125" customWidth="1"/>
    <col min="3" max="3" width="5.28515625" style="249" customWidth="1"/>
    <col min="4" max="4" width="38" customWidth="1"/>
    <col min="5" max="9" width="15.7109375" style="250" customWidth="1"/>
  </cols>
  <sheetData>
    <row r="1" spans="2:10" ht="15.75">
      <c r="B1" s="289" t="s">
        <v>136</v>
      </c>
    </row>
    <row r="2" spans="2:10" ht="15.75">
      <c r="B2" s="289" t="s">
        <v>137</v>
      </c>
    </row>
    <row r="6" spans="2:10" ht="13.5" thickBot="1"/>
    <row r="7" spans="2:10" ht="13.5" thickTop="1">
      <c r="B7" s="251"/>
      <c r="C7" s="252"/>
      <c r="D7" s="253"/>
      <c r="E7" s="254"/>
      <c r="F7" s="254"/>
      <c r="G7" s="254"/>
      <c r="H7" s="254"/>
      <c r="I7" s="254"/>
      <c r="J7" s="255"/>
    </row>
    <row r="8" spans="2:10" ht="21" thickBot="1">
      <c r="B8" s="256"/>
      <c r="C8" s="288" t="s">
        <v>134</v>
      </c>
      <c r="E8" s="257"/>
      <c r="F8" s="257"/>
      <c r="G8" s="257"/>
      <c r="H8" s="257"/>
      <c r="I8" s="257"/>
      <c r="J8" s="258"/>
    </row>
    <row r="9" spans="2:10" ht="16.5" thickBot="1">
      <c r="B9" s="256"/>
      <c r="C9" s="259"/>
      <c r="D9" s="260" t="s">
        <v>5</v>
      </c>
      <c r="E9" s="261" t="s">
        <v>115</v>
      </c>
      <c r="F9" s="262" t="s">
        <v>117</v>
      </c>
      <c r="G9" s="262" t="s">
        <v>116</v>
      </c>
      <c r="H9" s="262" t="s">
        <v>126</v>
      </c>
      <c r="I9" s="262" t="s">
        <v>127</v>
      </c>
      <c r="J9" s="258"/>
    </row>
    <row r="10" spans="2:10">
      <c r="B10" s="256"/>
      <c r="C10" s="263" t="s">
        <v>118</v>
      </c>
      <c r="D10" s="264" t="s">
        <v>11</v>
      </c>
      <c r="E10" s="265">
        <v>105000</v>
      </c>
      <c r="F10" s="265">
        <v>75000</v>
      </c>
      <c r="G10" s="265">
        <v>100000</v>
      </c>
      <c r="H10" s="265">
        <v>145957</v>
      </c>
      <c r="I10" s="266">
        <v>420380</v>
      </c>
      <c r="J10" s="258"/>
    </row>
    <row r="11" spans="2:10">
      <c r="B11" s="256"/>
      <c r="C11" s="267" t="s">
        <v>39</v>
      </c>
      <c r="D11" s="268" t="s">
        <v>119</v>
      </c>
      <c r="E11" s="269">
        <v>869464</v>
      </c>
      <c r="F11" s="269">
        <v>837595</v>
      </c>
      <c r="G11" s="269">
        <v>855300</v>
      </c>
      <c r="H11" s="269">
        <v>983842.09</v>
      </c>
      <c r="I11" s="270">
        <v>1001848</v>
      </c>
      <c r="J11" s="258"/>
    </row>
    <row r="12" spans="2:10">
      <c r="B12" s="256"/>
      <c r="C12" s="267" t="s">
        <v>46</v>
      </c>
      <c r="D12" s="268" t="s">
        <v>120</v>
      </c>
      <c r="E12" s="269">
        <v>451500</v>
      </c>
      <c r="F12" s="269">
        <v>253750</v>
      </c>
      <c r="G12" s="269">
        <v>296800</v>
      </c>
      <c r="H12" s="269">
        <v>642257</v>
      </c>
      <c r="I12" s="270">
        <v>795142.01</v>
      </c>
      <c r="J12" s="258"/>
    </row>
    <row r="13" spans="2:10">
      <c r="B13" s="256"/>
      <c r="C13" s="267" t="s">
        <v>40</v>
      </c>
      <c r="D13" s="268" t="s">
        <v>121</v>
      </c>
      <c r="E13" s="269">
        <v>12500</v>
      </c>
      <c r="F13" s="269">
        <v>4272.25</v>
      </c>
      <c r="G13" s="269">
        <v>4472.78</v>
      </c>
      <c r="H13" s="269"/>
      <c r="I13" s="270"/>
      <c r="J13" s="258"/>
    </row>
    <row r="14" spans="2:10">
      <c r="B14" s="256"/>
      <c r="C14" s="267" t="s">
        <v>84</v>
      </c>
      <c r="D14" s="268" t="s">
        <v>122</v>
      </c>
      <c r="E14" s="269">
        <v>46045.760000000002</v>
      </c>
      <c r="F14" s="269">
        <v>119334.5</v>
      </c>
      <c r="G14" s="269">
        <v>95530</v>
      </c>
      <c r="H14" s="269"/>
      <c r="I14" s="270">
        <v>100184.8</v>
      </c>
      <c r="J14" s="258"/>
    </row>
    <row r="15" spans="2:10">
      <c r="B15" s="256"/>
      <c r="C15" s="267" t="s">
        <v>85</v>
      </c>
      <c r="D15" s="268" t="s">
        <v>123</v>
      </c>
      <c r="E15" s="269"/>
      <c r="F15" s="269"/>
      <c r="G15" s="269"/>
      <c r="H15" s="269"/>
      <c r="I15" s="270"/>
      <c r="J15" s="258"/>
    </row>
    <row r="16" spans="2:10" ht="13.5" thickBot="1">
      <c r="B16" s="256"/>
      <c r="C16" s="271" t="s">
        <v>124</v>
      </c>
      <c r="D16" s="272" t="s">
        <v>125</v>
      </c>
      <c r="E16" s="273">
        <v>213894.6</v>
      </c>
      <c r="F16" s="273">
        <v>238669</v>
      </c>
      <c r="G16" s="273">
        <v>143295</v>
      </c>
      <c r="H16" s="273">
        <v>281378.14</v>
      </c>
      <c r="I16" s="274">
        <v>347633.22</v>
      </c>
      <c r="J16" s="258"/>
    </row>
    <row r="17" spans="2:10" ht="16.5" thickBot="1">
      <c r="B17" s="256"/>
      <c r="D17" s="275" t="s">
        <v>13</v>
      </c>
      <c r="E17" s="276">
        <f>SUM(E10:E16)</f>
        <v>1698404.36</v>
      </c>
      <c r="F17" s="277">
        <f t="shared" ref="F17:I17" si="0">SUM(F10:F16)</f>
        <v>1528620.75</v>
      </c>
      <c r="G17" s="276">
        <f t="shared" si="0"/>
        <v>1495397.78</v>
      </c>
      <c r="H17" s="276">
        <f>SUM(H10:H16)</f>
        <v>2053434.23</v>
      </c>
      <c r="I17" s="276">
        <f t="shared" si="0"/>
        <v>2665188.0299999993</v>
      </c>
      <c r="J17" s="258"/>
    </row>
    <row r="18" spans="2:10">
      <c r="B18" s="256"/>
      <c r="E18" s="278">
        <v>1</v>
      </c>
      <c r="F18" s="279">
        <f>F17/E17</f>
        <v>0.90003345846333083</v>
      </c>
      <c r="G18" s="279">
        <f>G17/E17</f>
        <v>0.88047217448264203</v>
      </c>
      <c r="H18" s="278">
        <f>H17/E17</f>
        <v>1.2090373048736167</v>
      </c>
      <c r="I18" s="278">
        <f>I17/E17</f>
        <v>1.5692305629738252</v>
      </c>
      <c r="J18" s="258"/>
    </row>
    <row r="19" spans="2:10" ht="21" thickBot="1">
      <c r="B19" s="256"/>
      <c r="C19" s="288" t="s">
        <v>135</v>
      </c>
      <c r="E19" s="257"/>
      <c r="F19" s="257"/>
      <c r="G19" s="257"/>
      <c r="H19" s="257"/>
      <c r="I19" s="257"/>
      <c r="J19" s="258"/>
    </row>
    <row r="20" spans="2:10" ht="16.5" thickBot="1">
      <c r="B20" s="256"/>
      <c r="C20" s="259"/>
      <c r="D20" s="260" t="s">
        <v>5</v>
      </c>
      <c r="E20" s="261" t="s">
        <v>115</v>
      </c>
      <c r="F20" s="262" t="s">
        <v>117</v>
      </c>
      <c r="G20" s="262" t="s">
        <v>116</v>
      </c>
      <c r="H20" s="262"/>
      <c r="I20" s="262"/>
      <c r="J20" s="258"/>
    </row>
    <row r="21" spans="2:10">
      <c r="B21" s="256"/>
      <c r="C21" s="263" t="s">
        <v>118</v>
      </c>
      <c r="D21" s="264" t="s">
        <v>11</v>
      </c>
      <c r="E21" s="265">
        <v>105000</v>
      </c>
      <c r="F21" s="265">
        <v>127000</v>
      </c>
      <c r="G21" s="265">
        <v>110000</v>
      </c>
      <c r="H21" s="265"/>
      <c r="I21" s="266"/>
      <c r="J21" s="258"/>
    </row>
    <row r="22" spans="2:10">
      <c r="B22" s="256"/>
      <c r="C22" s="267" t="s">
        <v>39</v>
      </c>
      <c r="D22" s="268" t="s">
        <v>119</v>
      </c>
      <c r="E22" s="269">
        <v>898624</v>
      </c>
      <c r="F22" s="269">
        <f>1109270+6000</f>
        <v>1115270</v>
      </c>
      <c r="G22" s="269">
        <v>1211300</v>
      </c>
      <c r="H22" s="269"/>
      <c r="I22" s="270"/>
      <c r="J22" s="258"/>
    </row>
    <row r="23" spans="2:10">
      <c r="B23" s="256"/>
      <c r="C23" s="267" t="s">
        <v>46</v>
      </c>
      <c r="D23" s="268" t="s">
        <v>120</v>
      </c>
      <c r="E23" s="269">
        <v>413000</v>
      </c>
      <c r="F23" s="269">
        <v>253750</v>
      </c>
      <c r="G23" s="269">
        <v>352800</v>
      </c>
      <c r="H23" s="269"/>
      <c r="I23" s="270"/>
      <c r="J23" s="258"/>
    </row>
    <row r="24" spans="2:10">
      <c r="B24" s="256"/>
      <c r="C24" s="267" t="s">
        <v>40</v>
      </c>
      <c r="D24" s="268" t="s">
        <v>121</v>
      </c>
      <c r="E24" s="269">
        <v>14600</v>
      </c>
      <c r="F24" s="269">
        <v>6000</v>
      </c>
      <c r="G24" s="269">
        <v>6013.28</v>
      </c>
      <c r="H24" s="269"/>
      <c r="I24" s="270"/>
      <c r="J24" s="258"/>
    </row>
    <row r="25" spans="2:10">
      <c r="B25" s="256"/>
      <c r="C25" s="267" t="s">
        <v>84</v>
      </c>
      <c r="D25" s="268" t="s">
        <v>122</v>
      </c>
      <c r="E25" s="269">
        <v>120000</v>
      </c>
      <c r="F25" s="269">
        <v>150202</v>
      </c>
      <c r="G25" s="269">
        <v>132130</v>
      </c>
      <c r="H25" s="269"/>
      <c r="I25" s="270"/>
      <c r="J25" s="258"/>
    </row>
    <row r="26" spans="2:10">
      <c r="B26" s="256"/>
      <c r="C26" s="267" t="s">
        <v>85</v>
      </c>
      <c r="D26" s="268" t="s">
        <v>123</v>
      </c>
      <c r="E26" s="269"/>
      <c r="F26" s="269"/>
      <c r="G26" s="269"/>
      <c r="H26" s="269"/>
      <c r="I26" s="270"/>
      <c r="J26" s="258"/>
    </row>
    <row r="27" spans="2:10" ht="13.5" thickBot="1">
      <c r="B27" s="256"/>
      <c r="C27" s="271" t="s">
        <v>124</v>
      </c>
      <c r="D27" s="272" t="s">
        <v>125</v>
      </c>
      <c r="E27" s="273">
        <v>212493.6</v>
      </c>
      <c r="F27" s="273">
        <v>270363.59999999998</v>
      </c>
      <c r="G27" s="273">
        <v>198195</v>
      </c>
      <c r="H27" s="273"/>
      <c r="I27" s="274"/>
      <c r="J27" s="258"/>
    </row>
    <row r="28" spans="2:10" ht="16.5" thickBot="1">
      <c r="B28" s="256"/>
      <c r="D28" s="275" t="s">
        <v>13</v>
      </c>
      <c r="E28" s="276">
        <f>SUM(E21:E27)</f>
        <v>1763717.6</v>
      </c>
      <c r="F28" s="277">
        <f t="shared" ref="F28:I28" si="1">SUM(F21:F27)</f>
        <v>1922585.6000000001</v>
      </c>
      <c r="G28" s="276">
        <f t="shared" si="1"/>
        <v>2010438.28</v>
      </c>
      <c r="H28" s="276">
        <f>SUM(H21:H27)</f>
        <v>0</v>
      </c>
      <c r="I28" s="276">
        <f t="shared" ref="I28:L28" si="2">SUM(I21:I27)</f>
        <v>0</v>
      </c>
      <c r="J28" s="258"/>
    </row>
    <row r="29" spans="2:10">
      <c r="B29" s="256"/>
      <c r="E29" s="278">
        <v>1</v>
      </c>
      <c r="F29" s="279">
        <f>F28/E28</f>
        <v>1.0900756447630846</v>
      </c>
      <c r="G29" s="279">
        <f>G28/E28</f>
        <v>1.1398867256299987</v>
      </c>
      <c r="H29" s="278"/>
      <c r="I29" s="278"/>
      <c r="J29" s="258"/>
    </row>
    <row r="30" spans="2:10">
      <c r="B30" s="256"/>
      <c r="E30" s="257"/>
      <c r="F30" s="257"/>
      <c r="G30" s="257"/>
      <c r="H30" s="257"/>
      <c r="I30" s="257"/>
      <c r="J30" s="258"/>
    </row>
    <row r="31" spans="2:10" ht="13.5" thickBot="1">
      <c r="B31" s="280"/>
      <c r="C31" s="281"/>
      <c r="D31" s="282"/>
      <c r="E31" s="283"/>
      <c r="F31" s="283"/>
      <c r="G31" s="283"/>
      <c r="H31" s="283"/>
      <c r="I31" s="283"/>
      <c r="J31" s="284"/>
    </row>
    <row r="32" spans="2:10" ht="13.5" thickTop="1"/>
  </sheetData>
  <pageMargins left="0.7" right="0.7" top="0.75" bottom="0.75" header="0.3" footer="0.3"/>
  <pageSetup paperSize="9"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Original Bid</vt:lpstr>
      <vt:lpstr>Adjusted Qty</vt:lpstr>
      <vt:lpstr>Final Quotation</vt:lpstr>
      <vt:lpstr>SUMMARY</vt:lpstr>
      <vt:lpstr>'Adjusted Qty'!Print_Area</vt:lpstr>
      <vt:lpstr>'Final Quotation'!Print_Area</vt:lpstr>
      <vt:lpstr>'Original Bid'!Print_Area</vt:lpstr>
      <vt:lpstr>'Adjusted Qty'!Print_Titles</vt:lpstr>
      <vt:lpstr>'Final Quotation'!Print_Titles</vt:lpstr>
      <vt:lpstr>'Original Bid'!Print_Titles</vt:lpstr>
    </vt:vector>
  </TitlesOfParts>
  <Company>Nestle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Nestle</dc:creator>
  <cp:lastModifiedBy>PHCaminaRy</cp:lastModifiedBy>
  <cp:lastPrinted>2021-07-19T06:48:48Z</cp:lastPrinted>
  <dcterms:created xsi:type="dcterms:W3CDTF">2010-05-19T09:35:49Z</dcterms:created>
  <dcterms:modified xsi:type="dcterms:W3CDTF">2021-07-20T02:41:54Z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ada0a2f-b917-4d51-b0d0-d418a10c8b23_Enabled">
    <vt:lpwstr>True</vt:lpwstr>
  </property>
  <property fmtid="{D5CDD505-2E9C-101B-9397-08002B2CF9AE}" pid="3" name="MSIP_Label_1ada0a2f-b917-4d51-b0d0-d418a10c8b23_SiteId">
    <vt:lpwstr>12a3af23-a769-4654-847f-958f3d479f4a</vt:lpwstr>
  </property>
  <property fmtid="{D5CDD505-2E9C-101B-9397-08002B2CF9AE}" pid="4" name="MSIP_Label_1ada0a2f-b917-4d51-b0d0-d418a10c8b23_SetDate">
    <vt:lpwstr>2019-05-02T02:42:28.4406715Z</vt:lpwstr>
  </property>
  <property fmtid="{D5CDD505-2E9C-101B-9397-08002B2CF9AE}" pid="5" name="MSIP_Label_1ada0a2f-b917-4d51-b0d0-d418a10c8b23_Name">
    <vt:lpwstr>General Use</vt:lpwstr>
  </property>
  <property fmtid="{D5CDD505-2E9C-101B-9397-08002B2CF9AE}" pid="6" name="MSIP_Label_1ada0a2f-b917-4d51-b0d0-d418a10c8b23_Extended_MSFT_Method">
    <vt:lpwstr>Automatic</vt:lpwstr>
  </property>
  <property fmtid="{D5CDD505-2E9C-101B-9397-08002B2CF9AE}" pid="7" name="Sensitivity">
    <vt:lpwstr>General Use</vt:lpwstr>
  </property>
</Properties>
</file>