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Engineering\10. Projects\PROJECT OFFICE DOCUMENTS\2022\02 Coffee Team\03 CAPEX 2022\Project GCU+\Phase 2\17 BidDocs\4 AbsOfBid\"/>
    </mc:Choice>
  </mc:AlternateContent>
  <xr:revisionPtr revIDLastSave="0" documentId="13_ncr:1_{3F50399A-2B4B-4DD9-B727-354A6606D8AC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ummary" sheetId="12" r:id="rId1"/>
    <sheet name="Original bid" sheetId="11" r:id="rId2"/>
    <sheet name="Final bid" sheetId="13" r:id="rId3"/>
    <sheet name="Reconciled Qty with Contr's amt" sheetId="5" state="hidden" r:id="rId4"/>
  </sheets>
  <definedNames>
    <definedName name="_xlnm.Print_Area" localSheetId="2">'Final bid'!$A$1:$X$173</definedName>
    <definedName name="_xlnm.Print_Area" localSheetId="1">'Original bid'!$A$1:$X$163</definedName>
    <definedName name="_xlnm.Print_Titles" localSheetId="2">'Final bid'!$13:$14</definedName>
    <definedName name="_xlnm.Print_Titles" localSheetId="1">'Original bid'!$13:$14</definedName>
    <definedName name="_xlnm.Print_Titles" localSheetId="3">'Reconciled Qty with Contr''s amt'!$11:$13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8" i="13" l="1"/>
  <c r="I102" i="13"/>
  <c r="S102" i="13"/>
  <c r="N102" i="13"/>
  <c r="S158" i="13" l="1"/>
  <c r="S161" i="13" s="1"/>
  <c r="I159" i="13"/>
  <c r="I158" i="13"/>
  <c r="I101" i="13"/>
  <c r="I100" i="13"/>
  <c r="I99" i="13"/>
  <c r="S101" i="13"/>
  <c r="N101" i="13"/>
  <c r="S100" i="13"/>
  <c r="N100" i="13"/>
  <c r="S99" i="13"/>
  <c r="K18" i="12"/>
  <c r="K10" i="12"/>
  <c r="K6" i="12"/>
  <c r="E10" i="12"/>
  <c r="H10" i="12"/>
  <c r="J16" i="12"/>
  <c r="J20" i="12" s="1"/>
  <c r="K8" i="12" s="1"/>
  <c r="N141" i="13"/>
  <c r="J142" i="13"/>
  <c r="N124" i="13"/>
  <c r="N129" i="13"/>
  <c r="J130" i="13"/>
  <c r="N119" i="13"/>
  <c r="I36" i="13"/>
  <c r="N36" i="13"/>
  <c r="S119" i="13"/>
  <c r="I119" i="13"/>
  <c r="I118" i="13"/>
  <c r="O150" i="13"/>
  <c r="J150" i="13"/>
  <c r="E150" i="13"/>
  <c r="S149" i="13"/>
  <c r="N149" i="13"/>
  <c r="I149" i="13"/>
  <c r="S148" i="13"/>
  <c r="N148" i="13"/>
  <c r="I148" i="13"/>
  <c r="S147" i="13"/>
  <c r="N147" i="13"/>
  <c r="I147" i="13"/>
  <c r="S146" i="13"/>
  <c r="N146" i="13"/>
  <c r="I146" i="13"/>
  <c r="S145" i="13"/>
  <c r="N145" i="13"/>
  <c r="I145" i="13"/>
  <c r="O142" i="13"/>
  <c r="E142" i="13"/>
  <c r="S140" i="13"/>
  <c r="N140" i="13"/>
  <c r="I140" i="13"/>
  <c r="S139" i="13"/>
  <c r="N139" i="13"/>
  <c r="I139" i="13"/>
  <c r="S138" i="13"/>
  <c r="I138" i="13"/>
  <c r="S137" i="13"/>
  <c r="N137" i="13"/>
  <c r="I137" i="13"/>
  <c r="S136" i="13"/>
  <c r="N136" i="13"/>
  <c r="I136" i="13"/>
  <c r="S135" i="13"/>
  <c r="N135" i="13"/>
  <c r="I135" i="13"/>
  <c r="S134" i="13"/>
  <c r="N134" i="13"/>
  <c r="I134" i="13"/>
  <c r="S133" i="13"/>
  <c r="N133" i="13"/>
  <c r="I133" i="13"/>
  <c r="O130" i="13"/>
  <c r="E130" i="13"/>
  <c r="S128" i="13"/>
  <c r="N128" i="13"/>
  <c r="I128" i="13"/>
  <c r="S127" i="13"/>
  <c r="N127" i="13"/>
  <c r="I127" i="13"/>
  <c r="S126" i="13"/>
  <c r="N126" i="13"/>
  <c r="I126" i="13"/>
  <c r="S125" i="13"/>
  <c r="N125" i="13"/>
  <c r="I125" i="13"/>
  <c r="S124" i="13"/>
  <c r="I124" i="13"/>
  <c r="S120" i="13"/>
  <c r="N120" i="13"/>
  <c r="I120" i="13"/>
  <c r="S118" i="13"/>
  <c r="N118" i="13"/>
  <c r="S117" i="13"/>
  <c r="N117" i="13"/>
  <c r="I117" i="13"/>
  <c r="S116" i="13"/>
  <c r="N116" i="13"/>
  <c r="I116" i="13"/>
  <c r="S115" i="13"/>
  <c r="N115" i="13"/>
  <c r="I115" i="13"/>
  <c r="S114" i="13"/>
  <c r="N114" i="13"/>
  <c r="I114" i="13"/>
  <c r="S113" i="13"/>
  <c r="N113" i="13"/>
  <c r="I113" i="13"/>
  <c r="S112" i="13"/>
  <c r="N112" i="13"/>
  <c r="I112" i="13"/>
  <c r="S111" i="13"/>
  <c r="N111" i="13"/>
  <c r="I111" i="13"/>
  <c r="S110" i="13"/>
  <c r="N110" i="13"/>
  <c r="I110" i="13"/>
  <c r="S109" i="13"/>
  <c r="N109" i="13"/>
  <c r="I109" i="13"/>
  <c r="S108" i="13"/>
  <c r="N108" i="13"/>
  <c r="I108" i="13"/>
  <c r="S107" i="13"/>
  <c r="N107" i="13"/>
  <c r="I107" i="13"/>
  <c r="S106" i="13"/>
  <c r="N106" i="13"/>
  <c r="I106" i="13"/>
  <c r="S105" i="13"/>
  <c r="N105" i="13"/>
  <c r="I105" i="13"/>
  <c r="S95" i="13"/>
  <c r="N95" i="13"/>
  <c r="I95" i="13"/>
  <c r="S94" i="13"/>
  <c r="N94" i="13"/>
  <c r="I94" i="13"/>
  <c r="S93" i="13"/>
  <c r="N93" i="13"/>
  <c r="I93" i="13"/>
  <c r="S92" i="13"/>
  <c r="N92" i="13"/>
  <c r="I92" i="13"/>
  <c r="S91" i="13"/>
  <c r="N91" i="13"/>
  <c r="I91" i="13"/>
  <c r="S90" i="13"/>
  <c r="N90" i="13"/>
  <c r="I90" i="13"/>
  <c r="S86" i="13"/>
  <c r="N86" i="13"/>
  <c r="I86" i="13"/>
  <c r="S85" i="13"/>
  <c r="N85" i="13"/>
  <c r="I85" i="13"/>
  <c r="S84" i="13"/>
  <c r="N84" i="13"/>
  <c r="I84" i="13"/>
  <c r="S83" i="13"/>
  <c r="N83" i="13"/>
  <c r="I83" i="13"/>
  <c r="S82" i="13"/>
  <c r="N82" i="13"/>
  <c r="I82" i="13"/>
  <c r="S81" i="13"/>
  <c r="N81" i="13"/>
  <c r="I81" i="13"/>
  <c r="S80" i="13"/>
  <c r="N80" i="13"/>
  <c r="I80" i="13"/>
  <c r="S79" i="13"/>
  <c r="N79" i="13"/>
  <c r="I79" i="13"/>
  <c r="S78" i="13"/>
  <c r="N78" i="13"/>
  <c r="I78" i="13"/>
  <c r="S77" i="13"/>
  <c r="N77" i="13"/>
  <c r="I77" i="13"/>
  <c r="S76" i="13"/>
  <c r="N76" i="13"/>
  <c r="I76" i="13"/>
  <c r="S75" i="13"/>
  <c r="N75" i="13"/>
  <c r="I75" i="13"/>
  <c r="S74" i="13"/>
  <c r="N74" i="13"/>
  <c r="I74" i="13"/>
  <c r="S70" i="13"/>
  <c r="N70" i="13"/>
  <c r="I70" i="13"/>
  <c r="S69" i="13"/>
  <c r="N69" i="13"/>
  <c r="I69" i="13"/>
  <c r="S68" i="13"/>
  <c r="N68" i="13"/>
  <c r="I68" i="13"/>
  <c r="S67" i="13"/>
  <c r="N67" i="13"/>
  <c r="I67" i="13"/>
  <c r="S66" i="13"/>
  <c r="N66" i="13"/>
  <c r="I66" i="13"/>
  <c r="S65" i="13"/>
  <c r="N65" i="13"/>
  <c r="I65" i="13"/>
  <c r="S64" i="13"/>
  <c r="N64" i="13"/>
  <c r="I64" i="13"/>
  <c r="S63" i="13"/>
  <c r="N63" i="13"/>
  <c r="I63" i="13"/>
  <c r="S62" i="13"/>
  <c r="N62" i="13"/>
  <c r="I62" i="13"/>
  <c r="S61" i="13"/>
  <c r="N61" i="13"/>
  <c r="I61" i="13"/>
  <c r="S60" i="13"/>
  <c r="N60" i="13"/>
  <c r="I60" i="13"/>
  <c r="S59" i="13"/>
  <c r="N59" i="13"/>
  <c r="I59" i="13"/>
  <c r="S58" i="13"/>
  <c r="N58" i="13"/>
  <c r="I58" i="13"/>
  <c r="S57" i="13"/>
  <c r="N57" i="13"/>
  <c r="I57" i="13"/>
  <c r="S56" i="13"/>
  <c r="N56" i="13"/>
  <c r="I56" i="13"/>
  <c r="S52" i="13"/>
  <c r="N52" i="13"/>
  <c r="I52" i="13"/>
  <c r="S51" i="13"/>
  <c r="N51" i="13"/>
  <c r="I51" i="13"/>
  <c r="S50" i="13"/>
  <c r="N50" i="13"/>
  <c r="I50" i="13"/>
  <c r="S49" i="13"/>
  <c r="N49" i="13"/>
  <c r="I49" i="13"/>
  <c r="S48" i="13"/>
  <c r="N48" i="13"/>
  <c r="I48" i="13"/>
  <c r="S47" i="13"/>
  <c r="N47" i="13"/>
  <c r="I47" i="13"/>
  <c r="S46" i="13"/>
  <c r="N46" i="13"/>
  <c r="I46" i="13"/>
  <c r="S45" i="13"/>
  <c r="N45" i="13"/>
  <c r="I45" i="13"/>
  <c r="S44" i="13"/>
  <c r="N44" i="13"/>
  <c r="I44" i="13"/>
  <c r="S43" i="13"/>
  <c r="N43" i="13"/>
  <c r="I43" i="13"/>
  <c r="S42" i="13"/>
  <c r="N42" i="13"/>
  <c r="I42" i="13"/>
  <c r="S41" i="13"/>
  <c r="N41" i="13"/>
  <c r="I41" i="13"/>
  <c r="S37" i="13"/>
  <c r="N37" i="13"/>
  <c r="I37" i="13"/>
  <c r="S35" i="13"/>
  <c r="N35" i="13"/>
  <c r="I35" i="13"/>
  <c r="S34" i="13"/>
  <c r="N34" i="13"/>
  <c r="I34" i="13"/>
  <c r="S33" i="13"/>
  <c r="N33" i="13"/>
  <c r="I33" i="13"/>
  <c r="S32" i="13"/>
  <c r="N32" i="13"/>
  <c r="I32" i="13"/>
  <c r="S31" i="13"/>
  <c r="N31" i="13"/>
  <c r="I31" i="13"/>
  <c r="S30" i="13"/>
  <c r="N30" i="13"/>
  <c r="I30" i="13"/>
  <c r="S29" i="13"/>
  <c r="N29" i="13"/>
  <c r="I29" i="13"/>
  <c r="S28" i="13"/>
  <c r="N28" i="13"/>
  <c r="I28" i="13"/>
  <c r="S27" i="13"/>
  <c r="N27" i="13"/>
  <c r="I27" i="13"/>
  <c r="S26" i="13"/>
  <c r="N26" i="13"/>
  <c r="I26" i="13"/>
  <c r="S24" i="13"/>
  <c r="N24" i="13"/>
  <c r="I24" i="13"/>
  <c r="S23" i="13"/>
  <c r="N23" i="13"/>
  <c r="I23" i="13"/>
  <c r="S22" i="13"/>
  <c r="N22" i="13"/>
  <c r="I22" i="13"/>
  <c r="S21" i="13"/>
  <c r="N21" i="13"/>
  <c r="I21" i="13"/>
  <c r="S20" i="13"/>
  <c r="N20" i="13"/>
  <c r="I20" i="13"/>
  <c r="S19" i="13"/>
  <c r="N19" i="13"/>
  <c r="I19" i="13"/>
  <c r="S17" i="13"/>
  <c r="N17" i="13"/>
  <c r="I17" i="13"/>
  <c r="S16" i="13"/>
  <c r="N16" i="13"/>
  <c r="I16" i="13"/>
  <c r="K4" i="12" l="1"/>
  <c r="K14" i="12"/>
  <c r="N38" i="13"/>
  <c r="S96" i="13"/>
  <c r="N121" i="13"/>
  <c r="I38" i="13"/>
  <c r="I130" i="13"/>
  <c r="I71" i="13"/>
  <c r="I96" i="13"/>
  <c r="I121" i="13"/>
  <c r="I142" i="13"/>
  <c r="N53" i="13"/>
  <c r="S87" i="13"/>
  <c r="S71" i="13"/>
  <c r="S121" i="13"/>
  <c r="N157" i="13"/>
  <c r="N96" i="13"/>
  <c r="S130" i="13"/>
  <c r="S159" i="13" s="1"/>
  <c r="I150" i="13"/>
  <c r="N87" i="13"/>
  <c r="S38" i="13"/>
  <c r="S157" i="13" s="1"/>
  <c r="I87" i="13"/>
  <c r="I53" i="13"/>
  <c r="I157" i="13"/>
  <c r="N159" i="13" l="1"/>
  <c r="X163" i="13"/>
  <c r="N160" i="13" l="1"/>
  <c r="N161" i="13" s="1"/>
  <c r="N163" i="13" s="1"/>
  <c r="I154" i="13"/>
  <c r="S163" i="13"/>
  <c r="I160" i="13"/>
  <c r="I153" i="13"/>
  <c r="I161" i="13" l="1"/>
  <c r="I163" i="13" s="1"/>
  <c r="X111" i="11" l="1"/>
  <c r="I69" i="11"/>
  <c r="I70" i="11"/>
  <c r="I68" i="11"/>
  <c r="N69" i="11"/>
  <c r="N70" i="11" s="1"/>
  <c r="N68" i="11"/>
  <c r="S69" i="11"/>
  <c r="S70" i="11"/>
  <c r="S68" i="11"/>
  <c r="X69" i="11"/>
  <c r="X68" i="11"/>
  <c r="I139" i="11"/>
  <c r="E140" i="11"/>
  <c r="N139" i="11"/>
  <c r="J140" i="11"/>
  <c r="S139" i="11"/>
  <c r="O140" i="11"/>
  <c r="S111" i="11"/>
  <c r="N120" i="11"/>
  <c r="N111" i="11"/>
  <c r="N101" i="11"/>
  <c r="G16" i="12" l="1"/>
  <c r="G20" i="12" s="1"/>
  <c r="D16" i="12"/>
  <c r="D20" i="12" s="1"/>
  <c r="E8" i="12" l="1"/>
  <c r="E6" i="12"/>
  <c r="E4" i="12"/>
  <c r="E18" i="12"/>
  <c r="E14" i="12"/>
  <c r="H8" i="12"/>
  <c r="H18" i="12"/>
  <c r="H14" i="12"/>
  <c r="H6" i="12"/>
  <c r="H4" i="12"/>
  <c r="T140" i="11"/>
  <c r="X138" i="11"/>
  <c r="X137" i="11"/>
  <c r="X136" i="11"/>
  <c r="X135" i="11"/>
  <c r="T132" i="11"/>
  <c r="X131" i="11"/>
  <c r="X130" i="11"/>
  <c r="X129" i="11"/>
  <c r="X128" i="11"/>
  <c r="X127" i="11"/>
  <c r="X126" i="11"/>
  <c r="X125" i="11"/>
  <c r="X124" i="11"/>
  <c r="T121" i="11"/>
  <c r="X120" i="11"/>
  <c r="X119" i="11"/>
  <c r="X118" i="11"/>
  <c r="X117" i="11"/>
  <c r="X116" i="11"/>
  <c r="X112" i="11"/>
  <c r="X110" i="11"/>
  <c r="X109" i="11"/>
  <c r="X108" i="11"/>
  <c r="X107" i="11"/>
  <c r="X106" i="11"/>
  <c r="X105" i="11"/>
  <c r="X104" i="11"/>
  <c r="X103" i="11"/>
  <c r="X102" i="11"/>
  <c r="X101" i="11"/>
  <c r="X100" i="11"/>
  <c r="X99" i="11"/>
  <c r="X98" i="11"/>
  <c r="X94" i="11"/>
  <c r="X93" i="11"/>
  <c r="X92" i="11"/>
  <c r="X91" i="11"/>
  <c r="X90" i="11"/>
  <c r="X89" i="11"/>
  <c r="X85" i="11"/>
  <c r="X84" i="11"/>
  <c r="X83" i="11"/>
  <c r="X82" i="11"/>
  <c r="X81" i="11"/>
  <c r="X80" i="11"/>
  <c r="X79" i="11"/>
  <c r="X78" i="11"/>
  <c r="X77" i="11"/>
  <c r="X76" i="11"/>
  <c r="X75" i="11"/>
  <c r="X74" i="11"/>
  <c r="X73" i="11"/>
  <c r="X67" i="11"/>
  <c r="X66" i="11"/>
  <c r="X65" i="11"/>
  <c r="X64" i="11"/>
  <c r="X63" i="11"/>
  <c r="X62" i="11"/>
  <c r="X61" i="11"/>
  <c r="X60" i="11"/>
  <c r="X59" i="11"/>
  <c r="X58" i="11"/>
  <c r="X57" i="11"/>
  <c r="X56" i="11"/>
  <c r="X55" i="11"/>
  <c r="X51" i="11"/>
  <c r="X50" i="11"/>
  <c r="X49" i="11"/>
  <c r="X48" i="11"/>
  <c r="X47" i="11"/>
  <c r="X46" i="11"/>
  <c r="X45" i="11"/>
  <c r="X44" i="11"/>
  <c r="X43" i="11"/>
  <c r="X42" i="11"/>
  <c r="X41" i="11"/>
  <c r="X40" i="11"/>
  <c r="X36" i="11"/>
  <c r="X35" i="11"/>
  <c r="X34" i="11"/>
  <c r="X33" i="11"/>
  <c r="X32" i="11"/>
  <c r="X31" i="11"/>
  <c r="X30" i="11"/>
  <c r="X29" i="11"/>
  <c r="X28" i="11"/>
  <c r="X27" i="11"/>
  <c r="X26" i="11"/>
  <c r="X24" i="11"/>
  <c r="X23" i="11"/>
  <c r="X22" i="11"/>
  <c r="X21" i="11"/>
  <c r="X20" i="11"/>
  <c r="X19" i="11"/>
  <c r="X17" i="11"/>
  <c r="X16" i="11"/>
  <c r="S138" i="11"/>
  <c r="S137" i="11"/>
  <c r="S136" i="11"/>
  <c r="S135" i="11"/>
  <c r="O132" i="11"/>
  <c r="S131" i="11"/>
  <c r="S130" i="11"/>
  <c r="S129" i="11"/>
  <c r="S128" i="11"/>
  <c r="S127" i="11"/>
  <c r="S126" i="11"/>
  <c r="S125" i="11"/>
  <c r="S124" i="11"/>
  <c r="O121" i="11"/>
  <c r="S120" i="11"/>
  <c r="S119" i="11"/>
  <c r="S118" i="11"/>
  <c r="S117" i="11"/>
  <c r="S116" i="11"/>
  <c r="S112" i="11"/>
  <c r="S110" i="11"/>
  <c r="S109" i="11"/>
  <c r="S108" i="11"/>
  <c r="S107" i="11"/>
  <c r="S106" i="11"/>
  <c r="S105" i="11"/>
  <c r="S104" i="11"/>
  <c r="S103" i="11"/>
  <c r="S102" i="11"/>
  <c r="S101" i="11"/>
  <c r="S100" i="11"/>
  <c r="S99" i="11"/>
  <c r="S98" i="11"/>
  <c r="S94" i="11"/>
  <c r="S93" i="11"/>
  <c r="S92" i="11"/>
  <c r="S91" i="11"/>
  <c r="S90" i="11"/>
  <c r="S89" i="11"/>
  <c r="S85" i="11"/>
  <c r="S84" i="11"/>
  <c r="S83" i="11"/>
  <c r="S82" i="11"/>
  <c r="S81" i="11"/>
  <c r="S80" i="11"/>
  <c r="S79" i="11"/>
  <c r="S78" i="11"/>
  <c r="S77" i="11"/>
  <c r="S76" i="11"/>
  <c r="S75" i="11"/>
  <c r="S74" i="11"/>
  <c r="S73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6" i="11"/>
  <c r="S35" i="11"/>
  <c r="S34" i="11"/>
  <c r="S33" i="11"/>
  <c r="S32" i="11"/>
  <c r="S31" i="11"/>
  <c r="S30" i="11"/>
  <c r="S29" i="11"/>
  <c r="S28" i="11"/>
  <c r="S27" i="11"/>
  <c r="S26" i="11"/>
  <c r="S24" i="11"/>
  <c r="S23" i="11"/>
  <c r="S22" i="11"/>
  <c r="S21" i="11"/>
  <c r="S20" i="11"/>
  <c r="S19" i="11"/>
  <c r="S17" i="11"/>
  <c r="S16" i="11"/>
  <c r="N138" i="11"/>
  <c r="N137" i="11"/>
  <c r="N136" i="11"/>
  <c r="N135" i="11"/>
  <c r="J132" i="11"/>
  <c r="N131" i="11"/>
  <c r="N130" i="11"/>
  <c r="N129" i="11"/>
  <c r="N128" i="11"/>
  <c r="N127" i="11"/>
  <c r="N126" i="11"/>
  <c r="N125" i="11"/>
  <c r="N124" i="11"/>
  <c r="J121" i="11"/>
  <c r="N119" i="11"/>
  <c r="N118" i="11"/>
  <c r="N117" i="11"/>
  <c r="N116" i="11"/>
  <c r="N112" i="11"/>
  <c r="N110" i="11"/>
  <c r="N109" i="11"/>
  <c r="N108" i="11"/>
  <c r="N107" i="11"/>
  <c r="N106" i="11"/>
  <c r="N105" i="11"/>
  <c r="N104" i="11"/>
  <c r="N103" i="11"/>
  <c r="N102" i="11"/>
  <c r="N100" i="11"/>
  <c r="N99" i="11"/>
  <c r="N98" i="11"/>
  <c r="N94" i="11"/>
  <c r="N93" i="11"/>
  <c r="N92" i="11"/>
  <c r="N91" i="11"/>
  <c r="N90" i="11"/>
  <c r="N89" i="11"/>
  <c r="N85" i="11"/>
  <c r="N84" i="11"/>
  <c r="N83" i="11"/>
  <c r="N82" i="11"/>
  <c r="N81" i="11"/>
  <c r="N80" i="11"/>
  <c r="N79" i="11"/>
  <c r="N78" i="11"/>
  <c r="N77" i="11"/>
  <c r="N76" i="11"/>
  <c r="N75" i="11"/>
  <c r="N74" i="11"/>
  <c r="N73" i="11"/>
  <c r="N67" i="11"/>
  <c r="N66" i="11"/>
  <c r="N65" i="11"/>
  <c r="N64" i="11"/>
  <c r="N63" i="11"/>
  <c r="N62" i="11"/>
  <c r="N61" i="11"/>
  <c r="N60" i="11"/>
  <c r="N59" i="11"/>
  <c r="N58" i="11"/>
  <c r="N57" i="11"/>
  <c r="N56" i="11"/>
  <c r="N55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6" i="11"/>
  <c r="N35" i="11"/>
  <c r="N34" i="11"/>
  <c r="N33" i="11"/>
  <c r="N32" i="11"/>
  <c r="N31" i="11"/>
  <c r="N30" i="11"/>
  <c r="N29" i="11"/>
  <c r="N28" i="11"/>
  <c r="N27" i="11"/>
  <c r="N26" i="11"/>
  <c r="N24" i="11"/>
  <c r="N23" i="11"/>
  <c r="N22" i="11"/>
  <c r="N21" i="11"/>
  <c r="N20" i="11"/>
  <c r="N19" i="11"/>
  <c r="N17" i="11"/>
  <c r="N16" i="11"/>
  <c r="X70" i="11" l="1"/>
  <c r="N140" i="11"/>
  <c r="X86" i="11"/>
  <c r="X140" i="11"/>
  <c r="X52" i="11"/>
  <c r="S121" i="11"/>
  <c r="X95" i="11"/>
  <c r="X113" i="11"/>
  <c r="X121" i="11"/>
  <c r="X37" i="11"/>
  <c r="X147" i="11" s="1"/>
  <c r="X132" i="11"/>
  <c r="S86" i="11"/>
  <c r="S37" i="11"/>
  <c r="S147" i="11" s="1"/>
  <c r="S95" i="11"/>
  <c r="S113" i="11"/>
  <c r="N52" i="11"/>
  <c r="N86" i="11"/>
  <c r="N95" i="11"/>
  <c r="N37" i="11"/>
  <c r="N147" i="11" s="1"/>
  <c r="X149" i="11" l="1"/>
  <c r="X148" i="11"/>
  <c r="S149" i="11"/>
  <c r="N149" i="11"/>
  <c r="N150" i="11" s="1"/>
  <c r="S148" i="11"/>
  <c r="I91" i="11"/>
  <c r="I90" i="11"/>
  <c r="I85" i="11"/>
  <c r="I84" i="11"/>
  <c r="I83" i="11"/>
  <c r="I78" i="11"/>
  <c r="I77" i="11"/>
  <c r="I76" i="11"/>
  <c r="I75" i="11"/>
  <c r="I74" i="11"/>
  <c r="I60" i="11"/>
  <c r="I59" i="11"/>
  <c r="I58" i="11"/>
  <c r="I57" i="11"/>
  <c r="I56" i="11"/>
  <c r="I44" i="11"/>
  <c r="I43" i="11"/>
  <c r="I42" i="11"/>
  <c r="I41" i="11"/>
  <c r="I67" i="11"/>
  <c r="I66" i="11"/>
  <c r="I65" i="11"/>
  <c r="I51" i="11"/>
  <c r="I50" i="11"/>
  <c r="I49" i="11"/>
  <c r="I33" i="11"/>
  <c r="I31" i="11"/>
  <c r="X144" i="11" l="1"/>
  <c r="X143" i="11"/>
  <c r="S144" i="11"/>
  <c r="X150" i="11"/>
  <c r="S143" i="11"/>
  <c r="I135" i="11"/>
  <c r="E132" i="11"/>
  <c r="I94" i="11"/>
  <c r="I93" i="11"/>
  <c r="I92" i="11"/>
  <c r="I89" i="11"/>
  <c r="I82" i="11"/>
  <c r="I81" i="11"/>
  <c r="I80" i="11"/>
  <c r="I79" i="11"/>
  <c r="I73" i="11"/>
  <c r="I64" i="11"/>
  <c r="I63" i="11"/>
  <c r="I62" i="11"/>
  <c r="I61" i="11"/>
  <c r="I55" i="11"/>
  <c r="X151" i="11" l="1"/>
  <c r="X153" i="11" s="1"/>
  <c r="N153" i="11"/>
  <c r="S151" i="11"/>
  <c r="S153" i="11" s="1"/>
  <c r="I86" i="11"/>
  <c r="I95" i="11"/>
  <c r="I138" i="11"/>
  <c r="I137" i="11"/>
  <c r="I136" i="11"/>
  <c r="I140" i="11" s="1"/>
  <c r="I131" i="11" l="1"/>
  <c r="I130" i="11"/>
  <c r="I129" i="11"/>
  <c r="I128" i="11"/>
  <c r="I127" i="11"/>
  <c r="I126" i="11"/>
  <c r="I125" i="11"/>
  <c r="I124" i="11"/>
  <c r="E121" i="11"/>
  <c r="I120" i="11"/>
  <c r="I119" i="11"/>
  <c r="I118" i="11"/>
  <c r="I117" i="11"/>
  <c r="I116" i="11"/>
  <c r="I110" i="11"/>
  <c r="I109" i="11"/>
  <c r="I108" i="11"/>
  <c r="I107" i="11"/>
  <c r="I106" i="11"/>
  <c r="I105" i="11"/>
  <c r="I48" i="11"/>
  <c r="I121" i="11" l="1"/>
  <c r="I132" i="11"/>
  <c r="I47" i="11"/>
  <c r="I35" i="11"/>
  <c r="I103" i="11"/>
  <c r="I149" i="11" l="1"/>
  <c r="I46" i="11"/>
  <c r="I45" i="11"/>
  <c r="I40" i="11"/>
  <c r="I29" i="11"/>
  <c r="I52" i="11" l="1"/>
  <c r="I104" i="11"/>
  <c r="I28" i="11" l="1"/>
  <c r="I24" i="11"/>
  <c r="I36" i="11" l="1"/>
  <c r="I17" i="11"/>
  <c r="I16" i="11" l="1"/>
  <c r="I112" i="11"/>
  <c r="I102" i="11"/>
  <c r="I101" i="11"/>
  <c r="I100" i="11"/>
  <c r="I99" i="11"/>
  <c r="I98" i="11"/>
  <c r="I34" i="11"/>
  <c r="I32" i="11"/>
  <c r="I30" i="11"/>
  <c r="I27" i="11"/>
  <c r="I26" i="11"/>
  <c r="I23" i="11"/>
  <c r="I22" i="11"/>
  <c r="I21" i="11"/>
  <c r="I20" i="11"/>
  <c r="I19" i="11"/>
  <c r="I37" i="11" l="1"/>
  <c r="I147" i="11" s="1"/>
  <c r="I113" i="11"/>
  <c r="I148" i="11" s="1"/>
  <c r="I150" i="11" l="1"/>
  <c r="I144" i="11"/>
  <c r="I143" i="11"/>
  <c r="I151" i="11" l="1"/>
  <c r="I153" i="11" l="1"/>
</calcChain>
</file>

<file path=xl/sharedStrings.xml><?xml version="1.0" encoding="utf-8"?>
<sst xmlns="http://schemas.openxmlformats.org/spreadsheetml/2006/main" count="1184" uniqueCount="201">
  <si>
    <t>PROJECT</t>
  </si>
  <si>
    <t>:</t>
  </si>
  <si>
    <t>SUBJECT</t>
  </si>
  <si>
    <t>DATE</t>
  </si>
  <si>
    <t>ITEM NO.</t>
  </si>
  <si>
    <t>DESCRIPTION</t>
  </si>
  <si>
    <t>UNIT COST</t>
  </si>
  <si>
    <t>AMOUNT</t>
  </si>
  <si>
    <t>Man'r</t>
  </si>
  <si>
    <t>pairs</t>
  </si>
  <si>
    <t>days</t>
  </si>
  <si>
    <t>Prepared by:</t>
  </si>
  <si>
    <t>lot</t>
  </si>
  <si>
    <t>PR Number</t>
  </si>
  <si>
    <t>Doc. Control</t>
  </si>
  <si>
    <t>roll</t>
  </si>
  <si>
    <t>bxs</t>
  </si>
  <si>
    <t>GENERAL REQUIREMENTS</t>
  </si>
  <si>
    <t>A.</t>
  </si>
  <si>
    <t>B.</t>
  </si>
  <si>
    <t>CARI</t>
  </si>
  <si>
    <t>O &amp; J</t>
  </si>
  <si>
    <t>TBMC</t>
  </si>
  <si>
    <t>Oscar M. Sta. Maria, Jr.</t>
  </si>
  <si>
    <t>USING AGREED QUANTITY BUT VENDOR'S UNIT COST</t>
  </si>
  <si>
    <t xml:space="preserve"> - Reconciled quantity</t>
  </si>
  <si>
    <t>Reconciled Contractor's Bid</t>
  </si>
  <si>
    <t>Arnel C. Lopez</t>
  </si>
  <si>
    <t>Confirmed by: ________________________</t>
  </si>
  <si>
    <t>Noted by:</t>
  </si>
  <si>
    <t>Project Engineer / NPI</t>
  </si>
  <si>
    <t xml:space="preserve">                                             Merachell Escobido</t>
  </si>
  <si>
    <t>GRAND TOTAL</t>
  </si>
  <si>
    <t>Unit</t>
  </si>
  <si>
    <t>Qty</t>
  </si>
  <si>
    <t xml:space="preserve">                                            Strategic Buyer / NPI</t>
  </si>
  <si>
    <t>Installation of AHU Dehumidifier and Fabrication and Installation of Pipe Lines for Steam and Condensate and Chilled Water Supply and Return and Relocation of Coffee Transport Pipe</t>
  </si>
  <si>
    <t>October 13, 2015</t>
  </si>
  <si>
    <t>Labor cost</t>
  </si>
  <si>
    <t>unit</t>
  </si>
  <si>
    <t>WELLERT G. EGUIA</t>
  </si>
  <si>
    <t>Safety Provisions</t>
  </si>
  <si>
    <t>a. Cotton Gloves</t>
  </si>
  <si>
    <t>c. Caution Tape</t>
  </si>
  <si>
    <t>kgs</t>
  </si>
  <si>
    <t>pcs</t>
  </si>
  <si>
    <t>Tools &amp; Equipment Rentals</t>
  </si>
  <si>
    <t>GTAW or Tig welding machine</t>
  </si>
  <si>
    <t>Hand Tools (Complete set of combination wrenches) metric and english standard</t>
  </si>
  <si>
    <t xml:space="preserve"> </t>
  </si>
  <si>
    <t>Sub-Total</t>
  </si>
  <si>
    <t>Cutting Discs, 7"Ø, "Tyrolit" brand, 8,600 rated rpm</t>
  </si>
  <si>
    <t>Cutting Discs, 4"Ø, "Tyrolit" brand, 15,300 rated rpm</t>
  </si>
  <si>
    <t>Grinding Discs, 4"Ø, "Tyrolit" brand, 15,300 rated rpm</t>
  </si>
  <si>
    <t>cyl</t>
  </si>
  <si>
    <t xml:space="preserve">      Skilled Helpers</t>
  </si>
  <si>
    <t>0.3% of Total Project Cost</t>
  </si>
  <si>
    <t>Summary:</t>
  </si>
  <si>
    <t>General Requirements</t>
  </si>
  <si>
    <t>Material cost</t>
  </si>
  <si>
    <t>Mark-up / profit</t>
  </si>
  <si>
    <t>GRAND TOTAL COST  (VAT Exclusive)</t>
  </si>
  <si>
    <t>COMPLETION</t>
  </si>
  <si>
    <t>Php</t>
  </si>
  <si>
    <t xml:space="preserve">                                                                                                                                                                                                                          </t>
  </si>
  <si>
    <t>Miscelleneous</t>
  </si>
  <si>
    <t xml:space="preserve">      Fabricators/Fitter</t>
  </si>
  <si>
    <t xml:space="preserve">      Welders</t>
  </si>
  <si>
    <t>D.</t>
  </si>
  <si>
    <t>E.</t>
  </si>
  <si>
    <t>H.</t>
  </si>
  <si>
    <t>I.</t>
  </si>
  <si>
    <t>Administrative</t>
  </si>
  <si>
    <t>As built drawing</t>
  </si>
  <si>
    <t>Demobilization</t>
  </si>
  <si>
    <t>Mobilization/Temfacil/Housing, Personnel travel, etc.</t>
  </si>
  <si>
    <t>Project Head</t>
  </si>
  <si>
    <t>Project Engineer</t>
  </si>
  <si>
    <t>Lngth</t>
  </si>
  <si>
    <t>d. Safety Signages</t>
  </si>
  <si>
    <t>Tungsten Rod</t>
  </si>
  <si>
    <t>b. Dust Mask N95</t>
  </si>
  <si>
    <t xml:space="preserve">Portable Grinders 7"Ø with double insulation standard </t>
  </si>
  <si>
    <t xml:space="preserve">Portable Grinders 4"Ø  with double insulation standard </t>
  </si>
  <si>
    <t>Electrician</t>
  </si>
  <si>
    <t>F O R M S</t>
  </si>
  <si>
    <t>BID BREAKDOWN DATA SHEET</t>
  </si>
  <si>
    <t>PROJECT TITLE:</t>
  </si>
  <si>
    <t>Date:</t>
  </si>
  <si>
    <t>COST CENTER:</t>
  </si>
  <si>
    <t>Reference:</t>
  </si>
  <si>
    <t>Argon Gas</t>
  </si>
  <si>
    <t>Extension wire</t>
  </si>
  <si>
    <t>Scaffolding with blind caps</t>
  </si>
  <si>
    <t>SS304 Filler Rod</t>
  </si>
  <si>
    <t>Tig cleene</t>
  </si>
  <si>
    <t>jar</t>
  </si>
  <si>
    <t>MARK ANTHONY P. PANA</t>
  </si>
  <si>
    <t xml:space="preserve">      Safety  Officer </t>
  </si>
  <si>
    <t>e. Fire Blanket (Size: 2m x 2m, temperatures up to 500°C Maximum)</t>
  </si>
  <si>
    <t xml:space="preserve">      Project Engineer</t>
  </si>
  <si>
    <t xml:space="preserve">      Quality Officer</t>
  </si>
  <si>
    <t xml:space="preserve">      Quality Officer </t>
  </si>
  <si>
    <t>J.</t>
  </si>
  <si>
    <t>f. Welding blanket Size: 2m x 2m,
Minimum Type Rating = Heavy Duty = 1200 - 1500°C)</t>
  </si>
  <si>
    <t>Buffing soap</t>
  </si>
  <si>
    <t>Sand Paper, # 120</t>
  </si>
  <si>
    <t>Sand Paper, # 400</t>
  </si>
  <si>
    <t>Flap Wheel, 4"Ø</t>
  </si>
  <si>
    <t>Finishing Wheel</t>
  </si>
  <si>
    <t>Abbrassive wheel</t>
  </si>
  <si>
    <t>Pcs</t>
  </si>
  <si>
    <t xml:space="preserve">CONSUMABLES </t>
  </si>
  <si>
    <t xml:space="preserve">SUPPLY OF MATERIALS, LABOR, CONSUMABLES, TOOLS, TECHNICAL SUPERVISION, TESTING AND COMMISSIONING FOR THE PROPOSED GCU+ – Mechanical works
Group 1: Replacement of 28-unit pneumatic valves at extraction 54
           Group 3: Replacement of V22 piping going to IPTA tank at extraction 45 and extraction 54
		           Group 4: Replacement of V20 &amp; V21 steam line and steam reducing station at extraction 54 </t>
  </si>
  <si>
    <t>Welding Panel with meter (both for 440 and 220 volts supply )</t>
  </si>
  <si>
    <t>Chain Block (0.5T) with certificate</t>
  </si>
  <si>
    <t>Coffee hygiene uniform (4 shirt and 2 pants per personnel)</t>
  </si>
  <si>
    <t>Fabrication and installation of V20 &amp; V21 steam line and steam reducing station at extraction 54</t>
  </si>
  <si>
    <t>Fabrication and installation of V22 going to IPTA tank at extraction 54</t>
  </si>
  <si>
    <t>Fabrication and installation of V22 going to IPTA tank at extraction 45</t>
  </si>
  <si>
    <t>Fabrication and installation of 28-unit pneumatic valves at extraction 54</t>
  </si>
  <si>
    <t>SS304 Seamless pipe 75mm dia. x sch. 40 x 6m</t>
  </si>
  <si>
    <t>SS304 Seamless elbow 75mm dia. x 90 degree x sch. 40</t>
  </si>
  <si>
    <t>SS304 DN50 PN40 Weld neck flange DIN STD</t>
  </si>
  <si>
    <t>Pre-cut klinger gasket for 50mmm dia pipe flange</t>
  </si>
  <si>
    <t>Pre-cut klinger gasket for 75mmm dia pipe flange</t>
  </si>
  <si>
    <t>Pre-cut klinger gasket for 50mmm dia valve flange</t>
  </si>
  <si>
    <t>SS304 Seamless pipe 50mm dia. x sch. 40 x 6m</t>
  </si>
  <si>
    <t>SS304 Seamless elbow 50mm dia. x 90 degree x sch. 40</t>
  </si>
  <si>
    <t>SS304 Seamless Equal tee 50mm dia. x sch. 40</t>
  </si>
  <si>
    <t>SS304 Seamless Equal tee 75mm dia. x sch. 40</t>
  </si>
  <si>
    <t>SS304 Seamless Concentric reducer 75mm dia x 50mm dia. x sch. 40</t>
  </si>
  <si>
    <t>SS304 DN50 PN40 Slip-on flange DIN STD</t>
  </si>
  <si>
    <t>SS304 DN75 PN40 Slip-on flange DIN STD</t>
  </si>
  <si>
    <t>LABOR COSTING FOR FABRICATION</t>
  </si>
  <si>
    <t xml:space="preserve">      Foreman/supervisor</t>
  </si>
  <si>
    <t>F</t>
  </si>
  <si>
    <t>G</t>
  </si>
  <si>
    <t>K.</t>
  </si>
  <si>
    <t>C.</t>
  </si>
  <si>
    <t>LABOR COSTING FOR INSTALLATION (24 hours, 2 shift)</t>
  </si>
  <si>
    <t>LABOR COSTING FOR COMMISSIONING (24 hours, 2 shift)</t>
  </si>
  <si>
    <t>Torque wrench metric and english standard</t>
  </si>
  <si>
    <t>SS304 cladding material</t>
  </si>
  <si>
    <t>SS304 Bolts and nuts, type A2-70 (for valve and flanges)</t>
  </si>
  <si>
    <t>SS304 25mm Flat bar x 6m (for pipe clamp)</t>
  </si>
  <si>
    <t>SS304 20mm dia welded pipe x 6m (for pipe clamp)</t>
  </si>
  <si>
    <t>SS304 lock bolt and nut (for pipe clamp)</t>
  </si>
  <si>
    <t>In-House</t>
  </si>
  <si>
    <t>APCI</t>
  </si>
  <si>
    <t>RHAJTEK</t>
  </si>
  <si>
    <t>N&amp;E</t>
  </si>
  <si>
    <t>ITEMS</t>
  </si>
  <si>
    <t>In-house</t>
  </si>
  <si>
    <t>GUIDE:</t>
  </si>
  <si>
    <t>REASON FOR EXCESS</t>
  </si>
  <si>
    <t>of Project Cost</t>
  </si>
  <si>
    <t>Not included in the technical reconciliation</t>
  </si>
  <si>
    <t>3-5% of Project Cost</t>
  </si>
  <si>
    <t>II.</t>
  </si>
  <si>
    <t>TOOLS &amp; EQUIPMENT</t>
  </si>
  <si>
    <t>5-10% of Project Cost</t>
  </si>
  <si>
    <t>III.</t>
  </si>
  <si>
    <t>MATERIALS &amp; CONSUMABLES</t>
  </si>
  <si>
    <t>IV.</t>
  </si>
  <si>
    <t>LABOR</t>
  </si>
  <si>
    <t>of Matls &amp; Consumables</t>
  </si>
  <si>
    <t>Approx 15-30% of III. Cost of Matls &amp; Consumables ( Sense-check ):</t>
  </si>
  <si>
    <t>of general requirements+material cost+labor cost</t>
  </si>
  <si>
    <t>The formula is 5% of(general requirements+material cost+labor cost) 
Material cost is high due to expensive items like flanges</t>
  </si>
  <si>
    <t>V.</t>
  </si>
  <si>
    <t>OVERHEAD &amp; CONTINGENCIES</t>
  </si>
  <si>
    <t>of Labor</t>
  </si>
  <si>
    <t>10% of Labor</t>
  </si>
  <si>
    <t>VI.</t>
  </si>
  <si>
    <t>VII.</t>
  </si>
  <si>
    <t>TOTAL PROJECT COST</t>
  </si>
  <si>
    <t>VIII.</t>
  </si>
  <si>
    <t>PROFIT</t>
  </si>
  <si>
    <t>15% of Total Project Cost</t>
  </si>
  <si>
    <t>TOTAL</t>
  </si>
  <si>
    <t>Drill bit</t>
  </si>
  <si>
    <t>34 working days</t>
  </si>
  <si>
    <t>44 working days</t>
  </si>
  <si>
    <t>Skilled helper</t>
  </si>
  <si>
    <t>37 working days</t>
  </si>
  <si>
    <t>28 working days</t>
  </si>
  <si>
    <t>In-House (final) + Contractors (final bid)</t>
  </si>
  <si>
    <t>In-House (original) + Contractors (original bid)</t>
  </si>
  <si>
    <t>Carbide</t>
  </si>
  <si>
    <t>Not included in technical reconciliation</t>
  </si>
  <si>
    <t>mtrs</t>
  </si>
  <si>
    <t>Electric handrill</t>
  </si>
  <si>
    <t>Cladder</t>
  </si>
  <si>
    <t>Mobilization and demobilization cost is high due to contractors invited for this project are manila based</t>
  </si>
  <si>
    <t>Labor cost is high due to contractors invited for this project are manila based</t>
  </si>
  <si>
    <t>L</t>
  </si>
  <si>
    <t>SS304 Flange for scope B,C,D &amp; E</t>
  </si>
  <si>
    <t>SS304 Square flange, DN50 PN40</t>
  </si>
  <si>
    <t>SS304 Weld neck flange, DN50 PN40</t>
  </si>
  <si>
    <t>SS304 Weld neck flange, DN80 PN40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</si>
</sst>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_)"/>
    <numFmt numFmtId="167" formatCode="0."/>
    <numFmt numFmtId="168" formatCode="0.0."/>
    <numFmt numFmtId="169" formatCode="[$PHP]\ #,##0.00"/>
    <numFmt numFmtId="170" formatCode="0.0%"/>
  </numFmts>
  <fonts count="6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Verdana"/>
      <family val="2"/>
    </font>
    <font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indexed="18"/>
      <name val="Verdana"/>
      <family val="2"/>
    </font>
    <font>
      <b/>
      <sz val="11"/>
      <color rgb="FF21038F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</font>
    <font>
      <sz val="10"/>
      <name val="Courier"/>
      <family val="3"/>
    </font>
    <font>
      <sz val="11"/>
      <color indexed="18"/>
      <name val="Verdana"/>
      <family val="2"/>
    </font>
    <font>
      <b/>
      <sz val="11"/>
      <color theme="3"/>
      <name val="Verdana"/>
      <family val="2"/>
    </font>
    <font>
      <b/>
      <i/>
      <sz val="11"/>
      <color rgb="FF21038F"/>
      <name val="Arial"/>
      <family val="2"/>
    </font>
    <font>
      <sz val="11"/>
      <color rgb="FF21038F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indexed="18"/>
      <name val="Arial"/>
      <family val="2"/>
    </font>
    <font>
      <b/>
      <sz val="12"/>
      <color indexed="18"/>
      <name val="Verdan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rgb="FF000099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99"/>
      <name val="Arial"/>
      <family val="2"/>
    </font>
    <font>
      <sz val="10"/>
      <name val="Verdena"/>
    </font>
    <font>
      <b/>
      <sz val="10"/>
      <name val="Verdena"/>
    </font>
    <font>
      <sz val="10"/>
      <color theme="1"/>
      <name val="Verdena"/>
    </font>
    <font>
      <b/>
      <sz val="10"/>
      <color rgb="FF0000FF"/>
      <name val="Verdena"/>
    </font>
    <font>
      <b/>
      <sz val="10"/>
      <color theme="1"/>
      <name val="Verdena"/>
    </font>
    <font>
      <sz val="11"/>
      <color rgb="FFFF0000"/>
      <name val="Calibri"/>
      <family val="2"/>
      <scheme val="minor"/>
    </font>
    <font>
      <sz val="11"/>
      <color rgb="FF33993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8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2" fillId="0" borderId="0"/>
    <xf numFmtId="0" fontId="36" fillId="0" borderId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4" borderId="0" applyNumberFormat="0" applyBorder="0" applyAlignment="0" applyProtection="0"/>
    <xf numFmtId="0" fontId="39" fillId="8" borderId="0" applyNumberFormat="0" applyBorder="0" applyAlignment="0" applyProtection="0"/>
    <xf numFmtId="0" fontId="40" fillId="25" borderId="40" applyNumberFormat="0" applyAlignment="0" applyProtection="0"/>
    <xf numFmtId="0" fontId="41" fillId="26" borderId="41" applyNumberFormat="0" applyAlignment="0" applyProtection="0"/>
    <xf numFmtId="44" fontId="3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9" borderId="0" applyNumberFormat="0" applyBorder="0" applyAlignment="0" applyProtection="0"/>
    <xf numFmtId="38" fontId="44" fillId="27" borderId="0" applyNumberFormat="0" applyBorder="0" applyAlignment="0" applyProtection="0"/>
    <xf numFmtId="0" fontId="45" fillId="0" borderId="42" applyNumberFormat="0" applyFill="0" applyAlignment="0" applyProtection="0"/>
    <xf numFmtId="0" fontId="46" fillId="0" borderId="43" applyNumberFormat="0" applyFill="0" applyAlignment="0" applyProtection="0"/>
    <xf numFmtId="0" fontId="47" fillId="0" borderId="44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40" applyNumberFormat="0" applyAlignment="0" applyProtection="0"/>
    <xf numFmtId="10" fontId="44" fillId="28" borderId="5" applyNumberFormat="0" applyBorder="0" applyAlignment="0" applyProtection="0"/>
    <xf numFmtId="0" fontId="49" fillId="0" borderId="45" applyNumberFormat="0" applyFill="0" applyAlignment="0" applyProtection="0"/>
    <xf numFmtId="0" fontId="50" fillId="29" borderId="0" applyNumberFormat="0" applyBorder="0" applyAlignment="0" applyProtection="0"/>
    <xf numFmtId="166" fontId="51" fillId="0" borderId="0"/>
    <xf numFmtId="0" fontId="3" fillId="30" borderId="46" applyNumberFormat="0" applyFont="0" applyAlignment="0" applyProtection="0"/>
    <xf numFmtId="0" fontId="52" fillId="25" borderId="47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2" fillId="0" borderId="0"/>
    <xf numFmtId="0" fontId="53" fillId="0" borderId="0" applyNumberFormat="0" applyFill="0" applyBorder="0" applyAlignment="0" applyProtection="0"/>
    <xf numFmtId="0" fontId="54" fillId="0" borderId="48" applyNumberFormat="0" applyFill="0" applyAlignment="0" applyProtection="0"/>
    <xf numFmtId="0" fontId="55" fillId="0" borderId="0" applyNumberFormat="0" applyFill="0" applyBorder="0" applyAlignment="0" applyProtection="0"/>
    <xf numFmtId="0" fontId="36" fillId="0" borderId="0"/>
    <xf numFmtId="0" fontId="48" fillId="12" borderId="40" applyNumberFormat="0" applyAlignment="0" applyProtection="0"/>
    <xf numFmtId="164" fontId="57" fillId="0" borderId="0" applyFont="0" applyFill="0" applyBorder="0" applyAlignment="0" applyProtection="0"/>
    <xf numFmtId="9" fontId="57" fillId="0" borderId="0" applyFont="0" applyFill="0" applyBorder="0" applyAlignment="0" applyProtection="0"/>
  </cellStyleXfs>
  <cellXfs count="45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vertical="top"/>
    </xf>
    <xf numFmtId="0" fontId="2" fillId="2" borderId="0" xfId="0" applyFont="1" applyFill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Border="1"/>
    <xf numFmtId="0" fontId="7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2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" fillId="0" borderId="0" xfId="0" applyFont="1"/>
    <xf numFmtId="2" fontId="2" fillId="0" borderId="0" xfId="0" applyNumberFormat="1" applyFont="1" applyAlignment="1">
      <alignment horizontal="center" vertical="top"/>
    </xf>
    <xf numFmtId="4" fontId="10" fillId="0" borderId="6" xfId="0" applyNumberFormat="1" applyFont="1" applyFill="1" applyBorder="1" applyAlignment="1">
      <alignment horizontal="right" vertical="top"/>
    </xf>
    <xf numFmtId="4" fontId="19" fillId="0" borderId="6" xfId="0" applyNumberFormat="1" applyFont="1" applyFill="1" applyBorder="1" applyAlignment="1">
      <alignment horizontal="right" vertical="top"/>
    </xf>
    <xf numFmtId="1" fontId="10" fillId="0" borderId="5" xfId="0" applyNumberFormat="1" applyFont="1" applyFill="1" applyBorder="1" applyAlignment="1">
      <alignment horizontal="center" vertical="center"/>
    </xf>
    <xf numFmtId="4" fontId="10" fillId="0" borderId="5" xfId="0" applyNumberFormat="1" applyFont="1" applyFill="1" applyBorder="1" applyAlignment="1">
      <alignment horizontal="right" vertical="center"/>
    </xf>
    <xf numFmtId="0" fontId="10" fillId="0" borderId="5" xfId="0" applyFon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center" vertical="center" wrapText="1"/>
    </xf>
    <xf numFmtId="165" fontId="10" fillId="0" borderId="17" xfId="0" applyNumberFormat="1" applyFont="1" applyFill="1" applyBorder="1" applyAlignment="1">
      <alignment horizontal="center" vertical="top" wrapText="1"/>
    </xf>
    <xf numFmtId="165" fontId="19" fillId="0" borderId="17" xfId="0" applyNumberFormat="1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center" wrapText="1"/>
    </xf>
    <xf numFmtId="165" fontId="19" fillId="0" borderId="17" xfId="0" applyNumberFormat="1" applyFont="1" applyFill="1" applyBorder="1" applyAlignment="1">
      <alignment horizontal="center" vertical="center" wrapText="1"/>
    </xf>
    <xf numFmtId="4" fontId="10" fillId="0" borderId="3" xfId="0" applyNumberFormat="1" applyFont="1" applyFill="1" applyBorder="1" applyAlignment="1">
      <alignment horizontal="right" vertical="top"/>
    </xf>
    <xf numFmtId="0" fontId="20" fillId="0" borderId="17" xfId="0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6" borderId="5" xfId="0" applyFill="1" applyBorder="1" applyAlignment="1">
      <alignment horizontal="center" vertical="top"/>
    </xf>
    <xf numFmtId="0" fontId="10" fillId="0" borderId="5" xfId="0" applyFont="1" applyFill="1" applyBorder="1" applyAlignment="1">
      <alignment horizontal="center" vertical="center" wrapText="1"/>
    </xf>
    <xf numFmtId="1" fontId="10" fillId="0" borderId="5" xfId="0" applyNumberFormat="1" applyFont="1" applyFill="1" applyBorder="1" applyAlignment="1">
      <alignment horizontal="center" vertical="center" wrapText="1"/>
    </xf>
    <xf numFmtId="4" fontId="10" fillId="0" borderId="5" xfId="0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/>
    </xf>
    <xf numFmtId="1" fontId="18" fillId="0" borderId="5" xfId="0" applyNumberFormat="1" applyFont="1" applyFill="1" applyBorder="1" applyAlignment="1">
      <alignment horizontal="center" vertical="center"/>
    </xf>
    <xf numFmtId="4" fontId="18" fillId="0" borderId="5" xfId="0" applyNumberFormat="1" applyFont="1" applyFill="1" applyBorder="1" applyAlignment="1">
      <alignment horizontal="right" vertical="center"/>
    </xf>
    <xf numFmtId="0" fontId="21" fillId="0" borderId="17" xfId="0" applyFont="1" applyFill="1" applyBorder="1" applyAlignment="1">
      <alignment horizontal="center" vertical="center"/>
    </xf>
    <xf numFmtId="165" fontId="19" fillId="0" borderId="24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165" fontId="18" fillId="0" borderId="17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4" fontId="0" fillId="0" borderId="5" xfId="0" applyNumberForma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1" fontId="17" fillId="0" borderId="5" xfId="0" applyNumberFormat="1" applyFont="1" applyFill="1" applyBorder="1" applyAlignment="1">
      <alignment horizontal="center" vertical="center"/>
    </xf>
    <xf numFmtId="4" fontId="17" fillId="0" borderId="5" xfId="0" applyNumberFormat="1" applyFont="1" applyFill="1" applyBorder="1" applyAlignment="1">
      <alignment horizontal="right" vertical="center"/>
    </xf>
    <xf numFmtId="1" fontId="16" fillId="0" borderId="4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1" fontId="16" fillId="0" borderId="5" xfId="0" applyNumberFormat="1" applyFont="1" applyFill="1" applyBorder="1" applyAlignment="1">
      <alignment horizontal="center" vertical="center" wrapText="1"/>
    </xf>
    <xf numFmtId="4" fontId="16" fillId="0" borderId="5" xfId="0" applyNumberFormat="1" applyFont="1" applyFill="1" applyBorder="1" applyAlignment="1">
      <alignment horizontal="right" vertical="center" wrapText="1"/>
    </xf>
    <xf numFmtId="1" fontId="10" fillId="0" borderId="4" xfId="0" applyNumberFormat="1" applyFont="1" applyFill="1" applyBorder="1" applyAlignment="1">
      <alignment horizontal="center" vertical="center" wrapText="1"/>
    </xf>
    <xf numFmtId="1" fontId="16" fillId="0" borderId="4" xfId="0" applyNumberFormat="1" applyFont="1" applyFill="1" applyBorder="1" applyAlignment="1">
      <alignment horizontal="center" vertical="center" shrinkToFit="1"/>
    </xf>
    <xf numFmtId="0" fontId="16" fillId="0" borderId="5" xfId="0" applyFont="1" applyFill="1" applyBorder="1" applyAlignment="1">
      <alignment horizontal="center" vertical="center" shrinkToFit="1"/>
    </xf>
    <xf numFmtId="1" fontId="16" fillId="0" borderId="5" xfId="0" applyNumberFormat="1" applyFont="1" applyFill="1" applyBorder="1" applyAlignment="1">
      <alignment horizontal="center" vertical="center" shrinkToFit="1"/>
    </xf>
    <xf numFmtId="4" fontId="16" fillId="0" borderId="5" xfId="0" applyNumberFormat="1" applyFont="1" applyFill="1" applyBorder="1" applyAlignment="1">
      <alignment horizontal="right" vertical="center" shrinkToFit="1"/>
    </xf>
    <xf numFmtId="1" fontId="11" fillId="0" borderId="4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1" fontId="11" fillId="0" borderId="5" xfId="0" applyNumberFormat="1" applyFont="1" applyFill="1" applyBorder="1" applyAlignment="1">
      <alignment horizontal="center" vertical="center" wrapText="1"/>
    </xf>
    <xf numFmtId="4" fontId="11" fillId="0" borderId="5" xfId="0" applyNumberFormat="1" applyFont="1" applyFill="1" applyBorder="1" applyAlignment="1">
      <alignment horizontal="right" vertical="center" wrapText="1"/>
    </xf>
    <xf numFmtId="1" fontId="16" fillId="0" borderId="4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right" vertical="center"/>
    </xf>
    <xf numFmtId="1" fontId="11" fillId="0" borderId="4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4" fontId="11" fillId="0" borderId="5" xfId="0" applyNumberFormat="1" applyFon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1" fontId="18" fillId="0" borderId="5" xfId="0" applyNumberFormat="1" applyFont="1" applyFill="1" applyBorder="1" applyAlignment="1">
      <alignment horizontal="center" vertical="center" wrapText="1"/>
    </xf>
    <xf numFmtId="4" fontId="18" fillId="0" borderId="5" xfId="0" applyNumberFormat="1" applyFont="1" applyFill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" fontId="10" fillId="0" borderId="31" xfId="0" applyNumberFormat="1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23" fillId="0" borderId="31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0" fillId="0" borderId="31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168" fontId="10" fillId="0" borderId="0" xfId="4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43" fontId="10" fillId="0" borderId="0" xfId="2" applyFont="1" applyBorder="1" applyAlignment="1">
      <alignment vertical="center"/>
    </xf>
    <xf numFmtId="0" fontId="16" fillId="0" borderId="37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33" fillId="0" borderId="36" xfId="0" applyFont="1" applyBorder="1" applyAlignment="1">
      <alignment horizontal="right" vertical="center" wrapText="1"/>
    </xf>
    <xf numFmtId="43" fontId="10" fillId="0" borderId="5" xfId="2" applyFont="1" applyBorder="1" applyAlignment="1">
      <alignment vertical="center"/>
    </xf>
    <xf numFmtId="43" fontId="10" fillId="0" borderId="6" xfId="2" applyFont="1" applyBorder="1" applyAlignment="1">
      <alignment vertical="center"/>
    </xf>
    <xf numFmtId="43" fontId="23" fillId="0" borderId="5" xfId="2" applyFont="1" applyBorder="1" applyAlignment="1">
      <alignment vertical="center"/>
    </xf>
    <xf numFmtId="43" fontId="16" fillId="0" borderId="6" xfId="2" applyFont="1" applyFill="1" applyBorder="1" applyAlignment="1">
      <alignment vertical="center"/>
    </xf>
    <xf numFmtId="43" fontId="23" fillId="0" borderId="18" xfId="2" applyFont="1" applyBorder="1" applyAlignment="1">
      <alignment vertical="center"/>
    </xf>
    <xf numFmtId="43" fontId="10" fillId="0" borderId="18" xfId="2" applyFont="1" applyBorder="1" applyAlignment="1">
      <alignment vertical="center"/>
    </xf>
    <xf numFmtId="43" fontId="17" fillId="0" borderId="6" xfId="2" applyFont="1" applyBorder="1" applyAlignment="1">
      <alignment vertical="center"/>
    </xf>
    <xf numFmtId="43" fontId="24" fillId="0" borderId="6" xfId="2" applyFont="1" applyBorder="1" applyAlignment="1">
      <alignment vertical="center"/>
    </xf>
    <xf numFmtId="43" fontId="16" fillId="0" borderId="37" xfId="2" applyFont="1" applyBorder="1" applyAlignment="1">
      <alignment horizontal="right" vertical="center" wrapText="1"/>
    </xf>
    <xf numFmtId="43" fontId="19" fillId="0" borderId="6" xfId="2" applyFont="1" applyBorder="1" applyAlignment="1">
      <alignment vertical="center"/>
    </xf>
    <xf numFmtId="43" fontId="10" fillId="0" borderId="6" xfId="2" applyFont="1" applyFill="1" applyBorder="1" applyAlignment="1">
      <alignment vertical="center"/>
    </xf>
    <xf numFmtId="43" fontId="19" fillId="0" borderId="6" xfId="2" applyFont="1" applyFill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43" fontId="16" fillId="0" borderId="2" xfId="2" applyFont="1" applyBorder="1" applyAlignment="1">
      <alignment vertical="center"/>
    </xf>
    <xf numFmtId="43" fontId="16" fillId="0" borderId="3" xfId="2" applyFont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1" fontId="10" fillId="0" borderId="31" xfId="0" applyNumberFormat="1" applyFont="1" applyBorder="1" applyAlignment="1">
      <alignment horizontal="center" vertical="center"/>
    </xf>
    <xf numFmtId="0" fontId="16" fillId="0" borderId="39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0" fillId="0" borderId="11" xfId="4" applyNumberFormat="1" applyFont="1" applyBorder="1" applyAlignment="1">
      <alignment vertical="center" shrinkToFit="1"/>
    </xf>
    <xf numFmtId="0" fontId="16" fillId="0" borderId="11" xfId="0" applyFont="1" applyBorder="1" applyAlignment="1">
      <alignment horizontal="right" vertical="center"/>
    </xf>
    <xf numFmtId="0" fontId="16" fillId="0" borderId="11" xfId="0" applyFont="1" applyFill="1" applyBorder="1" applyAlignment="1">
      <alignment horizontal="right" vertical="center"/>
    </xf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43" fontId="34" fillId="5" borderId="38" xfId="2" applyNumberFormat="1" applyFont="1" applyFill="1" applyBorder="1" applyAlignment="1">
      <alignment vertical="center" wrapText="1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167" fontId="16" fillId="0" borderId="25" xfId="4" applyNumberFormat="1" applyFont="1" applyBorder="1" applyAlignment="1">
      <alignment horizontal="center" vertical="center"/>
    </xf>
    <xf numFmtId="165" fontId="10" fillId="0" borderId="53" xfId="4" applyNumberFormat="1" applyFont="1" applyBorder="1" applyAlignment="1">
      <alignment horizontal="center" vertical="center"/>
    </xf>
    <xf numFmtId="168" fontId="10" fillId="4" borderId="53" xfId="4" applyNumberFormat="1" applyFont="1" applyFill="1" applyBorder="1" applyAlignment="1">
      <alignment horizontal="center" vertical="center"/>
    </xf>
    <xf numFmtId="168" fontId="23" fillId="0" borderId="53" xfId="4" applyNumberFormat="1" applyFont="1" applyBorder="1" applyAlignment="1">
      <alignment horizontal="center" vertical="center"/>
    </xf>
    <xf numFmtId="168" fontId="10" fillId="0" borderId="53" xfId="4" applyNumberFormat="1" applyFont="1" applyBorder="1" applyAlignment="1">
      <alignment horizontal="center" vertical="center"/>
    </xf>
    <xf numFmtId="168" fontId="10" fillId="0" borderId="53" xfId="4" applyNumberFormat="1" applyFont="1" applyFill="1" applyBorder="1" applyAlignment="1">
      <alignment horizontal="center" vertical="center"/>
    </xf>
    <xf numFmtId="168" fontId="19" fillId="0" borderId="53" xfId="4" applyNumberFormat="1" applyFont="1" applyFill="1" applyBorder="1" applyAlignment="1">
      <alignment horizontal="center" vertical="center"/>
    </xf>
    <xf numFmtId="167" fontId="16" fillId="0" borderId="53" xfId="4" applyNumberFormat="1" applyFont="1" applyBorder="1" applyAlignment="1">
      <alignment horizontal="center" vertical="center"/>
    </xf>
    <xf numFmtId="167" fontId="23" fillId="0" borderId="53" xfId="4" applyNumberFormat="1" applyFont="1" applyBorder="1" applyAlignment="1">
      <alignment horizontal="center" vertical="center"/>
    </xf>
    <xf numFmtId="167" fontId="16" fillId="0" borderId="52" xfId="4" applyNumberFormat="1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4" borderId="16" xfId="0" applyFont="1" applyFill="1" applyBorder="1" applyAlignment="1">
      <alignment vertical="center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61" fillId="0" borderId="0" xfId="0" applyFont="1" applyBorder="1" applyAlignment="1">
      <alignment horizontal="center" vertical="top"/>
    </xf>
    <xf numFmtId="0" fontId="61" fillId="0" borderId="57" xfId="0" applyFont="1" applyBorder="1" applyAlignment="1">
      <alignment vertical="top"/>
    </xf>
    <xf numFmtId="0" fontId="61" fillId="0" borderId="0" xfId="0" applyFont="1" applyBorder="1" applyAlignment="1">
      <alignment vertical="top"/>
    </xf>
    <xf numFmtId="2" fontId="61" fillId="0" borderId="0" xfId="0" applyNumberFormat="1" applyFont="1" applyBorder="1" applyAlignment="1">
      <alignment horizontal="center" vertical="top"/>
    </xf>
    <xf numFmtId="2" fontId="59" fillId="0" borderId="54" xfId="0" applyNumberFormat="1" applyFont="1" applyBorder="1" applyAlignment="1">
      <alignment horizontal="center" vertical="top"/>
    </xf>
    <xf numFmtId="0" fontId="59" fillId="0" borderId="57" xfId="0" applyFont="1" applyBorder="1" applyAlignment="1">
      <alignment vertical="top"/>
    </xf>
    <xf numFmtId="0" fontId="60" fillId="0" borderId="0" xfId="0" applyFont="1" applyBorder="1" applyAlignment="1">
      <alignment vertical="top"/>
    </xf>
    <xf numFmtId="0" fontId="60" fillId="0" borderId="0" xfId="0" applyFont="1" applyBorder="1" applyAlignment="1">
      <alignment vertical="center" wrapText="1"/>
    </xf>
    <xf numFmtId="0" fontId="59" fillId="0" borderId="0" xfId="0" applyFont="1" applyBorder="1" applyAlignment="1">
      <alignment vertical="center" wrapText="1"/>
    </xf>
    <xf numFmtId="0" fontId="60" fillId="0" borderId="57" xfId="0" applyFont="1" applyBorder="1" applyAlignment="1">
      <alignment vertical="top"/>
    </xf>
    <xf numFmtId="0" fontId="60" fillId="0" borderId="55" xfId="0" applyFont="1" applyBorder="1" applyAlignment="1">
      <alignment vertical="top"/>
    </xf>
    <xf numFmtId="0" fontId="61" fillId="0" borderId="56" xfId="0" applyFont="1" applyBorder="1" applyAlignment="1">
      <alignment vertical="top"/>
    </xf>
    <xf numFmtId="0" fontId="60" fillId="0" borderId="56" xfId="0" applyFont="1" applyBorder="1" applyAlignment="1">
      <alignment vertical="top"/>
    </xf>
    <xf numFmtId="0" fontId="60" fillId="0" borderId="56" xfId="0" applyFont="1" applyBorder="1" applyAlignment="1">
      <alignment horizontal="left" vertical="center"/>
    </xf>
    <xf numFmtId="9" fontId="0" fillId="0" borderId="0" xfId="57" applyFont="1" applyAlignment="1">
      <alignment horizontal="center" vertical="top" wrapText="1"/>
    </xf>
    <xf numFmtId="0" fontId="10" fillId="4" borderId="10" xfId="0" applyFont="1" applyFill="1" applyBorder="1" applyAlignment="1">
      <alignment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1" fillId="0" borderId="5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61" fillId="0" borderId="0" xfId="0" applyFont="1" applyBorder="1" applyAlignment="1">
      <alignment horizontal="center" vertical="top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1" fillId="0" borderId="66" xfId="0" applyFont="1" applyBorder="1" applyAlignment="1">
      <alignment horizontal="left" vertical="center"/>
    </xf>
    <xf numFmtId="0" fontId="18" fillId="0" borderId="66" xfId="0" applyFont="1" applyBorder="1" applyAlignment="1">
      <alignment horizontal="left" vertical="center"/>
    </xf>
    <xf numFmtId="2" fontId="59" fillId="0" borderId="0" xfId="0" applyNumberFormat="1" applyFont="1" applyBorder="1" applyAlignment="1">
      <alignment horizontal="center" vertical="top"/>
    </xf>
    <xf numFmtId="2" fontId="62" fillId="0" borderId="0" xfId="0" applyNumberFormat="1" applyFont="1" applyBorder="1" applyAlignment="1">
      <alignment horizontal="center" vertical="top"/>
    </xf>
    <xf numFmtId="0" fontId="61" fillId="0" borderId="0" xfId="0" applyNumberFormat="1" applyFont="1" applyBorder="1" applyAlignment="1">
      <alignment horizontal="center" vertical="top"/>
    </xf>
    <xf numFmtId="49" fontId="60" fillId="0" borderId="0" xfId="0" applyNumberFormat="1" applyFont="1" applyBorder="1" applyAlignment="1">
      <alignment horizontal="center" vertical="top"/>
    </xf>
    <xf numFmtId="2" fontId="62" fillId="0" borderId="54" xfId="0" applyNumberFormat="1" applyFont="1" applyBorder="1" applyAlignment="1">
      <alignment horizontal="center" vertical="top"/>
    </xf>
    <xf numFmtId="0" fontId="1" fillId="3" borderId="66" xfId="0" applyFont="1" applyFill="1" applyBorder="1"/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/>
    <xf numFmtId="0" fontId="0" fillId="0" borderId="58" xfId="0" applyBorder="1"/>
    <xf numFmtId="0" fontId="0" fillId="0" borderId="32" xfId="0" applyBorder="1"/>
    <xf numFmtId="0" fontId="0" fillId="0" borderId="18" xfId="0" applyBorder="1"/>
    <xf numFmtId="0" fontId="0" fillId="0" borderId="55" xfId="0" applyBorder="1"/>
    <xf numFmtId="0" fontId="0" fillId="0" borderId="59" xfId="0" applyBorder="1" applyAlignment="1">
      <alignment wrapText="1"/>
    </xf>
    <xf numFmtId="169" fontId="0" fillId="0" borderId="62" xfId="0" quotePrefix="1" applyNumberFormat="1" applyBorder="1"/>
    <xf numFmtId="170" fontId="64" fillId="0" borderId="55" xfId="0" applyNumberFormat="1" applyFont="1" applyBorder="1"/>
    <xf numFmtId="0" fontId="0" fillId="0" borderId="62" xfId="0" applyBorder="1"/>
    <xf numFmtId="0" fontId="0" fillId="0" borderId="32" xfId="0" applyBorder="1" applyAlignment="1">
      <alignment wrapText="1"/>
    </xf>
    <xf numFmtId="169" fontId="0" fillId="0" borderId="18" xfId="0" applyNumberFormat="1" applyBorder="1"/>
    <xf numFmtId="169" fontId="0" fillId="0" borderId="62" xfId="0" applyNumberFormat="1" applyBorder="1"/>
    <xf numFmtId="170" fontId="65" fillId="0" borderId="55" xfId="0" applyNumberFormat="1" applyFont="1" applyBorder="1"/>
    <xf numFmtId="0" fontId="0" fillId="0" borderId="62" xfId="0" applyBorder="1" applyAlignment="1">
      <alignment wrapText="1"/>
    </xf>
    <xf numFmtId="169" fontId="1" fillId="0" borderId="62" xfId="0" applyNumberFormat="1" applyFont="1" applyBorder="1"/>
    <xf numFmtId="0" fontId="0" fillId="0" borderId="59" xfId="0" applyBorder="1"/>
    <xf numFmtId="0" fontId="0" fillId="0" borderId="57" xfId="0" applyBorder="1"/>
    <xf numFmtId="0" fontId="0" fillId="0" borderId="54" xfId="0" applyBorder="1" applyAlignment="1">
      <alignment wrapText="1"/>
    </xf>
    <xf numFmtId="169" fontId="0" fillId="0" borderId="65" xfId="0" applyNumberFormat="1" applyBorder="1"/>
    <xf numFmtId="0" fontId="0" fillId="0" borderId="54" xfId="0" applyBorder="1"/>
    <xf numFmtId="0" fontId="0" fillId="0" borderId="65" xfId="0" applyBorder="1"/>
    <xf numFmtId="169" fontId="0" fillId="0" borderId="0" xfId="0" applyNumberFormat="1"/>
    <xf numFmtId="0" fontId="0" fillId="0" borderId="66" xfId="0" applyBorder="1"/>
    <xf numFmtId="0" fontId="0" fillId="0" borderId="10" xfId="0" applyBorder="1" applyAlignment="1">
      <alignment horizontal="left" indent="1"/>
    </xf>
    <xf numFmtId="169" fontId="1" fillId="0" borderId="10" xfId="0" applyNumberFormat="1" applyFont="1" applyBorder="1"/>
    <xf numFmtId="0" fontId="0" fillId="0" borderId="10" xfId="0" applyBorder="1"/>
    <xf numFmtId="0" fontId="0" fillId="0" borderId="11" xfId="0" applyBorder="1"/>
    <xf numFmtId="43" fontId="16" fillId="0" borderId="67" xfId="2" applyFont="1" applyBorder="1" applyAlignment="1">
      <alignment vertical="center"/>
    </xf>
    <xf numFmtId="43" fontId="10" fillId="0" borderId="66" xfId="2" applyFont="1" applyBorder="1" applyAlignment="1">
      <alignment vertical="center"/>
    </xf>
    <xf numFmtId="43" fontId="16" fillId="0" borderId="66" xfId="2" applyFont="1" applyFill="1" applyBorder="1" applyAlignment="1">
      <alignment vertical="center"/>
    </xf>
    <xf numFmtId="43" fontId="10" fillId="0" borderId="66" xfId="2" applyFont="1" applyFill="1" applyBorder="1" applyAlignment="1">
      <alignment vertical="center"/>
    </xf>
    <xf numFmtId="43" fontId="19" fillId="0" borderId="66" xfId="2" applyFont="1" applyFill="1" applyBorder="1" applyAlignment="1">
      <alignment vertical="center"/>
    </xf>
    <xf numFmtId="43" fontId="17" fillId="0" borderId="66" xfId="2" applyFont="1" applyBorder="1" applyAlignment="1">
      <alignment vertical="center"/>
    </xf>
    <xf numFmtId="43" fontId="24" fillId="0" borderId="66" xfId="2" applyFont="1" applyBorder="1" applyAlignment="1">
      <alignment vertical="center"/>
    </xf>
    <xf numFmtId="43" fontId="19" fillId="0" borderId="66" xfId="2" applyFont="1" applyBorder="1" applyAlignment="1">
      <alignment vertical="center"/>
    </xf>
    <xf numFmtId="0" fontId="33" fillId="0" borderId="69" xfId="0" applyFont="1" applyBorder="1" applyAlignment="1">
      <alignment horizontal="right" vertical="center" wrapText="1"/>
    </xf>
    <xf numFmtId="0" fontId="16" fillId="0" borderId="30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 wrapText="1"/>
    </xf>
    <xf numFmtId="43" fontId="16" fillId="0" borderId="30" xfId="2" applyFont="1" applyBorder="1" applyAlignment="1">
      <alignment horizontal="right" vertical="center" wrapText="1"/>
    </xf>
    <xf numFmtId="43" fontId="34" fillId="5" borderId="70" xfId="2" applyNumberFormat="1" applyFont="1" applyFill="1" applyBorder="1" applyAlignment="1">
      <alignment vertical="center" wrapText="1"/>
    </xf>
    <xf numFmtId="0" fontId="0" fillId="0" borderId="62" xfId="0" applyBorder="1" applyAlignment="1">
      <alignment vertical="center" wrapText="1"/>
    </xf>
    <xf numFmtId="43" fontId="10" fillId="0" borderId="6" xfId="2" applyFont="1" applyBorder="1" applyAlignment="1">
      <alignment horizontal="left" vertical="center" indent="4"/>
    </xf>
    <xf numFmtId="0" fontId="0" fillId="0" borderId="18" xfId="0" applyBorder="1" applyAlignment="1">
      <alignment horizontal="center" wrapText="1"/>
    </xf>
    <xf numFmtId="0" fontId="0" fillId="0" borderId="62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59" xfId="0" applyBorder="1" applyAlignment="1">
      <alignment horizontal="center" wrapText="1"/>
    </xf>
    <xf numFmtId="0" fontId="1" fillId="3" borderId="66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169" fontId="1" fillId="0" borderId="57" xfId="0" quotePrefix="1" applyNumberFormat="1" applyFont="1" applyBorder="1" applyAlignment="1">
      <alignment horizontal="center" vertical="center" wrapText="1"/>
    </xf>
    <xf numFmtId="169" fontId="1" fillId="0" borderId="0" xfId="0" quotePrefix="1" applyNumberFormat="1" applyFont="1" applyAlignment="1">
      <alignment horizontal="center" vertical="center" wrapText="1"/>
    </xf>
    <xf numFmtId="169" fontId="1" fillId="0" borderId="54" xfId="0" quotePrefix="1" applyNumberFormat="1" applyFont="1" applyBorder="1" applyAlignment="1">
      <alignment horizontal="center" vertical="center" wrapText="1"/>
    </xf>
    <xf numFmtId="169" fontId="1" fillId="0" borderId="55" xfId="0" quotePrefix="1" applyNumberFormat="1" applyFont="1" applyBorder="1" applyAlignment="1">
      <alignment horizontal="center" vertical="center" wrapText="1"/>
    </xf>
    <xf numFmtId="169" fontId="1" fillId="0" borderId="56" xfId="0" quotePrefix="1" applyNumberFormat="1" applyFont="1" applyBorder="1" applyAlignment="1">
      <alignment horizontal="center" vertical="center" wrapText="1"/>
    </xf>
    <xf numFmtId="169" fontId="1" fillId="0" borderId="59" xfId="0" quotePrefix="1" applyNumberFormat="1" applyFont="1" applyBorder="1" applyAlignment="1">
      <alignment horizontal="center" vertical="center" wrapText="1"/>
    </xf>
    <xf numFmtId="0" fontId="16" fillId="0" borderId="17" xfId="0" applyFont="1" applyBorder="1" applyAlignment="1">
      <alignment horizontal="left" vertical="center" wrapText="1"/>
    </xf>
    <xf numFmtId="0" fontId="11" fillId="0" borderId="10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168" fontId="29" fillId="0" borderId="0" xfId="4" applyNumberFormat="1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6" fillId="0" borderId="10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7" fillId="0" borderId="1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16" fillId="0" borderId="12" xfId="0" applyFont="1" applyBorder="1" applyAlignment="1">
      <alignment horizontal="right" vertical="center" wrapText="1"/>
    </xf>
    <xf numFmtId="0" fontId="33" fillId="0" borderId="13" xfId="0" applyFont="1" applyBorder="1" applyAlignment="1">
      <alignment horizontal="right" vertical="center" wrapText="1"/>
    </xf>
    <xf numFmtId="0" fontId="33" fillId="0" borderId="14" xfId="0" applyFont="1" applyBorder="1" applyAlignment="1">
      <alignment horizontal="right"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168" fontId="31" fillId="0" borderId="0" xfId="4" applyNumberFormat="1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11" fillId="0" borderId="10" xfId="0" applyFont="1" applyBorder="1" applyAlignment="1">
      <alignment horizontal="right" vertical="center"/>
    </xf>
    <xf numFmtId="0" fontId="11" fillId="0" borderId="16" xfId="0" applyFont="1" applyBorder="1" applyAlignment="1">
      <alignment horizontal="right" vertical="center"/>
    </xf>
    <xf numFmtId="0" fontId="18" fillId="0" borderId="17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6" xfId="0" applyFont="1" applyFill="1" applyBorder="1" applyAlignment="1">
      <alignment horizontal="left" vertical="center" wrapText="1"/>
    </xf>
    <xf numFmtId="0" fontId="28" fillId="0" borderId="34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56" fillId="0" borderId="10" xfId="0" applyFont="1" applyBorder="1" applyAlignment="1">
      <alignment vertical="center"/>
    </xf>
    <xf numFmtId="0" fontId="56" fillId="0" borderId="16" xfId="0" applyFont="1" applyBorder="1" applyAlignment="1">
      <alignment vertical="center"/>
    </xf>
    <xf numFmtId="0" fontId="23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8" fillId="0" borderId="6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16" fillId="0" borderId="49" xfId="0" applyFont="1" applyBorder="1" applyAlignment="1">
      <alignment vertical="center"/>
    </xf>
    <xf numFmtId="0" fontId="16" fillId="0" borderId="5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0" fillId="4" borderId="17" xfId="0" applyFont="1" applyFill="1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61" fillId="0" borderId="58" xfId="0" applyFont="1" applyBorder="1" applyAlignment="1">
      <alignment horizontal="center" vertical="top"/>
    </xf>
    <xf numFmtId="0" fontId="61" fillId="0" borderId="31" xfId="0" applyFont="1" applyBorder="1" applyAlignment="1">
      <alignment horizontal="center" vertical="top"/>
    </xf>
    <xf numFmtId="0" fontId="61" fillId="0" borderId="32" xfId="0" applyFont="1" applyBorder="1" applyAlignment="1">
      <alignment horizontal="center" vertical="top"/>
    </xf>
    <xf numFmtId="0" fontId="61" fillId="0" borderId="57" xfId="0" applyFont="1" applyBorder="1" applyAlignment="1">
      <alignment horizontal="center" vertical="top"/>
    </xf>
    <xf numFmtId="0" fontId="61" fillId="0" borderId="0" xfId="0" applyFont="1" applyBorder="1" applyAlignment="1">
      <alignment horizontal="center" vertical="top"/>
    </xf>
    <xf numFmtId="0" fontId="61" fillId="0" borderId="54" xfId="0" applyFont="1" applyBorder="1" applyAlignment="1">
      <alignment horizontal="center" vertical="top"/>
    </xf>
    <xf numFmtId="0" fontId="61" fillId="0" borderId="55" xfId="0" applyFont="1" applyBorder="1" applyAlignment="1">
      <alignment horizontal="center" vertical="top"/>
    </xf>
    <xf numFmtId="0" fontId="61" fillId="0" borderId="56" xfId="0" applyFont="1" applyBorder="1" applyAlignment="1">
      <alignment horizontal="center" vertical="top"/>
    </xf>
    <xf numFmtId="0" fontId="61" fillId="0" borderId="59" xfId="0" applyFont="1" applyBorder="1" applyAlignment="1">
      <alignment horizontal="center" vertical="top"/>
    </xf>
    <xf numFmtId="0" fontId="2" fillId="3" borderId="60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61" xfId="0" applyFont="1" applyFill="1" applyBorder="1" applyAlignment="1">
      <alignment horizontal="center" vertical="center" wrapText="1"/>
    </xf>
    <xf numFmtId="0" fontId="2" fillId="3" borderId="62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2" fontId="2" fillId="3" borderId="62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2" fontId="2" fillId="3" borderId="63" xfId="0" applyNumberFormat="1" applyFont="1" applyFill="1" applyBorder="1" applyAlignment="1">
      <alignment horizontal="center" vertical="center" wrapText="1"/>
    </xf>
    <xf numFmtId="2" fontId="2" fillId="3" borderId="9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5" fontId="60" fillId="0" borderId="0" xfId="0" applyNumberFormat="1" applyFont="1" applyBorder="1" applyAlignment="1">
      <alignment horizontal="center" vertical="center" wrapText="1"/>
    </xf>
    <xf numFmtId="0" fontId="60" fillId="0" borderId="0" xfId="0" applyFont="1" applyBorder="1" applyAlignment="1">
      <alignment horizontal="center" vertical="center" wrapText="1"/>
    </xf>
    <xf numFmtId="0" fontId="2" fillId="3" borderId="64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2" fillId="3" borderId="65" xfId="0" applyFont="1" applyFill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/>
    </xf>
    <xf numFmtId="0" fontId="63" fillId="0" borderId="5" xfId="0" applyFont="1" applyBorder="1" applyAlignment="1">
      <alignment horizontal="center" vertical="center"/>
    </xf>
    <xf numFmtId="0" fontId="63" fillId="5" borderId="5" xfId="0" applyFont="1" applyFill="1" applyBorder="1" applyAlignment="1">
      <alignment horizontal="center" vertical="center"/>
    </xf>
    <xf numFmtId="49" fontId="60" fillId="0" borderId="56" xfId="0" applyNumberFormat="1" applyFont="1" applyBorder="1" applyAlignment="1">
      <alignment horizontal="center" vertical="top"/>
    </xf>
    <xf numFmtId="49" fontId="60" fillId="0" borderId="0" xfId="0" applyNumberFormat="1" applyFont="1" applyBorder="1" applyAlignment="1">
      <alignment horizontal="center" vertical="top"/>
    </xf>
    <xf numFmtId="49" fontId="60" fillId="0" borderId="54" xfId="0" applyNumberFormat="1" applyFont="1" applyBorder="1" applyAlignment="1">
      <alignment horizontal="center" vertical="top"/>
    </xf>
    <xf numFmtId="0" fontId="18" fillId="0" borderId="17" xfId="0" applyFont="1" applyBorder="1" applyAlignment="1">
      <alignment horizontal="left" vertical="center" indent="2"/>
    </xf>
    <xf numFmtId="0" fontId="11" fillId="0" borderId="10" xfId="0" applyFont="1" applyBorder="1" applyAlignment="1">
      <alignment horizontal="left" vertical="center" indent="2"/>
    </xf>
    <xf numFmtId="0" fontId="11" fillId="0" borderId="16" xfId="0" applyFont="1" applyBorder="1" applyAlignment="1">
      <alignment horizontal="left" vertical="center" indent="2"/>
    </xf>
    <xf numFmtId="0" fontId="60" fillId="0" borderId="54" xfId="0" applyFont="1" applyBorder="1" applyAlignment="1">
      <alignment horizontal="center" vertical="center" wrapText="1"/>
    </xf>
    <xf numFmtId="2" fontId="61" fillId="0" borderId="56" xfId="0" applyNumberFormat="1" applyFont="1" applyBorder="1" applyAlignment="1">
      <alignment horizontal="center" vertical="top"/>
    </xf>
    <xf numFmtId="2" fontId="61" fillId="0" borderId="59" xfId="0" applyNumberFormat="1" applyFont="1" applyBorder="1" applyAlignment="1">
      <alignment horizontal="center" vertical="top"/>
    </xf>
    <xf numFmtId="2" fontId="62" fillId="0" borderId="56" xfId="0" applyNumberFormat="1" applyFont="1" applyBorder="1" applyAlignment="1">
      <alignment horizontal="center" vertical="top"/>
    </xf>
    <xf numFmtId="2" fontId="62" fillId="0" borderId="59" xfId="0" applyNumberFormat="1" applyFont="1" applyBorder="1" applyAlignment="1">
      <alignment horizontal="center" vertical="top"/>
    </xf>
    <xf numFmtId="2" fontId="2" fillId="3" borderId="68" xfId="0" applyNumberFormat="1" applyFont="1" applyFill="1" applyBorder="1" applyAlignment="1">
      <alignment horizontal="center" vertical="center" wrapText="1"/>
    </xf>
    <xf numFmtId="0" fontId="35" fillId="0" borderId="64" xfId="0" applyFont="1" applyBorder="1" applyAlignment="1">
      <alignment horizontal="center" vertical="center"/>
    </xf>
    <xf numFmtId="0" fontId="35" fillId="0" borderId="65" xfId="0" applyFont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 wrapText="1"/>
    </xf>
    <xf numFmtId="2" fontId="2" fillId="3" borderId="18" xfId="0" applyNumberFormat="1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 indent="3"/>
    </xf>
    <xf numFmtId="0" fontId="11" fillId="0" borderId="10" xfId="0" applyFont="1" applyBorder="1" applyAlignment="1">
      <alignment horizontal="left" vertical="center" indent="3"/>
    </xf>
    <xf numFmtId="0" fontId="11" fillId="0" borderId="16" xfId="0" applyFont="1" applyBorder="1" applyAlignment="1">
      <alignment horizontal="left" vertical="center" indent="3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7" fillId="0" borderId="15" xfId="0" applyFont="1" applyBorder="1" applyAlignment="1">
      <alignment horizontal="left"/>
    </xf>
    <xf numFmtId="0" fontId="13" fillId="0" borderId="19" xfId="0" applyFont="1" applyBorder="1" applyAlignment="1">
      <alignment horizontal="right" vertical="center"/>
    </xf>
    <xf numFmtId="0" fontId="12" fillId="0" borderId="15" xfId="0" applyFont="1" applyBorder="1" applyAlignment="1">
      <alignment horizontal="right" vertical="center"/>
    </xf>
    <xf numFmtId="0" fontId="12" fillId="0" borderId="20" xfId="0" applyFont="1" applyBorder="1" applyAlignment="1">
      <alignment horizontal="right" vertical="center"/>
    </xf>
    <xf numFmtId="0" fontId="12" fillId="0" borderId="21" xfId="0" applyFont="1" applyBorder="1" applyAlignment="1">
      <alignment horizontal="right" vertical="center"/>
    </xf>
    <xf numFmtId="0" fontId="12" fillId="0" borderId="22" xfId="0" applyFont="1" applyBorder="1" applyAlignment="1">
      <alignment horizontal="right" vertical="center"/>
    </xf>
    <xf numFmtId="0" fontId="12" fillId="0" borderId="23" xfId="0" applyFont="1" applyBorder="1" applyAlignment="1">
      <alignment horizontal="right" vertical="center"/>
    </xf>
    <xf numFmtId="0" fontId="6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 vertical="center"/>
    </xf>
    <xf numFmtId="0" fontId="0" fillId="0" borderId="1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2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6" fillId="0" borderId="4" xfId="0" applyFont="1" applyFill="1" applyBorder="1" applyAlignment="1">
      <alignment horizontal="right" vertical="center"/>
    </xf>
    <xf numFmtId="0" fontId="10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3" borderId="12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8" fillId="0" borderId="4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0" fontId="10" fillId="0" borderId="17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18" fillId="0" borderId="17" xfId="0" applyFont="1" applyFill="1" applyBorder="1" applyAlignment="1">
      <alignment horizontal="left" vertical="center"/>
    </xf>
  </cellXfs>
  <cellStyles count="58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Comma 2" xfId="2" xr:uid="{00000000-0005-0000-0000-00001B000000}"/>
    <cellStyle name="Comma 3" xfId="3" xr:uid="{00000000-0005-0000-0000-00001C000000}"/>
    <cellStyle name="Comma 4" xfId="56" xr:uid="{00000000-0005-0000-0000-00001D000000}"/>
    <cellStyle name="Currency 2" xfId="33" xr:uid="{00000000-0005-0000-0000-00001E000000}"/>
    <cellStyle name="Explanatory Text 2" xfId="34" xr:uid="{00000000-0005-0000-0000-00001F000000}"/>
    <cellStyle name="Good 2" xfId="35" xr:uid="{00000000-0005-0000-0000-000020000000}"/>
    <cellStyle name="Grey" xfId="36" xr:uid="{00000000-0005-0000-0000-000021000000}"/>
    <cellStyle name="Heading 1 2" xfId="37" xr:uid="{00000000-0005-0000-0000-000022000000}"/>
    <cellStyle name="Heading 2 2" xfId="38" xr:uid="{00000000-0005-0000-0000-000023000000}"/>
    <cellStyle name="Heading 3 2" xfId="39" xr:uid="{00000000-0005-0000-0000-000024000000}"/>
    <cellStyle name="Heading 4 2" xfId="40" xr:uid="{00000000-0005-0000-0000-000025000000}"/>
    <cellStyle name="Input [yellow]" xfId="42" xr:uid="{00000000-0005-0000-0000-000026000000}"/>
    <cellStyle name="Input 2" xfId="41" xr:uid="{00000000-0005-0000-0000-000027000000}"/>
    <cellStyle name="Input 3" xfId="55" xr:uid="{00000000-0005-0000-0000-000028000000}"/>
    <cellStyle name="Linked Cell 2" xfId="43" xr:uid="{00000000-0005-0000-0000-000029000000}"/>
    <cellStyle name="Neutral 2" xfId="44" xr:uid="{00000000-0005-0000-0000-00002A000000}"/>
    <cellStyle name="Normal" xfId="0" builtinId="0"/>
    <cellStyle name="Normal - Style1" xfId="45" xr:uid="{00000000-0005-0000-0000-00002C000000}"/>
    <cellStyle name="Normal 2" xfId="1" xr:uid="{00000000-0005-0000-0000-00002D000000}"/>
    <cellStyle name="Normal 3" xfId="5" xr:uid="{00000000-0005-0000-0000-00002E000000}"/>
    <cellStyle name="Normal 4" xfId="54" xr:uid="{00000000-0005-0000-0000-00002F000000}"/>
    <cellStyle name="Normal_CDOF-EN-F-07-001 Technical Purchase Requisition Form_ENGG-00520-WAREHOUSE FLOORING REPAIR" xfId="4" xr:uid="{00000000-0005-0000-0000-000030000000}"/>
    <cellStyle name="Note 2" xfId="46" xr:uid="{00000000-0005-0000-0000-000031000000}"/>
    <cellStyle name="Output 2" xfId="47" xr:uid="{00000000-0005-0000-0000-000032000000}"/>
    <cellStyle name="Percent" xfId="57" builtinId="5"/>
    <cellStyle name="Percent [2]" xfId="48" xr:uid="{00000000-0005-0000-0000-000033000000}"/>
    <cellStyle name="Percent 2" xfId="49" xr:uid="{00000000-0005-0000-0000-000034000000}"/>
    <cellStyle name="Style 1" xfId="50" xr:uid="{00000000-0005-0000-0000-000035000000}"/>
    <cellStyle name="Title 2" xfId="51" xr:uid="{00000000-0005-0000-0000-000036000000}"/>
    <cellStyle name="Total 2" xfId="52" xr:uid="{00000000-0005-0000-0000-000037000000}"/>
    <cellStyle name="Warning Text 2" xfId="53" xr:uid="{00000000-0005-0000-0000-000038000000}"/>
  </cellStyles>
  <dxfs count="0"/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13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9364" cy="6953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85618</xdr:colOff>
      <xdr:row>0</xdr:row>
      <xdr:rowOff>32107</xdr:rowOff>
    </xdr:from>
    <xdr:to>
      <xdr:col>23</xdr:col>
      <xdr:colOff>1276419</xdr:colOff>
      <xdr:row>3</xdr:row>
      <xdr:rowOff>168561</xdr:rowOff>
    </xdr:to>
    <xdr:pic>
      <xdr:nvPicPr>
        <xdr:cNvPr id="6" name="Picture 1" descr="tbmc-logo002">
          <a:extLst>
            <a:ext uri="{FF2B5EF4-FFF2-40B4-BE49-F238E27FC236}">
              <a16:creationId xmlns:a16="http://schemas.microsoft.com/office/drawing/2014/main" id="{6A66FE2D-2D0D-42A0-B706-6C8C2D952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4189" y="32107"/>
          <a:ext cx="2959730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C9D3E165-45D2-4943-AF74-0BAB8A27F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5618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85618</xdr:colOff>
      <xdr:row>0</xdr:row>
      <xdr:rowOff>32107</xdr:rowOff>
    </xdr:from>
    <xdr:to>
      <xdr:col>23</xdr:col>
      <xdr:colOff>1276419</xdr:colOff>
      <xdr:row>3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BBD199BF-B1B2-4FEE-9ADA-E44CAC138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16743" y="32107"/>
          <a:ext cx="295292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</xdr:col>
      <xdr:colOff>1847850</xdr:colOff>
      <xdr:row>4</xdr:row>
      <xdr:rowOff>161925</xdr:rowOff>
    </xdr:to>
    <xdr:pic>
      <xdr:nvPicPr>
        <xdr:cNvPr id="2" name="Picture 1" descr="tbmc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19050"/>
          <a:ext cx="6200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011D-6D02-424C-9AD6-D9A0A2DB8AC0}">
  <dimension ref="B2:Q20"/>
  <sheetViews>
    <sheetView tabSelected="1" topLeftCell="A7" zoomScaleNormal="100" workbookViewId="0">
      <selection activeCell="E10" sqref="E10"/>
    </sheetView>
  </sheetViews>
  <sheetFormatPr defaultRowHeight="15"/>
  <cols>
    <col min="1" max="1" width="3.85546875" customWidth="1"/>
    <col min="2" max="2" width="4.85546875" customWidth="1"/>
    <col min="3" max="3" width="15.5703125" bestFit="1" customWidth="1"/>
    <col min="4" max="4" width="15.85546875" bestFit="1" customWidth="1"/>
    <col min="6" max="6" width="11.28515625" customWidth="1"/>
    <col min="7" max="7" width="15.85546875" bestFit="1" customWidth="1"/>
    <col min="10" max="10" width="15.85546875" bestFit="1" customWidth="1"/>
    <col min="13" max="13" width="5.140625" customWidth="1"/>
    <col min="14" max="14" width="4.42578125" customWidth="1"/>
    <col min="15" max="15" width="3.85546875" customWidth="1"/>
    <col min="16" max="16" width="13.28515625" customWidth="1"/>
    <col min="17" max="17" width="27.7109375" customWidth="1"/>
  </cols>
  <sheetData>
    <row r="2" spans="2:17">
      <c r="B2" s="224"/>
      <c r="C2" s="225" t="s">
        <v>152</v>
      </c>
      <c r="D2" s="226" t="s">
        <v>153</v>
      </c>
      <c r="E2" s="273" t="s">
        <v>153</v>
      </c>
      <c r="F2" s="275"/>
      <c r="G2" s="226" t="s">
        <v>149</v>
      </c>
      <c r="H2" s="273" t="s">
        <v>149</v>
      </c>
      <c r="I2" s="275"/>
      <c r="J2" s="226" t="s">
        <v>150</v>
      </c>
      <c r="K2" s="273" t="s">
        <v>150</v>
      </c>
      <c r="L2" s="275"/>
      <c r="M2" s="273" t="s">
        <v>151</v>
      </c>
      <c r="N2" s="274"/>
      <c r="O2" s="275"/>
      <c r="P2" s="227" t="s">
        <v>154</v>
      </c>
      <c r="Q2" s="227" t="s">
        <v>155</v>
      </c>
    </row>
    <row r="3" spans="2:17" ht="35.25" customHeight="1">
      <c r="B3" s="228"/>
      <c r="C3" s="229"/>
      <c r="D3" s="230"/>
      <c r="E3" s="228"/>
      <c r="F3" s="229"/>
      <c r="G3" s="230"/>
      <c r="H3" s="228"/>
      <c r="I3" s="229"/>
      <c r="J3" s="230"/>
      <c r="K3" s="228"/>
      <c r="L3" s="229"/>
      <c r="M3" s="230"/>
      <c r="N3" s="228"/>
      <c r="O3" s="229"/>
      <c r="P3" s="230"/>
      <c r="Q3" s="276" t="s">
        <v>194</v>
      </c>
    </row>
    <row r="4" spans="2:17" ht="38.25" customHeight="1">
      <c r="B4" s="231" t="s">
        <v>71</v>
      </c>
      <c r="C4" s="232" t="s">
        <v>17</v>
      </c>
      <c r="D4" s="233">
        <v>337350</v>
      </c>
      <c r="E4" s="239">
        <f>D4/D20</f>
        <v>4.359711067086959E-2</v>
      </c>
      <c r="F4" s="232" t="s">
        <v>156</v>
      </c>
      <c r="G4" s="233">
        <v>709400</v>
      </c>
      <c r="H4" s="234">
        <f>G4/G20</f>
        <v>0.10350676599968306</v>
      </c>
      <c r="I4" s="232" t="s">
        <v>156</v>
      </c>
      <c r="J4" s="233">
        <v>603216</v>
      </c>
      <c r="K4" s="234">
        <f>J4/J20</f>
        <v>8.9425008827668684E-2</v>
      </c>
      <c r="L4" s="232" t="s">
        <v>156</v>
      </c>
      <c r="M4" s="278" t="s">
        <v>157</v>
      </c>
      <c r="N4" s="279"/>
      <c r="O4" s="280"/>
      <c r="P4" s="240" t="s">
        <v>158</v>
      </c>
      <c r="Q4" s="277"/>
    </row>
    <row r="5" spans="2:17">
      <c r="B5" s="228"/>
      <c r="C5" s="236"/>
      <c r="D5" s="237"/>
      <c r="E5" s="228"/>
      <c r="F5" s="229"/>
      <c r="G5" s="237"/>
      <c r="H5" s="228"/>
      <c r="I5" s="229"/>
      <c r="J5" s="237"/>
      <c r="K5" s="228"/>
      <c r="L5" s="229"/>
      <c r="M5" s="278"/>
      <c r="N5" s="279"/>
      <c r="O5" s="280"/>
      <c r="P5" s="230"/>
      <c r="Q5" s="230"/>
    </row>
    <row r="6" spans="2:17" ht="33" customHeight="1">
      <c r="B6" s="231" t="s">
        <v>159</v>
      </c>
      <c r="C6" s="232" t="s">
        <v>160</v>
      </c>
      <c r="D6" s="238">
        <v>171200</v>
      </c>
      <c r="E6" s="239">
        <f>D6/D20</f>
        <v>2.2124871340900767E-2</v>
      </c>
      <c r="F6" s="232" t="s">
        <v>156</v>
      </c>
      <c r="G6" s="238">
        <v>232250</v>
      </c>
      <c r="H6" s="239">
        <f>G6/G20</f>
        <v>3.3887012127750762E-2</v>
      </c>
      <c r="I6" s="232" t="s">
        <v>156</v>
      </c>
      <c r="J6" s="238">
        <v>182782</v>
      </c>
      <c r="K6" s="239">
        <f>J6/J20</f>
        <v>2.709689723670947E-2</v>
      </c>
      <c r="L6" s="232" t="s">
        <v>156</v>
      </c>
      <c r="M6" s="278"/>
      <c r="N6" s="279"/>
      <c r="O6" s="280"/>
      <c r="P6" s="235" t="s">
        <v>161</v>
      </c>
      <c r="Q6" s="235"/>
    </row>
    <row r="7" spans="2:17">
      <c r="B7" s="228"/>
      <c r="C7" s="236"/>
      <c r="D7" s="237"/>
      <c r="E7" s="228"/>
      <c r="F7" s="229"/>
      <c r="G7" s="237"/>
      <c r="H7" s="228"/>
      <c r="I7" s="229"/>
      <c r="J7" s="237"/>
      <c r="K7" s="228"/>
      <c r="L7" s="229"/>
      <c r="M7" s="278"/>
      <c r="N7" s="279"/>
      <c r="O7" s="280"/>
      <c r="P7" s="230"/>
      <c r="Q7" s="230"/>
    </row>
    <row r="8" spans="2:17" ht="33" customHeight="1">
      <c r="B8" s="231" t="s">
        <v>162</v>
      </c>
      <c r="C8" s="232" t="s">
        <v>163</v>
      </c>
      <c r="D8" s="238">
        <v>4560578</v>
      </c>
      <c r="E8" s="239">
        <f>D8/D20</f>
        <v>0.58938201804989809</v>
      </c>
      <c r="F8" s="232" t="s">
        <v>156</v>
      </c>
      <c r="G8" s="238">
        <v>3134479.7</v>
      </c>
      <c r="H8" s="239">
        <f>G8/G20</f>
        <v>0.45734403275818547</v>
      </c>
      <c r="I8" s="232" t="s">
        <v>156</v>
      </c>
      <c r="J8" s="238">
        <v>3664484.1</v>
      </c>
      <c r="K8" s="239">
        <f>J8/J20</f>
        <v>0.54324905670829615</v>
      </c>
      <c r="L8" s="232" t="s">
        <v>156</v>
      </c>
      <c r="M8" s="278"/>
      <c r="N8" s="279"/>
      <c r="O8" s="280"/>
      <c r="P8" s="235"/>
      <c r="Q8" s="235"/>
    </row>
    <row r="9" spans="2:17">
      <c r="B9" s="228"/>
      <c r="C9" s="236"/>
      <c r="D9" s="237"/>
      <c r="E9" s="228"/>
      <c r="F9" s="229"/>
      <c r="G9" s="237"/>
      <c r="H9" s="228"/>
      <c r="I9" s="229"/>
      <c r="J9" s="237"/>
      <c r="K9" s="228"/>
      <c r="L9" s="229"/>
      <c r="M9" s="278"/>
      <c r="N9" s="279"/>
      <c r="O9" s="280"/>
      <c r="P9" s="230"/>
      <c r="Q9" s="230"/>
    </row>
    <row r="10" spans="2:17" ht="105">
      <c r="B10" s="231" t="s">
        <v>164</v>
      </c>
      <c r="C10" s="232" t="s">
        <v>165</v>
      </c>
      <c r="D10" s="238">
        <v>1363040</v>
      </c>
      <c r="E10" s="239">
        <f>D10/D8</f>
        <v>0.29887439706107427</v>
      </c>
      <c r="F10" s="232" t="s">
        <v>166</v>
      </c>
      <c r="G10" s="238">
        <v>1621009.32</v>
      </c>
      <c r="H10" s="234">
        <f>G10/G8</f>
        <v>0.51715419308665489</v>
      </c>
      <c r="I10" s="232" t="s">
        <v>166</v>
      </c>
      <c r="J10" s="238">
        <v>1300153.5</v>
      </c>
      <c r="K10" s="234">
        <f>J10/J8</f>
        <v>0.35479851038240279</v>
      </c>
      <c r="L10" s="232" t="s">
        <v>166</v>
      </c>
      <c r="M10" s="278"/>
      <c r="N10" s="279"/>
      <c r="O10" s="280"/>
      <c r="P10" s="240" t="s">
        <v>167</v>
      </c>
      <c r="Q10" s="267" t="s">
        <v>195</v>
      </c>
    </row>
    <row r="11" spans="2:17" ht="27" customHeight="1">
      <c r="B11" s="228"/>
      <c r="C11" s="236"/>
      <c r="D11" s="237"/>
      <c r="E11" s="228"/>
      <c r="F11" s="229"/>
      <c r="G11" s="237"/>
      <c r="H11" s="228"/>
      <c r="I11" s="271" t="s">
        <v>168</v>
      </c>
      <c r="J11" s="237"/>
      <c r="K11" s="228"/>
      <c r="L11" s="271" t="s">
        <v>168</v>
      </c>
      <c r="M11" s="278"/>
      <c r="N11" s="279"/>
      <c r="O11" s="280"/>
      <c r="P11" s="230"/>
      <c r="Q11" s="269" t="s">
        <v>169</v>
      </c>
    </row>
    <row r="12" spans="2:17" ht="33" customHeight="1">
      <c r="B12" s="231" t="s">
        <v>170</v>
      </c>
      <c r="C12" s="232" t="s">
        <v>171</v>
      </c>
      <c r="D12" s="238">
        <v>321608.40000000002</v>
      </c>
      <c r="E12" s="239">
        <v>0.05</v>
      </c>
      <c r="F12" s="232" t="s">
        <v>172</v>
      </c>
      <c r="G12" s="238">
        <v>284856.95</v>
      </c>
      <c r="H12" s="239">
        <v>0.05</v>
      </c>
      <c r="I12" s="272"/>
      <c r="J12" s="238">
        <v>287531.78000000003</v>
      </c>
      <c r="K12" s="239">
        <v>0.05</v>
      </c>
      <c r="L12" s="272"/>
      <c r="M12" s="278"/>
      <c r="N12" s="279"/>
      <c r="O12" s="280"/>
      <c r="P12" s="235" t="s">
        <v>173</v>
      </c>
      <c r="Q12" s="270"/>
    </row>
    <row r="13" spans="2:17">
      <c r="B13" s="228"/>
      <c r="C13" s="236"/>
      <c r="D13" s="237"/>
      <c r="E13" s="228"/>
      <c r="F13" s="229"/>
      <c r="G13" s="237"/>
      <c r="H13" s="228"/>
      <c r="I13" s="229"/>
      <c r="J13" s="237"/>
      <c r="K13" s="228"/>
      <c r="L13" s="229"/>
      <c r="M13" s="278"/>
      <c r="N13" s="279"/>
      <c r="O13" s="280"/>
      <c r="P13" s="230"/>
      <c r="Q13" s="230"/>
    </row>
    <row r="14" spans="2:17" ht="45">
      <c r="B14" s="231" t="s">
        <v>174</v>
      </c>
      <c r="C14" s="232" t="s">
        <v>20</v>
      </c>
      <c r="D14" s="238">
        <v>19296.504000000001</v>
      </c>
      <c r="E14" s="239">
        <f>D14/D20</f>
        <v>2.4937655860349127E-3</v>
      </c>
      <c r="F14" s="232" t="s">
        <v>156</v>
      </c>
      <c r="G14" s="238">
        <v>17091.419999999998</v>
      </c>
      <c r="H14" s="239">
        <f>G14/G20</f>
        <v>2.4937660142970155E-3</v>
      </c>
      <c r="I14" s="232" t="s">
        <v>156</v>
      </c>
      <c r="J14" s="238">
        <v>17251.91</v>
      </c>
      <c r="K14" s="239">
        <f>J14/J20</f>
        <v>2.5575452309689163E-3</v>
      </c>
      <c r="L14" s="232" t="s">
        <v>156</v>
      </c>
      <c r="M14" s="278"/>
      <c r="N14" s="279"/>
      <c r="O14" s="280"/>
      <c r="P14" s="235" t="s">
        <v>56</v>
      </c>
      <c r="Q14" s="235"/>
    </row>
    <row r="15" spans="2:17">
      <c r="B15" s="228"/>
      <c r="C15" s="236"/>
      <c r="D15" s="237"/>
      <c r="E15" s="228"/>
      <c r="F15" s="229"/>
      <c r="G15" s="237"/>
      <c r="H15" s="228"/>
      <c r="I15" s="229"/>
      <c r="J15" s="237"/>
      <c r="K15" s="228"/>
      <c r="L15" s="229"/>
      <c r="M15" s="278"/>
      <c r="N15" s="279"/>
      <c r="O15" s="280"/>
      <c r="P15" s="230"/>
      <c r="Q15" s="230"/>
    </row>
    <row r="16" spans="2:17" ht="30">
      <c r="B16" s="231" t="s">
        <v>175</v>
      </c>
      <c r="C16" s="232" t="s">
        <v>176</v>
      </c>
      <c r="D16" s="241">
        <f>SUM(D4:D14)</f>
        <v>6773072.9040000001</v>
      </c>
      <c r="E16" s="231"/>
      <c r="F16" s="242"/>
      <c r="G16" s="241">
        <f>SUM(G4:G14)</f>
        <v>5999087.3900000006</v>
      </c>
      <c r="H16" s="231"/>
      <c r="I16" s="242"/>
      <c r="J16" s="241">
        <f>SUM(J4:J14)</f>
        <v>6055419.29</v>
      </c>
      <c r="K16" s="231"/>
      <c r="L16" s="242"/>
      <c r="M16" s="278"/>
      <c r="N16" s="279"/>
      <c r="O16" s="280"/>
      <c r="P16" s="235"/>
      <c r="Q16" s="235"/>
    </row>
    <row r="17" spans="2:17">
      <c r="B17" s="243"/>
      <c r="C17" s="244"/>
      <c r="D17" s="245"/>
      <c r="E17" s="243"/>
      <c r="F17" s="246"/>
      <c r="G17" s="245"/>
      <c r="H17" s="243"/>
      <c r="I17" s="246"/>
      <c r="J17" s="245"/>
      <c r="K17" s="243"/>
      <c r="L17" s="246"/>
      <c r="M17" s="278"/>
      <c r="N17" s="279"/>
      <c r="O17" s="280"/>
      <c r="P17" s="247"/>
      <c r="Q17" s="247"/>
    </row>
    <row r="18" spans="2:17">
      <c r="B18" s="231" t="s">
        <v>177</v>
      </c>
      <c r="C18" s="232" t="s">
        <v>178</v>
      </c>
      <c r="D18" s="238">
        <v>964825.2</v>
      </c>
      <c r="E18" s="239">
        <f>D18/D20</f>
        <v>0.12468827930174563</v>
      </c>
      <c r="F18" s="242"/>
      <c r="G18" s="238">
        <v>854570.853</v>
      </c>
      <c r="H18" s="239">
        <f>G18/G20</f>
        <v>0.12468827926645129</v>
      </c>
      <c r="I18" s="242"/>
      <c r="J18" s="238">
        <v>690076.27</v>
      </c>
      <c r="K18" s="239">
        <f>J18/J20</f>
        <v>0.10230178996663664</v>
      </c>
      <c r="L18" s="242"/>
      <c r="M18" s="281"/>
      <c r="N18" s="282"/>
      <c r="O18" s="283"/>
      <c r="P18" s="235" t="s">
        <v>179</v>
      </c>
      <c r="Q18" s="235"/>
    </row>
    <row r="19" spans="2:17">
      <c r="D19" s="248"/>
      <c r="G19" s="248"/>
      <c r="J19" s="248"/>
      <c r="M19" s="248"/>
    </row>
    <row r="20" spans="2:17">
      <c r="B20" s="249"/>
      <c r="C20" s="250" t="s">
        <v>180</v>
      </c>
      <c r="D20" s="251">
        <f>SUM(D16:D18)</f>
        <v>7737898.1040000003</v>
      </c>
      <c r="E20" s="252"/>
      <c r="F20" s="252"/>
      <c r="G20" s="251">
        <f>SUM(G16:G18)</f>
        <v>6853658.2430000007</v>
      </c>
      <c r="H20" s="252"/>
      <c r="I20" s="252"/>
      <c r="J20" s="251">
        <f>SUM(J16:J18)</f>
        <v>6745495.5600000005</v>
      </c>
      <c r="K20" s="252"/>
      <c r="L20" s="252"/>
      <c r="M20" s="251"/>
      <c r="N20" s="252"/>
      <c r="O20" s="252"/>
      <c r="P20" s="253"/>
    </row>
  </sheetData>
  <mergeCells count="9">
    <mergeCell ref="Q11:Q12"/>
    <mergeCell ref="L11:L12"/>
    <mergeCell ref="M2:O2"/>
    <mergeCell ref="E2:F2"/>
    <mergeCell ref="H2:I2"/>
    <mergeCell ref="K2:L2"/>
    <mergeCell ref="Q3:Q4"/>
    <mergeCell ref="M4:O18"/>
    <mergeCell ref="I11:I12"/>
  </mergeCells>
  <pageMargins left="0.7" right="0.7" top="0.75" bottom="0.75" header="0.3" footer="0.3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Y169"/>
  <sheetViews>
    <sheetView view="pageBreakPreview" topLeftCell="A103" zoomScale="60" zoomScaleNormal="70" workbookViewId="0">
      <pane xSplit="4" topLeftCell="E1" activePane="topRight" state="frozen"/>
      <selection activeCell="A49" sqref="A49"/>
      <selection pane="topRight" activeCell="N133" sqref="N133"/>
    </sheetView>
  </sheetViews>
  <sheetFormatPr defaultRowHeight="15"/>
  <cols>
    <col min="1" max="1" width="6.570312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5.7109375" style="4" customWidth="1"/>
    <col min="9" max="9" width="22.140625" style="5" customWidth="1"/>
    <col min="10" max="11" width="6.7109375" style="3" customWidth="1"/>
    <col min="12" max="12" width="10.7109375" style="3" customWidth="1"/>
    <col min="13" max="13" width="15.7109375" style="4" customWidth="1"/>
    <col min="14" max="14" width="22.140625" style="5" customWidth="1"/>
    <col min="15" max="16" width="6.7109375" style="3" customWidth="1"/>
    <col min="17" max="17" width="10.7109375" style="3" customWidth="1"/>
    <col min="18" max="18" width="15.7109375" style="4" customWidth="1"/>
    <col min="19" max="19" width="22.140625" style="5" customWidth="1"/>
    <col min="20" max="21" width="6.7109375" style="3" customWidth="1"/>
    <col min="22" max="22" width="10.7109375" style="3" customWidth="1"/>
    <col min="23" max="23" width="15.7109375" style="4" customWidth="1"/>
    <col min="24" max="24" width="22.140625" style="5" customWidth="1"/>
    <col min="25" max="25" width="12.85546875" style="2" bestFit="1" customWidth="1"/>
    <col min="26" max="206" width="9.140625" style="2"/>
    <col min="207" max="207" width="5.7109375" style="2" customWidth="1"/>
    <col min="208" max="208" width="8.28515625" style="2" customWidth="1"/>
    <col min="209" max="209" width="1.5703125" style="2" bestFit="1" customWidth="1"/>
    <col min="210" max="210" width="50.7109375" style="2" customWidth="1"/>
    <col min="211" max="211" width="6" style="2" bestFit="1" customWidth="1"/>
    <col min="212" max="212" width="7.28515625" style="2" bestFit="1" customWidth="1"/>
    <col min="213" max="213" width="5.7109375" style="2" customWidth="1"/>
    <col min="214" max="214" width="11.42578125" style="2" customWidth="1"/>
    <col min="215" max="215" width="12.7109375" style="2" customWidth="1"/>
    <col min="216" max="462" width="9.140625" style="2"/>
    <col min="463" max="463" width="5.7109375" style="2" customWidth="1"/>
    <col min="464" max="464" width="8.28515625" style="2" customWidth="1"/>
    <col min="465" max="465" width="1.5703125" style="2" bestFit="1" customWidth="1"/>
    <col min="466" max="466" width="50.7109375" style="2" customWidth="1"/>
    <col min="467" max="467" width="6" style="2" bestFit="1" customWidth="1"/>
    <col min="468" max="468" width="7.28515625" style="2" bestFit="1" customWidth="1"/>
    <col min="469" max="469" width="5.7109375" style="2" customWidth="1"/>
    <col min="470" max="470" width="11.42578125" style="2" customWidth="1"/>
    <col min="471" max="471" width="12.7109375" style="2" customWidth="1"/>
    <col min="472" max="718" width="9.140625" style="2"/>
    <col min="719" max="719" width="5.7109375" style="2" customWidth="1"/>
    <col min="720" max="720" width="8.28515625" style="2" customWidth="1"/>
    <col min="721" max="721" width="1.5703125" style="2" bestFit="1" customWidth="1"/>
    <col min="722" max="722" width="50.7109375" style="2" customWidth="1"/>
    <col min="723" max="723" width="6" style="2" bestFit="1" customWidth="1"/>
    <col min="724" max="724" width="7.28515625" style="2" bestFit="1" customWidth="1"/>
    <col min="725" max="725" width="5.7109375" style="2" customWidth="1"/>
    <col min="726" max="726" width="11.42578125" style="2" customWidth="1"/>
    <col min="727" max="727" width="12.7109375" style="2" customWidth="1"/>
    <col min="728" max="974" width="9.140625" style="2"/>
    <col min="975" max="975" width="5.7109375" style="2" customWidth="1"/>
    <col min="976" max="976" width="8.28515625" style="2" customWidth="1"/>
    <col min="977" max="977" width="1.5703125" style="2" bestFit="1" customWidth="1"/>
    <col min="978" max="978" width="50.7109375" style="2" customWidth="1"/>
    <col min="979" max="979" width="6" style="2" bestFit="1" customWidth="1"/>
    <col min="980" max="980" width="7.28515625" style="2" bestFit="1" customWidth="1"/>
    <col min="981" max="981" width="5.7109375" style="2" customWidth="1"/>
    <col min="982" max="982" width="11.42578125" style="2" customWidth="1"/>
    <col min="983" max="983" width="12.7109375" style="2" customWidth="1"/>
    <col min="984" max="1230" width="9.140625" style="2"/>
    <col min="1231" max="1231" width="5.7109375" style="2" customWidth="1"/>
    <col min="1232" max="1232" width="8.28515625" style="2" customWidth="1"/>
    <col min="1233" max="1233" width="1.5703125" style="2" bestFit="1" customWidth="1"/>
    <col min="1234" max="1234" width="50.7109375" style="2" customWidth="1"/>
    <col min="1235" max="1235" width="6" style="2" bestFit="1" customWidth="1"/>
    <col min="1236" max="1236" width="7.28515625" style="2" bestFit="1" customWidth="1"/>
    <col min="1237" max="1237" width="5.7109375" style="2" customWidth="1"/>
    <col min="1238" max="1238" width="11.42578125" style="2" customWidth="1"/>
    <col min="1239" max="1239" width="12.7109375" style="2" customWidth="1"/>
    <col min="1240" max="1486" width="9.140625" style="2"/>
    <col min="1487" max="1487" width="5.7109375" style="2" customWidth="1"/>
    <col min="1488" max="1488" width="8.28515625" style="2" customWidth="1"/>
    <col min="1489" max="1489" width="1.5703125" style="2" bestFit="1" customWidth="1"/>
    <col min="1490" max="1490" width="50.7109375" style="2" customWidth="1"/>
    <col min="1491" max="1491" width="6" style="2" bestFit="1" customWidth="1"/>
    <col min="1492" max="1492" width="7.28515625" style="2" bestFit="1" customWidth="1"/>
    <col min="1493" max="1493" width="5.7109375" style="2" customWidth="1"/>
    <col min="1494" max="1494" width="11.42578125" style="2" customWidth="1"/>
    <col min="1495" max="1495" width="12.7109375" style="2" customWidth="1"/>
    <col min="1496" max="1742" width="9.140625" style="2"/>
    <col min="1743" max="1743" width="5.7109375" style="2" customWidth="1"/>
    <col min="1744" max="1744" width="8.28515625" style="2" customWidth="1"/>
    <col min="1745" max="1745" width="1.5703125" style="2" bestFit="1" customWidth="1"/>
    <col min="1746" max="1746" width="50.7109375" style="2" customWidth="1"/>
    <col min="1747" max="1747" width="6" style="2" bestFit="1" customWidth="1"/>
    <col min="1748" max="1748" width="7.28515625" style="2" bestFit="1" customWidth="1"/>
    <col min="1749" max="1749" width="5.7109375" style="2" customWidth="1"/>
    <col min="1750" max="1750" width="11.42578125" style="2" customWidth="1"/>
    <col min="1751" max="1751" width="12.7109375" style="2" customWidth="1"/>
    <col min="1752" max="1998" width="9.140625" style="2"/>
    <col min="1999" max="1999" width="5.7109375" style="2" customWidth="1"/>
    <col min="2000" max="2000" width="8.28515625" style="2" customWidth="1"/>
    <col min="2001" max="2001" width="1.5703125" style="2" bestFit="1" customWidth="1"/>
    <col min="2002" max="2002" width="50.7109375" style="2" customWidth="1"/>
    <col min="2003" max="2003" width="6" style="2" bestFit="1" customWidth="1"/>
    <col min="2004" max="2004" width="7.28515625" style="2" bestFit="1" customWidth="1"/>
    <col min="2005" max="2005" width="5.7109375" style="2" customWidth="1"/>
    <col min="2006" max="2006" width="11.42578125" style="2" customWidth="1"/>
    <col min="2007" max="2007" width="12.7109375" style="2" customWidth="1"/>
    <col min="2008" max="2254" width="9.140625" style="2"/>
    <col min="2255" max="2255" width="5.7109375" style="2" customWidth="1"/>
    <col min="2256" max="2256" width="8.28515625" style="2" customWidth="1"/>
    <col min="2257" max="2257" width="1.5703125" style="2" bestFit="1" customWidth="1"/>
    <col min="2258" max="2258" width="50.7109375" style="2" customWidth="1"/>
    <col min="2259" max="2259" width="6" style="2" bestFit="1" customWidth="1"/>
    <col min="2260" max="2260" width="7.28515625" style="2" bestFit="1" customWidth="1"/>
    <col min="2261" max="2261" width="5.7109375" style="2" customWidth="1"/>
    <col min="2262" max="2262" width="11.42578125" style="2" customWidth="1"/>
    <col min="2263" max="2263" width="12.7109375" style="2" customWidth="1"/>
    <col min="2264" max="2510" width="9.140625" style="2"/>
    <col min="2511" max="2511" width="5.7109375" style="2" customWidth="1"/>
    <col min="2512" max="2512" width="8.28515625" style="2" customWidth="1"/>
    <col min="2513" max="2513" width="1.5703125" style="2" bestFit="1" customWidth="1"/>
    <col min="2514" max="2514" width="50.7109375" style="2" customWidth="1"/>
    <col min="2515" max="2515" width="6" style="2" bestFit="1" customWidth="1"/>
    <col min="2516" max="2516" width="7.28515625" style="2" bestFit="1" customWidth="1"/>
    <col min="2517" max="2517" width="5.7109375" style="2" customWidth="1"/>
    <col min="2518" max="2518" width="11.42578125" style="2" customWidth="1"/>
    <col min="2519" max="2519" width="12.7109375" style="2" customWidth="1"/>
    <col min="2520" max="2766" width="9.140625" style="2"/>
    <col min="2767" max="2767" width="5.7109375" style="2" customWidth="1"/>
    <col min="2768" max="2768" width="8.28515625" style="2" customWidth="1"/>
    <col min="2769" max="2769" width="1.5703125" style="2" bestFit="1" customWidth="1"/>
    <col min="2770" max="2770" width="50.7109375" style="2" customWidth="1"/>
    <col min="2771" max="2771" width="6" style="2" bestFit="1" customWidth="1"/>
    <col min="2772" max="2772" width="7.28515625" style="2" bestFit="1" customWidth="1"/>
    <col min="2773" max="2773" width="5.7109375" style="2" customWidth="1"/>
    <col min="2774" max="2774" width="11.42578125" style="2" customWidth="1"/>
    <col min="2775" max="2775" width="12.7109375" style="2" customWidth="1"/>
    <col min="2776" max="3022" width="9.140625" style="2"/>
    <col min="3023" max="3023" width="5.7109375" style="2" customWidth="1"/>
    <col min="3024" max="3024" width="8.28515625" style="2" customWidth="1"/>
    <col min="3025" max="3025" width="1.5703125" style="2" bestFit="1" customWidth="1"/>
    <col min="3026" max="3026" width="50.7109375" style="2" customWidth="1"/>
    <col min="3027" max="3027" width="6" style="2" bestFit="1" customWidth="1"/>
    <col min="3028" max="3028" width="7.28515625" style="2" bestFit="1" customWidth="1"/>
    <col min="3029" max="3029" width="5.7109375" style="2" customWidth="1"/>
    <col min="3030" max="3030" width="11.42578125" style="2" customWidth="1"/>
    <col min="3031" max="3031" width="12.7109375" style="2" customWidth="1"/>
    <col min="3032" max="3278" width="9.140625" style="2"/>
    <col min="3279" max="3279" width="5.7109375" style="2" customWidth="1"/>
    <col min="3280" max="3280" width="8.28515625" style="2" customWidth="1"/>
    <col min="3281" max="3281" width="1.5703125" style="2" bestFit="1" customWidth="1"/>
    <col min="3282" max="3282" width="50.7109375" style="2" customWidth="1"/>
    <col min="3283" max="3283" width="6" style="2" bestFit="1" customWidth="1"/>
    <col min="3284" max="3284" width="7.28515625" style="2" bestFit="1" customWidth="1"/>
    <col min="3285" max="3285" width="5.7109375" style="2" customWidth="1"/>
    <col min="3286" max="3286" width="11.42578125" style="2" customWidth="1"/>
    <col min="3287" max="3287" width="12.7109375" style="2" customWidth="1"/>
    <col min="3288" max="3534" width="9.140625" style="2"/>
    <col min="3535" max="3535" width="5.7109375" style="2" customWidth="1"/>
    <col min="3536" max="3536" width="8.28515625" style="2" customWidth="1"/>
    <col min="3537" max="3537" width="1.5703125" style="2" bestFit="1" customWidth="1"/>
    <col min="3538" max="3538" width="50.7109375" style="2" customWidth="1"/>
    <col min="3539" max="3539" width="6" style="2" bestFit="1" customWidth="1"/>
    <col min="3540" max="3540" width="7.28515625" style="2" bestFit="1" customWidth="1"/>
    <col min="3541" max="3541" width="5.7109375" style="2" customWidth="1"/>
    <col min="3542" max="3542" width="11.42578125" style="2" customWidth="1"/>
    <col min="3543" max="3543" width="12.7109375" style="2" customWidth="1"/>
    <col min="3544" max="3790" width="9.140625" style="2"/>
    <col min="3791" max="3791" width="5.7109375" style="2" customWidth="1"/>
    <col min="3792" max="3792" width="8.28515625" style="2" customWidth="1"/>
    <col min="3793" max="3793" width="1.5703125" style="2" bestFit="1" customWidth="1"/>
    <col min="3794" max="3794" width="50.7109375" style="2" customWidth="1"/>
    <col min="3795" max="3795" width="6" style="2" bestFit="1" customWidth="1"/>
    <col min="3796" max="3796" width="7.28515625" style="2" bestFit="1" customWidth="1"/>
    <col min="3797" max="3797" width="5.7109375" style="2" customWidth="1"/>
    <col min="3798" max="3798" width="11.42578125" style="2" customWidth="1"/>
    <col min="3799" max="3799" width="12.7109375" style="2" customWidth="1"/>
    <col min="3800" max="4046" width="9.140625" style="2"/>
    <col min="4047" max="4047" width="5.7109375" style="2" customWidth="1"/>
    <col min="4048" max="4048" width="8.28515625" style="2" customWidth="1"/>
    <col min="4049" max="4049" width="1.5703125" style="2" bestFit="1" customWidth="1"/>
    <col min="4050" max="4050" width="50.7109375" style="2" customWidth="1"/>
    <col min="4051" max="4051" width="6" style="2" bestFit="1" customWidth="1"/>
    <col min="4052" max="4052" width="7.28515625" style="2" bestFit="1" customWidth="1"/>
    <col min="4053" max="4053" width="5.7109375" style="2" customWidth="1"/>
    <col min="4054" max="4054" width="11.42578125" style="2" customWidth="1"/>
    <col min="4055" max="4055" width="12.7109375" style="2" customWidth="1"/>
    <col min="4056" max="4302" width="9.140625" style="2"/>
    <col min="4303" max="4303" width="5.7109375" style="2" customWidth="1"/>
    <col min="4304" max="4304" width="8.28515625" style="2" customWidth="1"/>
    <col min="4305" max="4305" width="1.5703125" style="2" bestFit="1" customWidth="1"/>
    <col min="4306" max="4306" width="50.7109375" style="2" customWidth="1"/>
    <col min="4307" max="4307" width="6" style="2" bestFit="1" customWidth="1"/>
    <col min="4308" max="4308" width="7.28515625" style="2" bestFit="1" customWidth="1"/>
    <col min="4309" max="4309" width="5.7109375" style="2" customWidth="1"/>
    <col min="4310" max="4310" width="11.42578125" style="2" customWidth="1"/>
    <col min="4311" max="4311" width="12.7109375" style="2" customWidth="1"/>
    <col min="4312" max="4558" width="9.140625" style="2"/>
    <col min="4559" max="4559" width="5.7109375" style="2" customWidth="1"/>
    <col min="4560" max="4560" width="8.28515625" style="2" customWidth="1"/>
    <col min="4561" max="4561" width="1.5703125" style="2" bestFit="1" customWidth="1"/>
    <col min="4562" max="4562" width="50.7109375" style="2" customWidth="1"/>
    <col min="4563" max="4563" width="6" style="2" bestFit="1" customWidth="1"/>
    <col min="4564" max="4564" width="7.28515625" style="2" bestFit="1" customWidth="1"/>
    <col min="4565" max="4565" width="5.7109375" style="2" customWidth="1"/>
    <col min="4566" max="4566" width="11.42578125" style="2" customWidth="1"/>
    <col min="4567" max="4567" width="12.7109375" style="2" customWidth="1"/>
    <col min="4568" max="4814" width="9.140625" style="2"/>
    <col min="4815" max="4815" width="5.7109375" style="2" customWidth="1"/>
    <col min="4816" max="4816" width="8.28515625" style="2" customWidth="1"/>
    <col min="4817" max="4817" width="1.5703125" style="2" bestFit="1" customWidth="1"/>
    <col min="4818" max="4818" width="50.7109375" style="2" customWidth="1"/>
    <col min="4819" max="4819" width="6" style="2" bestFit="1" customWidth="1"/>
    <col min="4820" max="4820" width="7.28515625" style="2" bestFit="1" customWidth="1"/>
    <col min="4821" max="4821" width="5.7109375" style="2" customWidth="1"/>
    <col min="4822" max="4822" width="11.42578125" style="2" customWidth="1"/>
    <col min="4823" max="4823" width="12.7109375" style="2" customWidth="1"/>
    <col min="4824" max="5070" width="9.140625" style="2"/>
    <col min="5071" max="5071" width="5.7109375" style="2" customWidth="1"/>
    <col min="5072" max="5072" width="8.28515625" style="2" customWidth="1"/>
    <col min="5073" max="5073" width="1.5703125" style="2" bestFit="1" customWidth="1"/>
    <col min="5074" max="5074" width="50.7109375" style="2" customWidth="1"/>
    <col min="5075" max="5075" width="6" style="2" bestFit="1" customWidth="1"/>
    <col min="5076" max="5076" width="7.28515625" style="2" bestFit="1" customWidth="1"/>
    <col min="5077" max="5077" width="5.7109375" style="2" customWidth="1"/>
    <col min="5078" max="5078" width="11.42578125" style="2" customWidth="1"/>
    <col min="5079" max="5079" width="12.7109375" style="2" customWidth="1"/>
    <col min="5080" max="5326" width="9.140625" style="2"/>
    <col min="5327" max="5327" width="5.7109375" style="2" customWidth="1"/>
    <col min="5328" max="5328" width="8.28515625" style="2" customWidth="1"/>
    <col min="5329" max="5329" width="1.5703125" style="2" bestFit="1" customWidth="1"/>
    <col min="5330" max="5330" width="50.7109375" style="2" customWidth="1"/>
    <col min="5331" max="5331" width="6" style="2" bestFit="1" customWidth="1"/>
    <col min="5332" max="5332" width="7.28515625" style="2" bestFit="1" customWidth="1"/>
    <col min="5333" max="5333" width="5.7109375" style="2" customWidth="1"/>
    <col min="5334" max="5334" width="11.42578125" style="2" customWidth="1"/>
    <col min="5335" max="5335" width="12.7109375" style="2" customWidth="1"/>
    <col min="5336" max="5582" width="9.140625" style="2"/>
    <col min="5583" max="5583" width="5.7109375" style="2" customWidth="1"/>
    <col min="5584" max="5584" width="8.28515625" style="2" customWidth="1"/>
    <col min="5585" max="5585" width="1.5703125" style="2" bestFit="1" customWidth="1"/>
    <col min="5586" max="5586" width="50.7109375" style="2" customWidth="1"/>
    <col min="5587" max="5587" width="6" style="2" bestFit="1" customWidth="1"/>
    <col min="5588" max="5588" width="7.28515625" style="2" bestFit="1" customWidth="1"/>
    <col min="5589" max="5589" width="5.7109375" style="2" customWidth="1"/>
    <col min="5590" max="5590" width="11.42578125" style="2" customWidth="1"/>
    <col min="5591" max="5591" width="12.7109375" style="2" customWidth="1"/>
    <col min="5592" max="5838" width="9.140625" style="2"/>
    <col min="5839" max="5839" width="5.7109375" style="2" customWidth="1"/>
    <col min="5840" max="5840" width="8.28515625" style="2" customWidth="1"/>
    <col min="5841" max="5841" width="1.5703125" style="2" bestFit="1" customWidth="1"/>
    <col min="5842" max="5842" width="50.7109375" style="2" customWidth="1"/>
    <col min="5843" max="5843" width="6" style="2" bestFit="1" customWidth="1"/>
    <col min="5844" max="5844" width="7.28515625" style="2" bestFit="1" customWidth="1"/>
    <col min="5845" max="5845" width="5.7109375" style="2" customWidth="1"/>
    <col min="5846" max="5846" width="11.42578125" style="2" customWidth="1"/>
    <col min="5847" max="5847" width="12.7109375" style="2" customWidth="1"/>
    <col min="5848" max="6094" width="9.140625" style="2"/>
    <col min="6095" max="6095" width="5.7109375" style="2" customWidth="1"/>
    <col min="6096" max="6096" width="8.28515625" style="2" customWidth="1"/>
    <col min="6097" max="6097" width="1.5703125" style="2" bestFit="1" customWidth="1"/>
    <col min="6098" max="6098" width="50.7109375" style="2" customWidth="1"/>
    <col min="6099" max="6099" width="6" style="2" bestFit="1" customWidth="1"/>
    <col min="6100" max="6100" width="7.28515625" style="2" bestFit="1" customWidth="1"/>
    <col min="6101" max="6101" width="5.7109375" style="2" customWidth="1"/>
    <col min="6102" max="6102" width="11.42578125" style="2" customWidth="1"/>
    <col min="6103" max="6103" width="12.7109375" style="2" customWidth="1"/>
    <col min="6104" max="6350" width="9.140625" style="2"/>
    <col min="6351" max="6351" width="5.7109375" style="2" customWidth="1"/>
    <col min="6352" max="6352" width="8.28515625" style="2" customWidth="1"/>
    <col min="6353" max="6353" width="1.5703125" style="2" bestFit="1" customWidth="1"/>
    <col min="6354" max="6354" width="50.7109375" style="2" customWidth="1"/>
    <col min="6355" max="6355" width="6" style="2" bestFit="1" customWidth="1"/>
    <col min="6356" max="6356" width="7.28515625" style="2" bestFit="1" customWidth="1"/>
    <col min="6357" max="6357" width="5.7109375" style="2" customWidth="1"/>
    <col min="6358" max="6358" width="11.42578125" style="2" customWidth="1"/>
    <col min="6359" max="6359" width="12.7109375" style="2" customWidth="1"/>
    <col min="6360" max="6606" width="9.140625" style="2"/>
    <col min="6607" max="6607" width="5.7109375" style="2" customWidth="1"/>
    <col min="6608" max="6608" width="8.28515625" style="2" customWidth="1"/>
    <col min="6609" max="6609" width="1.5703125" style="2" bestFit="1" customWidth="1"/>
    <col min="6610" max="6610" width="50.7109375" style="2" customWidth="1"/>
    <col min="6611" max="6611" width="6" style="2" bestFit="1" customWidth="1"/>
    <col min="6612" max="6612" width="7.28515625" style="2" bestFit="1" customWidth="1"/>
    <col min="6613" max="6613" width="5.7109375" style="2" customWidth="1"/>
    <col min="6614" max="6614" width="11.42578125" style="2" customWidth="1"/>
    <col min="6615" max="6615" width="12.7109375" style="2" customWidth="1"/>
    <col min="6616" max="6862" width="9.140625" style="2"/>
    <col min="6863" max="6863" width="5.7109375" style="2" customWidth="1"/>
    <col min="6864" max="6864" width="8.28515625" style="2" customWidth="1"/>
    <col min="6865" max="6865" width="1.5703125" style="2" bestFit="1" customWidth="1"/>
    <col min="6866" max="6866" width="50.7109375" style="2" customWidth="1"/>
    <col min="6867" max="6867" width="6" style="2" bestFit="1" customWidth="1"/>
    <col min="6868" max="6868" width="7.28515625" style="2" bestFit="1" customWidth="1"/>
    <col min="6869" max="6869" width="5.7109375" style="2" customWidth="1"/>
    <col min="6870" max="6870" width="11.42578125" style="2" customWidth="1"/>
    <col min="6871" max="6871" width="12.7109375" style="2" customWidth="1"/>
    <col min="6872" max="7118" width="9.140625" style="2"/>
    <col min="7119" max="7119" width="5.7109375" style="2" customWidth="1"/>
    <col min="7120" max="7120" width="8.28515625" style="2" customWidth="1"/>
    <col min="7121" max="7121" width="1.5703125" style="2" bestFit="1" customWidth="1"/>
    <col min="7122" max="7122" width="50.7109375" style="2" customWidth="1"/>
    <col min="7123" max="7123" width="6" style="2" bestFit="1" customWidth="1"/>
    <col min="7124" max="7124" width="7.28515625" style="2" bestFit="1" customWidth="1"/>
    <col min="7125" max="7125" width="5.7109375" style="2" customWidth="1"/>
    <col min="7126" max="7126" width="11.42578125" style="2" customWidth="1"/>
    <col min="7127" max="7127" width="12.7109375" style="2" customWidth="1"/>
    <col min="7128" max="7374" width="9.140625" style="2"/>
    <col min="7375" max="7375" width="5.7109375" style="2" customWidth="1"/>
    <col min="7376" max="7376" width="8.28515625" style="2" customWidth="1"/>
    <col min="7377" max="7377" width="1.5703125" style="2" bestFit="1" customWidth="1"/>
    <col min="7378" max="7378" width="50.7109375" style="2" customWidth="1"/>
    <col min="7379" max="7379" width="6" style="2" bestFit="1" customWidth="1"/>
    <col min="7380" max="7380" width="7.28515625" style="2" bestFit="1" customWidth="1"/>
    <col min="7381" max="7381" width="5.7109375" style="2" customWidth="1"/>
    <col min="7382" max="7382" width="11.42578125" style="2" customWidth="1"/>
    <col min="7383" max="7383" width="12.7109375" style="2" customWidth="1"/>
    <col min="7384" max="7630" width="9.140625" style="2"/>
    <col min="7631" max="7631" width="5.7109375" style="2" customWidth="1"/>
    <col min="7632" max="7632" width="8.28515625" style="2" customWidth="1"/>
    <col min="7633" max="7633" width="1.5703125" style="2" bestFit="1" customWidth="1"/>
    <col min="7634" max="7634" width="50.7109375" style="2" customWidth="1"/>
    <col min="7635" max="7635" width="6" style="2" bestFit="1" customWidth="1"/>
    <col min="7636" max="7636" width="7.28515625" style="2" bestFit="1" customWidth="1"/>
    <col min="7637" max="7637" width="5.7109375" style="2" customWidth="1"/>
    <col min="7638" max="7638" width="11.42578125" style="2" customWidth="1"/>
    <col min="7639" max="7639" width="12.7109375" style="2" customWidth="1"/>
    <col min="7640" max="7886" width="9.140625" style="2"/>
    <col min="7887" max="7887" width="5.7109375" style="2" customWidth="1"/>
    <col min="7888" max="7888" width="8.28515625" style="2" customWidth="1"/>
    <col min="7889" max="7889" width="1.5703125" style="2" bestFit="1" customWidth="1"/>
    <col min="7890" max="7890" width="50.7109375" style="2" customWidth="1"/>
    <col min="7891" max="7891" width="6" style="2" bestFit="1" customWidth="1"/>
    <col min="7892" max="7892" width="7.28515625" style="2" bestFit="1" customWidth="1"/>
    <col min="7893" max="7893" width="5.7109375" style="2" customWidth="1"/>
    <col min="7894" max="7894" width="11.42578125" style="2" customWidth="1"/>
    <col min="7895" max="7895" width="12.7109375" style="2" customWidth="1"/>
    <col min="7896" max="8142" width="9.140625" style="2"/>
    <col min="8143" max="8143" width="5.7109375" style="2" customWidth="1"/>
    <col min="8144" max="8144" width="8.28515625" style="2" customWidth="1"/>
    <col min="8145" max="8145" width="1.5703125" style="2" bestFit="1" customWidth="1"/>
    <col min="8146" max="8146" width="50.7109375" style="2" customWidth="1"/>
    <col min="8147" max="8147" width="6" style="2" bestFit="1" customWidth="1"/>
    <col min="8148" max="8148" width="7.28515625" style="2" bestFit="1" customWidth="1"/>
    <col min="8149" max="8149" width="5.7109375" style="2" customWidth="1"/>
    <col min="8150" max="8150" width="11.42578125" style="2" customWidth="1"/>
    <col min="8151" max="8151" width="12.7109375" style="2" customWidth="1"/>
    <col min="8152" max="8398" width="9.140625" style="2"/>
    <col min="8399" max="8399" width="5.7109375" style="2" customWidth="1"/>
    <col min="8400" max="8400" width="8.28515625" style="2" customWidth="1"/>
    <col min="8401" max="8401" width="1.5703125" style="2" bestFit="1" customWidth="1"/>
    <col min="8402" max="8402" width="50.7109375" style="2" customWidth="1"/>
    <col min="8403" max="8403" width="6" style="2" bestFit="1" customWidth="1"/>
    <col min="8404" max="8404" width="7.28515625" style="2" bestFit="1" customWidth="1"/>
    <col min="8405" max="8405" width="5.7109375" style="2" customWidth="1"/>
    <col min="8406" max="8406" width="11.42578125" style="2" customWidth="1"/>
    <col min="8407" max="8407" width="12.7109375" style="2" customWidth="1"/>
    <col min="8408" max="8654" width="9.140625" style="2"/>
    <col min="8655" max="8655" width="5.7109375" style="2" customWidth="1"/>
    <col min="8656" max="8656" width="8.28515625" style="2" customWidth="1"/>
    <col min="8657" max="8657" width="1.5703125" style="2" bestFit="1" customWidth="1"/>
    <col min="8658" max="8658" width="50.7109375" style="2" customWidth="1"/>
    <col min="8659" max="8659" width="6" style="2" bestFit="1" customWidth="1"/>
    <col min="8660" max="8660" width="7.28515625" style="2" bestFit="1" customWidth="1"/>
    <col min="8661" max="8661" width="5.7109375" style="2" customWidth="1"/>
    <col min="8662" max="8662" width="11.42578125" style="2" customWidth="1"/>
    <col min="8663" max="8663" width="12.7109375" style="2" customWidth="1"/>
    <col min="8664" max="8910" width="9.140625" style="2"/>
    <col min="8911" max="8911" width="5.7109375" style="2" customWidth="1"/>
    <col min="8912" max="8912" width="8.28515625" style="2" customWidth="1"/>
    <col min="8913" max="8913" width="1.5703125" style="2" bestFit="1" customWidth="1"/>
    <col min="8914" max="8914" width="50.7109375" style="2" customWidth="1"/>
    <col min="8915" max="8915" width="6" style="2" bestFit="1" customWidth="1"/>
    <col min="8916" max="8916" width="7.28515625" style="2" bestFit="1" customWidth="1"/>
    <col min="8917" max="8917" width="5.7109375" style="2" customWidth="1"/>
    <col min="8918" max="8918" width="11.42578125" style="2" customWidth="1"/>
    <col min="8919" max="8919" width="12.7109375" style="2" customWidth="1"/>
    <col min="8920" max="9166" width="9.140625" style="2"/>
    <col min="9167" max="9167" width="5.7109375" style="2" customWidth="1"/>
    <col min="9168" max="9168" width="8.28515625" style="2" customWidth="1"/>
    <col min="9169" max="9169" width="1.5703125" style="2" bestFit="1" customWidth="1"/>
    <col min="9170" max="9170" width="50.7109375" style="2" customWidth="1"/>
    <col min="9171" max="9171" width="6" style="2" bestFit="1" customWidth="1"/>
    <col min="9172" max="9172" width="7.28515625" style="2" bestFit="1" customWidth="1"/>
    <col min="9173" max="9173" width="5.7109375" style="2" customWidth="1"/>
    <col min="9174" max="9174" width="11.42578125" style="2" customWidth="1"/>
    <col min="9175" max="9175" width="12.7109375" style="2" customWidth="1"/>
    <col min="9176" max="9422" width="9.140625" style="2"/>
    <col min="9423" max="9423" width="5.7109375" style="2" customWidth="1"/>
    <col min="9424" max="9424" width="8.28515625" style="2" customWidth="1"/>
    <col min="9425" max="9425" width="1.5703125" style="2" bestFit="1" customWidth="1"/>
    <col min="9426" max="9426" width="50.7109375" style="2" customWidth="1"/>
    <col min="9427" max="9427" width="6" style="2" bestFit="1" customWidth="1"/>
    <col min="9428" max="9428" width="7.28515625" style="2" bestFit="1" customWidth="1"/>
    <col min="9429" max="9429" width="5.7109375" style="2" customWidth="1"/>
    <col min="9430" max="9430" width="11.42578125" style="2" customWidth="1"/>
    <col min="9431" max="9431" width="12.7109375" style="2" customWidth="1"/>
    <col min="9432" max="9678" width="9.140625" style="2"/>
    <col min="9679" max="9679" width="5.7109375" style="2" customWidth="1"/>
    <col min="9680" max="9680" width="8.28515625" style="2" customWidth="1"/>
    <col min="9681" max="9681" width="1.5703125" style="2" bestFit="1" customWidth="1"/>
    <col min="9682" max="9682" width="50.7109375" style="2" customWidth="1"/>
    <col min="9683" max="9683" width="6" style="2" bestFit="1" customWidth="1"/>
    <col min="9684" max="9684" width="7.28515625" style="2" bestFit="1" customWidth="1"/>
    <col min="9685" max="9685" width="5.7109375" style="2" customWidth="1"/>
    <col min="9686" max="9686" width="11.42578125" style="2" customWidth="1"/>
    <col min="9687" max="9687" width="12.7109375" style="2" customWidth="1"/>
    <col min="9688" max="9934" width="9.140625" style="2"/>
    <col min="9935" max="9935" width="5.7109375" style="2" customWidth="1"/>
    <col min="9936" max="9936" width="8.28515625" style="2" customWidth="1"/>
    <col min="9937" max="9937" width="1.5703125" style="2" bestFit="1" customWidth="1"/>
    <col min="9938" max="9938" width="50.7109375" style="2" customWidth="1"/>
    <col min="9939" max="9939" width="6" style="2" bestFit="1" customWidth="1"/>
    <col min="9940" max="9940" width="7.28515625" style="2" bestFit="1" customWidth="1"/>
    <col min="9941" max="9941" width="5.7109375" style="2" customWidth="1"/>
    <col min="9942" max="9942" width="11.42578125" style="2" customWidth="1"/>
    <col min="9943" max="9943" width="12.7109375" style="2" customWidth="1"/>
    <col min="9944" max="10190" width="9.140625" style="2"/>
    <col min="10191" max="10191" width="5.7109375" style="2" customWidth="1"/>
    <col min="10192" max="10192" width="8.28515625" style="2" customWidth="1"/>
    <col min="10193" max="10193" width="1.5703125" style="2" bestFit="1" customWidth="1"/>
    <col min="10194" max="10194" width="50.7109375" style="2" customWidth="1"/>
    <col min="10195" max="10195" width="6" style="2" bestFit="1" customWidth="1"/>
    <col min="10196" max="10196" width="7.28515625" style="2" bestFit="1" customWidth="1"/>
    <col min="10197" max="10197" width="5.7109375" style="2" customWidth="1"/>
    <col min="10198" max="10198" width="11.42578125" style="2" customWidth="1"/>
    <col min="10199" max="10199" width="12.7109375" style="2" customWidth="1"/>
    <col min="10200" max="10446" width="9.140625" style="2"/>
    <col min="10447" max="10447" width="5.7109375" style="2" customWidth="1"/>
    <col min="10448" max="10448" width="8.28515625" style="2" customWidth="1"/>
    <col min="10449" max="10449" width="1.5703125" style="2" bestFit="1" customWidth="1"/>
    <col min="10450" max="10450" width="50.7109375" style="2" customWidth="1"/>
    <col min="10451" max="10451" width="6" style="2" bestFit="1" customWidth="1"/>
    <col min="10452" max="10452" width="7.28515625" style="2" bestFit="1" customWidth="1"/>
    <col min="10453" max="10453" width="5.7109375" style="2" customWidth="1"/>
    <col min="10454" max="10454" width="11.42578125" style="2" customWidth="1"/>
    <col min="10455" max="10455" width="12.7109375" style="2" customWidth="1"/>
    <col min="10456" max="10702" width="9.140625" style="2"/>
    <col min="10703" max="10703" width="5.7109375" style="2" customWidth="1"/>
    <col min="10704" max="10704" width="8.28515625" style="2" customWidth="1"/>
    <col min="10705" max="10705" width="1.5703125" style="2" bestFit="1" customWidth="1"/>
    <col min="10706" max="10706" width="50.7109375" style="2" customWidth="1"/>
    <col min="10707" max="10707" width="6" style="2" bestFit="1" customWidth="1"/>
    <col min="10708" max="10708" width="7.28515625" style="2" bestFit="1" customWidth="1"/>
    <col min="10709" max="10709" width="5.7109375" style="2" customWidth="1"/>
    <col min="10710" max="10710" width="11.42578125" style="2" customWidth="1"/>
    <col min="10711" max="10711" width="12.7109375" style="2" customWidth="1"/>
    <col min="10712" max="10958" width="9.140625" style="2"/>
    <col min="10959" max="10959" width="5.7109375" style="2" customWidth="1"/>
    <col min="10960" max="10960" width="8.28515625" style="2" customWidth="1"/>
    <col min="10961" max="10961" width="1.5703125" style="2" bestFit="1" customWidth="1"/>
    <col min="10962" max="10962" width="50.7109375" style="2" customWidth="1"/>
    <col min="10963" max="10963" width="6" style="2" bestFit="1" customWidth="1"/>
    <col min="10964" max="10964" width="7.28515625" style="2" bestFit="1" customWidth="1"/>
    <col min="10965" max="10965" width="5.7109375" style="2" customWidth="1"/>
    <col min="10966" max="10966" width="11.42578125" style="2" customWidth="1"/>
    <col min="10967" max="10967" width="12.7109375" style="2" customWidth="1"/>
    <col min="10968" max="11214" width="9.140625" style="2"/>
    <col min="11215" max="11215" width="5.7109375" style="2" customWidth="1"/>
    <col min="11216" max="11216" width="8.28515625" style="2" customWidth="1"/>
    <col min="11217" max="11217" width="1.5703125" style="2" bestFit="1" customWidth="1"/>
    <col min="11218" max="11218" width="50.7109375" style="2" customWidth="1"/>
    <col min="11219" max="11219" width="6" style="2" bestFit="1" customWidth="1"/>
    <col min="11220" max="11220" width="7.28515625" style="2" bestFit="1" customWidth="1"/>
    <col min="11221" max="11221" width="5.7109375" style="2" customWidth="1"/>
    <col min="11222" max="11222" width="11.42578125" style="2" customWidth="1"/>
    <col min="11223" max="11223" width="12.7109375" style="2" customWidth="1"/>
    <col min="11224" max="11470" width="9.140625" style="2"/>
    <col min="11471" max="11471" width="5.7109375" style="2" customWidth="1"/>
    <col min="11472" max="11472" width="8.28515625" style="2" customWidth="1"/>
    <col min="11473" max="11473" width="1.5703125" style="2" bestFit="1" customWidth="1"/>
    <col min="11474" max="11474" width="50.7109375" style="2" customWidth="1"/>
    <col min="11475" max="11475" width="6" style="2" bestFit="1" customWidth="1"/>
    <col min="11476" max="11476" width="7.28515625" style="2" bestFit="1" customWidth="1"/>
    <col min="11477" max="11477" width="5.7109375" style="2" customWidth="1"/>
    <col min="11478" max="11478" width="11.42578125" style="2" customWidth="1"/>
    <col min="11479" max="11479" width="12.7109375" style="2" customWidth="1"/>
    <col min="11480" max="11726" width="9.140625" style="2"/>
    <col min="11727" max="11727" width="5.7109375" style="2" customWidth="1"/>
    <col min="11728" max="11728" width="8.28515625" style="2" customWidth="1"/>
    <col min="11729" max="11729" width="1.5703125" style="2" bestFit="1" customWidth="1"/>
    <col min="11730" max="11730" width="50.7109375" style="2" customWidth="1"/>
    <col min="11731" max="11731" width="6" style="2" bestFit="1" customWidth="1"/>
    <col min="11732" max="11732" width="7.28515625" style="2" bestFit="1" customWidth="1"/>
    <col min="11733" max="11733" width="5.7109375" style="2" customWidth="1"/>
    <col min="11734" max="11734" width="11.42578125" style="2" customWidth="1"/>
    <col min="11735" max="11735" width="12.7109375" style="2" customWidth="1"/>
    <col min="11736" max="11982" width="9.140625" style="2"/>
    <col min="11983" max="11983" width="5.7109375" style="2" customWidth="1"/>
    <col min="11984" max="11984" width="8.28515625" style="2" customWidth="1"/>
    <col min="11985" max="11985" width="1.5703125" style="2" bestFit="1" customWidth="1"/>
    <col min="11986" max="11986" width="50.7109375" style="2" customWidth="1"/>
    <col min="11987" max="11987" width="6" style="2" bestFit="1" customWidth="1"/>
    <col min="11988" max="11988" width="7.28515625" style="2" bestFit="1" customWidth="1"/>
    <col min="11989" max="11989" width="5.7109375" style="2" customWidth="1"/>
    <col min="11990" max="11990" width="11.42578125" style="2" customWidth="1"/>
    <col min="11991" max="11991" width="12.7109375" style="2" customWidth="1"/>
    <col min="11992" max="12238" width="9.140625" style="2"/>
    <col min="12239" max="12239" width="5.7109375" style="2" customWidth="1"/>
    <col min="12240" max="12240" width="8.28515625" style="2" customWidth="1"/>
    <col min="12241" max="12241" width="1.5703125" style="2" bestFit="1" customWidth="1"/>
    <col min="12242" max="12242" width="50.7109375" style="2" customWidth="1"/>
    <col min="12243" max="12243" width="6" style="2" bestFit="1" customWidth="1"/>
    <col min="12244" max="12244" width="7.28515625" style="2" bestFit="1" customWidth="1"/>
    <col min="12245" max="12245" width="5.7109375" style="2" customWidth="1"/>
    <col min="12246" max="12246" width="11.42578125" style="2" customWidth="1"/>
    <col min="12247" max="12247" width="12.7109375" style="2" customWidth="1"/>
    <col min="12248" max="12494" width="9.140625" style="2"/>
    <col min="12495" max="12495" width="5.7109375" style="2" customWidth="1"/>
    <col min="12496" max="12496" width="8.28515625" style="2" customWidth="1"/>
    <col min="12497" max="12497" width="1.5703125" style="2" bestFit="1" customWidth="1"/>
    <col min="12498" max="12498" width="50.7109375" style="2" customWidth="1"/>
    <col min="12499" max="12499" width="6" style="2" bestFit="1" customWidth="1"/>
    <col min="12500" max="12500" width="7.28515625" style="2" bestFit="1" customWidth="1"/>
    <col min="12501" max="12501" width="5.7109375" style="2" customWidth="1"/>
    <col min="12502" max="12502" width="11.42578125" style="2" customWidth="1"/>
    <col min="12503" max="12503" width="12.7109375" style="2" customWidth="1"/>
    <col min="12504" max="12750" width="9.140625" style="2"/>
    <col min="12751" max="12751" width="5.7109375" style="2" customWidth="1"/>
    <col min="12752" max="12752" width="8.28515625" style="2" customWidth="1"/>
    <col min="12753" max="12753" width="1.5703125" style="2" bestFit="1" customWidth="1"/>
    <col min="12754" max="12754" width="50.7109375" style="2" customWidth="1"/>
    <col min="12755" max="12755" width="6" style="2" bestFit="1" customWidth="1"/>
    <col min="12756" max="12756" width="7.28515625" style="2" bestFit="1" customWidth="1"/>
    <col min="12757" max="12757" width="5.7109375" style="2" customWidth="1"/>
    <col min="12758" max="12758" width="11.42578125" style="2" customWidth="1"/>
    <col min="12759" max="12759" width="12.7109375" style="2" customWidth="1"/>
    <col min="12760" max="13006" width="9.140625" style="2"/>
    <col min="13007" max="13007" width="5.7109375" style="2" customWidth="1"/>
    <col min="13008" max="13008" width="8.28515625" style="2" customWidth="1"/>
    <col min="13009" max="13009" width="1.5703125" style="2" bestFit="1" customWidth="1"/>
    <col min="13010" max="13010" width="50.7109375" style="2" customWidth="1"/>
    <col min="13011" max="13011" width="6" style="2" bestFit="1" customWidth="1"/>
    <col min="13012" max="13012" width="7.28515625" style="2" bestFit="1" customWidth="1"/>
    <col min="13013" max="13013" width="5.7109375" style="2" customWidth="1"/>
    <col min="13014" max="13014" width="11.42578125" style="2" customWidth="1"/>
    <col min="13015" max="13015" width="12.7109375" style="2" customWidth="1"/>
    <col min="13016" max="13262" width="9.140625" style="2"/>
    <col min="13263" max="13263" width="5.7109375" style="2" customWidth="1"/>
    <col min="13264" max="13264" width="8.28515625" style="2" customWidth="1"/>
    <col min="13265" max="13265" width="1.5703125" style="2" bestFit="1" customWidth="1"/>
    <col min="13266" max="13266" width="50.7109375" style="2" customWidth="1"/>
    <col min="13267" max="13267" width="6" style="2" bestFit="1" customWidth="1"/>
    <col min="13268" max="13268" width="7.28515625" style="2" bestFit="1" customWidth="1"/>
    <col min="13269" max="13269" width="5.7109375" style="2" customWidth="1"/>
    <col min="13270" max="13270" width="11.42578125" style="2" customWidth="1"/>
    <col min="13271" max="13271" width="12.7109375" style="2" customWidth="1"/>
    <col min="13272" max="13518" width="9.140625" style="2"/>
    <col min="13519" max="13519" width="5.7109375" style="2" customWidth="1"/>
    <col min="13520" max="13520" width="8.28515625" style="2" customWidth="1"/>
    <col min="13521" max="13521" width="1.5703125" style="2" bestFit="1" customWidth="1"/>
    <col min="13522" max="13522" width="50.7109375" style="2" customWidth="1"/>
    <col min="13523" max="13523" width="6" style="2" bestFit="1" customWidth="1"/>
    <col min="13524" max="13524" width="7.28515625" style="2" bestFit="1" customWidth="1"/>
    <col min="13525" max="13525" width="5.7109375" style="2" customWidth="1"/>
    <col min="13526" max="13526" width="11.42578125" style="2" customWidth="1"/>
    <col min="13527" max="13527" width="12.7109375" style="2" customWidth="1"/>
    <col min="13528" max="13774" width="9.140625" style="2"/>
    <col min="13775" max="13775" width="5.7109375" style="2" customWidth="1"/>
    <col min="13776" max="13776" width="8.28515625" style="2" customWidth="1"/>
    <col min="13777" max="13777" width="1.5703125" style="2" bestFit="1" customWidth="1"/>
    <col min="13778" max="13778" width="50.7109375" style="2" customWidth="1"/>
    <col min="13779" max="13779" width="6" style="2" bestFit="1" customWidth="1"/>
    <col min="13780" max="13780" width="7.28515625" style="2" bestFit="1" customWidth="1"/>
    <col min="13781" max="13781" width="5.7109375" style="2" customWidth="1"/>
    <col min="13782" max="13782" width="11.42578125" style="2" customWidth="1"/>
    <col min="13783" max="13783" width="12.7109375" style="2" customWidth="1"/>
    <col min="13784" max="14030" width="9.140625" style="2"/>
    <col min="14031" max="14031" width="5.7109375" style="2" customWidth="1"/>
    <col min="14032" max="14032" width="8.28515625" style="2" customWidth="1"/>
    <col min="14033" max="14033" width="1.5703125" style="2" bestFit="1" customWidth="1"/>
    <col min="14034" max="14034" width="50.7109375" style="2" customWidth="1"/>
    <col min="14035" max="14035" width="6" style="2" bestFit="1" customWidth="1"/>
    <col min="14036" max="14036" width="7.28515625" style="2" bestFit="1" customWidth="1"/>
    <col min="14037" max="14037" width="5.7109375" style="2" customWidth="1"/>
    <col min="14038" max="14038" width="11.42578125" style="2" customWidth="1"/>
    <col min="14039" max="14039" width="12.7109375" style="2" customWidth="1"/>
    <col min="14040" max="14286" width="9.140625" style="2"/>
    <col min="14287" max="14287" width="5.7109375" style="2" customWidth="1"/>
    <col min="14288" max="14288" width="8.28515625" style="2" customWidth="1"/>
    <col min="14289" max="14289" width="1.5703125" style="2" bestFit="1" customWidth="1"/>
    <col min="14290" max="14290" width="50.7109375" style="2" customWidth="1"/>
    <col min="14291" max="14291" width="6" style="2" bestFit="1" customWidth="1"/>
    <col min="14292" max="14292" width="7.28515625" style="2" bestFit="1" customWidth="1"/>
    <col min="14293" max="14293" width="5.7109375" style="2" customWidth="1"/>
    <col min="14294" max="14294" width="11.42578125" style="2" customWidth="1"/>
    <col min="14295" max="14295" width="12.7109375" style="2" customWidth="1"/>
    <col min="14296" max="14542" width="9.140625" style="2"/>
    <col min="14543" max="14543" width="5.7109375" style="2" customWidth="1"/>
    <col min="14544" max="14544" width="8.28515625" style="2" customWidth="1"/>
    <col min="14545" max="14545" width="1.5703125" style="2" bestFit="1" customWidth="1"/>
    <col min="14546" max="14546" width="50.7109375" style="2" customWidth="1"/>
    <col min="14547" max="14547" width="6" style="2" bestFit="1" customWidth="1"/>
    <col min="14548" max="14548" width="7.28515625" style="2" bestFit="1" customWidth="1"/>
    <col min="14549" max="14549" width="5.7109375" style="2" customWidth="1"/>
    <col min="14550" max="14550" width="11.42578125" style="2" customWidth="1"/>
    <col min="14551" max="14551" width="12.7109375" style="2" customWidth="1"/>
    <col min="14552" max="14798" width="9.140625" style="2"/>
    <col min="14799" max="14799" width="5.7109375" style="2" customWidth="1"/>
    <col min="14800" max="14800" width="8.28515625" style="2" customWidth="1"/>
    <col min="14801" max="14801" width="1.5703125" style="2" bestFit="1" customWidth="1"/>
    <col min="14802" max="14802" width="50.7109375" style="2" customWidth="1"/>
    <col min="14803" max="14803" width="6" style="2" bestFit="1" customWidth="1"/>
    <col min="14804" max="14804" width="7.28515625" style="2" bestFit="1" customWidth="1"/>
    <col min="14805" max="14805" width="5.7109375" style="2" customWidth="1"/>
    <col min="14806" max="14806" width="11.42578125" style="2" customWidth="1"/>
    <col min="14807" max="14807" width="12.7109375" style="2" customWidth="1"/>
    <col min="14808" max="15054" width="9.140625" style="2"/>
    <col min="15055" max="15055" width="5.7109375" style="2" customWidth="1"/>
    <col min="15056" max="15056" width="8.28515625" style="2" customWidth="1"/>
    <col min="15057" max="15057" width="1.5703125" style="2" bestFit="1" customWidth="1"/>
    <col min="15058" max="15058" width="50.7109375" style="2" customWidth="1"/>
    <col min="15059" max="15059" width="6" style="2" bestFit="1" customWidth="1"/>
    <col min="15060" max="15060" width="7.28515625" style="2" bestFit="1" customWidth="1"/>
    <col min="15061" max="15061" width="5.7109375" style="2" customWidth="1"/>
    <col min="15062" max="15062" width="11.42578125" style="2" customWidth="1"/>
    <col min="15063" max="15063" width="12.7109375" style="2" customWidth="1"/>
    <col min="15064" max="15310" width="9.140625" style="2"/>
    <col min="15311" max="15311" width="5.7109375" style="2" customWidth="1"/>
    <col min="15312" max="15312" width="8.28515625" style="2" customWidth="1"/>
    <col min="15313" max="15313" width="1.5703125" style="2" bestFit="1" customWidth="1"/>
    <col min="15314" max="15314" width="50.7109375" style="2" customWidth="1"/>
    <col min="15315" max="15315" width="6" style="2" bestFit="1" customWidth="1"/>
    <col min="15316" max="15316" width="7.28515625" style="2" bestFit="1" customWidth="1"/>
    <col min="15317" max="15317" width="5.7109375" style="2" customWidth="1"/>
    <col min="15318" max="15318" width="11.42578125" style="2" customWidth="1"/>
    <col min="15319" max="15319" width="12.7109375" style="2" customWidth="1"/>
    <col min="15320" max="15566" width="9.140625" style="2"/>
    <col min="15567" max="15567" width="5.7109375" style="2" customWidth="1"/>
    <col min="15568" max="15568" width="8.28515625" style="2" customWidth="1"/>
    <col min="15569" max="15569" width="1.5703125" style="2" bestFit="1" customWidth="1"/>
    <col min="15570" max="15570" width="50.7109375" style="2" customWidth="1"/>
    <col min="15571" max="15571" width="6" style="2" bestFit="1" customWidth="1"/>
    <col min="15572" max="15572" width="7.28515625" style="2" bestFit="1" customWidth="1"/>
    <col min="15573" max="15573" width="5.7109375" style="2" customWidth="1"/>
    <col min="15574" max="15574" width="11.42578125" style="2" customWidth="1"/>
    <col min="15575" max="15575" width="12.7109375" style="2" customWidth="1"/>
    <col min="15576" max="15822" width="9.140625" style="2"/>
    <col min="15823" max="15823" width="5.7109375" style="2" customWidth="1"/>
    <col min="15824" max="15824" width="8.28515625" style="2" customWidth="1"/>
    <col min="15825" max="15825" width="1.5703125" style="2" bestFit="1" customWidth="1"/>
    <col min="15826" max="15826" width="50.7109375" style="2" customWidth="1"/>
    <col min="15827" max="15827" width="6" style="2" bestFit="1" customWidth="1"/>
    <col min="15828" max="15828" width="7.28515625" style="2" bestFit="1" customWidth="1"/>
    <col min="15829" max="15829" width="5.7109375" style="2" customWidth="1"/>
    <col min="15830" max="15830" width="11.42578125" style="2" customWidth="1"/>
    <col min="15831" max="15831" width="12.7109375" style="2" customWidth="1"/>
    <col min="15832" max="16078" width="9.140625" style="2"/>
    <col min="16079" max="16079" width="5.7109375" style="2" customWidth="1"/>
    <col min="16080" max="16080" width="8.28515625" style="2" customWidth="1"/>
    <col min="16081" max="16081" width="1.5703125" style="2" bestFit="1" customWidth="1"/>
    <col min="16082" max="16082" width="50.7109375" style="2" customWidth="1"/>
    <col min="16083" max="16083" width="6" style="2" bestFit="1" customWidth="1"/>
    <col min="16084" max="16084" width="7.28515625" style="2" bestFit="1" customWidth="1"/>
    <col min="16085" max="16085" width="5.7109375" style="2" customWidth="1"/>
    <col min="16086" max="16086" width="11.42578125" style="2" customWidth="1"/>
    <col min="16087" max="16087" width="12.7109375" style="2" customWidth="1"/>
    <col min="16088" max="16384" width="9.140625" style="2"/>
  </cols>
  <sheetData>
    <row r="1" spans="1:25" ht="15" customHeight="1">
      <c r="A1" s="349"/>
      <c r="B1" s="350"/>
      <c r="C1" s="351"/>
      <c r="D1" s="377" t="s">
        <v>85</v>
      </c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49"/>
      <c r="W1" s="350"/>
      <c r="X1" s="351"/>
    </row>
    <row r="2" spans="1:25">
      <c r="A2" s="352"/>
      <c r="B2" s="353"/>
      <c r="C2" s="354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52"/>
      <c r="W2" s="353"/>
      <c r="X2" s="354"/>
    </row>
    <row r="3" spans="1:25">
      <c r="A3" s="352"/>
      <c r="B3" s="353"/>
      <c r="C3" s="354"/>
      <c r="D3" s="378" t="s">
        <v>86</v>
      </c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52"/>
      <c r="W3" s="353"/>
      <c r="X3" s="354"/>
    </row>
    <row r="4" spans="1:25" ht="13.5" customHeight="1">
      <c r="A4" s="355"/>
      <c r="B4" s="356"/>
      <c r="C4" s="357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55"/>
      <c r="W4" s="356"/>
      <c r="X4" s="357"/>
    </row>
    <row r="5" spans="1:25" ht="10.5" customHeight="1">
      <c r="A5" s="160"/>
      <c r="B5" s="161"/>
      <c r="C5" s="161"/>
      <c r="D5" s="161"/>
      <c r="E5" s="159"/>
      <c r="F5" s="159"/>
      <c r="G5" s="159"/>
      <c r="H5" s="162"/>
      <c r="I5" s="219"/>
      <c r="J5" s="197"/>
      <c r="K5" s="197"/>
      <c r="L5" s="197"/>
      <c r="M5" s="162"/>
      <c r="N5" s="219"/>
      <c r="O5" s="197"/>
      <c r="P5" s="197"/>
      <c r="Q5" s="197"/>
      <c r="R5" s="162"/>
      <c r="S5" s="219"/>
      <c r="T5" s="197"/>
      <c r="U5" s="197"/>
      <c r="V5" s="197"/>
      <c r="W5" s="162"/>
      <c r="X5" s="163"/>
    </row>
    <row r="6" spans="1:25" ht="17.25" customHeight="1">
      <c r="A6" s="164" t="s">
        <v>87</v>
      </c>
      <c r="B6" s="161"/>
      <c r="C6" s="165"/>
      <c r="D6" s="166"/>
      <c r="E6" s="166"/>
      <c r="F6" s="166"/>
      <c r="G6" s="167"/>
      <c r="H6" s="371"/>
      <c r="I6" s="372"/>
      <c r="J6" s="166"/>
      <c r="K6" s="166"/>
      <c r="L6" s="167"/>
      <c r="M6" s="371"/>
      <c r="N6" s="372"/>
      <c r="O6" s="166"/>
      <c r="P6" s="166"/>
      <c r="Q6" s="167"/>
      <c r="R6" s="371"/>
      <c r="S6" s="372"/>
      <c r="T6" s="166"/>
      <c r="U6" s="166"/>
      <c r="V6" s="167" t="s">
        <v>88</v>
      </c>
      <c r="W6" s="371">
        <v>44869</v>
      </c>
      <c r="X6" s="385"/>
    </row>
    <row r="7" spans="1:25" ht="77.25" customHeight="1">
      <c r="A7" s="168"/>
      <c r="B7" s="161"/>
      <c r="C7" s="165"/>
      <c r="D7" s="372" t="s">
        <v>113</v>
      </c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162"/>
      <c r="U7" s="162"/>
      <c r="V7" s="197"/>
      <c r="W7" s="386"/>
      <c r="X7" s="387"/>
    </row>
    <row r="8" spans="1:25" ht="17.25" customHeight="1">
      <c r="A8" s="164" t="s">
        <v>89</v>
      </c>
      <c r="B8" s="161"/>
      <c r="C8" s="165"/>
      <c r="D8" s="379"/>
      <c r="E8" s="379"/>
      <c r="F8" s="379"/>
      <c r="G8" s="379"/>
      <c r="H8" s="379"/>
      <c r="I8" s="379"/>
      <c r="J8" s="379"/>
      <c r="K8" s="379"/>
      <c r="L8" s="379"/>
      <c r="M8" s="379"/>
      <c r="N8" s="379"/>
      <c r="O8" s="379"/>
      <c r="P8" s="379"/>
      <c r="Q8" s="379"/>
      <c r="R8" s="379"/>
      <c r="S8" s="379"/>
      <c r="T8" s="379"/>
      <c r="U8" s="379"/>
      <c r="V8" s="197" t="s">
        <v>90</v>
      </c>
      <c r="W8" s="388"/>
      <c r="X8" s="389"/>
    </row>
    <row r="9" spans="1:25" ht="17.25" customHeight="1">
      <c r="A9" s="164"/>
      <c r="B9" s="161"/>
      <c r="C9" s="165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197"/>
      <c r="W9" s="220"/>
      <c r="X9" s="223"/>
    </row>
    <row r="10" spans="1:25" ht="17.25" customHeight="1">
      <c r="A10" s="164"/>
      <c r="B10" s="380" t="s">
        <v>188</v>
      </c>
      <c r="C10" s="380"/>
      <c r="D10" s="380"/>
      <c r="E10" s="380"/>
      <c r="F10" s="380"/>
      <c r="G10" s="380"/>
      <c r="H10" s="380"/>
      <c r="I10" s="380"/>
      <c r="J10" s="380"/>
      <c r="K10" s="380"/>
      <c r="L10" s="380"/>
      <c r="M10" s="380"/>
      <c r="N10" s="380"/>
      <c r="O10" s="380"/>
      <c r="P10" s="380"/>
      <c r="Q10" s="380"/>
      <c r="R10" s="380"/>
      <c r="S10" s="380"/>
      <c r="T10" s="380"/>
      <c r="U10" s="380"/>
      <c r="V10" s="380"/>
      <c r="W10" s="380"/>
      <c r="X10" s="381"/>
    </row>
    <row r="11" spans="1:25" ht="15.75" customHeight="1">
      <c r="A11" s="169"/>
      <c r="B11" s="170"/>
      <c r="C11" s="171"/>
      <c r="D11" s="172"/>
      <c r="E11" s="197"/>
      <c r="F11" s="197"/>
      <c r="G11" s="221"/>
      <c r="H11" s="162"/>
      <c r="I11" s="219"/>
      <c r="J11" s="197"/>
      <c r="K11" s="197"/>
      <c r="L11" s="221"/>
      <c r="M11" s="162"/>
      <c r="N11" s="219"/>
      <c r="O11" s="197"/>
      <c r="P11" s="197"/>
      <c r="Q11" s="221"/>
      <c r="R11" s="162"/>
      <c r="S11" s="219"/>
      <c r="T11" s="197"/>
      <c r="U11" s="197"/>
      <c r="V11" s="221"/>
      <c r="W11" s="162"/>
      <c r="X11" s="163"/>
    </row>
    <row r="12" spans="1:25" ht="15.75" customHeight="1">
      <c r="A12" s="171"/>
      <c r="B12" s="170"/>
      <c r="C12" s="171"/>
      <c r="D12" s="172"/>
      <c r="E12" s="370" t="s">
        <v>148</v>
      </c>
      <c r="F12" s="370"/>
      <c r="G12" s="370"/>
      <c r="H12" s="370"/>
      <c r="I12" s="370"/>
      <c r="J12" s="370" t="s">
        <v>149</v>
      </c>
      <c r="K12" s="370"/>
      <c r="L12" s="370"/>
      <c r="M12" s="370"/>
      <c r="N12" s="370"/>
      <c r="O12" s="370" t="s">
        <v>150</v>
      </c>
      <c r="P12" s="370"/>
      <c r="Q12" s="370"/>
      <c r="R12" s="370"/>
      <c r="S12" s="370"/>
      <c r="T12" s="370" t="s">
        <v>151</v>
      </c>
      <c r="U12" s="370"/>
      <c r="V12" s="370"/>
      <c r="W12" s="370"/>
      <c r="X12" s="370"/>
    </row>
    <row r="13" spans="1:25" ht="15" customHeight="1">
      <c r="A13" s="358" t="s">
        <v>4</v>
      </c>
      <c r="B13" s="360" t="s">
        <v>5</v>
      </c>
      <c r="C13" s="361"/>
      <c r="D13" s="362"/>
      <c r="E13" s="373" t="s">
        <v>8</v>
      </c>
      <c r="F13" s="375" t="s">
        <v>33</v>
      </c>
      <c r="G13" s="361" t="s">
        <v>34</v>
      </c>
      <c r="H13" s="366" t="s">
        <v>6</v>
      </c>
      <c r="I13" s="368" t="s">
        <v>7</v>
      </c>
      <c r="J13" s="373" t="s">
        <v>8</v>
      </c>
      <c r="K13" s="375" t="s">
        <v>33</v>
      </c>
      <c r="L13" s="361" t="s">
        <v>34</v>
      </c>
      <c r="M13" s="366" t="s">
        <v>6</v>
      </c>
      <c r="N13" s="368" t="s">
        <v>7</v>
      </c>
      <c r="O13" s="373" t="s">
        <v>8</v>
      </c>
      <c r="P13" s="375" t="s">
        <v>33</v>
      </c>
      <c r="Q13" s="361" t="s">
        <v>34</v>
      </c>
      <c r="R13" s="366" t="s">
        <v>6</v>
      </c>
      <c r="S13" s="368" t="s">
        <v>7</v>
      </c>
      <c r="T13" s="373" t="s">
        <v>8</v>
      </c>
      <c r="U13" s="375" t="s">
        <v>33</v>
      </c>
      <c r="V13" s="361" t="s">
        <v>34</v>
      </c>
      <c r="W13" s="366" t="s">
        <v>6</v>
      </c>
      <c r="X13" s="368" t="s">
        <v>7</v>
      </c>
    </row>
    <row r="14" spans="1:25" s="8" customFormat="1" ht="15" customHeight="1" thickBot="1">
      <c r="A14" s="359"/>
      <c r="B14" s="363"/>
      <c r="C14" s="364"/>
      <c r="D14" s="365"/>
      <c r="E14" s="374"/>
      <c r="F14" s="376"/>
      <c r="G14" s="364"/>
      <c r="H14" s="367"/>
      <c r="I14" s="369"/>
      <c r="J14" s="374"/>
      <c r="K14" s="376"/>
      <c r="L14" s="364"/>
      <c r="M14" s="367"/>
      <c r="N14" s="369"/>
      <c r="O14" s="374"/>
      <c r="P14" s="376"/>
      <c r="Q14" s="364"/>
      <c r="R14" s="367"/>
      <c r="S14" s="369"/>
      <c r="T14" s="374"/>
      <c r="U14" s="376"/>
      <c r="V14" s="364"/>
      <c r="W14" s="367"/>
      <c r="X14" s="369"/>
    </row>
    <row r="15" spans="1:25" s="8" customFormat="1" ht="15.75" customHeight="1">
      <c r="A15" s="142" t="s">
        <v>18</v>
      </c>
      <c r="B15" s="330" t="s">
        <v>17</v>
      </c>
      <c r="C15" s="331"/>
      <c r="D15" s="332"/>
      <c r="E15" s="125"/>
      <c r="F15" s="120"/>
      <c r="G15" s="120"/>
      <c r="H15" s="121"/>
      <c r="I15" s="122"/>
      <c r="J15" s="125"/>
      <c r="K15" s="120"/>
      <c r="L15" s="120"/>
      <c r="M15" s="121"/>
      <c r="N15" s="122"/>
      <c r="O15" s="125"/>
      <c r="P15" s="120"/>
      <c r="Q15" s="120"/>
      <c r="R15" s="121"/>
      <c r="S15" s="122"/>
      <c r="T15" s="125"/>
      <c r="U15" s="120"/>
      <c r="V15" s="120"/>
      <c r="W15" s="121"/>
      <c r="X15" s="122"/>
    </row>
    <row r="16" spans="1:25" s="8" customFormat="1">
      <c r="A16" s="143">
        <v>1</v>
      </c>
      <c r="B16" s="324" t="s">
        <v>75</v>
      </c>
      <c r="C16" s="333"/>
      <c r="D16" s="334"/>
      <c r="E16" s="126"/>
      <c r="F16" s="87" t="s">
        <v>12</v>
      </c>
      <c r="G16" s="88">
        <v>1</v>
      </c>
      <c r="H16" s="108">
        <v>200000</v>
      </c>
      <c r="I16" s="109">
        <f>H16*G16</f>
        <v>200000</v>
      </c>
      <c r="J16" s="126"/>
      <c r="K16" s="87" t="s">
        <v>12</v>
      </c>
      <c r="L16" s="88">
        <v>1</v>
      </c>
      <c r="M16" s="108">
        <v>423500</v>
      </c>
      <c r="N16" s="109">
        <f>M16*L16</f>
        <v>423500</v>
      </c>
      <c r="O16" s="126"/>
      <c r="P16" s="87" t="s">
        <v>12</v>
      </c>
      <c r="Q16" s="88">
        <v>1</v>
      </c>
      <c r="R16" s="108">
        <v>324500</v>
      </c>
      <c r="S16" s="109">
        <f>R16*Q16</f>
        <v>324500</v>
      </c>
      <c r="T16" s="126"/>
      <c r="U16" s="87" t="s">
        <v>12</v>
      </c>
      <c r="V16" s="88">
        <v>1</v>
      </c>
      <c r="W16" s="108">
        <v>180000</v>
      </c>
      <c r="X16" s="109">
        <f>W16*V16</f>
        <v>180000</v>
      </c>
      <c r="Y16" s="173"/>
    </row>
    <row r="17" spans="1:25" s="8" customFormat="1" ht="15" customHeight="1">
      <c r="A17" s="143"/>
      <c r="B17" s="324" t="s">
        <v>74</v>
      </c>
      <c r="C17" s="338"/>
      <c r="D17" s="339"/>
      <c r="E17" s="126"/>
      <c r="F17" s="87" t="s">
        <v>12</v>
      </c>
      <c r="G17" s="88">
        <v>1</v>
      </c>
      <c r="H17" s="108">
        <v>50000</v>
      </c>
      <c r="I17" s="109">
        <f>H17*G17</f>
        <v>50000</v>
      </c>
      <c r="J17" s="126"/>
      <c r="K17" s="87" t="s">
        <v>12</v>
      </c>
      <c r="L17" s="88">
        <v>1</v>
      </c>
      <c r="M17" s="108">
        <v>170000</v>
      </c>
      <c r="N17" s="109">
        <f>M17*L17</f>
        <v>170000</v>
      </c>
      <c r="O17" s="126"/>
      <c r="P17" s="87" t="s">
        <v>12</v>
      </c>
      <c r="Q17" s="88">
        <v>1</v>
      </c>
      <c r="R17" s="108">
        <v>218300</v>
      </c>
      <c r="S17" s="109">
        <f>R17*Q17</f>
        <v>218300</v>
      </c>
      <c r="T17" s="126"/>
      <c r="U17" s="87" t="s">
        <v>12</v>
      </c>
      <c r="V17" s="88">
        <v>1</v>
      </c>
      <c r="W17" s="108">
        <v>120000</v>
      </c>
      <c r="X17" s="109">
        <f>W17*V17</f>
        <v>120000</v>
      </c>
    </row>
    <row r="18" spans="1:25" s="8" customFormat="1" ht="15" customHeight="1">
      <c r="A18" s="144">
        <v>2</v>
      </c>
      <c r="B18" s="335" t="s">
        <v>41</v>
      </c>
      <c r="C18" s="336"/>
      <c r="D18" s="337"/>
      <c r="E18" s="127"/>
      <c r="F18" s="87"/>
      <c r="G18" s="89"/>
      <c r="H18" s="108"/>
      <c r="I18" s="109"/>
      <c r="J18" s="127"/>
      <c r="K18" s="87"/>
      <c r="L18" s="89"/>
      <c r="M18" s="108"/>
      <c r="N18" s="109"/>
      <c r="O18" s="127"/>
      <c r="P18" s="87"/>
      <c r="Q18" s="89"/>
      <c r="R18" s="108"/>
      <c r="S18" s="109"/>
      <c r="T18" s="127"/>
      <c r="U18" s="87"/>
      <c r="V18" s="89"/>
      <c r="W18" s="108"/>
      <c r="X18" s="109"/>
    </row>
    <row r="19" spans="1:25" s="8" customFormat="1">
      <c r="A19" s="144"/>
      <c r="B19" s="335" t="s">
        <v>42</v>
      </c>
      <c r="C19" s="336"/>
      <c r="D19" s="337"/>
      <c r="E19" s="127"/>
      <c r="F19" s="87" t="s">
        <v>9</v>
      </c>
      <c r="G19" s="89">
        <v>150</v>
      </c>
      <c r="H19" s="108">
        <v>35</v>
      </c>
      <c r="I19" s="109">
        <f t="shared" ref="I19:I36" si="0">H19*G19</f>
        <v>5250</v>
      </c>
      <c r="J19" s="127"/>
      <c r="K19" s="87" t="s">
        <v>9</v>
      </c>
      <c r="L19" s="89">
        <v>135</v>
      </c>
      <c r="M19" s="108">
        <v>50</v>
      </c>
      <c r="N19" s="109">
        <f t="shared" ref="N19:N24" si="1">M19*L19</f>
        <v>6750</v>
      </c>
      <c r="O19" s="127"/>
      <c r="P19" s="87" t="s">
        <v>9</v>
      </c>
      <c r="Q19" s="89">
        <v>570</v>
      </c>
      <c r="R19" s="108">
        <v>29.5</v>
      </c>
      <c r="S19" s="109">
        <f t="shared" ref="S19:S24" si="2">R19*Q19</f>
        <v>16815</v>
      </c>
      <c r="T19" s="127"/>
      <c r="U19" s="87" t="s">
        <v>9</v>
      </c>
      <c r="V19" s="89">
        <v>120</v>
      </c>
      <c r="W19" s="108">
        <v>20</v>
      </c>
      <c r="X19" s="109">
        <f t="shared" ref="X19:X24" si="3">W19*V19</f>
        <v>2400</v>
      </c>
      <c r="Y19" s="173"/>
    </row>
    <row r="20" spans="1:25" s="8" customFormat="1">
      <c r="A20" s="144"/>
      <c r="B20" s="139" t="s">
        <v>81</v>
      </c>
      <c r="C20" s="140"/>
      <c r="D20" s="141"/>
      <c r="E20" s="127"/>
      <c r="F20" s="87" t="s">
        <v>16</v>
      </c>
      <c r="G20" s="89">
        <v>3</v>
      </c>
      <c r="H20" s="108">
        <v>3250</v>
      </c>
      <c r="I20" s="109">
        <f t="shared" si="0"/>
        <v>9750</v>
      </c>
      <c r="J20" s="127"/>
      <c r="K20" s="87" t="s">
        <v>16</v>
      </c>
      <c r="L20" s="89">
        <v>6</v>
      </c>
      <c r="M20" s="108">
        <v>600</v>
      </c>
      <c r="N20" s="109">
        <f t="shared" si="1"/>
        <v>3600</v>
      </c>
      <c r="O20" s="127"/>
      <c r="P20" s="87" t="s">
        <v>16</v>
      </c>
      <c r="Q20" s="89">
        <v>57</v>
      </c>
      <c r="R20" s="108">
        <v>177</v>
      </c>
      <c r="S20" s="109">
        <f t="shared" si="2"/>
        <v>10089</v>
      </c>
      <c r="T20" s="127"/>
      <c r="U20" s="87" t="s">
        <v>16</v>
      </c>
      <c r="V20" s="89">
        <v>60</v>
      </c>
      <c r="W20" s="108">
        <v>55</v>
      </c>
      <c r="X20" s="109">
        <f t="shared" si="3"/>
        <v>3300</v>
      </c>
    </row>
    <row r="21" spans="1:25" s="8" customFormat="1">
      <c r="A21" s="144"/>
      <c r="B21" s="139" t="s">
        <v>43</v>
      </c>
      <c r="C21" s="140"/>
      <c r="D21" s="141"/>
      <c r="E21" s="127"/>
      <c r="F21" s="87" t="s">
        <v>15</v>
      </c>
      <c r="G21" s="89">
        <v>1</v>
      </c>
      <c r="H21" s="108">
        <v>2700</v>
      </c>
      <c r="I21" s="109">
        <f t="shared" si="0"/>
        <v>2700</v>
      </c>
      <c r="J21" s="127"/>
      <c r="K21" s="87" t="s">
        <v>15</v>
      </c>
      <c r="L21" s="89">
        <v>1</v>
      </c>
      <c r="M21" s="108">
        <v>850</v>
      </c>
      <c r="N21" s="109">
        <f t="shared" si="1"/>
        <v>850</v>
      </c>
      <c r="O21" s="127"/>
      <c r="P21" s="87" t="s">
        <v>15</v>
      </c>
      <c r="Q21" s="89">
        <v>2</v>
      </c>
      <c r="R21" s="108">
        <v>1416</v>
      </c>
      <c r="S21" s="109">
        <f t="shared" si="2"/>
        <v>2832</v>
      </c>
      <c r="T21" s="127"/>
      <c r="U21" s="87" t="s">
        <v>15</v>
      </c>
      <c r="V21" s="89">
        <v>2</v>
      </c>
      <c r="W21" s="108">
        <v>650</v>
      </c>
      <c r="X21" s="109">
        <f t="shared" si="3"/>
        <v>1300</v>
      </c>
    </row>
    <row r="22" spans="1:25" s="8" customFormat="1">
      <c r="A22" s="144"/>
      <c r="B22" s="139" t="s">
        <v>79</v>
      </c>
      <c r="C22" s="140"/>
      <c r="D22" s="141"/>
      <c r="E22" s="127"/>
      <c r="F22" s="87" t="s">
        <v>12</v>
      </c>
      <c r="G22" s="89">
        <v>1</v>
      </c>
      <c r="H22" s="108">
        <v>5000</v>
      </c>
      <c r="I22" s="109">
        <f t="shared" si="0"/>
        <v>5000</v>
      </c>
      <c r="J22" s="127"/>
      <c r="K22" s="87" t="s">
        <v>12</v>
      </c>
      <c r="L22" s="89">
        <v>1</v>
      </c>
      <c r="M22" s="108">
        <v>5000</v>
      </c>
      <c r="N22" s="109">
        <f t="shared" si="1"/>
        <v>5000</v>
      </c>
      <c r="O22" s="127"/>
      <c r="P22" s="87" t="s">
        <v>12</v>
      </c>
      <c r="Q22" s="89">
        <v>1</v>
      </c>
      <c r="R22" s="108">
        <v>11800</v>
      </c>
      <c r="S22" s="109">
        <f t="shared" si="2"/>
        <v>11800</v>
      </c>
      <c r="T22" s="127"/>
      <c r="U22" s="87" t="s">
        <v>12</v>
      </c>
      <c r="V22" s="89">
        <v>1</v>
      </c>
      <c r="W22" s="108">
        <v>20000</v>
      </c>
      <c r="X22" s="109">
        <f t="shared" si="3"/>
        <v>20000</v>
      </c>
    </row>
    <row r="23" spans="1:25" s="8" customFormat="1">
      <c r="A23" s="144"/>
      <c r="B23" s="139" t="s">
        <v>99</v>
      </c>
      <c r="C23" s="140"/>
      <c r="D23" s="141"/>
      <c r="E23" s="127"/>
      <c r="F23" s="87" t="s">
        <v>45</v>
      </c>
      <c r="G23" s="90">
        <v>2</v>
      </c>
      <c r="H23" s="108">
        <v>4000</v>
      </c>
      <c r="I23" s="109">
        <f t="shared" si="0"/>
        <v>8000</v>
      </c>
      <c r="J23" s="127"/>
      <c r="K23" s="87" t="s">
        <v>45</v>
      </c>
      <c r="L23" s="90">
        <v>6</v>
      </c>
      <c r="M23" s="108">
        <v>2800</v>
      </c>
      <c r="N23" s="109">
        <f t="shared" si="1"/>
        <v>16800</v>
      </c>
      <c r="O23" s="127"/>
      <c r="P23" s="87" t="s">
        <v>45</v>
      </c>
      <c r="Q23" s="90">
        <v>8</v>
      </c>
      <c r="R23" s="108">
        <v>1180</v>
      </c>
      <c r="S23" s="109">
        <f t="shared" si="2"/>
        <v>9440</v>
      </c>
      <c r="T23" s="127"/>
      <c r="U23" s="87" t="s">
        <v>45</v>
      </c>
      <c r="V23" s="90">
        <v>4</v>
      </c>
      <c r="W23" s="108">
        <v>2300</v>
      </c>
      <c r="X23" s="109">
        <f t="shared" si="3"/>
        <v>9200</v>
      </c>
    </row>
    <row r="24" spans="1:25" s="8" customFormat="1">
      <c r="A24" s="144"/>
      <c r="B24" s="185" t="s">
        <v>104</v>
      </c>
      <c r="C24" s="174"/>
      <c r="D24" s="155"/>
      <c r="E24" s="127"/>
      <c r="F24" s="87" t="s">
        <v>45</v>
      </c>
      <c r="G24" s="90">
        <v>2</v>
      </c>
      <c r="H24" s="108">
        <v>4000</v>
      </c>
      <c r="I24" s="109">
        <f t="shared" si="0"/>
        <v>8000</v>
      </c>
      <c r="J24" s="127"/>
      <c r="K24" s="87" t="s">
        <v>45</v>
      </c>
      <c r="L24" s="90">
        <v>6</v>
      </c>
      <c r="M24" s="108">
        <v>2800</v>
      </c>
      <c r="N24" s="109">
        <f t="shared" si="1"/>
        <v>16800</v>
      </c>
      <c r="O24" s="127"/>
      <c r="P24" s="87" t="s">
        <v>45</v>
      </c>
      <c r="Q24" s="90">
        <v>8</v>
      </c>
      <c r="R24" s="108">
        <v>1180</v>
      </c>
      <c r="S24" s="109">
        <f t="shared" si="2"/>
        <v>9440</v>
      </c>
      <c r="T24" s="127"/>
      <c r="U24" s="87" t="s">
        <v>45</v>
      </c>
      <c r="V24" s="90">
        <v>4</v>
      </c>
      <c r="W24" s="108">
        <v>3500</v>
      </c>
      <c r="X24" s="109">
        <f t="shared" si="3"/>
        <v>14000</v>
      </c>
    </row>
    <row r="25" spans="1:25" s="8" customFormat="1">
      <c r="A25" s="144">
        <v>3</v>
      </c>
      <c r="B25" s="139" t="s">
        <v>46</v>
      </c>
      <c r="C25" s="140"/>
      <c r="D25" s="141"/>
      <c r="E25" s="127"/>
      <c r="F25" s="87"/>
      <c r="G25" s="90"/>
      <c r="H25" s="108"/>
      <c r="I25" s="108"/>
      <c r="J25" s="127"/>
      <c r="K25" s="87"/>
      <c r="L25" s="90"/>
      <c r="M25" s="108"/>
      <c r="N25" s="108"/>
      <c r="O25" s="127"/>
      <c r="P25" s="87"/>
      <c r="Q25" s="90"/>
      <c r="R25" s="108"/>
      <c r="S25" s="108"/>
      <c r="T25" s="127"/>
      <c r="U25" s="87"/>
      <c r="V25" s="90"/>
      <c r="W25" s="108"/>
      <c r="X25" s="108"/>
    </row>
    <row r="26" spans="1:25" s="8" customFormat="1">
      <c r="A26" s="144"/>
      <c r="B26" s="343" t="s">
        <v>47</v>
      </c>
      <c r="C26" s="347"/>
      <c r="D26" s="348"/>
      <c r="E26" s="127"/>
      <c r="F26" s="87" t="s">
        <v>39</v>
      </c>
      <c r="G26" s="90">
        <v>8</v>
      </c>
      <c r="H26" s="108">
        <v>5200</v>
      </c>
      <c r="I26" s="109">
        <f t="shared" si="0"/>
        <v>41600</v>
      </c>
      <c r="J26" s="127"/>
      <c r="K26" s="87" t="s">
        <v>39</v>
      </c>
      <c r="L26" s="90">
        <v>6</v>
      </c>
      <c r="M26" s="108">
        <v>5000</v>
      </c>
      <c r="N26" s="109">
        <f t="shared" ref="N26:N36" si="4">M26*L26</f>
        <v>30000</v>
      </c>
      <c r="O26" s="127"/>
      <c r="P26" s="87" t="s">
        <v>39</v>
      </c>
      <c r="Q26" s="90">
        <v>4</v>
      </c>
      <c r="R26" s="108">
        <v>5310</v>
      </c>
      <c r="S26" s="109">
        <f t="shared" ref="S26:S36" si="5">R26*Q26</f>
        <v>21240</v>
      </c>
      <c r="T26" s="127"/>
      <c r="U26" s="87" t="s">
        <v>39</v>
      </c>
      <c r="V26" s="90">
        <v>4</v>
      </c>
      <c r="W26" s="108">
        <v>30000</v>
      </c>
      <c r="X26" s="109">
        <f t="shared" ref="X26:X36" si="6">W26*V26</f>
        <v>120000</v>
      </c>
    </row>
    <row r="27" spans="1:25" s="8" customFormat="1">
      <c r="A27" s="144"/>
      <c r="B27" s="343" t="s">
        <v>82</v>
      </c>
      <c r="C27" s="347"/>
      <c r="D27" s="348"/>
      <c r="E27" s="127"/>
      <c r="F27" s="87" t="s">
        <v>39</v>
      </c>
      <c r="G27" s="90">
        <v>8</v>
      </c>
      <c r="H27" s="108">
        <v>2900</v>
      </c>
      <c r="I27" s="109">
        <f t="shared" si="0"/>
        <v>23200</v>
      </c>
      <c r="J27" s="127"/>
      <c r="K27" s="87" t="s">
        <v>39</v>
      </c>
      <c r="L27" s="90">
        <v>6</v>
      </c>
      <c r="M27" s="108">
        <v>1500</v>
      </c>
      <c r="N27" s="109">
        <f t="shared" si="4"/>
        <v>9000</v>
      </c>
      <c r="O27" s="127"/>
      <c r="P27" s="87" t="s">
        <v>39</v>
      </c>
      <c r="Q27" s="90">
        <v>2</v>
      </c>
      <c r="R27" s="108">
        <v>2596</v>
      </c>
      <c r="S27" s="109">
        <f t="shared" si="5"/>
        <v>5192</v>
      </c>
      <c r="T27" s="127"/>
      <c r="U27" s="87" t="s">
        <v>39</v>
      </c>
      <c r="V27" s="90">
        <v>4</v>
      </c>
      <c r="W27" s="108">
        <v>9000</v>
      </c>
      <c r="X27" s="109">
        <f t="shared" si="6"/>
        <v>36000</v>
      </c>
    </row>
    <row r="28" spans="1:25" s="8" customFormat="1">
      <c r="A28" s="144"/>
      <c r="B28" s="343" t="s">
        <v>83</v>
      </c>
      <c r="C28" s="347"/>
      <c r="D28" s="348"/>
      <c r="E28" s="127"/>
      <c r="F28" s="87" t="s">
        <v>39</v>
      </c>
      <c r="G28" s="90">
        <v>8</v>
      </c>
      <c r="H28" s="108">
        <v>2300</v>
      </c>
      <c r="I28" s="109">
        <f t="shared" si="0"/>
        <v>18400</v>
      </c>
      <c r="J28" s="127"/>
      <c r="K28" s="87" t="s">
        <v>39</v>
      </c>
      <c r="L28" s="90">
        <v>6</v>
      </c>
      <c r="M28" s="108">
        <v>1000</v>
      </c>
      <c r="N28" s="109">
        <f t="shared" si="4"/>
        <v>6000</v>
      </c>
      <c r="O28" s="127"/>
      <c r="P28" s="87" t="s">
        <v>39</v>
      </c>
      <c r="Q28" s="90">
        <v>4</v>
      </c>
      <c r="R28" s="108">
        <v>2360</v>
      </c>
      <c r="S28" s="109">
        <f t="shared" si="5"/>
        <v>9440</v>
      </c>
      <c r="T28" s="127"/>
      <c r="U28" s="87" t="s">
        <v>39</v>
      </c>
      <c r="V28" s="90">
        <v>4</v>
      </c>
      <c r="W28" s="108">
        <v>3800</v>
      </c>
      <c r="X28" s="109">
        <f t="shared" si="6"/>
        <v>15200</v>
      </c>
    </row>
    <row r="29" spans="1:25" s="8" customFormat="1">
      <c r="A29" s="144"/>
      <c r="B29" s="343" t="s">
        <v>92</v>
      </c>
      <c r="C29" s="307"/>
      <c r="D29" s="308"/>
      <c r="E29" s="127"/>
      <c r="F29" s="87" t="s">
        <v>39</v>
      </c>
      <c r="G29" s="90">
        <v>3</v>
      </c>
      <c r="H29" s="108">
        <v>1400</v>
      </c>
      <c r="I29" s="109">
        <f t="shared" si="0"/>
        <v>4200</v>
      </c>
      <c r="J29" s="127"/>
      <c r="K29" s="87" t="s">
        <v>39</v>
      </c>
      <c r="L29" s="90">
        <v>1</v>
      </c>
      <c r="M29" s="108">
        <v>2000</v>
      </c>
      <c r="N29" s="109">
        <f t="shared" si="4"/>
        <v>2000</v>
      </c>
      <c r="O29" s="127"/>
      <c r="P29" s="87" t="s">
        <v>39</v>
      </c>
      <c r="Q29" s="90">
        <v>8</v>
      </c>
      <c r="R29" s="108">
        <v>1180</v>
      </c>
      <c r="S29" s="109">
        <f t="shared" si="5"/>
        <v>9440</v>
      </c>
      <c r="T29" s="127"/>
      <c r="U29" s="87" t="s">
        <v>39</v>
      </c>
      <c r="V29" s="90">
        <v>6</v>
      </c>
      <c r="W29" s="108">
        <v>4500</v>
      </c>
      <c r="X29" s="109">
        <f t="shared" si="6"/>
        <v>27000</v>
      </c>
    </row>
    <row r="30" spans="1:25" s="8" customFormat="1">
      <c r="A30" s="144"/>
      <c r="B30" s="343" t="s">
        <v>48</v>
      </c>
      <c r="C30" s="347"/>
      <c r="D30" s="348"/>
      <c r="E30" s="127"/>
      <c r="F30" s="87" t="s">
        <v>12</v>
      </c>
      <c r="G30" s="90">
        <v>2</v>
      </c>
      <c r="H30" s="108">
        <v>4000</v>
      </c>
      <c r="I30" s="109">
        <f t="shared" si="0"/>
        <v>8000</v>
      </c>
      <c r="J30" s="127"/>
      <c r="K30" s="87" t="s">
        <v>12</v>
      </c>
      <c r="L30" s="90">
        <v>12</v>
      </c>
      <c r="M30" s="108">
        <v>3000</v>
      </c>
      <c r="N30" s="109">
        <f t="shared" si="4"/>
        <v>36000</v>
      </c>
      <c r="O30" s="127"/>
      <c r="P30" s="87" t="s">
        <v>12</v>
      </c>
      <c r="Q30" s="90">
        <v>1</v>
      </c>
      <c r="R30" s="108">
        <v>2950</v>
      </c>
      <c r="S30" s="109">
        <f t="shared" si="5"/>
        <v>2950</v>
      </c>
      <c r="T30" s="127"/>
      <c r="U30" s="87" t="s">
        <v>12</v>
      </c>
      <c r="V30" s="90">
        <v>4</v>
      </c>
      <c r="W30" s="108">
        <v>4500</v>
      </c>
      <c r="X30" s="109">
        <f t="shared" si="6"/>
        <v>18000</v>
      </c>
    </row>
    <row r="31" spans="1:25" s="8" customFormat="1">
      <c r="A31" s="144"/>
      <c r="B31" s="343" t="s">
        <v>142</v>
      </c>
      <c r="C31" s="347"/>
      <c r="D31" s="348"/>
      <c r="E31" s="127"/>
      <c r="F31" s="87" t="s">
        <v>12</v>
      </c>
      <c r="G31" s="90">
        <v>2</v>
      </c>
      <c r="H31" s="108">
        <v>2500</v>
      </c>
      <c r="I31" s="109">
        <f t="shared" si="0"/>
        <v>5000</v>
      </c>
      <c r="J31" s="127"/>
      <c r="K31" s="87" t="s">
        <v>12</v>
      </c>
      <c r="L31" s="90">
        <v>1</v>
      </c>
      <c r="M31" s="108">
        <v>6000</v>
      </c>
      <c r="N31" s="109">
        <f t="shared" si="4"/>
        <v>6000</v>
      </c>
      <c r="O31" s="127"/>
      <c r="P31" s="87" t="s">
        <v>12</v>
      </c>
      <c r="Q31" s="90">
        <v>1</v>
      </c>
      <c r="R31" s="108">
        <v>4720</v>
      </c>
      <c r="S31" s="109">
        <f t="shared" si="5"/>
        <v>4720</v>
      </c>
      <c r="T31" s="127"/>
      <c r="U31" s="87" t="s">
        <v>12</v>
      </c>
      <c r="V31" s="90">
        <v>1</v>
      </c>
      <c r="W31" s="108">
        <v>15000</v>
      </c>
      <c r="X31" s="109">
        <f t="shared" si="6"/>
        <v>15000</v>
      </c>
    </row>
    <row r="32" spans="1:25" s="8" customFormat="1">
      <c r="A32" s="144"/>
      <c r="B32" s="133" t="s">
        <v>114</v>
      </c>
      <c r="C32" s="134"/>
      <c r="D32" s="135"/>
      <c r="E32" s="127"/>
      <c r="F32" s="87" t="s">
        <v>39</v>
      </c>
      <c r="G32" s="90">
        <v>3</v>
      </c>
      <c r="H32" s="108">
        <v>8000</v>
      </c>
      <c r="I32" s="109">
        <f t="shared" si="0"/>
        <v>24000</v>
      </c>
      <c r="J32" s="127"/>
      <c r="K32" s="87" t="s">
        <v>39</v>
      </c>
      <c r="L32" s="90">
        <v>2</v>
      </c>
      <c r="M32" s="108">
        <v>30000</v>
      </c>
      <c r="N32" s="109">
        <f t="shared" si="4"/>
        <v>60000</v>
      </c>
      <c r="O32" s="127"/>
      <c r="P32" s="87" t="s">
        <v>39</v>
      </c>
      <c r="Q32" s="90">
        <v>1</v>
      </c>
      <c r="R32" s="108">
        <v>5900</v>
      </c>
      <c r="S32" s="109">
        <f t="shared" si="5"/>
        <v>5900</v>
      </c>
      <c r="T32" s="127"/>
      <c r="U32" s="87" t="s">
        <v>39</v>
      </c>
      <c r="V32" s="90">
        <v>1</v>
      </c>
      <c r="W32" s="108">
        <v>65000</v>
      </c>
      <c r="X32" s="109">
        <f t="shared" si="6"/>
        <v>65000</v>
      </c>
    </row>
    <row r="33" spans="1:24" s="8" customFormat="1">
      <c r="A33" s="144"/>
      <c r="B33" s="156" t="s">
        <v>115</v>
      </c>
      <c r="C33" s="157"/>
      <c r="D33" s="158"/>
      <c r="E33" s="127"/>
      <c r="F33" s="87" t="s">
        <v>39</v>
      </c>
      <c r="G33" s="90">
        <v>2</v>
      </c>
      <c r="H33" s="108">
        <v>3000</v>
      </c>
      <c r="I33" s="109">
        <f t="shared" si="0"/>
        <v>6000</v>
      </c>
      <c r="J33" s="127"/>
      <c r="K33" s="87" t="s">
        <v>39</v>
      </c>
      <c r="L33" s="90">
        <v>2</v>
      </c>
      <c r="M33" s="108">
        <v>3000</v>
      </c>
      <c r="N33" s="109">
        <f t="shared" si="4"/>
        <v>6000</v>
      </c>
      <c r="O33" s="127"/>
      <c r="P33" s="87" t="s">
        <v>39</v>
      </c>
      <c r="Q33" s="90">
        <v>2</v>
      </c>
      <c r="R33" s="108">
        <v>2950</v>
      </c>
      <c r="S33" s="109">
        <f t="shared" si="5"/>
        <v>5900</v>
      </c>
      <c r="T33" s="127"/>
      <c r="U33" s="87" t="s">
        <v>39</v>
      </c>
      <c r="V33" s="90">
        <v>1</v>
      </c>
      <c r="W33" s="108">
        <v>14500</v>
      </c>
      <c r="X33" s="109">
        <f t="shared" si="6"/>
        <v>14500</v>
      </c>
    </row>
    <row r="34" spans="1:24" s="8" customFormat="1">
      <c r="A34" s="144"/>
      <c r="B34" s="324" t="s">
        <v>93</v>
      </c>
      <c r="C34" s="338"/>
      <c r="D34" s="339"/>
      <c r="E34" s="127"/>
      <c r="F34" s="87" t="s">
        <v>12</v>
      </c>
      <c r="G34" s="90">
        <v>1</v>
      </c>
      <c r="H34" s="108">
        <v>10000</v>
      </c>
      <c r="I34" s="109">
        <f t="shared" si="0"/>
        <v>10000</v>
      </c>
      <c r="J34" s="127"/>
      <c r="K34" s="87" t="s">
        <v>12</v>
      </c>
      <c r="L34" s="90">
        <v>1</v>
      </c>
      <c r="M34" s="108">
        <v>20000</v>
      </c>
      <c r="N34" s="109">
        <f t="shared" si="4"/>
        <v>20000</v>
      </c>
      <c r="O34" s="127"/>
      <c r="P34" s="87" t="s">
        <v>12</v>
      </c>
      <c r="Q34" s="90">
        <v>1</v>
      </c>
      <c r="R34" s="108">
        <v>21240</v>
      </c>
      <c r="S34" s="109">
        <f t="shared" si="5"/>
        <v>21240</v>
      </c>
      <c r="T34" s="127"/>
      <c r="U34" s="87" t="s">
        <v>12</v>
      </c>
      <c r="V34" s="90">
        <v>1</v>
      </c>
      <c r="W34" s="108">
        <v>35000</v>
      </c>
      <c r="X34" s="109">
        <f t="shared" si="6"/>
        <v>35000</v>
      </c>
    </row>
    <row r="35" spans="1:24" s="8" customFormat="1">
      <c r="A35" s="144"/>
      <c r="B35" s="324" t="s">
        <v>116</v>
      </c>
      <c r="C35" s="338"/>
      <c r="D35" s="339"/>
      <c r="E35" s="127"/>
      <c r="F35" s="87" t="s">
        <v>12</v>
      </c>
      <c r="G35" s="90">
        <v>1</v>
      </c>
      <c r="H35" s="108">
        <v>37000</v>
      </c>
      <c r="I35" s="109">
        <f t="shared" si="0"/>
        <v>37000</v>
      </c>
      <c r="J35" s="127"/>
      <c r="K35" s="87" t="s">
        <v>12</v>
      </c>
      <c r="L35" s="90">
        <v>1</v>
      </c>
      <c r="M35" s="108">
        <v>22750</v>
      </c>
      <c r="N35" s="109">
        <f t="shared" si="4"/>
        <v>22750</v>
      </c>
      <c r="O35" s="127"/>
      <c r="P35" s="87" t="s">
        <v>12</v>
      </c>
      <c r="Q35" s="90">
        <v>1</v>
      </c>
      <c r="R35" s="108">
        <v>76700</v>
      </c>
      <c r="S35" s="109">
        <f t="shared" si="5"/>
        <v>76700</v>
      </c>
      <c r="T35" s="127"/>
      <c r="U35" s="87" t="s">
        <v>12</v>
      </c>
      <c r="V35" s="90">
        <v>50</v>
      </c>
      <c r="W35" s="108">
        <v>1500</v>
      </c>
      <c r="X35" s="109">
        <f t="shared" si="6"/>
        <v>75000</v>
      </c>
    </row>
    <row r="36" spans="1:24" s="8" customFormat="1">
      <c r="A36" s="144"/>
      <c r="B36" s="324" t="s">
        <v>73</v>
      </c>
      <c r="C36" s="338"/>
      <c r="D36" s="339"/>
      <c r="E36" s="127"/>
      <c r="F36" s="87" t="s">
        <v>12</v>
      </c>
      <c r="G36" s="90">
        <v>1</v>
      </c>
      <c r="H36" s="108">
        <v>15000</v>
      </c>
      <c r="I36" s="109">
        <f t="shared" si="0"/>
        <v>15000</v>
      </c>
      <c r="J36" s="127"/>
      <c r="K36" s="87" t="s">
        <v>12</v>
      </c>
      <c r="L36" s="90">
        <v>1</v>
      </c>
      <c r="M36" s="108">
        <v>15000</v>
      </c>
      <c r="N36" s="109">
        <f t="shared" si="4"/>
        <v>15000</v>
      </c>
      <c r="O36" s="127"/>
      <c r="P36" s="87" t="s">
        <v>12</v>
      </c>
      <c r="Q36" s="90">
        <v>1</v>
      </c>
      <c r="R36" s="108">
        <v>14160</v>
      </c>
      <c r="S36" s="109">
        <f t="shared" si="5"/>
        <v>14160</v>
      </c>
      <c r="T36" s="127"/>
      <c r="U36" s="87" t="s">
        <v>12</v>
      </c>
      <c r="V36" s="90">
        <v>1</v>
      </c>
      <c r="W36" s="108">
        <v>25000</v>
      </c>
      <c r="X36" s="109">
        <f t="shared" si="6"/>
        <v>25000</v>
      </c>
    </row>
    <row r="37" spans="1:24" s="8" customFormat="1">
      <c r="A37" s="145" t="s">
        <v>49</v>
      </c>
      <c r="B37" s="344" t="s">
        <v>50</v>
      </c>
      <c r="C37" s="345"/>
      <c r="D37" s="346"/>
      <c r="E37" s="128"/>
      <c r="F37" s="91"/>
      <c r="G37" s="92"/>
      <c r="H37" s="110"/>
      <c r="I37" s="111">
        <f>SUM(I15:I36)</f>
        <v>481100</v>
      </c>
      <c r="J37" s="128"/>
      <c r="K37" s="91"/>
      <c r="L37" s="92"/>
      <c r="M37" s="110"/>
      <c r="N37" s="111">
        <f>SUM(N15:N36)</f>
        <v>856050</v>
      </c>
      <c r="O37" s="128"/>
      <c r="P37" s="91"/>
      <c r="Q37" s="92"/>
      <c r="R37" s="110"/>
      <c r="S37" s="111">
        <f>SUM(S15:S36)</f>
        <v>780098</v>
      </c>
      <c r="T37" s="128"/>
      <c r="U37" s="91"/>
      <c r="V37" s="92"/>
      <c r="W37" s="110"/>
      <c r="X37" s="111">
        <f>SUM(X15:X36)</f>
        <v>795900</v>
      </c>
    </row>
    <row r="38" spans="1:24" s="8" customFormat="1">
      <c r="A38" s="145"/>
      <c r="B38" s="136"/>
      <c r="C38" s="137"/>
      <c r="D38" s="138"/>
      <c r="E38" s="128"/>
      <c r="F38" s="91"/>
      <c r="G38" s="92"/>
      <c r="H38" s="110"/>
      <c r="I38" s="111"/>
      <c r="J38" s="128"/>
      <c r="K38" s="91"/>
      <c r="L38" s="92"/>
      <c r="M38" s="110"/>
      <c r="N38" s="111"/>
      <c r="O38" s="128"/>
      <c r="P38" s="91"/>
      <c r="Q38" s="92"/>
      <c r="R38" s="110"/>
      <c r="S38" s="111"/>
      <c r="T38" s="128"/>
      <c r="U38" s="91"/>
      <c r="V38" s="92"/>
      <c r="W38" s="110"/>
      <c r="X38" s="111"/>
    </row>
    <row r="39" spans="1:24" s="8" customFormat="1">
      <c r="A39" s="148" t="s">
        <v>19</v>
      </c>
      <c r="B39" s="284" t="s">
        <v>119</v>
      </c>
      <c r="C39" s="325"/>
      <c r="D39" s="326"/>
      <c r="E39" s="129"/>
      <c r="F39" s="93"/>
      <c r="G39" s="94"/>
      <c r="H39" s="123"/>
      <c r="I39" s="118"/>
      <c r="J39" s="129"/>
      <c r="K39" s="93"/>
      <c r="L39" s="94"/>
      <c r="M39" s="123"/>
      <c r="N39" s="118"/>
      <c r="O39" s="129"/>
      <c r="P39" s="93"/>
      <c r="Q39" s="94"/>
      <c r="R39" s="123"/>
      <c r="S39" s="118"/>
      <c r="T39" s="129"/>
      <c r="U39" s="93"/>
      <c r="V39" s="94"/>
      <c r="W39" s="123"/>
      <c r="X39" s="118"/>
    </row>
    <row r="40" spans="1:24" s="8" customFormat="1" ht="15" customHeight="1">
      <c r="A40" s="146">
        <v>1</v>
      </c>
      <c r="B40" s="313" t="s">
        <v>127</v>
      </c>
      <c r="C40" s="314"/>
      <c r="D40" s="315"/>
      <c r="E40" s="129"/>
      <c r="F40" s="93" t="s">
        <v>78</v>
      </c>
      <c r="G40" s="94">
        <v>8</v>
      </c>
      <c r="H40" s="44">
        <v>11250</v>
      </c>
      <c r="I40" s="118">
        <f t="shared" ref="I40:I51" si="7">H40*G40</f>
        <v>90000</v>
      </c>
      <c r="J40" s="129"/>
      <c r="K40" s="93" t="s">
        <v>78</v>
      </c>
      <c r="L40" s="94">
        <v>7</v>
      </c>
      <c r="M40" s="44">
        <v>14175</v>
      </c>
      <c r="N40" s="118">
        <f t="shared" ref="N40:N51" si="8">M40*L40</f>
        <v>99225</v>
      </c>
      <c r="O40" s="129"/>
      <c r="P40" s="93" t="s">
        <v>78</v>
      </c>
      <c r="Q40" s="94">
        <v>8</v>
      </c>
      <c r="R40" s="44">
        <v>11210</v>
      </c>
      <c r="S40" s="118">
        <f t="shared" ref="S40:S51" si="9">R40*Q40</f>
        <v>89680</v>
      </c>
      <c r="T40" s="129"/>
      <c r="U40" s="93" t="s">
        <v>78</v>
      </c>
      <c r="V40" s="94">
        <v>8</v>
      </c>
      <c r="W40" s="44">
        <v>15900</v>
      </c>
      <c r="X40" s="118">
        <f t="shared" ref="X40:X51" si="10">W40*V40</f>
        <v>127200</v>
      </c>
    </row>
    <row r="41" spans="1:24" s="8" customFormat="1" ht="15" customHeight="1">
      <c r="A41" s="146">
        <v>2</v>
      </c>
      <c r="B41" s="313" t="s">
        <v>128</v>
      </c>
      <c r="C41" s="314"/>
      <c r="D41" s="315"/>
      <c r="E41" s="129"/>
      <c r="F41" s="93" t="s">
        <v>111</v>
      </c>
      <c r="G41" s="94">
        <v>10</v>
      </c>
      <c r="H41" s="44">
        <v>4000</v>
      </c>
      <c r="I41" s="118">
        <f t="shared" si="7"/>
        <v>40000</v>
      </c>
      <c r="J41" s="129"/>
      <c r="K41" s="93" t="s">
        <v>111</v>
      </c>
      <c r="L41" s="94">
        <v>6</v>
      </c>
      <c r="M41" s="44">
        <v>1071</v>
      </c>
      <c r="N41" s="118">
        <f t="shared" si="8"/>
        <v>6426</v>
      </c>
      <c r="O41" s="129"/>
      <c r="P41" s="93" t="s">
        <v>111</v>
      </c>
      <c r="Q41" s="94">
        <v>8</v>
      </c>
      <c r="R41" s="44">
        <v>531</v>
      </c>
      <c r="S41" s="118">
        <f t="shared" si="9"/>
        <v>4248</v>
      </c>
      <c r="T41" s="129"/>
      <c r="U41" s="93" t="s">
        <v>111</v>
      </c>
      <c r="V41" s="94">
        <v>10</v>
      </c>
      <c r="W41" s="44">
        <v>2010</v>
      </c>
      <c r="X41" s="118">
        <f t="shared" si="10"/>
        <v>20100</v>
      </c>
    </row>
    <row r="42" spans="1:24" s="8" customFormat="1" ht="15" customHeight="1">
      <c r="A42" s="146">
        <v>3</v>
      </c>
      <c r="B42" s="313" t="s">
        <v>129</v>
      </c>
      <c r="C42" s="314"/>
      <c r="D42" s="315"/>
      <c r="E42" s="129"/>
      <c r="F42" s="93" t="s">
        <v>111</v>
      </c>
      <c r="G42" s="94">
        <v>10</v>
      </c>
      <c r="H42" s="44">
        <v>2625</v>
      </c>
      <c r="I42" s="118">
        <f t="shared" si="7"/>
        <v>26250</v>
      </c>
      <c r="J42" s="129"/>
      <c r="K42" s="93" t="s">
        <v>111</v>
      </c>
      <c r="L42" s="94">
        <v>8</v>
      </c>
      <c r="M42" s="44">
        <v>1669.5</v>
      </c>
      <c r="N42" s="118">
        <f t="shared" si="8"/>
        <v>13356</v>
      </c>
      <c r="O42" s="129"/>
      <c r="P42" s="93" t="s">
        <v>111</v>
      </c>
      <c r="Q42" s="94">
        <v>8</v>
      </c>
      <c r="R42" s="44">
        <v>1121</v>
      </c>
      <c r="S42" s="118">
        <f t="shared" si="9"/>
        <v>8968</v>
      </c>
      <c r="T42" s="129"/>
      <c r="U42" s="93" t="s">
        <v>111</v>
      </c>
      <c r="V42" s="94">
        <v>10</v>
      </c>
      <c r="W42" s="44">
        <v>2185</v>
      </c>
      <c r="X42" s="118">
        <f t="shared" si="10"/>
        <v>21850</v>
      </c>
    </row>
    <row r="43" spans="1:24" s="8" customFormat="1" ht="15" customHeight="1">
      <c r="A43" s="146">
        <v>4</v>
      </c>
      <c r="B43" s="313" t="s">
        <v>123</v>
      </c>
      <c r="C43" s="314"/>
      <c r="D43" s="315"/>
      <c r="E43" s="129"/>
      <c r="F43" s="93" t="s">
        <v>111</v>
      </c>
      <c r="G43" s="94">
        <v>28</v>
      </c>
      <c r="H43" s="44">
        <v>5625</v>
      </c>
      <c r="I43" s="118">
        <f t="shared" si="7"/>
        <v>157500</v>
      </c>
      <c r="J43" s="129"/>
      <c r="K43" s="93" t="s">
        <v>111</v>
      </c>
      <c r="L43" s="94">
        <v>72</v>
      </c>
      <c r="M43" s="44">
        <v>3234</v>
      </c>
      <c r="N43" s="118">
        <f t="shared" si="8"/>
        <v>232848</v>
      </c>
      <c r="O43" s="129"/>
      <c r="P43" s="93" t="s">
        <v>111</v>
      </c>
      <c r="Q43" s="94">
        <v>32</v>
      </c>
      <c r="R43" s="44">
        <v>6490</v>
      </c>
      <c r="S43" s="118">
        <f t="shared" si="9"/>
        <v>207680</v>
      </c>
      <c r="T43" s="129"/>
      <c r="U43" s="93" t="s">
        <v>111</v>
      </c>
      <c r="V43" s="94">
        <v>40</v>
      </c>
      <c r="W43" s="44">
        <v>4140</v>
      </c>
      <c r="X43" s="118">
        <f t="shared" si="10"/>
        <v>165600</v>
      </c>
    </row>
    <row r="44" spans="1:24" s="8" customFormat="1" ht="15" customHeight="1">
      <c r="A44" s="146">
        <v>6</v>
      </c>
      <c r="B44" s="313" t="s">
        <v>132</v>
      </c>
      <c r="C44" s="314"/>
      <c r="D44" s="315"/>
      <c r="E44" s="129"/>
      <c r="F44" s="93" t="s">
        <v>111</v>
      </c>
      <c r="G44" s="94">
        <v>2</v>
      </c>
      <c r="H44" s="44">
        <v>5000</v>
      </c>
      <c r="I44" s="118">
        <f t="shared" si="7"/>
        <v>10000</v>
      </c>
      <c r="J44" s="129"/>
      <c r="K44" s="93" t="s">
        <v>111</v>
      </c>
      <c r="L44" s="94">
        <v>0</v>
      </c>
      <c r="M44" s="44">
        <v>0</v>
      </c>
      <c r="N44" s="118">
        <f t="shared" si="8"/>
        <v>0</v>
      </c>
      <c r="O44" s="129"/>
      <c r="P44" s="93" t="s">
        <v>111</v>
      </c>
      <c r="Q44" s="94">
        <v>20</v>
      </c>
      <c r="R44" s="44">
        <v>2950</v>
      </c>
      <c r="S44" s="118">
        <f t="shared" si="9"/>
        <v>59000</v>
      </c>
      <c r="T44" s="129"/>
      <c r="U44" s="93" t="s">
        <v>111</v>
      </c>
      <c r="V44" s="94">
        <v>0</v>
      </c>
      <c r="W44" s="44">
        <v>0</v>
      </c>
      <c r="X44" s="118">
        <f t="shared" si="10"/>
        <v>0</v>
      </c>
    </row>
    <row r="45" spans="1:24" s="8" customFormat="1" ht="15" customHeight="1">
      <c r="A45" s="146">
        <v>5</v>
      </c>
      <c r="B45" s="313" t="s">
        <v>144</v>
      </c>
      <c r="C45" s="314"/>
      <c r="D45" s="315"/>
      <c r="E45" s="129"/>
      <c r="F45" s="93" t="s">
        <v>12</v>
      </c>
      <c r="G45" s="94">
        <v>1</v>
      </c>
      <c r="H45" s="44">
        <v>15000</v>
      </c>
      <c r="I45" s="118">
        <f t="shared" si="7"/>
        <v>15000</v>
      </c>
      <c r="J45" s="129"/>
      <c r="K45" s="93" t="s">
        <v>12</v>
      </c>
      <c r="L45" s="94">
        <v>1</v>
      </c>
      <c r="M45" s="44">
        <v>45024</v>
      </c>
      <c r="N45" s="118">
        <f t="shared" si="8"/>
        <v>45024</v>
      </c>
      <c r="O45" s="129"/>
      <c r="P45" s="93" t="s">
        <v>12</v>
      </c>
      <c r="Q45" s="94">
        <v>1</v>
      </c>
      <c r="R45" s="44">
        <v>9440</v>
      </c>
      <c r="S45" s="118">
        <f t="shared" si="9"/>
        <v>9440</v>
      </c>
      <c r="T45" s="129"/>
      <c r="U45" s="93" t="s">
        <v>12</v>
      </c>
      <c r="V45" s="94">
        <v>1</v>
      </c>
      <c r="W45" s="44">
        <v>15000</v>
      </c>
      <c r="X45" s="118">
        <f t="shared" si="10"/>
        <v>15000</v>
      </c>
    </row>
    <row r="46" spans="1:24" s="8" customFormat="1" ht="15" customHeight="1">
      <c r="A46" s="146">
        <v>6</v>
      </c>
      <c r="B46" s="313" t="s">
        <v>126</v>
      </c>
      <c r="C46" s="314"/>
      <c r="D46" s="315"/>
      <c r="E46" s="129"/>
      <c r="F46" s="93" t="s">
        <v>12</v>
      </c>
      <c r="G46" s="94">
        <v>1</v>
      </c>
      <c r="H46" s="44">
        <v>10000</v>
      </c>
      <c r="I46" s="118">
        <f t="shared" si="7"/>
        <v>10000</v>
      </c>
      <c r="J46" s="129"/>
      <c r="K46" s="93" t="s">
        <v>12</v>
      </c>
      <c r="L46" s="94">
        <v>1</v>
      </c>
      <c r="M46" s="44">
        <v>5511.24</v>
      </c>
      <c r="N46" s="118">
        <f t="shared" si="8"/>
        <v>5511.24</v>
      </c>
      <c r="O46" s="129"/>
      <c r="P46" s="93" t="s">
        <v>12</v>
      </c>
      <c r="Q46" s="94">
        <v>1</v>
      </c>
      <c r="R46" s="44">
        <v>32450</v>
      </c>
      <c r="S46" s="118">
        <f t="shared" si="9"/>
        <v>32450</v>
      </c>
      <c r="T46" s="129"/>
      <c r="U46" s="93" t="s">
        <v>12</v>
      </c>
      <c r="V46" s="94">
        <v>1</v>
      </c>
      <c r="W46" s="44">
        <v>5000</v>
      </c>
      <c r="X46" s="118">
        <f t="shared" si="10"/>
        <v>5000</v>
      </c>
    </row>
    <row r="47" spans="1:24" s="8" customFormat="1" ht="15" customHeight="1">
      <c r="A47" s="146">
        <v>7</v>
      </c>
      <c r="B47" s="313" t="s">
        <v>124</v>
      </c>
      <c r="C47" s="314"/>
      <c r="D47" s="315"/>
      <c r="E47" s="129"/>
      <c r="F47" s="93" t="s">
        <v>12</v>
      </c>
      <c r="G47" s="94">
        <v>1</v>
      </c>
      <c r="H47" s="44">
        <v>5000</v>
      </c>
      <c r="I47" s="118">
        <f t="shared" si="7"/>
        <v>5000</v>
      </c>
      <c r="J47" s="129"/>
      <c r="K47" s="93" t="s">
        <v>12</v>
      </c>
      <c r="L47" s="94">
        <v>1</v>
      </c>
      <c r="M47" s="44">
        <v>7348.32</v>
      </c>
      <c r="N47" s="118">
        <f t="shared" si="8"/>
        <v>7348.32</v>
      </c>
      <c r="O47" s="129"/>
      <c r="P47" s="93" t="s">
        <v>12</v>
      </c>
      <c r="Q47" s="94">
        <v>1</v>
      </c>
      <c r="R47" s="44">
        <v>10030</v>
      </c>
      <c r="S47" s="118">
        <f t="shared" si="9"/>
        <v>10030</v>
      </c>
      <c r="T47" s="129"/>
      <c r="U47" s="93" t="s">
        <v>12</v>
      </c>
      <c r="V47" s="94">
        <v>1</v>
      </c>
      <c r="W47" s="44">
        <v>5000</v>
      </c>
      <c r="X47" s="118">
        <f t="shared" si="10"/>
        <v>5000</v>
      </c>
    </row>
    <row r="48" spans="1:24" s="8" customFormat="1" ht="15" customHeight="1">
      <c r="A48" s="146">
        <v>8</v>
      </c>
      <c r="B48" s="313" t="s">
        <v>145</v>
      </c>
      <c r="C48" s="314"/>
      <c r="D48" s="315"/>
      <c r="E48" s="129"/>
      <c r="F48" s="93" t="s">
        <v>78</v>
      </c>
      <c r="G48" s="94">
        <v>3</v>
      </c>
      <c r="H48" s="44">
        <v>4000</v>
      </c>
      <c r="I48" s="118">
        <f t="shared" si="7"/>
        <v>12000</v>
      </c>
      <c r="J48" s="129"/>
      <c r="K48" s="93" t="s">
        <v>78</v>
      </c>
      <c r="L48" s="94">
        <v>1</v>
      </c>
      <c r="M48" s="44">
        <v>1890</v>
      </c>
      <c r="N48" s="118">
        <f t="shared" si="8"/>
        <v>1890</v>
      </c>
      <c r="O48" s="129"/>
      <c r="P48" s="93" t="s">
        <v>78</v>
      </c>
      <c r="Q48" s="94">
        <v>2</v>
      </c>
      <c r="R48" s="44">
        <v>1416</v>
      </c>
      <c r="S48" s="118">
        <f t="shared" si="9"/>
        <v>2832</v>
      </c>
      <c r="T48" s="129"/>
      <c r="U48" s="93" t="s">
        <v>78</v>
      </c>
      <c r="V48" s="94">
        <v>4</v>
      </c>
      <c r="W48" s="44">
        <v>2626</v>
      </c>
      <c r="X48" s="118">
        <f t="shared" si="10"/>
        <v>10504</v>
      </c>
    </row>
    <row r="49" spans="1:24" s="8" customFormat="1" ht="15" customHeight="1">
      <c r="A49" s="146">
        <v>9</v>
      </c>
      <c r="B49" s="313" t="s">
        <v>146</v>
      </c>
      <c r="C49" s="314"/>
      <c r="D49" s="315"/>
      <c r="E49" s="129"/>
      <c r="F49" s="93" t="s">
        <v>78</v>
      </c>
      <c r="G49" s="94">
        <v>2</v>
      </c>
      <c r="H49" s="44">
        <v>10000</v>
      </c>
      <c r="I49" s="118">
        <f t="shared" si="7"/>
        <v>20000</v>
      </c>
      <c r="J49" s="129"/>
      <c r="K49" s="93" t="s">
        <v>78</v>
      </c>
      <c r="L49" s="94">
        <v>1</v>
      </c>
      <c r="M49" s="44">
        <v>2887.5</v>
      </c>
      <c r="N49" s="118">
        <f t="shared" si="8"/>
        <v>2887.5</v>
      </c>
      <c r="O49" s="129"/>
      <c r="P49" s="93" t="s">
        <v>78</v>
      </c>
      <c r="Q49" s="94">
        <v>2</v>
      </c>
      <c r="R49" s="44">
        <v>4310</v>
      </c>
      <c r="S49" s="118">
        <f t="shared" si="9"/>
        <v>8620</v>
      </c>
      <c r="T49" s="129"/>
      <c r="U49" s="93" t="s">
        <v>78</v>
      </c>
      <c r="V49" s="94">
        <v>1</v>
      </c>
      <c r="W49" s="44">
        <v>5805</v>
      </c>
      <c r="X49" s="118">
        <f t="shared" si="10"/>
        <v>5805</v>
      </c>
    </row>
    <row r="50" spans="1:24" s="8" customFormat="1" ht="15" customHeight="1">
      <c r="A50" s="146">
        <v>10</v>
      </c>
      <c r="B50" s="313" t="s">
        <v>147</v>
      </c>
      <c r="C50" s="314"/>
      <c r="D50" s="315"/>
      <c r="E50" s="129"/>
      <c r="F50" s="93" t="s">
        <v>12</v>
      </c>
      <c r="G50" s="94">
        <v>1</v>
      </c>
      <c r="H50" s="44">
        <v>5000</v>
      </c>
      <c r="I50" s="118">
        <f t="shared" si="7"/>
        <v>5000</v>
      </c>
      <c r="J50" s="129"/>
      <c r="K50" s="93" t="s">
        <v>12</v>
      </c>
      <c r="L50" s="94">
        <v>1</v>
      </c>
      <c r="M50" s="44">
        <v>1680</v>
      </c>
      <c r="N50" s="118">
        <f t="shared" si="8"/>
        <v>1680</v>
      </c>
      <c r="O50" s="129"/>
      <c r="P50" s="93" t="s">
        <v>12</v>
      </c>
      <c r="Q50" s="94">
        <v>1</v>
      </c>
      <c r="R50" s="44">
        <v>2950</v>
      </c>
      <c r="S50" s="118">
        <f t="shared" si="9"/>
        <v>2950</v>
      </c>
      <c r="T50" s="129"/>
      <c r="U50" s="93" t="s">
        <v>12</v>
      </c>
      <c r="V50" s="94">
        <v>1</v>
      </c>
      <c r="W50" s="44">
        <v>9750</v>
      </c>
      <c r="X50" s="118">
        <f t="shared" si="10"/>
        <v>9750</v>
      </c>
    </row>
    <row r="51" spans="1:24" s="8" customFormat="1" ht="15" customHeight="1">
      <c r="A51" s="146">
        <v>11</v>
      </c>
      <c r="B51" s="313" t="s">
        <v>143</v>
      </c>
      <c r="C51" s="314"/>
      <c r="D51" s="315"/>
      <c r="E51" s="129"/>
      <c r="F51" s="93" t="s">
        <v>12</v>
      </c>
      <c r="G51" s="94">
        <v>1</v>
      </c>
      <c r="H51" s="44">
        <v>150000</v>
      </c>
      <c r="I51" s="118">
        <f t="shared" si="7"/>
        <v>150000</v>
      </c>
      <c r="J51" s="129"/>
      <c r="K51" s="93" t="s">
        <v>12</v>
      </c>
      <c r="L51" s="94">
        <v>0</v>
      </c>
      <c r="M51" s="44">
        <v>0</v>
      </c>
      <c r="N51" s="118">
        <f t="shared" si="8"/>
        <v>0</v>
      </c>
      <c r="O51" s="129"/>
      <c r="P51" s="93" t="s">
        <v>12</v>
      </c>
      <c r="Q51" s="94">
        <v>1</v>
      </c>
      <c r="R51" s="44">
        <v>41300</v>
      </c>
      <c r="S51" s="118">
        <f t="shared" si="9"/>
        <v>41300</v>
      </c>
      <c r="T51" s="129"/>
      <c r="U51" s="93" t="s">
        <v>12</v>
      </c>
      <c r="V51" s="94">
        <v>1</v>
      </c>
      <c r="W51" s="44">
        <v>65000</v>
      </c>
      <c r="X51" s="118">
        <f t="shared" si="10"/>
        <v>65000</v>
      </c>
    </row>
    <row r="52" spans="1:24" s="8" customFormat="1" ht="15" customHeight="1">
      <c r="A52" s="147"/>
      <c r="B52" s="340" t="s">
        <v>50</v>
      </c>
      <c r="C52" s="341"/>
      <c r="D52" s="342"/>
      <c r="E52" s="129"/>
      <c r="F52" s="93"/>
      <c r="G52" s="94"/>
      <c r="H52" s="123"/>
      <c r="I52" s="119">
        <f>SUM(I40:I51)</f>
        <v>540750</v>
      </c>
      <c r="J52" s="129"/>
      <c r="K52" s="93"/>
      <c r="L52" s="94"/>
      <c r="M52" s="123"/>
      <c r="N52" s="119">
        <f>SUM(N40:N51)</f>
        <v>416196.06</v>
      </c>
      <c r="O52" s="129"/>
      <c r="P52" s="93"/>
      <c r="Q52" s="94"/>
      <c r="R52" s="123"/>
      <c r="S52" s="119">
        <v>476838</v>
      </c>
      <c r="T52" s="129"/>
      <c r="U52" s="93"/>
      <c r="V52" s="94"/>
      <c r="W52" s="123"/>
      <c r="X52" s="119">
        <f>SUM(X40:X51)</f>
        <v>450809</v>
      </c>
    </row>
    <row r="53" spans="1:24" s="8" customFormat="1" ht="15" customHeight="1">
      <c r="A53" s="147"/>
      <c r="B53" s="186"/>
      <c r="C53" s="187"/>
      <c r="D53" s="188"/>
      <c r="E53" s="129"/>
      <c r="F53" s="93"/>
      <c r="G53" s="94"/>
      <c r="H53" s="123"/>
      <c r="I53" s="119"/>
      <c r="J53" s="129"/>
      <c r="K53" s="93"/>
      <c r="L53" s="94"/>
      <c r="M53" s="123"/>
      <c r="N53" s="119"/>
      <c r="O53" s="129"/>
      <c r="P53" s="93"/>
      <c r="Q53" s="94"/>
      <c r="R53" s="123"/>
      <c r="S53" s="119"/>
      <c r="T53" s="129"/>
      <c r="U53" s="93"/>
      <c r="V53" s="94"/>
      <c r="W53" s="123"/>
      <c r="X53" s="119"/>
    </row>
    <row r="54" spans="1:24" s="8" customFormat="1">
      <c r="A54" s="148" t="s">
        <v>139</v>
      </c>
      <c r="B54" s="284" t="s">
        <v>118</v>
      </c>
      <c r="C54" s="325"/>
      <c r="D54" s="326"/>
      <c r="E54" s="129"/>
      <c r="F54" s="93"/>
      <c r="G54" s="94"/>
      <c r="H54" s="123"/>
      <c r="I54" s="118"/>
      <c r="J54" s="129"/>
      <c r="K54" s="93"/>
      <c r="L54" s="94"/>
      <c r="M54" s="123"/>
      <c r="N54" s="118"/>
      <c r="O54" s="129"/>
      <c r="P54" s="93"/>
      <c r="Q54" s="94"/>
      <c r="R54" s="123"/>
      <c r="S54" s="118"/>
      <c r="T54" s="129"/>
      <c r="U54" s="93"/>
      <c r="V54" s="94"/>
      <c r="W54" s="123"/>
      <c r="X54" s="118"/>
    </row>
    <row r="55" spans="1:24" s="8" customFormat="1" ht="15" customHeight="1">
      <c r="A55" s="146">
        <v>1</v>
      </c>
      <c r="B55" s="313" t="s">
        <v>121</v>
      </c>
      <c r="C55" s="314"/>
      <c r="D55" s="315"/>
      <c r="E55" s="129"/>
      <c r="F55" s="93" t="s">
        <v>78</v>
      </c>
      <c r="G55" s="94">
        <v>6</v>
      </c>
      <c r="H55" s="44">
        <v>25000</v>
      </c>
      <c r="I55" s="118">
        <f t="shared" ref="I55:I60" si="11">H55*G55</f>
        <v>150000</v>
      </c>
      <c r="J55" s="129"/>
      <c r="K55" s="93" t="s">
        <v>78</v>
      </c>
      <c r="L55" s="94">
        <v>9</v>
      </c>
      <c r="M55" s="44">
        <v>31500</v>
      </c>
      <c r="N55" s="118">
        <f t="shared" ref="N55:N69" si="12">M55*L55</f>
        <v>283500</v>
      </c>
      <c r="O55" s="129"/>
      <c r="P55" s="93" t="s">
        <v>78</v>
      </c>
      <c r="Q55" s="94">
        <v>9</v>
      </c>
      <c r="R55" s="44">
        <v>23600</v>
      </c>
      <c r="S55" s="118">
        <f t="shared" ref="S55:S69" si="13">R55*Q55</f>
        <v>212400</v>
      </c>
      <c r="T55" s="129"/>
      <c r="U55" s="93" t="s">
        <v>78</v>
      </c>
      <c r="V55" s="94">
        <v>7</v>
      </c>
      <c r="W55" s="44">
        <v>33100</v>
      </c>
      <c r="X55" s="118">
        <f t="shared" ref="X55:X69" si="14">W55*V55</f>
        <v>231700</v>
      </c>
    </row>
    <row r="56" spans="1:24" s="8" customFormat="1" ht="15" customHeight="1">
      <c r="A56" s="146">
        <v>2</v>
      </c>
      <c r="B56" s="313" t="s">
        <v>122</v>
      </c>
      <c r="C56" s="314"/>
      <c r="D56" s="315"/>
      <c r="E56" s="129"/>
      <c r="F56" s="93" t="s">
        <v>111</v>
      </c>
      <c r="G56" s="94">
        <v>8</v>
      </c>
      <c r="H56" s="44">
        <v>4000</v>
      </c>
      <c r="I56" s="118">
        <f t="shared" si="11"/>
        <v>32000</v>
      </c>
      <c r="J56" s="129"/>
      <c r="K56" s="93" t="s">
        <v>111</v>
      </c>
      <c r="L56" s="94">
        <v>42</v>
      </c>
      <c r="M56" s="44">
        <v>1995</v>
      </c>
      <c r="N56" s="118">
        <f t="shared" si="12"/>
        <v>83790</v>
      </c>
      <c r="O56" s="129"/>
      <c r="P56" s="93" t="s">
        <v>111</v>
      </c>
      <c r="Q56" s="94">
        <v>12</v>
      </c>
      <c r="R56" s="44">
        <v>1121</v>
      </c>
      <c r="S56" s="118">
        <f t="shared" si="13"/>
        <v>13452</v>
      </c>
      <c r="T56" s="129"/>
      <c r="U56" s="93" t="s">
        <v>111</v>
      </c>
      <c r="V56" s="94">
        <v>10</v>
      </c>
      <c r="W56" s="44">
        <v>6100</v>
      </c>
      <c r="X56" s="118">
        <f t="shared" si="14"/>
        <v>61000</v>
      </c>
    </row>
    <row r="57" spans="1:24" s="8" customFormat="1" ht="15" customHeight="1">
      <c r="A57" s="146">
        <v>3</v>
      </c>
      <c r="B57" s="313" t="s">
        <v>130</v>
      </c>
      <c r="C57" s="314"/>
      <c r="D57" s="315"/>
      <c r="E57" s="129"/>
      <c r="F57" s="93" t="s">
        <v>111</v>
      </c>
      <c r="G57" s="94">
        <v>10</v>
      </c>
      <c r="H57" s="44">
        <v>2625</v>
      </c>
      <c r="I57" s="118">
        <f t="shared" si="11"/>
        <v>26250</v>
      </c>
      <c r="J57" s="129"/>
      <c r="K57" s="93" t="s">
        <v>111</v>
      </c>
      <c r="L57" s="94">
        <v>16</v>
      </c>
      <c r="M57" s="44">
        <v>2924.25</v>
      </c>
      <c r="N57" s="118">
        <f t="shared" si="12"/>
        <v>46788</v>
      </c>
      <c r="O57" s="129"/>
      <c r="P57" s="93" t="s">
        <v>111</v>
      </c>
      <c r="Q57" s="94">
        <v>8</v>
      </c>
      <c r="R57" s="44">
        <v>1652</v>
      </c>
      <c r="S57" s="118">
        <f t="shared" si="13"/>
        <v>13216</v>
      </c>
      <c r="T57" s="129"/>
      <c r="U57" s="93" t="s">
        <v>111</v>
      </c>
      <c r="V57" s="94">
        <v>10</v>
      </c>
      <c r="W57" s="44">
        <v>4140</v>
      </c>
      <c r="X57" s="118">
        <f t="shared" si="14"/>
        <v>41400</v>
      </c>
    </row>
    <row r="58" spans="1:24" s="8" customFormat="1" ht="15" customHeight="1">
      <c r="A58" s="146">
        <v>4</v>
      </c>
      <c r="B58" s="313" t="s">
        <v>131</v>
      </c>
      <c r="C58" s="314"/>
      <c r="D58" s="315"/>
      <c r="E58" s="129"/>
      <c r="F58" s="93" t="s">
        <v>111</v>
      </c>
      <c r="G58" s="94">
        <v>4</v>
      </c>
      <c r="H58" s="44">
        <v>3500</v>
      </c>
      <c r="I58" s="118">
        <f t="shared" si="11"/>
        <v>14000</v>
      </c>
      <c r="J58" s="129"/>
      <c r="K58" s="93" t="s">
        <v>111</v>
      </c>
      <c r="L58" s="94">
        <v>18</v>
      </c>
      <c r="M58" s="44">
        <v>1890</v>
      </c>
      <c r="N58" s="118">
        <f t="shared" si="12"/>
        <v>34020</v>
      </c>
      <c r="O58" s="129"/>
      <c r="P58" s="93" t="s">
        <v>111</v>
      </c>
      <c r="Q58" s="94">
        <v>10</v>
      </c>
      <c r="R58" s="44">
        <v>1003</v>
      </c>
      <c r="S58" s="118">
        <f t="shared" si="13"/>
        <v>10030</v>
      </c>
      <c r="T58" s="129"/>
      <c r="U58" s="93" t="s">
        <v>111</v>
      </c>
      <c r="V58" s="94">
        <v>10</v>
      </c>
      <c r="W58" s="44">
        <v>1690</v>
      </c>
      <c r="X58" s="118">
        <f t="shared" si="14"/>
        <v>16900</v>
      </c>
    </row>
    <row r="59" spans="1:24" s="8" customFormat="1" ht="15" customHeight="1">
      <c r="A59" s="146">
        <v>5</v>
      </c>
      <c r="B59" s="313" t="s">
        <v>123</v>
      </c>
      <c r="C59" s="314"/>
      <c r="D59" s="315"/>
      <c r="E59" s="129"/>
      <c r="F59" s="93" t="s">
        <v>111</v>
      </c>
      <c r="G59" s="94">
        <v>22</v>
      </c>
      <c r="H59" s="44">
        <v>5625</v>
      </c>
      <c r="I59" s="118">
        <f t="shared" si="11"/>
        <v>123750</v>
      </c>
      <c r="J59" s="129"/>
      <c r="K59" s="93" t="s">
        <v>111</v>
      </c>
      <c r="L59" s="94">
        <v>18</v>
      </c>
      <c r="M59" s="44">
        <v>3234</v>
      </c>
      <c r="N59" s="118">
        <f t="shared" si="12"/>
        <v>58212</v>
      </c>
      <c r="O59" s="129"/>
      <c r="P59" s="93" t="s">
        <v>111</v>
      </c>
      <c r="Q59" s="94">
        <v>34</v>
      </c>
      <c r="R59" s="44">
        <v>6490</v>
      </c>
      <c r="S59" s="118">
        <f t="shared" si="13"/>
        <v>220660</v>
      </c>
      <c r="T59" s="129"/>
      <c r="U59" s="93" t="s">
        <v>111</v>
      </c>
      <c r="V59" s="94">
        <v>22</v>
      </c>
      <c r="W59" s="44">
        <v>1800</v>
      </c>
      <c r="X59" s="118">
        <f t="shared" si="14"/>
        <v>39600</v>
      </c>
    </row>
    <row r="60" spans="1:24" s="8" customFormat="1" ht="15" customHeight="1">
      <c r="A60" s="146">
        <v>6</v>
      </c>
      <c r="B60" s="313" t="s">
        <v>133</v>
      </c>
      <c r="C60" s="314"/>
      <c r="D60" s="315"/>
      <c r="E60" s="129"/>
      <c r="F60" s="93" t="s">
        <v>111</v>
      </c>
      <c r="G60" s="94">
        <v>22</v>
      </c>
      <c r="H60" s="44">
        <v>5000</v>
      </c>
      <c r="I60" s="118">
        <f t="shared" si="11"/>
        <v>110000</v>
      </c>
      <c r="J60" s="129"/>
      <c r="K60" s="93" t="s">
        <v>111</v>
      </c>
      <c r="L60" s="94">
        <v>32</v>
      </c>
      <c r="M60" s="44">
        <v>3790.5</v>
      </c>
      <c r="N60" s="118">
        <f t="shared" si="12"/>
        <v>121296</v>
      </c>
      <c r="O60" s="129"/>
      <c r="P60" s="93" t="s">
        <v>111</v>
      </c>
      <c r="Q60" s="94">
        <v>26</v>
      </c>
      <c r="R60" s="44">
        <v>2950</v>
      </c>
      <c r="S60" s="118">
        <f t="shared" si="13"/>
        <v>76700</v>
      </c>
      <c r="T60" s="129"/>
      <c r="U60" s="93" t="s">
        <v>111</v>
      </c>
      <c r="V60" s="94">
        <v>30</v>
      </c>
      <c r="W60" s="44">
        <v>5365</v>
      </c>
      <c r="X60" s="118">
        <f t="shared" si="14"/>
        <v>160950</v>
      </c>
    </row>
    <row r="61" spans="1:24" s="8" customFormat="1" ht="15" customHeight="1">
      <c r="A61" s="146">
        <v>7</v>
      </c>
      <c r="B61" s="313" t="s">
        <v>144</v>
      </c>
      <c r="C61" s="314"/>
      <c r="D61" s="315"/>
      <c r="E61" s="129"/>
      <c r="F61" s="93" t="s">
        <v>12</v>
      </c>
      <c r="G61" s="94">
        <v>1</v>
      </c>
      <c r="H61" s="44">
        <v>15000</v>
      </c>
      <c r="I61" s="118">
        <f t="shared" ref="I61:I69" si="15">H61*G61</f>
        <v>15000</v>
      </c>
      <c r="J61" s="129"/>
      <c r="K61" s="93" t="s">
        <v>12</v>
      </c>
      <c r="L61" s="94">
        <v>1</v>
      </c>
      <c r="M61" s="44">
        <v>67536</v>
      </c>
      <c r="N61" s="118">
        <f t="shared" si="12"/>
        <v>67536</v>
      </c>
      <c r="O61" s="129"/>
      <c r="P61" s="93" t="s">
        <v>12</v>
      </c>
      <c r="Q61" s="94">
        <v>1</v>
      </c>
      <c r="R61" s="44">
        <v>14160</v>
      </c>
      <c r="S61" s="118">
        <f t="shared" si="13"/>
        <v>14160</v>
      </c>
      <c r="T61" s="129"/>
      <c r="U61" s="93" t="s">
        <v>12</v>
      </c>
      <c r="V61" s="94">
        <v>1</v>
      </c>
      <c r="W61" s="44">
        <v>15000</v>
      </c>
      <c r="X61" s="118">
        <f t="shared" si="14"/>
        <v>15000</v>
      </c>
    </row>
    <row r="62" spans="1:24" s="8" customFormat="1" ht="15" customHeight="1">
      <c r="A62" s="146">
        <v>8</v>
      </c>
      <c r="B62" s="313" t="s">
        <v>126</v>
      </c>
      <c r="C62" s="314"/>
      <c r="D62" s="315"/>
      <c r="E62" s="129"/>
      <c r="F62" s="93" t="s">
        <v>12</v>
      </c>
      <c r="G62" s="94">
        <v>1</v>
      </c>
      <c r="H62" s="44">
        <v>15000</v>
      </c>
      <c r="I62" s="118">
        <f t="shared" si="15"/>
        <v>15000</v>
      </c>
      <c r="J62" s="129"/>
      <c r="K62" s="93" t="s">
        <v>12</v>
      </c>
      <c r="L62" s="94">
        <v>1</v>
      </c>
      <c r="M62" s="44">
        <v>5511.24</v>
      </c>
      <c r="N62" s="118">
        <f t="shared" si="12"/>
        <v>5511.24</v>
      </c>
      <c r="O62" s="129"/>
      <c r="P62" s="93" t="s">
        <v>12</v>
      </c>
      <c r="Q62" s="94">
        <v>1</v>
      </c>
      <c r="R62" s="44">
        <v>17700</v>
      </c>
      <c r="S62" s="118">
        <f t="shared" si="13"/>
        <v>17700</v>
      </c>
      <c r="T62" s="129"/>
      <c r="U62" s="93" t="s">
        <v>12</v>
      </c>
      <c r="V62" s="94">
        <v>1</v>
      </c>
      <c r="W62" s="44">
        <v>10000</v>
      </c>
      <c r="X62" s="118">
        <f t="shared" si="14"/>
        <v>10000</v>
      </c>
    </row>
    <row r="63" spans="1:24" s="8" customFormat="1" ht="15" customHeight="1">
      <c r="A63" s="146">
        <v>9</v>
      </c>
      <c r="B63" s="313" t="s">
        <v>125</v>
      </c>
      <c r="C63" s="314"/>
      <c r="D63" s="315"/>
      <c r="E63" s="129"/>
      <c r="F63" s="93" t="s">
        <v>12</v>
      </c>
      <c r="G63" s="94">
        <v>1</v>
      </c>
      <c r="H63" s="44">
        <v>15000</v>
      </c>
      <c r="I63" s="118">
        <f t="shared" si="15"/>
        <v>15000</v>
      </c>
      <c r="J63" s="129"/>
      <c r="K63" s="93" t="s">
        <v>12</v>
      </c>
      <c r="L63" s="94">
        <v>1</v>
      </c>
      <c r="M63" s="44">
        <v>19806.189999999999</v>
      </c>
      <c r="N63" s="118">
        <f t="shared" si="12"/>
        <v>19806.189999999999</v>
      </c>
      <c r="O63" s="129"/>
      <c r="P63" s="93" t="s">
        <v>12</v>
      </c>
      <c r="Q63" s="94">
        <v>1</v>
      </c>
      <c r="R63" s="44">
        <v>14750</v>
      </c>
      <c r="S63" s="118">
        <f t="shared" si="13"/>
        <v>14750</v>
      </c>
      <c r="T63" s="129"/>
      <c r="U63" s="93" t="s">
        <v>12</v>
      </c>
      <c r="V63" s="94">
        <v>1</v>
      </c>
      <c r="W63" s="44">
        <v>5000</v>
      </c>
      <c r="X63" s="118">
        <f t="shared" si="14"/>
        <v>5000</v>
      </c>
    </row>
    <row r="64" spans="1:24" s="8" customFormat="1" ht="15" customHeight="1">
      <c r="A64" s="146">
        <v>10</v>
      </c>
      <c r="B64" s="313" t="s">
        <v>145</v>
      </c>
      <c r="C64" s="314"/>
      <c r="D64" s="315"/>
      <c r="E64" s="129"/>
      <c r="F64" s="93" t="s">
        <v>78</v>
      </c>
      <c r="G64" s="94">
        <v>3</v>
      </c>
      <c r="H64" s="44">
        <v>4000</v>
      </c>
      <c r="I64" s="118">
        <f t="shared" si="15"/>
        <v>12000</v>
      </c>
      <c r="J64" s="129"/>
      <c r="K64" s="93" t="s">
        <v>78</v>
      </c>
      <c r="L64" s="94">
        <v>1</v>
      </c>
      <c r="M64" s="44">
        <v>1890</v>
      </c>
      <c r="N64" s="118">
        <f t="shared" si="12"/>
        <v>1890</v>
      </c>
      <c r="O64" s="129"/>
      <c r="P64" s="93" t="s">
        <v>78</v>
      </c>
      <c r="Q64" s="94">
        <v>2</v>
      </c>
      <c r="R64" s="44">
        <v>1416</v>
      </c>
      <c r="S64" s="118">
        <f t="shared" si="13"/>
        <v>2832</v>
      </c>
      <c r="T64" s="129"/>
      <c r="U64" s="93" t="s">
        <v>78</v>
      </c>
      <c r="V64" s="94">
        <v>4</v>
      </c>
      <c r="W64" s="44">
        <v>475</v>
      </c>
      <c r="X64" s="118">
        <f t="shared" si="14"/>
        <v>1900</v>
      </c>
    </row>
    <row r="65" spans="1:24" s="8" customFormat="1" ht="15" customHeight="1">
      <c r="A65" s="146">
        <v>11</v>
      </c>
      <c r="B65" s="313" t="s">
        <v>146</v>
      </c>
      <c r="C65" s="314"/>
      <c r="D65" s="315"/>
      <c r="E65" s="129"/>
      <c r="F65" s="93" t="s">
        <v>78</v>
      </c>
      <c r="G65" s="94">
        <v>2</v>
      </c>
      <c r="H65" s="44">
        <v>10000</v>
      </c>
      <c r="I65" s="118">
        <f t="shared" si="15"/>
        <v>20000</v>
      </c>
      <c r="J65" s="129"/>
      <c r="K65" s="93" t="s">
        <v>78</v>
      </c>
      <c r="L65" s="94">
        <v>1</v>
      </c>
      <c r="M65" s="44">
        <v>2887.5</v>
      </c>
      <c r="N65" s="118">
        <f t="shared" si="12"/>
        <v>2887.5</v>
      </c>
      <c r="O65" s="129"/>
      <c r="P65" s="93" t="s">
        <v>78</v>
      </c>
      <c r="Q65" s="94">
        <v>2</v>
      </c>
      <c r="R65" s="44">
        <v>4130</v>
      </c>
      <c r="S65" s="118">
        <f t="shared" si="13"/>
        <v>8260</v>
      </c>
      <c r="T65" s="129"/>
      <c r="U65" s="93" t="s">
        <v>78</v>
      </c>
      <c r="V65" s="94">
        <v>1</v>
      </c>
      <c r="W65" s="44">
        <v>650</v>
      </c>
      <c r="X65" s="118">
        <f t="shared" si="14"/>
        <v>650</v>
      </c>
    </row>
    <row r="66" spans="1:24" s="8" customFormat="1" ht="15" customHeight="1">
      <c r="A66" s="146">
        <v>12</v>
      </c>
      <c r="B66" s="313" t="s">
        <v>147</v>
      </c>
      <c r="C66" s="314"/>
      <c r="D66" s="315"/>
      <c r="E66" s="129"/>
      <c r="F66" s="93" t="s">
        <v>12</v>
      </c>
      <c r="G66" s="94">
        <v>1</v>
      </c>
      <c r="H66" s="44">
        <v>5000</v>
      </c>
      <c r="I66" s="118">
        <f t="shared" si="15"/>
        <v>5000</v>
      </c>
      <c r="J66" s="129"/>
      <c r="K66" s="93" t="s">
        <v>12</v>
      </c>
      <c r="L66" s="94">
        <v>1</v>
      </c>
      <c r="M66" s="44">
        <v>7560</v>
      </c>
      <c r="N66" s="118">
        <f t="shared" si="12"/>
        <v>7560</v>
      </c>
      <c r="O66" s="129"/>
      <c r="P66" s="93" t="s">
        <v>12</v>
      </c>
      <c r="Q66" s="94">
        <v>1</v>
      </c>
      <c r="R66" s="44">
        <v>2950</v>
      </c>
      <c r="S66" s="118">
        <f t="shared" si="13"/>
        <v>2950</v>
      </c>
      <c r="T66" s="129"/>
      <c r="U66" s="93" t="s">
        <v>12</v>
      </c>
      <c r="V66" s="94">
        <v>70</v>
      </c>
      <c r="W66" s="44">
        <v>3185</v>
      </c>
      <c r="X66" s="118">
        <f t="shared" si="14"/>
        <v>222950</v>
      </c>
    </row>
    <row r="67" spans="1:24" s="8" customFormat="1" ht="15" customHeight="1">
      <c r="A67" s="146">
        <v>13</v>
      </c>
      <c r="B67" s="313" t="s">
        <v>143</v>
      </c>
      <c r="C67" s="314"/>
      <c r="D67" s="315"/>
      <c r="E67" s="129"/>
      <c r="F67" s="93" t="s">
        <v>12</v>
      </c>
      <c r="G67" s="94">
        <v>1</v>
      </c>
      <c r="H67" s="44">
        <v>150000</v>
      </c>
      <c r="I67" s="118">
        <f t="shared" si="15"/>
        <v>150000</v>
      </c>
      <c r="J67" s="129"/>
      <c r="K67" s="93" t="s">
        <v>12</v>
      </c>
      <c r="L67" s="94">
        <v>0</v>
      </c>
      <c r="M67" s="44">
        <v>0</v>
      </c>
      <c r="N67" s="118">
        <f t="shared" si="12"/>
        <v>0</v>
      </c>
      <c r="O67" s="129"/>
      <c r="P67" s="93" t="s">
        <v>12</v>
      </c>
      <c r="Q67" s="94">
        <v>1</v>
      </c>
      <c r="R67" s="44">
        <v>44840</v>
      </c>
      <c r="S67" s="118">
        <f t="shared" si="13"/>
        <v>44840</v>
      </c>
      <c r="T67" s="129"/>
      <c r="U67" s="93" t="s">
        <v>12</v>
      </c>
      <c r="V67" s="94">
        <v>1</v>
      </c>
      <c r="W67" s="44">
        <v>30000</v>
      </c>
      <c r="X67" s="118">
        <f t="shared" si="14"/>
        <v>30000</v>
      </c>
    </row>
    <row r="68" spans="1:24" s="8" customFormat="1" ht="15" customHeight="1">
      <c r="A68" s="146">
        <v>14</v>
      </c>
      <c r="B68" s="313" t="s">
        <v>127</v>
      </c>
      <c r="C68" s="314"/>
      <c r="D68" s="315"/>
      <c r="E68" s="129"/>
      <c r="F68" s="93" t="s">
        <v>78</v>
      </c>
      <c r="G68" s="94">
        <v>0</v>
      </c>
      <c r="H68" s="44">
        <v>0</v>
      </c>
      <c r="I68" s="118">
        <f t="shared" si="15"/>
        <v>0</v>
      </c>
      <c r="J68" s="129"/>
      <c r="K68" s="93" t="s">
        <v>78</v>
      </c>
      <c r="L68" s="94">
        <v>0</v>
      </c>
      <c r="M68" s="44">
        <v>0</v>
      </c>
      <c r="N68" s="118">
        <f t="shared" si="12"/>
        <v>0</v>
      </c>
      <c r="O68" s="129"/>
      <c r="P68" s="93" t="s">
        <v>78</v>
      </c>
      <c r="Q68" s="94">
        <v>0</v>
      </c>
      <c r="R68" s="44">
        <v>0</v>
      </c>
      <c r="S68" s="118">
        <f t="shared" si="13"/>
        <v>0</v>
      </c>
      <c r="T68" s="129"/>
      <c r="U68" s="93" t="s">
        <v>78</v>
      </c>
      <c r="V68" s="94">
        <v>4</v>
      </c>
      <c r="W68" s="44">
        <v>15899</v>
      </c>
      <c r="X68" s="118">
        <f t="shared" si="14"/>
        <v>63596</v>
      </c>
    </row>
    <row r="69" spans="1:24" s="8" customFormat="1" ht="15" customHeight="1">
      <c r="A69" s="146">
        <v>15</v>
      </c>
      <c r="B69" s="313" t="s">
        <v>128</v>
      </c>
      <c r="C69" s="314"/>
      <c r="D69" s="315"/>
      <c r="E69" s="129"/>
      <c r="F69" s="93" t="s">
        <v>111</v>
      </c>
      <c r="G69" s="94">
        <v>0</v>
      </c>
      <c r="H69" s="44">
        <v>0</v>
      </c>
      <c r="I69" s="118">
        <f t="shared" si="15"/>
        <v>0</v>
      </c>
      <c r="J69" s="129"/>
      <c r="K69" s="93" t="s">
        <v>111</v>
      </c>
      <c r="L69" s="94">
        <v>0</v>
      </c>
      <c r="M69" s="44">
        <v>0</v>
      </c>
      <c r="N69" s="118">
        <f t="shared" si="12"/>
        <v>0</v>
      </c>
      <c r="O69" s="129"/>
      <c r="P69" s="93" t="s">
        <v>111</v>
      </c>
      <c r="Q69" s="94">
        <v>0</v>
      </c>
      <c r="R69" s="44">
        <v>0</v>
      </c>
      <c r="S69" s="118">
        <f t="shared" si="13"/>
        <v>0</v>
      </c>
      <c r="T69" s="129"/>
      <c r="U69" s="93" t="s">
        <v>111</v>
      </c>
      <c r="V69" s="94">
        <v>35</v>
      </c>
      <c r="W69" s="44">
        <v>2010</v>
      </c>
      <c r="X69" s="118">
        <f t="shared" si="14"/>
        <v>70350</v>
      </c>
    </row>
    <row r="70" spans="1:24" s="8" customFormat="1" ht="15" customHeight="1">
      <c r="A70" s="146"/>
      <c r="B70" s="340" t="s">
        <v>50</v>
      </c>
      <c r="C70" s="341"/>
      <c r="D70" s="342"/>
      <c r="E70" s="129"/>
      <c r="F70" s="93"/>
      <c r="G70" s="94"/>
      <c r="H70" s="123"/>
      <c r="I70" s="119">
        <f>SUM(I55:I69)</f>
        <v>688000</v>
      </c>
      <c r="J70" s="129"/>
      <c r="K70" s="93"/>
      <c r="L70" s="94"/>
      <c r="M70" s="123"/>
      <c r="N70" s="119">
        <f>SUM(N55:N69)</f>
        <v>732796.92999999993</v>
      </c>
      <c r="O70" s="129"/>
      <c r="P70" s="93"/>
      <c r="Q70" s="94"/>
      <c r="R70" s="123"/>
      <c r="S70" s="119">
        <f>SUM(S55:S69)</f>
        <v>651950</v>
      </c>
      <c r="T70" s="129"/>
      <c r="U70" s="93"/>
      <c r="V70" s="94"/>
      <c r="W70" s="123"/>
      <c r="X70" s="119">
        <f>SUM(X55:X69)</f>
        <v>970996</v>
      </c>
    </row>
    <row r="71" spans="1:24" s="8" customFormat="1" ht="15" customHeight="1">
      <c r="A71" s="147"/>
      <c r="B71" s="175"/>
      <c r="C71" s="176"/>
      <c r="D71" s="177"/>
      <c r="E71" s="129"/>
      <c r="F71" s="93"/>
      <c r="G71" s="94"/>
      <c r="H71" s="123"/>
      <c r="I71" s="118"/>
      <c r="J71" s="129"/>
      <c r="K71" s="93"/>
      <c r="L71" s="94"/>
      <c r="M71" s="123"/>
      <c r="N71" s="118"/>
      <c r="O71" s="129"/>
      <c r="P71" s="93"/>
      <c r="Q71" s="94"/>
      <c r="R71" s="123"/>
      <c r="S71" s="118"/>
      <c r="T71" s="129"/>
      <c r="U71" s="93"/>
      <c r="V71" s="94"/>
      <c r="W71" s="123"/>
      <c r="X71" s="118"/>
    </row>
    <row r="72" spans="1:24" s="8" customFormat="1" ht="29.25" customHeight="1">
      <c r="A72" s="148" t="s">
        <v>68</v>
      </c>
      <c r="B72" s="284" t="s">
        <v>117</v>
      </c>
      <c r="C72" s="325"/>
      <c r="D72" s="326"/>
      <c r="E72" s="129"/>
      <c r="F72" s="93"/>
      <c r="G72" s="94"/>
      <c r="H72" s="123"/>
      <c r="I72" s="118"/>
      <c r="J72" s="129"/>
      <c r="K72" s="93"/>
      <c r="L72" s="94"/>
      <c r="M72" s="123"/>
      <c r="N72" s="118"/>
      <c r="O72" s="129"/>
      <c r="P72" s="93"/>
      <c r="Q72" s="94"/>
      <c r="R72" s="123"/>
      <c r="S72" s="118"/>
      <c r="T72" s="129"/>
      <c r="U72" s="93"/>
      <c r="V72" s="94"/>
      <c r="W72" s="123"/>
      <c r="X72" s="118"/>
    </row>
    <row r="73" spans="1:24" s="8" customFormat="1" ht="15" customHeight="1">
      <c r="A73" s="146">
        <v>1</v>
      </c>
      <c r="B73" s="313" t="s">
        <v>127</v>
      </c>
      <c r="C73" s="314"/>
      <c r="D73" s="315"/>
      <c r="E73" s="129"/>
      <c r="F73" s="93" t="s">
        <v>78</v>
      </c>
      <c r="G73" s="94">
        <v>30</v>
      </c>
      <c r="H73" s="44">
        <v>11250</v>
      </c>
      <c r="I73" s="118">
        <f t="shared" ref="I73:I78" si="16">H73*G73</f>
        <v>337500</v>
      </c>
      <c r="J73" s="129"/>
      <c r="K73" s="93" t="s">
        <v>78</v>
      </c>
      <c r="L73" s="94">
        <v>29</v>
      </c>
      <c r="M73" s="44">
        <v>14175</v>
      </c>
      <c r="N73" s="118">
        <f t="shared" ref="N73:N85" si="17">M73*L73</f>
        <v>411075</v>
      </c>
      <c r="O73" s="129"/>
      <c r="P73" s="93" t="s">
        <v>78</v>
      </c>
      <c r="Q73" s="94">
        <v>24</v>
      </c>
      <c r="R73" s="44">
        <v>11210</v>
      </c>
      <c r="S73" s="118">
        <f t="shared" ref="S73:S85" si="18">R73*Q73</f>
        <v>269040</v>
      </c>
      <c r="T73" s="129"/>
      <c r="U73" s="93" t="s">
        <v>78</v>
      </c>
      <c r="V73" s="94">
        <v>26</v>
      </c>
      <c r="W73" s="44">
        <v>15899</v>
      </c>
      <c r="X73" s="118">
        <f t="shared" ref="X73:X85" si="19">W73*V73</f>
        <v>413374</v>
      </c>
    </row>
    <row r="74" spans="1:24" s="8" customFormat="1" ht="15" customHeight="1">
      <c r="A74" s="146">
        <v>2</v>
      </c>
      <c r="B74" s="313" t="s">
        <v>128</v>
      </c>
      <c r="C74" s="314"/>
      <c r="D74" s="315"/>
      <c r="E74" s="129"/>
      <c r="F74" s="93" t="s">
        <v>111</v>
      </c>
      <c r="G74" s="94">
        <v>70</v>
      </c>
      <c r="H74" s="44">
        <v>4000</v>
      </c>
      <c r="I74" s="118">
        <f t="shared" si="16"/>
        <v>280000</v>
      </c>
      <c r="J74" s="129"/>
      <c r="K74" s="93" t="s">
        <v>111</v>
      </c>
      <c r="L74" s="94">
        <v>90</v>
      </c>
      <c r="M74" s="44">
        <v>1071</v>
      </c>
      <c r="N74" s="118">
        <f t="shared" si="17"/>
        <v>96390</v>
      </c>
      <c r="O74" s="129"/>
      <c r="P74" s="93" t="s">
        <v>111</v>
      </c>
      <c r="Q74" s="94">
        <v>74</v>
      </c>
      <c r="R74" s="44">
        <v>531</v>
      </c>
      <c r="S74" s="118">
        <f t="shared" si="18"/>
        <v>39294</v>
      </c>
      <c r="T74" s="129"/>
      <c r="U74" s="93" t="s">
        <v>111</v>
      </c>
      <c r="V74" s="94">
        <v>80</v>
      </c>
      <c r="W74" s="44">
        <v>2110</v>
      </c>
      <c r="X74" s="118">
        <f t="shared" si="19"/>
        <v>168800</v>
      </c>
    </row>
    <row r="75" spans="1:24" s="8" customFormat="1" ht="15" customHeight="1">
      <c r="A75" s="146">
        <v>3</v>
      </c>
      <c r="B75" s="313" t="s">
        <v>129</v>
      </c>
      <c r="C75" s="314"/>
      <c r="D75" s="315"/>
      <c r="E75" s="129"/>
      <c r="F75" s="93" t="s">
        <v>111</v>
      </c>
      <c r="G75" s="94">
        <v>30</v>
      </c>
      <c r="H75" s="44">
        <v>2625</v>
      </c>
      <c r="I75" s="118">
        <f t="shared" si="16"/>
        <v>78750</v>
      </c>
      <c r="J75" s="129"/>
      <c r="K75" s="93" t="s">
        <v>111</v>
      </c>
      <c r="L75" s="94">
        <v>22</v>
      </c>
      <c r="M75" s="44">
        <v>1669.5</v>
      </c>
      <c r="N75" s="118">
        <f t="shared" si="17"/>
        <v>36729</v>
      </c>
      <c r="O75" s="129"/>
      <c r="P75" s="93" t="s">
        <v>111</v>
      </c>
      <c r="Q75" s="94">
        <v>22</v>
      </c>
      <c r="R75" s="44">
        <v>1121</v>
      </c>
      <c r="S75" s="118">
        <f t="shared" si="18"/>
        <v>24662</v>
      </c>
      <c r="T75" s="129"/>
      <c r="U75" s="93" t="s">
        <v>111</v>
      </c>
      <c r="V75" s="94">
        <v>16</v>
      </c>
      <c r="W75" s="44">
        <v>2185</v>
      </c>
      <c r="X75" s="118">
        <f t="shared" si="19"/>
        <v>34960</v>
      </c>
    </row>
    <row r="76" spans="1:24" s="8" customFormat="1" ht="15" customHeight="1">
      <c r="A76" s="146">
        <v>4</v>
      </c>
      <c r="B76" s="313" t="s">
        <v>131</v>
      </c>
      <c r="C76" s="314"/>
      <c r="D76" s="315"/>
      <c r="E76" s="129"/>
      <c r="F76" s="93" t="s">
        <v>111</v>
      </c>
      <c r="G76" s="94">
        <v>16</v>
      </c>
      <c r="H76" s="44">
        <v>3500</v>
      </c>
      <c r="I76" s="118">
        <f t="shared" si="16"/>
        <v>56000</v>
      </c>
      <c r="J76" s="129"/>
      <c r="K76" s="93" t="s">
        <v>111</v>
      </c>
      <c r="L76" s="94">
        <v>16</v>
      </c>
      <c r="M76" s="44">
        <v>1890</v>
      </c>
      <c r="N76" s="118">
        <f t="shared" si="17"/>
        <v>30240</v>
      </c>
      <c r="O76" s="129"/>
      <c r="P76" s="93" t="s">
        <v>111</v>
      </c>
      <c r="Q76" s="94">
        <v>0</v>
      </c>
      <c r="R76" s="44">
        <v>0</v>
      </c>
      <c r="S76" s="118">
        <f t="shared" si="18"/>
        <v>0</v>
      </c>
      <c r="T76" s="129"/>
      <c r="U76" s="93" t="s">
        <v>111</v>
      </c>
      <c r="V76" s="94">
        <v>10</v>
      </c>
      <c r="W76" s="44">
        <v>1690</v>
      </c>
      <c r="X76" s="118">
        <f t="shared" si="19"/>
        <v>16900</v>
      </c>
    </row>
    <row r="77" spans="1:24" s="8" customFormat="1" ht="15" customHeight="1">
      <c r="A77" s="146">
        <v>5</v>
      </c>
      <c r="B77" s="313" t="s">
        <v>123</v>
      </c>
      <c r="C77" s="314"/>
      <c r="D77" s="315"/>
      <c r="E77" s="129"/>
      <c r="F77" s="93" t="s">
        <v>111</v>
      </c>
      <c r="G77" s="94">
        <v>32</v>
      </c>
      <c r="H77" s="44">
        <v>5625</v>
      </c>
      <c r="I77" s="118">
        <f t="shared" si="16"/>
        <v>180000</v>
      </c>
      <c r="J77" s="129"/>
      <c r="K77" s="93" t="s">
        <v>111</v>
      </c>
      <c r="L77" s="94">
        <v>64</v>
      </c>
      <c r="M77" s="44">
        <v>3234</v>
      </c>
      <c r="N77" s="118">
        <f t="shared" si="17"/>
        <v>206976</v>
      </c>
      <c r="O77" s="129"/>
      <c r="P77" s="93" t="s">
        <v>111</v>
      </c>
      <c r="Q77" s="94">
        <v>36</v>
      </c>
      <c r="R77" s="44">
        <v>6490</v>
      </c>
      <c r="S77" s="118">
        <f t="shared" si="18"/>
        <v>233640</v>
      </c>
      <c r="T77" s="129"/>
      <c r="U77" s="93" t="s">
        <v>111</v>
      </c>
      <c r="V77" s="94">
        <v>20</v>
      </c>
      <c r="W77" s="44">
        <v>4140</v>
      </c>
      <c r="X77" s="118">
        <f t="shared" si="19"/>
        <v>82800</v>
      </c>
    </row>
    <row r="78" spans="1:24" s="8" customFormat="1" ht="15" customHeight="1">
      <c r="A78" s="146">
        <v>6</v>
      </c>
      <c r="B78" s="313" t="s">
        <v>132</v>
      </c>
      <c r="C78" s="314"/>
      <c r="D78" s="315"/>
      <c r="E78" s="129"/>
      <c r="F78" s="93" t="s">
        <v>111</v>
      </c>
      <c r="G78" s="94">
        <v>32</v>
      </c>
      <c r="H78" s="44">
        <v>5000</v>
      </c>
      <c r="I78" s="118">
        <f t="shared" si="16"/>
        <v>160000</v>
      </c>
      <c r="J78" s="129"/>
      <c r="K78" s="93" t="s">
        <v>111</v>
      </c>
      <c r="L78" s="94">
        <v>0</v>
      </c>
      <c r="M78" s="44">
        <v>0</v>
      </c>
      <c r="N78" s="118">
        <f t="shared" si="17"/>
        <v>0</v>
      </c>
      <c r="O78" s="129"/>
      <c r="P78" s="93" t="s">
        <v>111</v>
      </c>
      <c r="Q78" s="94">
        <v>16</v>
      </c>
      <c r="R78" s="44">
        <v>2950</v>
      </c>
      <c r="S78" s="118">
        <f t="shared" si="18"/>
        <v>47200</v>
      </c>
      <c r="T78" s="129"/>
      <c r="U78" s="93" t="s">
        <v>111</v>
      </c>
      <c r="V78" s="94">
        <v>0</v>
      </c>
      <c r="W78" s="44">
        <v>0</v>
      </c>
      <c r="X78" s="118">
        <f t="shared" si="19"/>
        <v>0</v>
      </c>
    </row>
    <row r="79" spans="1:24" s="8" customFormat="1" ht="15" customHeight="1">
      <c r="A79" s="146">
        <v>7</v>
      </c>
      <c r="B79" s="313" t="s">
        <v>144</v>
      </c>
      <c r="C79" s="314"/>
      <c r="D79" s="315"/>
      <c r="E79" s="129"/>
      <c r="F79" s="93" t="s">
        <v>12</v>
      </c>
      <c r="G79" s="94">
        <v>1</v>
      </c>
      <c r="H79" s="44">
        <v>15000</v>
      </c>
      <c r="I79" s="118">
        <f t="shared" ref="I79:I85" si="20">H79*G79</f>
        <v>15000</v>
      </c>
      <c r="J79" s="129"/>
      <c r="K79" s="93" t="s">
        <v>12</v>
      </c>
      <c r="L79" s="94">
        <v>1</v>
      </c>
      <c r="M79" s="44">
        <v>72038.399999999994</v>
      </c>
      <c r="N79" s="118">
        <f t="shared" si="17"/>
        <v>72038.399999999994</v>
      </c>
      <c r="O79" s="129"/>
      <c r="P79" s="93" t="s">
        <v>12</v>
      </c>
      <c r="Q79" s="94">
        <v>1</v>
      </c>
      <c r="R79" s="44">
        <v>10030</v>
      </c>
      <c r="S79" s="118">
        <f t="shared" si="18"/>
        <v>10030</v>
      </c>
      <c r="T79" s="129"/>
      <c r="U79" s="93" t="s">
        <v>12</v>
      </c>
      <c r="V79" s="94">
        <v>1</v>
      </c>
      <c r="W79" s="44">
        <v>15000</v>
      </c>
      <c r="X79" s="118">
        <f t="shared" si="19"/>
        <v>15000</v>
      </c>
    </row>
    <row r="80" spans="1:24" s="8" customFormat="1" ht="15" customHeight="1">
      <c r="A80" s="146">
        <v>8</v>
      </c>
      <c r="B80" s="313" t="s">
        <v>126</v>
      </c>
      <c r="C80" s="314"/>
      <c r="D80" s="315"/>
      <c r="E80" s="129"/>
      <c r="F80" s="93" t="s">
        <v>12</v>
      </c>
      <c r="G80" s="94">
        <v>1</v>
      </c>
      <c r="H80" s="44">
        <v>15000</v>
      </c>
      <c r="I80" s="118">
        <f t="shared" si="20"/>
        <v>15000</v>
      </c>
      <c r="J80" s="129"/>
      <c r="K80" s="93" t="s">
        <v>12</v>
      </c>
      <c r="L80" s="94">
        <v>1</v>
      </c>
      <c r="M80" s="44">
        <v>19595.52</v>
      </c>
      <c r="N80" s="118">
        <f t="shared" si="17"/>
        <v>19595.52</v>
      </c>
      <c r="O80" s="129"/>
      <c r="P80" s="93" t="s">
        <v>12</v>
      </c>
      <c r="Q80" s="94">
        <v>1</v>
      </c>
      <c r="R80" s="44">
        <v>28320</v>
      </c>
      <c r="S80" s="118">
        <f t="shared" si="18"/>
        <v>28320</v>
      </c>
      <c r="T80" s="129"/>
      <c r="U80" s="93" t="s">
        <v>12</v>
      </c>
      <c r="V80" s="94">
        <v>1</v>
      </c>
      <c r="W80" s="44">
        <v>10000</v>
      </c>
      <c r="X80" s="118">
        <f t="shared" si="19"/>
        <v>10000</v>
      </c>
    </row>
    <row r="81" spans="1:24" s="8" customFormat="1" ht="15" customHeight="1">
      <c r="A81" s="146">
        <v>9</v>
      </c>
      <c r="B81" s="313" t="s">
        <v>125</v>
      </c>
      <c r="C81" s="314"/>
      <c r="D81" s="315"/>
      <c r="E81" s="129"/>
      <c r="F81" s="93" t="s">
        <v>12</v>
      </c>
      <c r="G81" s="94">
        <v>1</v>
      </c>
      <c r="H81" s="44">
        <v>15000</v>
      </c>
      <c r="I81" s="118">
        <f t="shared" si="20"/>
        <v>15000</v>
      </c>
      <c r="J81" s="129"/>
      <c r="K81" s="93" t="s">
        <v>12</v>
      </c>
      <c r="L81" s="94">
        <v>0</v>
      </c>
      <c r="M81" s="44">
        <v>0</v>
      </c>
      <c r="N81" s="118">
        <f t="shared" si="17"/>
        <v>0</v>
      </c>
      <c r="O81" s="129"/>
      <c r="P81" s="93" t="s">
        <v>12</v>
      </c>
      <c r="Q81" s="94">
        <v>1</v>
      </c>
      <c r="R81" s="44">
        <v>0</v>
      </c>
      <c r="S81" s="118">
        <f t="shared" si="18"/>
        <v>0</v>
      </c>
      <c r="T81" s="129"/>
      <c r="U81" s="93" t="s">
        <v>12</v>
      </c>
      <c r="V81" s="94">
        <v>1</v>
      </c>
      <c r="W81" s="44">
        <v>5000</v>
      </c>
      <c r="X81" s="118">
        <f t="shared" si="19"/>
        <v>5000</v>
      </c>
    </row>
    <row r="82" spans="1:24" s="8" customFormat="1" ht="15" customHeight="1">
      <c r="A82" s="146">
        <v>10</v>
      </c>
      <c r="B82" s="313" t="s">
        <v>145</v>
      </c>
      <c r="C82" s="314"/>
      <c r="D82" s="315"/>
      <c r="E82" s="129"/>
      <c r="F82" s="93" t="s">
        <v>78</v>
      </c>
      <c r="G82" s="94">
        <v>3</v>
      </c>
      <c r="H82" s="44">
        <v>4000</v>
      </c>
      <c r="I82" s="118">
        <f t="shared" si="20"/>
        <v>12000</v>
      </c>
      <c r="J82" s="129"/>
      <c r="K82" s="93" t="s">
        <v>78</v>
      </c>
      <c r="L82" s="94">
        <v>1</v>
      </c>
      <c r="M82" s="44">
        <v>1890</v>
      </c>
      <c r="N82" s="118">
        <f t="shared" si="17"/>
        <v>1890</v>
      </c>
      <c r="O82" s="129"/>
      <c r="P82" s="93" t="s">
        <v>78</v>
      </c>
      <c r="Q82" s="94">
        <v>3</v>
      </c>
      <c r="R82" s="44">
        <v>1416</v>
      </c>
      <c r="S82" s="118">
        <f t="shared" si="18"/>
        <v>4248</v>
      </c>
      <c r="T82" s="129"/>
      <c r="U82" s="93" t="s">
        <v>78</v>
      </c>
      <c r="V82" s="94">
        <v>10</v>
      </c>
      <c r="W82" s="44">
        <v>475</v>
      </c>
      <c r="X82" s="118">
        <f t="shared" si="19"/>
        <v>4750</v>
      </c>
    </row>
    <row r="83" spans="1:24" s="8" customFormat="1" ht="15" customHeight="1">
      <c r="A83" s="146">
        <v>11</v>
      </c>
      <c r="B83" s="313" t="s">
        <v>146</v>
      </c>
      <c r="C83" s="314"/>
      <c r="D83" s="315"/>
      <c r="E83" s="129"/>
      <c r="F83" s="93" t="s">
        <v>78</v>
      </c>
      <c r="G83" s="94">
        <v>2</v>
      </c>
      <c r="H83" s="44">
        <v>10000</v>
      </c>
      <c r="I83" s="118">
        <f t="shared" si="20"/>
        <v>20000</v>
      </c>
      <c r="J83" s="129"/>
      <c r="K83" s="93" t="s">
        <v>78</v>
      </c>
      <c r="L83" s="94">
        <v>2</v>
      </c>
      <c r="M83" s="44">
        <v>2887.5</v>
      </c>
      <c r="N83" s="118">
        <f t="shared" si="17"/>
        <v>5775</v>
      </c>
      <c r="O83" s="129"/>
      <c r="P83" s="93" t="s">
        <v>78</v>
      </c>
      <c r="Q83" s="94">
        <v>2</v>
      </c>
      <c r="R83" s="44">
        <v>4130</v>
      </c>
      <c r="S83" s="118">
        <f t="shared" si="18"/>
        <v>8260</v>
      </c>
      <c r="T83" s="129"/>
      <c r="U83" s="93" t="s">
        <v>78</v>
      </c>
      <c r="V83" s="94">
        <v>2</v>
      </c>
      <c r="W83" s="44">
        <v>650</v>
      </c>
      <c r="X83" s="118">
        <f t="shared" si="19"/>
        <v>1300</v>
      </c>
    </row>
    <row r="84" spans="1:24" s="8" customFormat="1" ht="15" customHeight="1">
      <c r="A84" s="146">
        <v>12</v>
      </c>
      <c r="B84" s="313" t="s">
        <v>147</v>
      </c>
      <c r="C84" s="314"/>
      <c r="D84" s="315"/>
      <c r="E84" s="129"/>
      <c r="F84" s="93" t="s">
        <v>12</v>
      </c>
      <c r="G84" s="94">
        <v>1</v>
      </c>
      <c r="H84" s="44">
        <v>5000</v>
      </c>
      <c r="I84" s="118">
        <f t="shared" si="20"/>
        <v>5000</v>
      </c>
      <c r="J84" s="129"/>
      <c r="K84" s="93" t="s">
        <v>12</v>
      </c>
      <c r="L84" s="94">
        <v>1</v>
      </c>
      <c r="M84" s="44">
        <v>8064</v>
      </c>
      <c r="N84" s="118">
        <f t="shared" si="17"/>
        <v>8064</v>
      </c>
      <c r="O84" s="129"/>
      <c r="P84" s="93" t="s">
        <v>12</v>
      </c>
      <c r="Q84" s="94">
        <v>1</v>
      </c>
      <c r="R84" s="44">
        <v>3540</v>
      </c>
      <c r="S84" s="118">
        <f t="shared" si="18"/>
        <v>3540</v>
      </c>
      <c r="T84" s="129"/>
      <c r="U84" s="93" t="s">
        <v>12</v>
      </c>
      <c r="V84" s="94">
        <v>1</v>
      </c>
      <c r="W84" s="44">
        <v>3185</v>
      </c>
      <c r="X84" s="118">
        <f t="shared" si="19"/>
        <v>3185</v>
      </c>
    </row>
    <row r="85" spans="1:24" s="8" customFormat="1" ht="15" customHeight="1">
      <c r="A85" s="146">
        <v>13</v>
      </c>
      <c r="B85" s="313" t="s">
        <v>143</v>
      </c>
      <c r="C85" s="314"/>
      <c r="D85" s="315"/>
      <c r="E85" s="129"/>
      <c r="F85" s="93" t="s">
        <v>12</v>
      </c>
      <c r="G85" s="94">
        <v>1</v>
      </c>
      <c r="H85" s="44">
        <v>150000</v>
      </c>
      <c r="I85" s="118">
        <f t="shared" si="20"/>
        <v>150000</v>
      </c>
      <c r="J85" s="129"/>
      <c r="K85" s="93" t="s">
        <v>12</v>
      </c>
      <c r="L85" s="94">
        <v>0</v>
      </c>
      <c r="M85" s="44">
        <v>0</v>
      </c>
      <c r="N85" s="118">
        <f t="shared" si="17"/>
        <v>0</v>
      </c>
      <c r="O85" s="129"/>
      <c r="P85" s="93" t="s">
        <v>12</v>
      </c>
      <c r="Q85" s="94">
        <v>1</v>
      </c>
      <c r="R85" s="44">
        <v>70800</v>
      </c>
      <c r="S85" s="118">
        <f t="shared" si="18"/>
        <v>70800</v>
      </c>
      <c r="T85" s="129"/>
      <c r="U85" s="93" t="s">
        <v>12</v>
      </c>
      <c r="V85" s="94">
        <v>1</v>
      </c>
      <c r="W85" s="44">
        <v>265000</v>
      </c>
      <c r="X85" s="118">
        <f t="shared" si="19"/>
        <v>265000</v>
      </c>
    </row>
    <row r="86" spans="1:24" s="8" customFormat="1" ht="15" customHeight="1">
      <c r="A86" s="146"/>
      <c r="B86" s="340" t="s">
        <v>50</v>
      </c>
      <c r="C86" s="341"/>
      <c r="D86" s="342"/>
      <c r="E86" s="129"/>
      <c r="F86" s="93"/>
      <c r="G86" s="94"/>
      <c r="H86" s="123"/>
      <c r="I86" s="119">
        <f>SUM(I73:I85)</f>
        <v>1324250</v>
      </c>
      <c r="J86" s="129"/>
      <c r="K86" s="93"/>
      <c r="L86" s="94"/>
      <c r="M86" s="123"/>
      <c r="N86" s="119">
        <f>SUM(N73:N85)</f>
        <v>888772.92</v>
      </c>
      <c r="O86" s="129"/>
      <c r="P86" s="93"/>
      <c r="Q86" s="94"/>
      <c r="R86" s="123"/>
      <c r="S86" s="119">
        <f>SUM(S73:S85)</f>
        <v>739034</v>
      </c>
      <c r="T86" s="129"/>
      <c r="U86" s="93"/>
      <c r="V86" s="94"/>
      <c r="W86" s="123"/>
      <c r="X86" s="119">
        <f>SUM(X73:X85)</f>
        <v>1021069</v>
      </c>
    </row>
    <row r="87" spans="1:24" s="8" customFormat="1" ht="15" customHeight="1">
      <c r="A87" s="147"/>
      <c r="B87" s="191"/>
      <c r="C87" s="192"/>
      <c r="D87" s="193"/>
      <c r="E87" s="129"/>
      <c r="F87" s="93"/>
      <c r="G87" s="94"/>
      <c r="H87" s="123"/>
      <c r="I87" s="118"/>
      <c r="J87" s="129"/>
      <c r="K87" s="93"/>
      <c r="L87" s="94"/>
      <c r="M87" s="123"/>
      <c r="N87" s="118"/>
      <c r="O87" s="129"/>
      <c r="P87" s="93"/>
      <c r="Q87" s="94"/>
      <c r="R87" s="123"/>
      <c r="S87" s="118"/>
      <c r="T87" s="129"/>
      <c r="U87" s="93"/>
      <c r="V87" s="94"/>
      <c r="W87" s="123"/>
      <c r="X87" s="118"/>
    </row>
    <row r="88" spans="1:24" s="8" customFormat="1">
      <c r="A88" s="148" t="s">
        <v>69</v>
      </c>
      <c r="B88" s="284" t="s">
        <v>120</v>
      </c>
      <c r="C88" s="325"/>
      <c r="D88" s="326"/>
      <c r="E88" s="129"/>
      <c r="F88" s="93"/>
      <c r="G88" s="94"/>
      <c r="H88" s="123"/>
      <c r="I88" s="118"/>
      <c r="J88" s="129"/>
      <c r="K88" s="93"/>
      <c r="L88" s="94"/>
      <c r="M88" s="123"/>
      <c r="N88" s="118"/>
      <c r="O88" s="129"/>
      <c r="P88" s="93"/>
      <c r="Q88" s="94"/>
      <c r="R88" s="123"/>
      <c r="S88" s="118"/>
      <c r="T88" s="129"/>
      <c r="U88" s="93"/>
      <c r="V88" s="94"/>
      <c r="W88" s="123"/>
      <c r="X88" s="118"/>
    </row>
    <row r="89" spans="1:24" s="8" customFormat="1" ht="15" customHeight="1">
      <c r="A89" s="146">
        <v>1</v>
      </c>
      <c r="B89" s="313" t="s">
        <v>121</v>
      </c>
      <c r="C89" s="314"/>
      <c r="D89" s="315"/>
      <c r="E89" s="129"/>
      <c r="F89" s="93" t="s">
        <v>78</v>
      </c>
      <c r="G89" s="94">
        <v>1</v>
      </c>
      <c r="H89" s="44">
        <v>25000</v>
      </c>
      <c r="I89" s="118">
        <f t="shared" ref="I89:I91" si="21">H89*G89</f>
        <v>25000</v>
      </c>
      <c r="J89" s="129"/>
      <c r="K89" s="93" t="s">
        <v>78</v>
      </c>
      <c r="L89" s="94">
        <v>1</v>
      </c>
      <c r="M89" s="44">
        <v>31500</v>
      </c>
      <c r="N89" s="118">
        <f t="shared" ref="N89:N94" si="22">M89*L89</f>
        <v>31500</v>
      </c>
      <c r="O89" s="129"/>
      <c r="P89" s="93" t="s">
        <v>78</v>
      </c>
      <c r="Q89" s="94">
        <v>2</v>
      </c>
      <c r="R89" s="44">
        <v>23600</v>
      </c>
      <c r="S89" s="118">
        <f t="shared" ref="S89:S94" si="23">R89*Q89</f>
        <v>47200</v>
      </c>
      <c r="T89" s="129"/>
      <c r="U89" s="93" t="s">
        <v>78</v>
      </c>
      <c r="V89" s="94">
        <v>4</v>
      </c>
      <c r="W89" s="44">
        <v>33010</v>
      </c>
      <c r="X89" s="118">
        <f t="shared" ref="X89:X94" si="24">W89*V89</f>
        <v>132040</v>
      </c>
    </row>
    <row r="90" spans="1:24" s="8" customFormat="1" ht="15" customHeight="1">
      <c r="A90" s="146">
        <v>4</v>
      </c>
      <c r="B90" s="313" t="s">
        <v>131</v>
      </c>
      <c r="C90" s="314"/>
      <c r="D90" s="315"/>
      <c r="E90" s="129"/>
      <c r="F90" s="93" t="s">
        <v>111</v>
      </c>
      <c r="G90" s="94">
        <v>56</v>
      </c>
      <c r="H90" s="44">
        <v>3500</v>
      </c>
      <c r="I90" s="118">
        <f t="shared" si="21"/>
        <v>196000</v>
      </c>
      <c r="J90" s="129"/>
      <c r="K90" s="93" t="s">
        <v>111</v>
      </c>
      <c r="L90" s="94">
        <v>56</v>
      </c>
      <c r="M90" s="44">
        <v>1890</v>
      </c>
      <c r="N90" s="118">
        <f t="shared" si="22"/>
        <v>105840</v>
      </c>
      <c r="O90" s="129"/>
      <c r="P90" s="93" t="s">
        <v>111</v>
      </c>
      <c r="Q90" s="94">
        <v>56</v>
      </c>
      <c r="R90" s="44">
        <v>1003</v>
      </c>
      <c r="S90" s="118">
        <f t="shared" si="23"/>
        <v>56168</v>
      </c>
      <c r="T90" s="129"/>
      <c r="U90" s="93" t="s">
        <v>111</v>
      </c>
      <c r="V90" s="94">
        <v>60</v>
      </c>
      <c r="W90" s="44">
        <v>6100</v>
      </c>
      <c r="X90" s="118">
        <f t="shared" si="24"/>
        <v>366000</v>
      </c>
    </row>
    <row r="91" spans="1:24" s="8" customFormat="1" ht="15" customHeight="1">
      <c r="A91" s="146">
        <v>5</v>
      </c>
      <c r="B91" s="313" t="s">
        <v>123</v>
      </c>
      <c r="C91" s="314"/>
      <c r="D91" s="315"/>
      <c r="E91" s="129"/>
      <c r="F91" s="93" t="s">
        <v>111</v>
      </c>
      <c r="G91" s="94">
        <v>56</v>
      </c>
      <c r="H91" s="44">
        <v>5625</v>
      </c>
      <c r="I91" s="118">
        <f t="shared" si="21"/>
        <v>315000</v>
      </c>
      <c r="J91" s="129"/>
      <c r="K91" s="93" t="s">
        <v>111</v>
      </c>
      <c r="L91" s="94">
        <v>56</v>
      </c>
      <c r="M91" s="44">
        <v>3234</v>
      </c>
      <c r="N91" s="118">
        <f t="shared" si="22"/>
        <v>181104</v>
      </c>
      <c r="O91" s="129"/>
      <c r="P91" s="93" t="s">
        <v>111</v>
      </c>
      <c r="Q91" s="94">
        <v>56</v>
      </c>
      <c r="R91" s="44">
        <v>6490</v>
      </c>
      <c r="S91" s="118">
        <f t="shared" si="23"/>
        <v>363440</v>
      </c>
      <c r="T91" s="129"/>
      <c r="U91" s="93" t="s">
        <v>111</v>
      </c>
      <c r="V91" s="94">
        <v>170</v>
      </c>
      <c r="W91" s="44">
        <v>4140</v>
      </c>
      <c r="X91" s="118">
        <f t="shared" si="24"/>
        <v>703800</v>
      </c>
    </row>
    <row r="92" spans="1:24" s="8" customFormat="1" ht="15" customHeight="1">
      <c r="A92" s="146">
        <v>6</v>
      </c>
      <c r="B92" s="313" t="s">
        <v>144</v>
      </c>
      <c r="C92" s="314"/>
      <c r="D92" s="315"/>
      <c r="E92" s="129"/>
      <c r="F92" s="93" t="s">
        <v>12</v>
      </c>
      <c r="G92" s="94">
        <v>1</v>
      </c>
      <c r="H92" s="44">
        <v>15000</v>
      </c>
      <c r="I92" s="118">
        <f t="shared" ref="I92:I94" si="25">H92*G92</f>
        <v>15000</v>
      </c>
      <c r="J92" s="129"/>
      <c r="K92" s="93" t="s">
        <v>12</v>
      </c>
      <c r="L92" s="94">
        <v>1</v>
      </c>
      <c r="M92" s="44">
        <v>63033.599999999999</v>
      </c>
      <c r="N92" s="118">
        <f t="shared" si="22"/>
        <v>63033.599999999999</v>
      </c>
      <c r="O92" s="129"/>
      <c r="P92" s="93" t="s">
        <v>12</v>
      </c>
      <c r="Q92" s="94">
        <v>1</v>
      </c>
      <c r="R92" s="44">
        <v>20650</v>
      </c>
      <c r="S92" s="118">
        <f t="shared" si="23"/>
        <v>20650</v>
      </c>
      <c r="T92" s="129"/>
      <c r="U92" s="93" t="s">
        <v>12</v>
      </c>
      <c r="V92" s="94">
        <v>1</v>
      </c>
      <c r="W92" s="44">
        <v>10000</v>
      </c>
      <c r="X92" s="118">
        <f t="shared" si="24"/>
        <v>10000</v>
      </c>
    </row>
    <row r="93" spans="1:24" s="8" customFormat="1" ht="15" customHeight="1">
      <c r="A93" s="146">
        <v>7</v>
      </c>
      <c r="B93" s="313" t="s">
        <v>126</v>
      </c>
      <c r="C93" s="314"/>
      <c r="D93" s="315"/>
      <c r="E93" s="129"/>
      <c r="F93" s="93" t="s">
        <v>12</v>
      </c>
      <c r="G93" s="94">
        <v>1</v>
      </c>
      <c r="H93" s="44">
        <v>15000</v>
      </c>
      <c r="I93" s="118">
        <f t="shared" si="25"/>
        <v>15000</v>
      </c>
      <c r="J93" s="129"/>
      <c r="K93" s="93" t="s">
        <v>12</v>
      </c>
      <c r="L93" s="94">
        <v>1</v>
      </c>
      <c r="M93" s="44">
        <v>17146.080000000002</v>
      </c>
      <c r="N93" s="118">
        <f t="shared" si="22"/>
        <v>17146.080000000002</v>
      </c>
      <c r="O93" s="129"/>
      <c r="P93" s="93" t="s">
        <v>12</v>
      </c>
      <c r="Q93" s="94">
        <v>1</v>
      </c>
      <c r="R93" s="44">
        <v>56640</v>
      </c>
      <c r="S93" s="118">
        <f t="shared" si="23"/>
        <v>56640</v>
      </c>
      <c r="T93" s="129"/>
      <c r="U93" s="93" t="s">
        <v>12</v>
      </c>
      <c r="V93" s="94">
        <v>1</v>
      </c>
      <c r="W93" s="44">
        <v>15000</v>
      </c>
      <c r="X93" s="118">
        <f t="shared" si="24"/>
        <v>15000</v>
      </c>
    </row>
    <row r="94" spans="1:24" s="8" customFormat="1" ht="15" customHeight="1">
      <c r="A94" s="146">
        <v>8</v>
      </c>
      <c r="B94" s="313" t="s">
        <v>125</v>
      </c>
      <c r="C94" s="314"/>
      <c r="D94" s="315"/>
      <c r="E94" s="129"/>
      <c r="F94" s="93" t="s">
        <v>12</v>
      </c>
      <c r="G94" s="94">
        <v>1</v>
      </c>
      <c r="H94" s="44">
        <v>15000</v>
      </c>
      <c r="I94" s="118">
        <f t="shared" si="25"/>
        <v>15000</v>
      </c>
      <c r="J94" s="129"/>
      <c r="K94" s="93" t="s">
        <v>12</v>
      </c>
      <c r="L94" s="94">
        <v>1</v>
      </c>
      <c r="M94" s="44">
        <v>26408.26</v>
      </c>
      <c r="N94" s="118">
        <f t="shared" si="22"/>
        <v>26408.26</v>
      </c>
      <c r="O94" s="129"/>
      <c r="P94" s="93" t="s">
        <v>12</v>
      </c>
      <c r="Q94" s="94">
        <v>1</v>
      </c>
      <c r="R94" s="44">
        <v>0</v>
      </c>
      <c r="S94" s="118">
        <f t="shared" si="23"/>
        <v>0</v>
      </c>
      <c r="T94" s="129"/>
      <c r="U94" s="93" t="s">
        <v>12</v>
      </c>
      <c r="V94" s="94">
        <v>1</v>
      </c>
      <c r="W94" s="44">
        <v>20000</v>
      </c>
      <c r="X94" s="118">
        <f t="shared" si="24"/>
        <v>20000</v>
      </c>
    </row>
    <row r="95" spans="1:24" s="8" customFormat="1" ht="15" customHeight="1">
      <c r="A95" s="146"/>
      <c r="B95" s="340" t="s">
        <v>50</v>
      </c>
      <c r="C95" s="341"/>
      <c r="D95" s="342"/>
      <c r="E95" s="129"/>
      <c r="F95" s="93"/>
      <c r="G95" s="94"/>
      <c r="H95" s="123"/>
      <c r="I95" s="119">
        <f>SUM(I89:I94)</f>
        <v>581000</v>
      </c>
      <c r="J95" s="129"/>
      <c r="K95" s="93"/>
      <c r="L95" s="94"/>
      <c r="M95" s="123"/>
      <c r="N95" s="119">
        <f>SUM(N89:N94)</f>
        <v>425031.94</v>
      </c>
      <c r="O95" s="129"/>
      <c r="P95" s="93"/>
      <c r="Q95" s="94"/>
      <c r="R95" s="123"/>
      <c r="S95" s="119">
        <f>SUM(S89:S94)</f>
        <v>544098</v>
      </c>
      <c r="T95" s="129"/>
      <c r="U95" s="93"/>
      <c r="V95" s="94"/>
      <c r="W95" s="123"/>
      <c r="X95" s="119">
        <f>SUM(X89:X94)</f>
        <v>1246840</v>
      </c>
    </row>
    <row r="96" spans="1:24" s="8" customFormat="1" ht="15" customHeight="1">
      <c r="A96" s="147"/>
      <c r="B96" s="191"/>
      <c r="C96" s="192"/>
      <c r="D96" s="193"/>
      <c r="E96" s="129"/>
      <c r="F96" s="93"/>
      <c r="G96" s="94"/>
      <c r="H96" s="123"/>
      <c r="I96" s="118"/>
      <c r="J96" s="129"/>
      <c r="K96" s="93"/>
      <c r="L96" s="94"/>
      <c r="M96" s="123"/>
      <c r="N96" s="118"/>
      <c r="O96" s="129"/>
      <c r="P96" s="93"/>
      <c r="Q96" s="94"/>
      <c r="R96" s="123"/>
      <c r="S96" s="118"/>
      <c r="T96" s="129"/>
      <c r="U96" s="93"/>
      <c r="V96" s="94"/>
      <c r="W96" s="123"/>
      <c r="X96" s="118"/>
    </row>
    <row r="97" spans="1:24" s="8" customFormat="1" ht="15" customHeight="1">
      <c r="A97" s="149" t="s">
        <v>136</v>
      </c>
      <c r="B97" s="317" t="s">
        <v>112</v>
      </c>
      <c r="C97" s="288"/>
      <c r="D97" s="289"/>
      <c r="E97" s="130"/>
      <c r="F97" s="95"/>
      <c r="G97" s="96"/>
      <c r="H97" s="112"/>
      <c r="I97" s="109"/>
      <c r="J97" s="130"/>
      <c r="K97" s="95"/>
      <c r="L97" s="96"/>
      <c r="M97" s="112"/>
      <c r="N97" s="109"/>
      <c r="O97" s="130"/>
      <c r="P97" s="95"/>
      <c r="Q97" s="96"/>
      <c r="R97" s="112"/>
      <c r="S97" s="109"/>
      <c r="T97" s="130"/>
      <c r="U97" s="95"/>
      <c r="V97" s="96"/>
      <c r="W97" s="112"/>
      <c r="X97" s="109"/>
    </row>
    <row r="98" spans="1:24" s="8" customFormat="1" ht="15" customHeight="1">
      <c r="A98" s="146">
        <v>1</v>
      </c>
      <c r="B98" s="329" t="s">
        <v>51</v>
      </c>
      <c r="C98" s="288"/>
      <c r="D98" s="289"/>
      <c r="E98" s="131"/>
      <c r="F98" s="97" t="s">
        <v>45</v>
      </c>
      <c r="G98" s="98">
        <v>500</v>
      </c>
      <c r="H98" s="113">
        <v>135</v>
      </c>
      <c r="I98" s="109">
        <f t="shared" ref="I98:I103" si="26">G98*H98</f>
        <v>67500</v>
      </c>
      <c r="J98" s="131"/>
      <c r="K98" s="97" t="s">
        <v>45</v>
      </c>
      <c r="L98" s="98">
        <v>50</v>
      </c>
      <c r="M98" s="113">
        <v>172.5</v>
      </c>
      <c r="N98" s="109">
        <f t="shared" ref="N98:N112" si="27">L98*M98</f>
        <v>8625</v>
      </c>
      <c r="O98" s="131"/>
      <c r="P98" s="97" t="s">
        <v>45</v>
      </c>
      <c r="Q98" s="98">
        <v>60</v>
      </c>
      <c r="R98" s="113">
        <v>153.4</v>
      </c>
      <c r="S98" s="109">
        <f t="shared" ref="S98:S112" si="28">Q98*R98</f>
        <v>9204</v>
      </c>
      <c r="T98" s="131"/>
      <c r="U98" s="97" t="s">
        <v>45</v>
      </c>
      <c r="V98" s="98">
        <v>500</v>
      </c>
      <c r="W98" s="113">
        <v>170</v>
      </c>
      <c r="X98" s="109">
        <f t="shared" ref="X98:X112" si="29">V98*W98</f>
        <v>85000</v>
      </c>
    </row>
    <row r="99" spans="1:24" s="8" customFormat="1" ht="15" customHeight="1">
      <c r="A99" s="146">
        <v>2</v>
      </c>
      <c r="B99" s="329" t="s">
        <v>52</v>
      </c>
      <c r="C99" s="288"/>
      <c r="D99" s="289"/>
      <c r="E99" s="131"/>
      <c r="F99" s="97" t="s">
        <v>45</v>
      </c>
      <c r="G99" s="98">
        <v>2500</v>
      </c>
      <c r="H99" s="113">
        <v>95</v>
      </c>
      <c r="I99" s="109">
        <f t="shared" si="26"/>
        <v>237500</v>
      </c>
      <c r="J99" s="131"/>
      <c r="K99" s="97" t="s">
        <v>45</v>
      </c>
      <c r="L99" s="98">
        <v>200</v>
      </c>
      <c r="M99" s="113">
        <v>116.55</v>
      </c>
      <c r="N99" s="109">
        <f t="shared" si="27"/>
        <v>23310</v>
      </c>
      <c r="O99" s="131"/>
      <c r="P99" s="97" t="s">
        <v>45</v>
      </c>
      <c r="Q99" s="98">
        <v>100</v>
      </c>
      <c r="R99" s="113">
        <v>47.2</v>
      </c>
      <c r="S99" s="109">
        <f t="shared" si="28"/>
        <v>4720</v>
      </c>
      <c r="T99" s="131"/>
      <c r="U99" s="97" t="s">
        <v>45</v>
      </c>
      <c r="V99" s="98">
        <v>500</v>
      </c>
      <c r="W99" s="113">
        <v>36</v>
      </c>
      <c r="X99" s="109">
        <f t="shared" si="29"/>
        <v>18000</v>
      </c>
    </row>
    <row r="100" spans="1:24" s="8" customFormat="1" ht="15" customHeight="1">
      <c r="A100" s="146">
        <v>3</v>
      </c>
      <c r="B100" s="329" t="s">
        <v>53</v>
      </c>
      <c r="C100" s="288"/>
      <c r="D100" s="289"/>
      <c r="E100" s="131"/>
      <c r="F100" s="97" t="s">
        <v>45</v>
      </c>
      <c r="G100" s="98">
        <v>250</v>
      </c>
      <c r="H100" s="113">
        <v>95</v>
      </c>
      <c r="I100" s="109">
        <f t="shared" si="26"/>
        <v>23750</v>
      </c>
      <c r="J100" s="131"/>
      <c r="K100" s="97" t="s">
        <v>45</v>
      </c>
      <c r="L100" s="98">
        <v>50</v>
      </c>
      <c r="M100" s="113">
        <v>122.85</v>
      </c>
      <c r="N100" s="109">
        <f t="shared" si="27"/>
        <v>6142.5</v>
      </c>
      <c r="O100" s="131"/>
      <c r="P100" s="97" t="s">
        <v>45</v>
      </c>
      <c r="Q100" s="98">
        <v>20</v>
      </c>
      <c r="R100" s="113">
        <v>47.2</v>
      </c>
      <c r="S100" s="109">
        <f t="shared" si="28"/>
        <v>944</v>
      </c>
      <c r="T100" s="131"/>
      <c r="U100" s="97" t="s">
        <v>45</v>
      </c>
      <c r="V100" s="98">
        <v>100</v>
      </c>
      <c r="W100" s="113">
        <v>60</v>
      </c>
      <c r="X100" s="109">
        <f t="shared" si="29"/>
        <v>6000</v>
      </c>
    </row>
    <row r="101" spans="1:24" s="8" customFormat="1" ht="15" customHeight="1">
      <c r="A101" s="146">
        <v>4</v>
      </c>
      <c r="B101" s="329" t="s">
        <v>80</v>
      </c>
      <c r="C101" s="288"/>
      <c r="D101" s="289"/>
      <c r="E101" s="131"/>
      <c r="F101" s="97" t="s">
        <v>45</v>
      </c>
      <c r="G101" s="98">
        <v>300</v>
      </c>
      <c r="H101" s="113">
        <v>150</v>
      </c>
      <c r="I101" s="109">
        <f t="shared" si="26"/>
        <v>45000</v>
      </c>
      <c r="J101" s="131"/>
      <c r="K101" s="97" t="s">
        <v>45</v>
      </c>
      <c r="L101" s="98">
        <v>10</v>
      </c>
      <c r="M101" s="113">
        <v>128.1</v>
      </c>
      <c r="N101" s="109">
        <f t="shared" si="27"/>
        <v>1281</v>
      </c>
      <c r="O101" s="131"/>
      <c r="P101" s="97" t="s">
        <v>45</v>
      </c>
      <c r="Q101" s="98">
        <v>20</v>
      </c>
      <c r="R101" s="113">
        <v>118</v>
      </c>
      <c r="S101" s="109">
        <f t="shared" si="28"/>
        <v>2360</v>
      </c>
      <c r="T101" s="131"/>
      <c r="U101" s="97" t="s">
        <v>45</v>
      </c>
      <c r="V101" s="98">
        <v>30</v>
      </c>
      <c r="W101" s="113">
        <v>160</v>
      </c>
      <c r="X101" s="109">
        <f t="shared" si="29"/>
        <v>4800</v>
      </c>
    </row>
    <row r="102" spans="1:24" s="8" customFormat="1" ht="15" customHeight="1">
      <c r="A102" s="146">
        <v>5</v>
      </c>
      <c r="B102" s="329" t="s">
        <v>94</v>
      </c>
      <c r="C102" s="288"/>
      <c r="D102" s="289"/>
      <c r="E102" s="131"/>
      <c r="F102" s="99" t="s">
        <v>44</v>
      </c>
      <c r="G102" s="100">
        <v>250</v>
      </c>
      <c r="H102" s="108">
        <v>720</v>
      </c>
      <c r="I102" s="109">
        <f t="shared" si="26"/>
        <v>180000</v>
      </c>
      <c r="J102" s="131"/>
      <c r="K102" s="99" t="s">
        <v>44</v>
      </c>
      <c r="L102" s="100">
        <v>50</v>
      </c>
      <c r="M102" s="108">
        <v>903</v>
      </c>
      <c r="N102" s="109">
        <f t="shared" si="27"/>
        <v>45150</v>
      </c>
      <c r="O102" s="131"/>
      <c r="P102" s="99" t="s">
        <v>44</v>
      </c>
      <c r="Q102" s="100">
        <v>15</v>
      </c>
      <c r="R102" s="108">
        <v>2537</v>
      </c>
      <c r="S102" s="109">
        <f t="shared" si="28"/>
        <v>38055</v>
      </c>
      <c r="T102" s="131"/>
      <c r="U102" s="99" t="s">
        <v>44</v>
      </c>
      <c r="V102" s="100">
        <v>20</v>
      </c>
      <c r="W102" s="108">
        <v>1235</v>
      </c>
      <c r="X102" s="109">
        <f t="shared" si="29"/>
        <v>24700</v>
      </c>
    </row>
    <row r="103" spans="1:24" s="8" customFormat="1" ht="15" customHeight="1">
      <c r="A103" s="146">
        <v>6</v>
      </c>
      <c r="B103" s="329" t="s">
        <v>95</v>
      </c>
      <c r="C103" s="288"/>
      <c r="D103" s="289"/>
      <c r="E103" s="131"/>
      <c r="F103" s="97" t="s">
        <v>96</v>
      </c>
      <c r="G103" s="98">
        <v>10</v>
      </c>
      <c r="H103" s="113">
        <v>1150</v>
      </c>
      <c r="I103" s="109">
        <f t="shared" si="26"/>
        <v>11500</v>
      </c>
      <c r="J103" s="131"/>
      <c r="K103" s="97" t="s">
        <v>96</v>
      </c>
      <c r="L103" s="98">
        <v>3</v>
      </c>
      <c r="M103" s="113">
        <v>2257.5</v>
      </c>
      <c r="N103" s="109">
        <f t="shared" si="27"/>
        <v>6772.5</v>
      </c>
      <c r="O103" s="131"/>
      <c r="P103" s="97" t="s">
        <v>96</v>
      </c>
      <c r="Q103" s="98">
        <v>4</v>
      </c>
      <c r="R103" s="113">
        <v>767</v>
      </c>
      <c r="S103" s="109">
        <f t="shared" si="28"/>
        <v>3068</v>
      </c>
      <c r="T103" s="131"/>
      <c r="U103" s="97" t="s">
        <v>96</v>
      </c>
      <c r="V103" s="98">
        <v>2</v>
      </c>
      <c r="W103" s="113">
        <v>975</v>
      </c>
      <c r="X103" s="109">
        <f t="shared" si="29"/>
        <v>1950</v>
      </c>
    </row>
    <row r="104" spans="1:24" s="8" customFormat="1" ht="15" customHeight="1">
      <c r="A104" s="146">
        <v>7</v>
      </c>
      <c r="B104" s="329" t="s">
        <v>91</v>
      </c>
      <c r="C104" s="322"/>
      <c r="D104" s="323"/>
      <c r="E104" s="131"/>
      <c r="F104" s="97" t="s">
        <v>54</v>
      </c>
      <c r="G104" s="101">
        <v>100</v>
      </c>
      <c r="H104" s="113">
        <v>3000</v>
      </c>
      <c r="I104" s="109">
        <f t="shared" ref="I104:I112" si="30">G104*H104</f>
        <v>300000</v>
      </c>
      <c r="J104" s="131"/>
      <c r="K104" s="97" t="s">
        <v>54</v>
      </c>
      <c r="L104" s="101">
        <v>80</v>
      </c>
      <c r="M104" s="113">
        <v>3150</v>
      </c>
      <c r="N104" s="109">
        <f t="shared" si="27"/>
        <v>252000</v>
      </c>
      <c r="O104" s="131"/>
      <c r="P104" s="97" t="s">
        <v>54</v>
      </c>
      <c r="Q104" s="101">
        <v>20</v>
      </c>
      <c r="R104" s="113">
        <v>4366</v>
      </c>
      <c r="S104" s="109">
        <f t="shared" si="28"/>
        <v>87320</v>
      </c>
      <c r="T104" s="131"/>
      <c r="U104" s="97" t="s">
        <v>54</v>
      </c>
      <c r="V104" s="101">
        <v>30</v>
      </c>
      <c r="W104" s="113">
        <v>13650</v>
      </c>
      <c r="X104" s="109">
        <f t="shared" si="29"/>
        <v>409500</v>
      </c>
    </row>
    <row r="105" spans="1:24" s="8" customFormat="1" ht="15" customHeight="1">
      <c r="A105" s="146">
        <v>8</v>
      </c>
      <c r="B105" s="327" t="s">
        <v>105</v>
      </c>
      <c r="C105" s="288"/>
      <c r="D105" s="288"/>
      <c r="E105" s="131"/>
      <c r="F105" s="97" t="s">
        <v>45</v>
      </c>
      <c r="G105" s="101">
        <v>10</v>
      </c>
      <c r="H105" s="113">
        <v>360</v>
      </c>
      <c r="I105" s="109">
        <f t="shared" si="30"/>
        <v>3600</v>
      </c>
      <c r="J105" s="131"/>
      <c r="K105" s="97" t="s">
        <v>45</v>
      </c>
      <c r="L105" s="101">
        <v>2</v>
      </c>
      <c r="M105" s="113">
        <v>525</v>
      </c>
      <c r="N105" s="109">
        <f t="shared" si="27"/>
        <v>1050</v>
      </c>
      <c r="O105" s="131"/>
      <c r="P105" s="97" t="s">
        <v>45</v>
      </c>
      <c r="Q105" s="101">
        <v>0</v>
      </c>
      <c r="R105" s="113">
        <v>0</v>
      </c>
      <c r="S105" s="109">
        <f t="shared" si="28"/>
        <v>0</v>
      </c>
      <c r="T105" s="131"/>
      <c r="U105" s="97" t="s">
        <v>45</v>
      </c>
      <c r="V105" s="101">
        <v>2</v>
      </c>
      <c r="W105" s="113">
        <v>625</v>
      </c>
      <c r="X105" s="109">
        <f t="shared" si="29"/>
        <v>1250</v>
      </c>
    </row>
    <row r="106" spans="1:24" s="8" customFormat="1" ht="15" customHeight="1">
      <c r="A106" s="146">
        <v>9</v>
      </c>
      <c r="B106" s="327" t="s">
        <v>106</v>
      </c>
      <c r="C106" s="288"/>
      <c r="D106" s="288"/>
      <c r="E106" s="131"/>
      <c r="F106" s="97" t="s">
        <v>45</v>
      </c>
      <c r="G106" s="101">
        <v>200</v>
      </c>
      <c r="H106" s="113">
        <v>18</v>
      </c>
      <c r="I106" s="109">
        <f t="shared" si="30"/>
        <v>3600</v>
      </c>
      <c r="J106" s="131"/>
      <c r="K106" s="97" t="s">
        <v>45</v>
      </c>
      <c r="L106" s="101">
        <v>100</v>
      </c>
      <c r="M106" s="113">
        <v>157.5</v>
      </c>
      <c r="N106" s="109">
        <f t="shared" si="27"/>
        <v>15750</v>
      </c>
      <c r="O106" s="131"/>
      <c r="P106" s="97" t="s">
        <v>45</v>
      </c>
      <c r="Q106" s="101">
        <v>0</v>
      </c>
      <c r="R106" s="113">
        <v>0</v>
      </c>
      <c r="S106" s="109">
        <f t="shared" si="28"/>
        <v>0</v>
      </c>
      <c r="T106" s="131"/>
      <c r="U106" s="97" t="s">
        <v>45</v>
      </c>
      <c r="V106" s="101">
        <v>500</v>
      </c>
      <c r="W106" s="113">
        <v>20</v>
      </c>
      <c r="X106" s="109">
        <f t="shared" si="29"/>
        <v>10000</v>
      </c>
    </row>
    <row r="107" spans="1:24" s="8" customFormat="1" ht="15" customHeight="1">
      <c r="A107" s="146">
        <v>10</v>
      </c>
      <c r="B107" s="327" t="s">
        <v>107</v>
      </c>
      <c r="C107" s="288"/>
      <c r="D107" s="288"/>
      <c r="E107" s="131"/>
      <c r="F107" s="97" t="s">
        <v>45</v>
      </c>
      <c r="G107" s="101">
        <v>200</v>
      </c>
      <c r="H107" s="113">
        <v>18</v>
      </c>
      <c r="I107" s="109">
        <f t="shared" si="30"/>
        <v>3600</v>
      </c>
      <c r="J107" s="131"/>
      <c r="K107" s="97" t="s">
        <v>45</v>
      </c>
      <c r="L107" s="101">
        <v>100</v>
      </c>
      <c r="M107" s="113">
        <v>173.25</v>
      </c>
      <c r="N107" s="109">
        <f t="shared" si="27"/>
        <v>17325</v>
      </c>
      <c r="O107" s="131"/>
      <c r="P107" s="97" t="s">
        <v>45</v>
      </c>
      <c r="Q107" s="101">
        <v>0</v>
      </c>
      <c r="R107" s="113">
        <v>0</v>
      </c>
      <c r="S107" s="109">
        <f t="shared" si="28"/>
        <v>0</v>
      </c>
      <c r="T107" s="131"/>
      <c r="U107" s="97" t="s">
        <v>45</v>
      </c>
      <c r="V107" s="101">
        <v>500</v>
      </c>
      <c r="W107" s="113">
        <v>20</v>
      </c>
      <c r="X107" s="109">
        <f t="shared" si="29"/>
        <v>10000</v>
      </c>
    </row>
    <row r="108" spans="1:24" s="8" customFormat="1" ht="15" customHeight="1">
      <c r="A108" s="146">
        <v>11</v>
      </c>
      <c r="B108" s="327" t="s">
        <v>108</v>
      </c>
      <c r="C108" s="288"/>
      <c r="D108" s="288"/>
      <c r="E108" s="131"/>
      <c r="F108" s="97" t="s">
        <v>45</v>
      </c>
      <c r="G108" s="101">
        <v>10</v>
      </c>
      <c r="H108" s="113">
        <v>336</v>
      </c>
      <c r="I108" s="109">
        <f t="shared" si="30"/>
        <v>3360</v>
      </c>
      <c r="J108" s="131"/>
      <c r="K108" s="97" t="s">
        <v>45</v>
      </c>
      <c r="L108" s="101">
        <v>50</v>
      </c>
      <c r="M108" s="113">
        <v>92.4</v>
      </c>
      <c r="N108" s="109">
        <f t="shared" si="27"/>
        <v>4620</v>
      </c>
      <c r="O108" s="131"/>
      <c r="P108" s="97" t="s">
        <v>45</v>
      </c>
      <c r="Q108" s="101">
        <v>0</v>
      </c>
      <c r="R108" s="113">
        <v>0</v>
      </c>
      <c r="S108" s="109">
        <f t="shared" si="28"/>
        <v>0</v>
      </c>
      <c r="T108" s="131"/>
      <c r="U108" s="97" t="s">
        <v>45</v>
      </c>
      <c r="V108" s="101">
        <v>200</v>
      </c>
      <c r="W108" s="113">
        <v>75</v>
      </c>
      <c r="X108" s="109">
        <f t="shared" si="29"/>
        <v>15000</v>
      </c>
    </row>
    <row r="109" spans="1:24" s="8" customFormat="1" ht="15" customHeight="1">
      <c r="A109" s="146">
        <v>12</v>
      </c>
      <c r="B109" s="327" t="s">
        <v>109</v>
      </c>
      <c r="C109" s="288"/>
      <c r="D109" s="288"/>
      <c r="E109" s="131"/>
      <c r="F109" s="97" t="s">
        <v>45</v>
      </c>
      <c r="G109" s="101">
        <v>10</v>
      </c>
      <c r="H109" s="113">
        <v>336</v>
      </c>
      <c r="I109" s="109">
        <f t="shared" si="30"/>
        <v>3360</v>
      </c>
      <c r="J109" s="131"/>
      <c r="K109" s="97" t="s">
        <v>45</v>
      </c>
      <c r="L109" s="101">
        <v>10</v>
      </c>
      <c r="M109" s="113">
        <v>1417.5</v>
      </c>
      <c r="N109" s="109">
        <f t="shared" si="27"/>
        <v>14175</v>
      </c>
      <c r="O109" s="131"/>
      <c r="P109" s="97" t="s">
        <v>45</v>
      </c>
      <c r="Q109" s="101">
        <v>0</v>
      </c>
      <c r="R109" s="113">
        <v>0</v>
      </c>
      <c r="S109" s="109">
        <f t="shared" si="28"/>
        <v>0</v>
      </c>
      <c r="T109" s="131"/>
      <c r="U109" s="97" t="s">
        <v>45</v>
      </c>
      <c r="V109" s="101">
        <v>200</v>
      </c>
      <c r="W109" s="113">
        <v>60</v>
      </c>
      <c r="X109" s="109">
        <f t="shared" si="29"/>
        <v>12000</v>
      </c>
    </row>
    <row r="110" spans="1:24" s="8" customFormat="1" ht="15" customHeight="1">
      <c r="A110" s="146">
        <v>13</v>
      </c>
      <c r="B110" s="217" t="s">
        <v>110</v>
      </c>
      <c r="C110" s="204"/>
      <c r="D110" s="204"/>
      <c r="E110" s="131"/>
      <c r="F110" s="97" t="s">
        <v>45</v>
      </c>
      <c r="G110" s="101">
        <v>10</v>
      </c>
      <c r="H110" s="113">
        <v>600</v>
      </c>
      <c r="I110" s="109">
        <f t="shared" si="30"/>
        <v>6000</v>
      </c>
      <c r="J110" s="131"/>
      <c r="K110" s="97" t="s">
        <v>45</v>
      </c>
      <c r="L110" s="101">
        <v>10</v>
      </c>
      <c r="M110" s="113">
        <v>68.25</v>
      </c>
      <c r="N110" s="109">
        <f t="shared" si="27"/>
        <v>682.5</v>
      </c>
      <c r="O110" s="131"/>
      <c r="P110" s="97" t="s">
        <v>45</v>
      </c>
      <c r="Q110" s="101">
        <v>0</v>
      </c>
      <c r="R110" s="113">
        <v>0</v>
      </c>
      <c r="S110" s="109">
        <f t="shared" si="28"/>
        <v>0</v>
      </c>
      <c r="T110" s="131"/>
      <c r="U110" s="97" t="s">
        <v>45</v>
      </c>
      <c r="V110" s="101">
        <v>50</v>
      </c>
      <c r="W110" s="113">
        <v>364</v>
      </c>
      <c r="X110" s="109">
        <f t="shared" si="29"/>
        <v>18200</v>
      </c>
    </row>
    <row r="111" spans="1:24" s="8" customFormat="1" ht="15" customHeight="1">
      <c r="A111" s="146">
        <v>14</v>
      </c>
      <c r="B111" s="217" t="s">
        <v>181</v>
      </c>
      <c r="C111" s="204"/>
      <c r="D111" s="204"/>
      <c r="E111" s="131"/>
      <c r="F111" s="97" t="s">
        <v>12</v>
      </c>
      <c r="G111" s="101">
        <v>0</v>
      </c>
      <c r="H111" s="113">
        <v>0</v>
      </c>
      <c r="I111" s="109">
        <v>0</v>
      </c>
      <c r="J111" s="131"/>
      <c r="K111" s="97" t="s">
        <v>12</v>
      </c>
      <c r="L111" s="101">
        <v>10</v>
      </c>
      <c r="M111" s="113">
        <v>157.5</v>
      </c>
      <c r="N111" s="109">
        <f t="shared" si="27"/>
        <v>1575</v>
      </c>
      <c r="O111" s="131"/>
      <c r="P111" s="97" t="s">
        <v>45</v>
      </c>
      <c r="Q111" s="101">
        <v>0</v>
      </c>
      <c r="R111" s="113">
        <v>0</v>
      </c>
      <c r="S111" s="109">
        <f t="shared" si="28"/>
        <v>0</v>
      </c>
      <c r="T111" s="131"/>
      <c r="U111" s="97" t="s">
        <v>45</v>
      </c>
      <c r="V111" s="101">
        <v>0</v>
      </c>
      <c r="W111" s="113">
        <v>0</v>
      </c>
      <c r="X111" s="109">
        <f t="shared" si="29"/>
        <v>0</v>
      </c>
    </row>
    <row r="112" spans="1:24" s="8" customFormat="1" ht="15" customHeight="1">
      <c r="A112" s="146">
        <v>15</v>
      </c>
      <c r="B112" s="287" t="s">
        <v>65</v>
      </c>
      <c r="C112" s="288"/>
      <c r="D112" s="289"/>
      <c r="E112" s="131"/>
      <c r="F112" s="97" t="s">
        <v>12</v>
      </c>
      <c r="G112" s="101">
        <v>1</v>
      </c>
      <c r="H112" s="113">
        <v>20000</v>
      </c>
      <c r="I112" s="109">
        <f t="shared" si="30"/>
        <v>20000</v>
      </c>
      <c r="J112" s="131"/>
      <c r="K112" s="97" t="s">
        <v>12</v>
      </c>
      <c r="L112" s="101">
        <v>1</v>
      </c>
      <c r="M112" s="113">
        <v>79688.7</v>
      </c>
      <c r="N112" s="109">
        <f t="shared" si="27"/>
        <v>79688.7</v>
      </c>
      <c r="O112" s="131"/>
      <c r="P112" s="97" t="s">
        <v>12</v>
      </c>
      <c r="Q112" s="101">
        <v>1</v>
      </c>
      <c r="R112" s="113">
        <v>47200</v>
      </c>
      <c r="S112" s="109">
        <f t="shared" si="28"/>
        <v>47200</v>
      </c>
      <c r="T112" s="131"/>
      <c r="U112" s="97" t="s">
        <v>12</v>
      </c>
      <c r="V112" s="101">
        <v>1</v>
      </c>
      <c r="W112" s="113">
        <v>80000</v>
      </c>
      <c r="X112" s="109">
        <f t="shared" si="29"/>
        <v>80000</v>
      </c>
    </row>
    <row r="113" spans="1:24" s="8" customFormat="1" ht="15" customHeight="1">
      <c r="A113" s="150"/>
      <c r="B113" s="290" t="s">
        <v>50</v>
      </c>
      <c r="C113" s="291"/>
      <c r="D113" s="292"/>
      <c r="E113" s="128"/>
      <c r="F113" s="91"/>
      <c r="G113" s="92"/>
      <c r="H113" s="110"/>
      <c r="I113" s="114">
        <f>SUM(I98:I112)</f>
        <v>908770</v>
      </c>
      <c r="J113" s="128"/>
      <c r="K113" s="91"/>
      <c r="L113" s="92"/>
      <c r="M113" s="110"/>
      <c r="N113" s="114">
        <v>478132.2</v>
      </c>
      <c r="O113" s="128"/>
      <c r="P113" s="91"/>
      <c r="Q113" s="92"/>
      <c r="R113" s="110"/>
      <c r="S113" s="114">
        <f>SUM(S98:S112)</f>
        <v>192871</v>
      </c>
      <c r="T113" s="128"/>
      <c r="U113" s="91"/>
      <c r="V113" s="92"/>
      <c r="W113" s="110"/>
      <c r="X113" s="114">
        <f>SUM(X98:X112)</f>
        <v>696400</v>
      </c>
    </row>
    <row r="114" spans="1:24" s="8" customFormat="1" ht="15" customHeight="1">
      <c r="A114" s="150"/>
      <c r="B114" s="290"/>
      <c r="C114" s="311"/>
      <c r="D114" s="312"/>
      <c r="E114" s="128"/>
      <c r="F114" s="95"/>
      <c r="G114" s="96"/>
      <c r="H114" s="112"/>
      <c r="I114" s="115"/>
      <c r="J114" s="128"/>
      <c r="K114" s="95"/>
      <c r="L114" s="96"/>
      <c r="M114" s="112"/>
      <c r="N114" s="115"/>
      <c r="O114" s="128"/>
      <c r="P114" s="95"/>
      <c r="Q114" s="96"/>
      <c r="R114" s="112"/>
      <c r="S114" s="115"/>
      <c r="T114" s="128"/>
      <c r="U114" s="95"/>
      <c r="V114" s="96"/>
      <c r="W114" s="112"/>
      <c r="X114" s="115"/>
    </row>
    <row r="115" spans="1:24" s="8" customFormat="1" ht="15" customHeight="1">
      <c r="A115" s="149" t="s">
        <v>137</v>
      </c>
      <c r="B115" s="317" t="s">
        <v>134</v>
      </c>
      <c r="C115" s="288"/>
      <c r="D115" s="289"/>
      <c r="E115" s="130"/>
      <c r="F115" s="97"/>
      <c r="G115" s="96"/>
      <c r="H115" s="112"/>
      <c r="I115" s="109"/>
      <c r="J115" s="130"/>
      <c r="K115" s="97"/>
      <c r="L115" s="96"/>
      <c r="M115" s="112"/>
      <c r="N115" s="109"/>
      <c r="O115" s="130"/>
      <c r="P115" s="97"/>
      <c r="Q115" s="96"/>
      <c r="R115" s="112"/>
      <c r="S115" s="109"/>
      <c r="T115" s="130"/>
      <c r="U115" s="97"/>
      <c r="V115" s="96"/>
      <c r="W115" s="112"/>
      <c r="X115" s="109"/>
    </row>
    <row r="116" spans="1:24" s="8" customFormat="1" ht="15" customHeight="1">
      <c r="A116" s="146"/>
      <c r="B116" s="287" t="s">
        <v>100</v>
      </c>
      <c r="C116" s="288"/>
      <c r="D116" s="289"/>
      <c r="E116" s="189">
        <v>1</v>
      </c>
      <c r="F116" s="97" t="s">
        <v>10</v>
      </c>
      <c r="G116" s="190">
        <v>12</v>
      </c>
      <c r="H116" s="113">
        <v>2010</v>
      </c>
      <c r="I116" s="109">
        <f t="shared" ref="I116:I120" si="31">H116*G116*E116</f>
        <v>24120</v>
      </c>
      <c r="J116" s="189">
        <v>1</v>
      </c>
      <c r="K116" s="97" t="s">
        <v>10</v>
      </c>
      <c r="L116" s="190">
        <v>15</v>
      </c>
      <c r="M116" s="113">
        <v>2041.671</v>
      </c>
      <c r="N116" s="109">
        <f t="shared" ref="N116:N119" si="32">M116*L116*J116</f>
        <v>30625.065000000002</v>
      </c>
      <c r="O116" s="189">
        <v>1</v>
      </c>
      <c r="P116" s="97" t="s">
        <v>10</v>
      </c>
      <c r="Q116" s="190">
        <v>21</v>
      </c>
      <c r="R116" s="113">
        <v>1770</v>
      </c>
      <c r="S116" s="109">
        <f t="shared" ref="S116:S120" si="33">R116*Q116*O116</f>
        <v>37170</v>
      </c>
      <c r="T116" s="189">
        <v>1</v>
      </c>
      <c r="U116" s="97" t="s">
        <v>10</v>
      </c>
      <c r="V116" s="190">
        <v>12</v>
      </c>
      <c r="W116" s="113">
        <v>1700</v>
      </c>
      <c r="X116" s="109">
        <f t="shared" ref="X116:X120" si="34">W116*V116*T116</f>
        <v>20400</v>
      </c>
    </row>
    <row r="117" spans="1:24" s="8" customFormat="1" ht="15" customHeight="1">
      <c r="A117" s="146"/>
      <c r="B117" s="287" t="s">
        <v>101</v>
      </c>
      <c r="C117" s="288"/>
      <c r="D117" s="289"/>
      <c r="E117" s="189">
        <v>1</v>
      </c>
      <c r="F117" s="97" t="s">
        <v>10</v>
      </c>
      <c r="G117" s="190">
        <v>12</v>
      </c>
      <c r="H117" s="113">
        <v>2010</v>
      </c>
      <c r="I117" s="109">
        <f t="shared" si="31"/>
        <v>24120</v>
      </c>
      <c r="J117" s="189">
        <v>1</v>
      </c>
      <c r="K117" s="97" t="s">
        <v>10</v>
      </c>
      <c r="L117" s="190">
        <v>15</v>
      </c>
      <c r="M117" s="113">
        <v>1703.9066</v>
      </c>
      <c r="N117" s="109">
        <f t="shared" si="32"/>
        <v>25558.599000000002</v>
      </c>
      <c r="O117" s="189">
        <v>1</v>
      </c>
      <c r="P117" s="97" t="s">
        <v>10</v>
      </c>
      <c r="Q117" s="190">
        <v>21</v>
      </c>
      <c r="R117" s="113">
        <v>1416</v>
      </c>
      <c r="S117" s="109">
        <f t="shared" si="33"/>
        <v>29736</v>
      </c>
      <c r="T117" s="189">
        <v>1</v>
      </c>
      <c r="U117" s="97" t="s">
        <v>10</v>
      </c>
      <c r="V117" s="190">
        <v>12</v>
      </c>
      <c r="W117" s="113">
        <v>1500</v>
      </c>
      <c r="X117" s="109">
        <f t="shared" si="34"/>
        <v>18000</v>
      </c>
    </row>
    <row r="118" spans="1:24" s="8" customFormat="1" ht="15" customHeight="1">
      <c r="A118" s="146"/>
      <c r="B118" s="178" t="s">
        <v>66</v>
      </c>
      <c r="C118" s="179"/>
      <c r="D118" s="180"/>
      <c r="E118" s="189">
        <v>2</v>
      </c>
      <c r="F118" s="97" t="s">
        <v>10</v>
      </c>
      <c r="G118" s="190">
        <v>12</v>
      </c>
      <c r="H118" s="113">
        <v>1800</v>
      </c>
      <c r="I118" s="109">
        <f t="shared" si="31"/>
        <v>43200</v>
      </c>
      <c r="J118" s="189">
        <v>2</v>
      </c>
      <c r="K118" s="97" t="s">
        <v>10</v>
      </c>
      <c r="L118" s="190">
        <v>15</v>
      </c>
      <c r="M118" s="113">
        <v>1740.7043000000001</v>
      </c>
      <c r="N118" s="109">
        <f t="shared" si="32"/>
        <v>52221.129000000001</v>
      </c>
      <c r="O118" s="189">
        <v>2</v>
      </c>
      <c r="P118" s="97" t="s">
        <v>10</v>
      </c>
      <c r="Q118" s="190">
        <v>21</v>
      </c>
      <c r="R118" s="113">
        <v>1180</v>
      </c>
      <c r="S118" s="109">
        <f t="shared" si="33"/>
        <v>49560</v>
      </c>
      <c r="T118" s="189">
        <v>1</v>
      </c>
      <c r="U118" s="97" t="s">
        <v>10</v>
      </c>
      <c r="V118" s="190">
        <v>12</v>
      </c>
      <c r="W118" s="113">
        <v>1200</v>
      </c>
      <c r="X118" s="109">
        <f t="shared" si="34"/>
        <v>14400</v>
      </c>
    </row>
    <row r="119" spans="1:24" s="8" customFormat="1" ht="15" customHeight="1">
      <c r="A119" s="146"/>
      <c r="B119" s="287" t="s">
        <v>67</v>
      </c>
      <c r="C119" s="288"/>
      <c r="D119" s="289"/>
      <c r="E119" s="189">
        <v>4</v>
      </c>
      <c r="F119" s="97" t="s">
        <v>10</v>
      </c>
      <c r="G119" s="190">
        <v>12</v>
      </c>
      <c r="H119" s="113">
        <v>1800</v>
      </c>
      <c r="I119" s="109">
        <f t="shared" si="31"/>
        <v>86400</v>
      </c>
      <c r="J119" s="189">
        <v>2</v>
      </c>
      <c r="K119" s="97" t="s">
        <v>10</v>
      </c>
      <c r="L119" s="190">
        <v>15</v>
      </c>
      <c r="M119" s="113">
        <v>1740.70433</v>
      </c>
      <c r="N119" s="109">
        <f t="shared" si="32"/>
        <v>52221.1299</v>
      </c>
      <c r="O119" s="189">
        <v>3</v>
      </c>
      <c r="P119" s="97" t="s">
        <v>10</v>
      </c>
      <c r="Q119" s="190">
        <v>21</v>
      </c>
      <c r="R119" s="113">
        <v>1121</v>
      </c>
      <c r="S119" s="109">
        <f t="shared" si="33"/>
        <v>70623</v>
      </c>
      <c r="T119" s="189">
        <v>1</v>
      </c>
      <c r="U119" s="97" t="s">
        <v>10</v>
      </c>
      <c r="V119" s="190">
        <v>12</v>
      </c>
      <c r="W119" s="113">
        <v>1200</v>
      </c>
      <c r="X119" s="109">
        <f t="shared" si="34"/>
        <v>14400</v>
      </c>
    </row>
    <row r="120" spans="1:24" s="8" customFormat="1" ht="15" customHeight="1">
      <c r="A120" s="146"/>
      <c r="B120" s="328" t="s">
        <v>55</v>
      </c>
      <c r="C120" s="288"/>
      <c r="D120" s="288"/>
      <c r="E120" s="189">
        <v>2</v>
      </c>
      <c r="F120" s="97" t="s">
        <v>10</v>
      </c>
      <c r="G120" s="190">
        <v>12</v>
      </c>
      <c r="H120" s="113">
        <v>1100</v>
      </c>
      <c r="I120" s="109">
        <f t="shared" si="31"/>
        <v>26400</v>
      </c>
      <c r="J120" s="189">
        <v>2</v>
      </c>
      <c r="K120" s="97" t="s">
        <v>10</v>
      </c>
      <c r="L120" s="190">
        <v>15</v>
      </c>
      <c r="M120" s="113">
        <v>1532.0226660000001</v>
      </c>
      <c r="N120" s="109">
        <f>M120*L120*J120</f>
        <v>45960.679980000001</v>
      </c>
      <c r="O120" s="189">
        <v>4</v>
      </c>
      <c r="P120" s="97" t="s">
        <v>10</v>
      </c>
      <c r="Q120" s="190">
        <v>21</v>
      </c>
      <c r="R120" s="113">
        <v>1003</v>
      </c>
      <c r="S120" s="109">
        <f t="shared" si="33"/>
        <v>84252</v>
      </c>
      <c r="T120" s="189">
        <v>1</v>
      </c>
      <c r="U120" s="97" t="s">
        <v>10</v>
      </c>
      <c r="V120" s="190">
        <v>12</v>
      </c>
      <c r="W120" s="113">
        <v>650</v>
      </c>
      <c r="X120" s="109">
        <f t="shared" si="34"/>
        <v>7800</v>
      </c>
    </row>
    <row r="121" spans="1:24" s="8" customFormat="1" ht="15" customHeight="1">
      <c r="A121" s="146"/>
      <c r="B121" s="290" t="s">
        <v>50</v>
      </c>
      <c r="C121" s="291"/>
      <c r="D121" s="292"/>
      <c r="E121" s="152">
        <f>SUM(E116:E120)</f>
        <v>10</v>
      </c>
      <c r="F121" s="97"/>
      <c r="G121" s="96"/>
      <c r="H121" s="112"/>
      <c r="I121" s="114">
        <f>SUM(I116:I120)</f>
        <v>204240</v>
      </c>
      <c r="J121" s="152">
        <f>SUM(J116:J120)</f>
        <v>8</v>
      </c>
      <c r="K121" s="97"/>
      <c r="L121" s="96"/>
      <c r="M121" s="112"/>
      <c r="N121" s="114">
        <v>206586.61</v>
      </c>
      <c r="O121" s="152">
        <f>SUM(O116:O120)</f>
        <v>11</v>
      </c>
      <c r="P121" s="97"/>
      <c r="Q121" s="96"/>
      <c r="R121" s="112"/>
      <c r="S121" s="114">
        <f>SUM(S116:S120)</f>
        <v>271341</v>
      </c>
      <c r="T121" s="152">
        <f>SUM(T116:T120)</f>
        <v>5</v>
      </c>
      <c r="U121" s="97"/>
      <c r="V121" s="96"/>
      <c r="W121" s="112"/>
      <c r="X121" s="114">
        <f>SUM(X116:X120)</f>
        <v>75000</v>
      </c>
    </row>
    <row r="122" spans="1:24" s="8" customFormat="1" ht="15" customHeight="1">
      <c r="A122" s="146"/>
      <c r="B122" s="181"/>
      <c r="C122" s="182"/>
      <c r="D122" s="183"/>
      <c r="E122" s="130"/>
      <c r="F122" s="97"/>
      <c r="G122" s="96"/>
      <c r="H122" s="112"/>
      <c r="I122" s="114"/>
      <c r="J122" s="130"/>
      <c r="K122" s="97"/>
      <c r="L122" s="96"/>
      <c r="M122" s="112"/>
      <c r="N122" s="114"/>
      <c r="O122" s="130"/>
      <c r="P122" s="97"/>
      <c r="Q122" s="96"/>
      <c r="R122" s="112"/>
      <c r="S122" s="114"/>
      <c r="T122" s="130"/>
      <c r="U122" s="97"/>
      <c r="V122" s="96"/>
      <c r="W122" s="112"/>
      <c r="X122" s="114"/>
    </row>
    <row r="123" spans="1:24" s="8" customFormat="1">
      <c r="A123" s="149" t="s">
        <v>70</v>
      </c>
      <c r="B123" s="284" t="s">
        <v>140</v>
      </c>
      <c r="C123" s="285"/>
      <c r="D123" s="286"/>
      <c r="E123" s="130"/>
      <c r="F123" s="97"/>
      <c r="G123" s="96"/>
      <c r="H123" s="112"/>
      <c r="I123" s="109"/>
      <c r="J123" s="130"/>
      <c r="K123" s="97"/>
      <c r="L123" s="96"/>
      <c r="M123" s="112"/>
      <c r="N123" s="109"/>
      <c r="O123" s="130"/>
      <c r="P123" s="97"/>
      <c r="Q123" s="96"/>
      <c r="R123" s="112"/>
      <c r="S123" s="109"/>
      <c r="T123" s="130"/>
      <c r="U123" s="97"/>
      <c r="V123" s="96"/>
      <c r="W123" s="112"/>
      <c r="X123" s="109"/>
    </row>
    <row r="124" spans="1:24" s="8" customFormat="1" ht="15" customHeight="1">
      <c r="A124" s="146"/>
      <c r="B124" s="287" t="s">
        <v>100</v>
      </c>
      <c r="C124" s="288"/>
      <c r="D124" s="289"/>
      <c r="E124" s="131">
        <v>2</v>
      </c>
      <c r="F124" s="97" t="s">
        <v>10</v>
      </c>
      <c r="G124" s="124">
        <v>24</v>
      </c>
      <c r="H124" s="113">
        <v>2600</v>
      </c>
      <c r="I124" s="109">
        <f>H124*G124*E124</f>
        <v>124800</v>
      </c>
      <c r="J124" s="131">
        <v>1</v>
      </c>
      <c r="K124" s="97" t="s">
        <v>10</v>
      </c>
      <c r="L124" s="190">
        <v>15</v>
      </c>
      <c r="M124" s="113">
        <v>3792.1093300000002</v>
      </c>
      <c r="N124" s="109">
        <f>M124*L124*J124</f>
        <v>56881.639950000004</v>
      </c>
      <c r="O124" s="131">
        <v>1</v>
      </c>
      <c r="P124" s="97" t="s">
        <v>10</v>
      </c>
      <c r="Q124" s="124">
        <v>12</v>
      </c>
      <c r="R124" s="113">
        <v>5199.38</v>
      </c>
      <c r="S124" s="109">
        <f>R124*Q124*O124</f>
        <v>62392.56</v>
      </c>
      <c r="T124" s="131">
        <v>2</v>
      </c>
      <c r="U124" s="97" t="s">
        <v>10</v>
      </c>
      <c r="V124" s="190">
        <v>12</v>
      </c>
      <c r="W124" s="113">
        <v>2125</v>
      </c>
      <c r="X124" s="109">
        <f>W124*V124*T124</f>
        <v>51000</v>
      </c>
    </row>
    <row r="125" spans="1:24" s="8" customFormat="1" ht="15" customHeight="1">
      <c r="A125" s="146"/>
      <c r="B125" s="287" t="s">
        <v>102</v>
      </c>
      <c r="C125" s="288"/>
      <c r="D125" s="289"/>
      <c r="E125" s="131">
        <v>2</v>
      </c>
      <c r="F125" s="97" t="s">
        <v>10</v>
      </c>
      <c r="G125" s="124">
        <v>24</v>
      </c>
      <c r="H125" s="113">
        <v>2600</v>
      </c>
      <c r="I125" s="109">
        <f>H125*G125*E125</f>
        <v>124800</v>
      </c>
      <c r="J125" s="131">
        <v>1</v>
      </c>
      <c r="K125" s="97" t="s">
        <v>10</v>
      </c>
      <c r="L125" s="190">
        <v>15</v>
      </c>
      <c r="M125" s="113">
        <v>2909.8006660000001</v>
      </c>
      <c r="N125" s="109">
        <f>M125*L125*J125</f>
        <v>43647.009989999999</v>
      </c>
      <c r="O125" s="131">
        <v>1</v>
      </c>
      <c r="P125" s="97" t="s">
        <v>10</v>
      </c>
      <c r="Q125" s="124">
        <v>12</v>
      </c>
      <c r="R125" s="113">
        <v>4159.5</v>
      </c>
      <c r="S125" s="109">
        <f>R125*Q125*O125</f>
        <v>49914</v>
      </c>
      <c r="T125" s="131">
        <v>2</v>
      </c>
      <c r="U125" s="97" t="s">
        <v>10</v>
      </c>
      <c r="V125" s="190">
        <v>12</v>
      </c>
      <c r="W125" s="113">
        <v>1875</v>
      </c>
      <c r="X125" s="109">
        <f>W125*V125*T125</f>
        <v>45000</v>
      </c>
    </row>
    <row r="126" spans="1:24" s="8" customFormat="1" ht="15" customHeight="1">
      <c r="A126" s="146"/>
      <c r="B126" s="287" t="s">
        <v>98</v>
      </c>
      <c r="C126" s="288"/>
      <c r="D126" s="289"/>
      <c r="E126" s="131">
        <v>4</v>
      </c>
      <c r="F126" s="97" t="s">
        <v>10</v>
      </c>
      <c r="G126" s="124">
        <v>24</v>
      </c>
      <c r="H126" s="113">
        <v>1900</v>
      </c>
      <c r="I126" s="109">
        <f t="shared" ref="I126:I127" si="35">H126*G126*E126</f>
        <v>182400</v>
      </c>
      <c r="J126" s="131">
        <v>1</v>
      </c>
      <c r="K126" s="97" t="s">
        <v>10</v>
      </c>
      <c r="L126" s="190">
        <v>15</v>
      </c>
      <c r="M126" s="113">
        <v>2909.8006660000001</v>
      </c>
      <c r="N126" s="109">
        <f t="shared" ref="N126:N127" si="36">M126*L126*J126</f>
        <v>43647.009989999999</v>
      </c>
      <c r="O126" s="131">
        <v>1</v>
      </c>
      <c r="P126" s="97" t="s">
        <v>10</v>
      </c>
      <c r="Q126" s="124">
        <v>12</v>
      </c>
      <c r="R126" s="113">
        <v>3812.88</v>
      </c>
      <c r="S126" s="109">
        <f t="shared" ref="S126:S127" si="37">R126*Q126*O126</f>
        <v>45754.559999999998</v>
      </c>
      <c r="T126" s="131">
        <v>2</v>
      </c>
      <c r="U126" s="97" t="s">
        <v>10</v>
      </c>
      <c r="V126" s="190">
        <v>12</v>
      </c>
      <c r="W126" s="113">
        <v>1500</v>
      </c>
      <c r="X126" s="109">
        <f t="shared" ref="X126:X127" si="38">W126*V126*T126</f>
        <v>36000</v>
      </c>
    </row>
    <row r="127" spans="1:24" s="8" customFormat="1" ht="15" customHeight="1">
      <c r="A127" s="146"/>
      <c r="B127" s="287" t="s">
        <v>135</v>
      </c>
      <c r="C127" s="288"/>
      <c r="D127" s="289"/>
      <c r="E127" s="131">
        <v>2</v>
      </c>
      <c r="F127" s="97" t="s">
        <v>10</v>
      </c>
      <c r="G127" s="124">
        <v>24</v>
      </c>
      <c r="H127" s="113">
        <v>2500</v>
      </c>
      <c r="I127" s="109">
        <f t="shared" si="35"/>
        <v>120000</v>
      </c>
      <c r="J127" s="131">
        <v>1</v>
      </c>
      <c r="K127" s="97" t="s">
        <v>10</v>
      </c>
      <c r="L127" s="190">
        <v>15</v>
      </c>
      <c r="M127" s="113">
        <v>2970.7946659999998</v>
      </c>
      <c r="N127" s="109">
        <f t="shared" si="36"/>
        <v>44561.919989999995</v>
      </c>
      <c r="O127" s="131">
        <v>1</v>
      </c>
      <c r="P127" s="97" t="s">
        <v>10</v>
      </c>
      <c r="Q127" s="124">
        <v>12</v>
      </c>
      <c r="R127" s="113">
        <v>3466.25</v>
      </c>
      <c r="S127" s="109">
        <f t="shared" si="37"/>
        <v>41595</v>
      </c>
      <c r="T127" s="131">
        <v>2</v>
      </c>
      <c r="U127" s="97" t="s">
        <v>10</v>
      </c>
      <c r="V127" s="190">
        <v>12</v>
      </c>
      <c r="W127" s="113">
        <v>1500</v>
      </c>
      <c r="X127" s="109">
        <f t="shared" si="38"/>
        <v>36000</v>
      </c>
    </row>
    <row r="128" spans="1:24" s="8" customFormat="1" ht="15" customHeight="1">
      <c r="A128" s="146"/>
      <c r="B128" s="287" t="s">
        <v>66</v>
      </c>
      <c r="C128" s="288"/>
      <c r="D128" s="289"/>
      <c r="E128" s="131">
        <v>8</v>
      </c>
      <c r="F128" s="97" t="s">
        <v>10</v>
      </c>
      <c r="G128" s="124">
        <v>24</v>
      </c>
      <c r="H128" s="113">
        <v>2300</v>
      </c>
      <c r="I128" s="109">
        <f>H128*G128*E128</f>
        <v>441600</v>
      </c>
      <c r="J128" s="131">
        <v>6</v>
      </c>
      <c r="K128" s="97" t="s">
        <v>10</v>
      </c>
      <c r="L128" s="190">
        <v>15</v>
      </c>
      <c r="M128" s="113">
        <v>2873.6007777</v>
      </c>
      <c r="N128" s="109">
        <f>M128*L128*J128</f>
        <v>258624.06999300001</v>
      </c>
      <c r="O128" s="131">
        <v>2</v>
      </c>
      <c r="P128" s="97" t="s">
        <v>10</v>
      </c>
      <c r="Q128" s="124">
        <v>12</v>
      </c>
      <c r="R128" s="113">
        <v>3466.25</v>
      </c>
      <c r="S128" s="109">
        <f>R128*Q128*O128</f>
        <v>83190</v>
      </c>
      <c r="T128" s="131">
        <v>4</v>
      </c>
      <c r="U128" s="97" t="s">
        <v>10</v>
      </c>
      <c r="V128" s="190">
        <v>12</v>
      </c>
      <c r="W128" s="113">
        <v>1500</v>
      </c>
      <c r="X128" s="109">
        <f>W128*V128*T128</f>
        <v>72000</v>
      </c>
    </row>
    <row r="129" spans="1:24" s="8" customFormat="1" ht="15" customHeight="1">
      <c r="A129" s="146"/>
      <c r="B129" s="287" t="s">
        <v>67</v>
      </c>
      <c r="C129" s="288"/>
      <c r="D129" s="289"/>
      <c r="E129" s="131">
        <v>8</v>
      </c>
      <c r="F129" s="97" t="s">
        <v>10</v>
      </c>
      <c r="G129" s="124">
        <v>24</v>
      </c>
      <c r="H129" s="113">
        <v>2300</v>
      </c>
      <c r="I129" s="109">
        <f t="shared" ref="I129" si="39">H129*G129*E129</f>
        <v>441600</v>
      </c>
      <c r="J129" s="131">
        <v>6</v>
      </c>
      <c r="K129" s="97" t="s">
        <v>10</v>
      </c>
      <c r="L129" s="190">
        <v>15</v>
      </c>
      <c r="M129" s="113">
        <v>2554.2464439999999</v>
      </c>
      <c r="N129" s="109">
        <f t="shared" ref="N129" si="40">M129*L129*J129</f>
        <v>229882.17996000001</v>
      </c>
      <c r="O129" s="131">
        <v>4</v>
      </c>
      <c r="P129" s="97" t="s">
        <v>10</v>
      </c>
      <c r="Q129" s="124">
        <v>12</v>
      </c>
      <c r="R129" s="113">
        <v>3292.94</v>
      </c>
      <c r="S129" s="109">
        <f t="shared" ref="S129" si="41">R129*Q129*O129</f>
        <v>158061.12</v>
      </c>
      <c r="T129" s="131">
        <v>4</v>
      </c>
      <c r="U129" s="97" t="s">
        <v>10</v>
      </c>
      <c r="V129" s="190">
        <v>12</v>
      </c>
      <c r="W129" s="113">
        <v>1500</v>
      </c>
      <c r="X129" s="109">
        <f t="shared" ref="X129" si="42">W129*V129*T129</f>
        <v>72000</v>
      </c>
    </row>
    <row r="130" spans="1:24" s="8" customFormat="1" ht="15" customHeight="1">
      <c r="A130" s="146"/>
      <c r="B130" s="178"/>
      <c r="C130" s="184" t="s">
        <v>84</v>
      </c>
      <c r="D130" s="180"/>
      <c r="E130" s="131">
        <v>1</v>
      </c>
      <c r="F130" s="97" t="s">
        <v>10</v>
      </c>
      <c r="G130" s="124">
        <v>24</v>
      </c>
      <c r="H130" s="113">
        <v>1900</v>
      </c>
      <c r="I130" s="109">
        <f>H130*G130*E130</f>
        <v>45600</v>
      </c>
      <c r="J130" s="131">
        <v>1</v>
      </c>
      <c r="K130" s="97" t="s">
        <v>10</v>
      </c>
      <c r="L130" s="190">
        <v>15</v>
      </c>
      <c r="M130" s="113">
        <v>2374.2106659999999</v>
      </c>
      <c r="N130" s="109">
        <f>M130*L130*J130</f>
        <v>35613.15999</v>
      </c>
      <c r="O130" s="131">
        <v>1</v>
      </c>
      <c r="P130" s="97" t="s">
        <v>10</v>
      </c>
      <c r="Q130" s="124">
        <v>12</v>
      </c>
      <c r="R130" s="113">
        <v>3119.63</v>
      </c>
      <c r="S130" s="109">
        <f>R130*Q130*O130</f>
        <v>37435.56</v>
      </c>
      <c r="T130" s="131">
        <v>2</v>
      </c>
      <c r="U130" s="97" t="s">
        <v>10</v>
      </c>
      <c r="V130" s="190">
        <v>12</v>
      </c>
      <c r="W130" s="113">
        <v>1500</v>
      </c>
      <c r="X130" s="109">
        <f>W130*V130*T130</f>
        <v>36000</v>
      </c>
    </row>
    <row r="131" spans="1:24" s="8" customFormat="1" ht="15" customHeight="1">
      <c r="A131" s="146"/>
      <c r="B131" s="287" t="s">
        <v>55</v>
      </c>
      <c r="C131" s="288"/>
      <c r="D131" s="289"/>
      <c r="E131" s="131">
        <v>16</v>
      </c>
      <c r="F131" s="97" t="s">
        <v>10</v>
      </c>
      <c r="G131" s="124">
        <v>24</v>
      </c>
      <c r="H131" s="113">
        <v>1800</v>
      </c>
      <c r="I131" s="109">
        <f t="shared" ref="I131" si="43">H131*G131*E131</f>
        <v>691200</v>
      </c>
      <c r="J131" s="131">
        <v>12</v>
      </c>
      <c r="K131" s="97" t="s">
        <v>10</v>
      </c>
      <c r="L131" s="190">
        <v>15</v>
      </c>
      <c r="M131" s="113">
        <v>2189.2367770000001</v>
      </c>
      <c r="N131" s="109">
        <f t="shared" ref="N131" si="44">M131*L131*J131</f>
        <v>394062.61986000004</v>
      </c>
      <c r="O131" s="131">
        <v>6</v>
      </c>
      <c r="P131" s="97" t="s">
        <v>10</v>
      </c>
      <c r="Q131" s="124">
        <v>12</v>
      </c>
      <c r="R131" s="113">
        <v>2946.31</v>
      </c>
      <c r="S131" s="109">
        <f t="shared" ref="S131" si="45">R131*Q131*O131</f>
        <v>212134.32</v>
      </c>
      <c r="T131" s="131">
        <v>6</v>
      </c>
      <c r="U131" s="97" t="s">
        <v>10</v>
      </c>
      <c r="V131" s="190">
        <v>12</v>
      </c>
      <c r="W131" s="113">
        <v>815</v>
      </c>
      <c r="X131" s="109">
        <f t="shared" ref="X131" si="46">W131*V131*T131</f>
        <v>58680</v>
      </c>
    </row>
    <row r="132" spans="1:24" s="8" customFormat="1" ht="15" customHeight="1">
      <c r="A132" s="146"/>
      <c r="B132" s="290" t="s">
        <v>50</v>
      </c>
      <c r="C132" s="291"/>
      <c r="D132" s="292"/>
      <c r="E132" s="152">
        <f>SUM(E124:E131)</f>
        <v>43</v>
      </c>
      <c r="F132" s="97"/>
      <c r="G132" s="96"/>
      <c r="H132" s="112"/>
      <c r="I132" s="114">
        <f>SUM(I124:I131)</f>
        <v>2172000</v>
      </c>
      <c r="J132" s="152">
        <f>SUM(J124:J131)</f>
        <v>29</v>
      </c>
      <c r="K132" s="97"/>
      <c r="L132" s="96"/>
      <c r="M132" s="112"/>
      <c r="N132" s="114">
        <v>1106919.6200000001</v>
      </c>
      <c r="O132" s="152">
        <f>SUM(O124:O131)</f>
        <v>17</v>
      </c>
      <c r="P132" s="97"/>
      <c r="Q132" s="96"/>
      <c r="R132" s="112"/>
      <c r="S132" s="114">
        <v>690477</v>
      </c>
      <c r="T132" s="152">
        <f>SUM(T124:T131)</f>
        <v>24</v>
      </c>
      <c r="U132" s="97"/>
      <c r="V132" s="96"/>
      <c r="W132" s="112"/>
      <c r="X132" s="114">
        <f>SUM(X124:X131)</f>
        <v>406680</v>
      </c>
    </row>
    <row r="133" spans="1:24" s="8" customFormat="1" ht="15" customHeight="1">
      <c r="A133" s="146"/>
      <c r="B133" s="181"/>
      <c r="C133" s="182"/>
      <c r="D133" s="183"/>
      <c r="E133" s="152"/>
      <c r="F133" s="97"/>
      <c r="G133" s="96"/>
      <c r="H133" s="112"/>
      <c r="I133" s="114"/>
      <c r="J133" s="152"/>
      <c r="K133" s="97"/>
      <c r="L133" s="96"/>
      <c r="M133" s="112"/>
      <c r="N133" s="114"/>
      <c r="O133" s="152"/>
      <c r="P133" s="97"/>
      <c r="Q133" s="96"/>
      <c r="R133" s="112"/>
      <c r="S133" s="114"/>
      <c r="T133" s="152"/>
      <c r="U133" s="97"/>
      <c r="V133" s="96"/>
      <c r="W133" s="112"/>
      <c r="X133" s="114"/>
    </row>
    <row r="134" spans="1:24" s="8" customFormat="1">
      <c r="A134" s="149" t="s">
        <v>71</v>
      </c>
      <c r="B134" s="284" t="s">
        <v>141</v>
      </c>
      <c r="C134" s="285"/>
      <c r="D134" s="286"/>
      <c r="E134" s="130"/>
      <c r="F134" s="97"/>
      <c r="G134" s="96"/>
      <c r="H134" s="112"/>
      <c r="I134" s="109"/>
      <c r="J134" s="130"/>
      <c r="K134" s="97"/>
      <c r="L134" s="96"/>
      <c r="M134" s="112"/>
      <c r="N134" s="109"/>
      <c r="O134" s="130"/>
      <c r="P134" s="97"/>
      <c r="Q134" s="96"/>
      <c r="R134" s="112"/>
      <c r="S134" s="109"/>
      <c r="T134" s="130"/>
      <c r="U134" s="97"/>
      <c r="V134" s="96"/>
      <c r="W134" s="112"/>
      <c r="X134" s="109"/>
    </row>
    <row r="135" spans="1:24" s="8" customFormat="1" ht="15" customHeight="1">
      <c r="A135" s="146"/>
      <c r="B135" s="287" t="s">
        <v>135</v>
      </c>
      <c r="C135" s="288"/>
      <c r="D135" s="289"/>
      <c r="E135" s="131">
        <v>1</v>
      </c>
      <c r="F135" s="97" t="s">
        <v>10</v>
      </c>
      <c r="G135" s="124">
        <v>16</v>
      </c>
      <c r="H135" s="113">
        <v>2500</v>
      </c>
      <c r="I135" s="109">
        <f>H135*G135*E135</f>
        <v>40000</v>
      </c>
      <c r="J135" s="131">
        <v>2</v>
      </c>
      <c r="K135" s="97" t="s">
        <v>10</v>
      </c>
      <c r="L135" s="124">
        <v>4</v>
      </c>
      <c r="M135" s="113">
        <v>3041.4387499999998</v>
      </c>
      <c r="N135" s="109">
        <f>M135*L135*J135</f>
        <v>24331.51</v>
      </c>
      <c r="O135" s="131">
        <v>1</v>
      </c>
      <c r="P135" s="97" t="s">
        <v>10</v>
      </c>
      <c r="Q135" s="124">
        <v>4</v>
      </c>
      <c r="R135" s="113">
        <v>5199.38</v>
      </c>
      <c r="S135" s="109">
        <f>R135*Q135*O135</f>
        <v>20797.52</v>
      </c>
      <c r="T135" s="131">
        <v>2</v>
      </c>
      <c r="U135" s="97" t="s">
        <v>10</v>
      </c>
      <c r="V135" s="124">
        <v>4</v>
      </c>
      <c r="W135" s="113">
        <v>2125</v>
      </c>
      <c r="X135" s="109">
        <f>W135*V135*T135</f>
        <v>17000</v>
      </c>
    </row>
    <row r="136" spans="1:24" s="8" customFormat="1" ht="15" customHeight="1">
      <c r="A136" s="146"/>
      <c r="B136" s="287" t="s">
        <v>98</v>
      </c>
      <c r="C136" s="288"/>
      <c r="D136" s="289"/>
      <c r="E136" s="131">
        <v>1</v>
      </c>
      <c r="F136" s="97" t="s">
        <v>10</v>
      </c>
      <c r="G136" s="124">
        <v>8</v>
      </c>
      <c r="H136" s="113">
        <v>1900</v>
      </c>
      <c r="I136" s="109">
        <f t="shared" ref="I136" si="47">H136*G136*E136</f>
        <v>15200</v>
      </c>
      <c r="J136" s="131">
        <v>2</v>
      </c>
      <c r="K136" s="97" t="s">
        <v>10</v>
      </c>
      <c r="L136" s="124">
        <v>4</v>
      </c>
      <c r="M136" s="113">
        <v>2519.31</v>
      </c>
      <c r="N136" s="109">
        <f t="shared" ref="N136" si="48">M136*L136*J136</f>
        <v>20154.48</v>
      </c>
      <c r="O136" s="131">
        <v>1</v>
      </c>
      <c r="P136" s="97" t="s">
        <v>10</v>
      </c>
      <c r="Q136" s="124">
        <v>4</v>
      </c>
      <c r="R136" s="113">
        <v>4756.88</v>
      </c>
      <c r="S136" s="109">
        <f t="shared" ref="S136" si="49">R136*Q136*O136</f>
        <v>19027.52</v>
      </c>
      <c r="T136" s="131">
        <v>2</v>
      </c>
      <c r="U136" s="97" t="s">
        <v>10</v>
      </c>
      <c r="V136" s="124">
        <v>4</v>
      </c>
      <c r="W136" s="113">
        <v>1875</v>
      </c>
      <c r="X136" s="109">
        <f t="shared" ref="X136" si="50">W136*V136*T136</f>
        <v>15000</v>
      </c>
    </row>
    <row r="137" spans="1:24" s="8" customFormat="1" ht="15" customHeight="1">
      <c r="A137" s="146"/>
      <c r="B137" s="287" t="s">
        <v>66</v>
      </c>
      <c r="C137" s="288"/>
      <c r="D137" s="289"/>
      <c r="E137" s="131">
        <v>3</v>
      </c>
      <c r="F137" s="97" t="s">
        <v>10</v>
      </c>
      <c r="G137" s="124">
        <v>8</v>
      </c>
      <c r="H137" s="113">
        <v>2300</v>
      </c>
      <c r="I137" s="109">
        <f>H137*G137*E137</f>
        <v>55200</v>
      </c>
      <c r="J137" s="131">
        <v>2</v>
      </c>
      <c r="K137" s="97" t="s">
        <v>10</v>
      </c>
      <c r="L137" s="124">
        <v>4</v>
      </c>
      <c r="M137" s="113">
        <v>2607.8274999999999</v>
      </c>
      <c r="N137" s="109">
        <f>M137*L137*J137</f>
        <v>20862.62</v>
      </c>
      <c r="O137" s="131">
        <v>1</v>
      </c>
      <c r="P137" s="97" t="s">
        <v>10</v>
      </c>
      <c r="Q137" s="124">
        <v>4</v>
      </c>
      <c r="R137" s="113">
        <v>4646.25</v>
      </c>
      <c r="S137" s="109">
        <f>R137*Q137*O137</f>
        <v>18585</v>
      </c>
      <c r="T137" s="131">
        <v>2</v>
      </c>
      <c r="U137" s="97" t="s">
        <v>10</v>
      </c>
      <c r="V137" s="124">
        <v>4</v>
      </c>
      <c r="W137" s="113">
        <v>1500</v>
      </c>
      <c r="X137" s="109">
        <f>W137*V137*T137</f>
        <v>12000</v>
      </c>
    </row>
    <row r="138" spans="1:24" s="8" customFormat="1" ht="15" customHeight="1">
      <c r="A138" s="146"/>
      <c r="B138" s="287" t="s">
        <v>67</v>
      </c>
      <c r="C138" s="288"/>
      <c r="D138" s="289"/>
      <c r="E138" s="131">
        <v>3</v>
      </c>
      <c r="F138" s="97" t="s">
        <v>10</v>
      </c>
      <c r="G138" s="124">
        <v>8</v>
      </c>
      <c r="H138" s="113">
        <v>2300</v>
      </c>
      <c r="I138" s="109">
        <f t="shared" ref="I138:I139" si="51">H138*G138*E138</f>
        <v>55200</v>
      </c>
      <c r="J138" s="131">
        <v>2</v>
      </c>
      <c r="K138" s="97" t="s">
        <v>10</v>
      </c>
      <c r="L138" s="124">
        <v>4</v>
      </c>
      <c r="M138" s="113">
        <v>2577.0524999999998</v>
      </c>
      <c r="N138" s="109">
        <f t="shared" ref="N138:N139" si="52">M138*L138*J138</f>
        <v>20616.419999999998</v>
      </c>
      <c r="O138" s="131">
        <v>1</v>
      </c>
      <c r="P138" s="97" t="s">
        <v>10</v>
      </c>
      <c r="Q138" s="124">
        <v>4</v>
      </c>
      <c r="R138" s="113">
        <v>4590.9399999999996</v>
      </c>
      <c r="S138" s="109">
        <f t="shared" ref="S138:S139" si="53">R138*Q138*O138</f>
        <v>18363.759999999998</v>
      </c>
      <c r="T138" s="131">
        <v>2</v>
      </c>
      <c r="U138" s="97" t="s">
        <v>10</v>
      </c>
      <c r="V138" s="124">
        <v>4</v>
      </c>
      <c r="W138" s="113">
        <v>1500</v>
      </c>
      <c r="X138" s="109">
        <f t="shared" ref="X138" si="54">W138*V138*T138</f>
        <v>12000</v>
      </c>
    </row>
    <row r="139" spans="1:24" s="8" customFormat="1" ht="15" customHeight="1">
      <c r="A139" s="146"/>
      <c r="B139" s="382" t="s">
        <v>184</v>
      </c>
      <c r="C139" s="383"/>
      <c r="D139" s="384"/>
      <c r="E139" s="131">
        <v>0</v>
      </c>
      <c r="F139" s="97" t="s">
        <v>10</v>
      </c>
      <c r="G139" s="124">
        <v>0</v>
      </c>
      <c r="H139" s="113">
        <v>0</v>
      </c>
      <c r="I139" s="109">
        <f t="shared" si="51"/>
        <v>0</v>
      </c>
      <c r="J139" s="131">
        <v>0</v>
      </c>
      <c r="K139" s="97" t="s">
        <v>10</v>
      </c>
      <c r="L139" s="124">
        <v>0</v>
      </c>
      <c r="M139" s="113">
        <v>0</v>
      </c>
      <c r="N139" s="109">
        <f t="shared" si="52"/>
        <v>0</v>
      </c>
      <c r="O139" s="131">
        <v>2</v>
      </c>
      <c r="P139" s="97" t="s">
        <v>10</v>
      </c>
      <c r="Q139" s="124">
        <v>4</v>
      </c>
      <c r="R139" s="113">
        <v>4480.3100000000004</v>
      </c>
      <c r="S139" s="109">
        <f t="shared" si="53"/>
        <v>35842.480000000003</v>
      </c>
      <c r="T139" s="131"/>
      <c r="U139" s="97"/>
      <c r="V139" s="124"/>
      <c r="W139" s="113"/>
      <c r="X139" s="109"/>
    </row>
    <row r="140" spans="1:24" s="8" customFormat="1" ht="15" customHeight="1">
      <c r="A140" s="146"/>
      <c r="B140" s="290" t="s">
        <v>50</v>
      </c>
      <c r="C140" s="291"/>
      <c r="D140" s="292"/>
      <c r="E140" s="152">
        <f>SUM(E135:E139)</f>
        <v>8</v>
      </c>
      <c r="F140" s="97"/>
      <c r="G140" s="96"/>
      <c r="H140" s="112"/>
      <c r="I140" s="114">
        <f>SUM(I135:I139)</f>
        <v>165600</v>
      </c>
      <c r="J140" s="152">
        <f>SUM(J135:J139)</f>
        <v>8</v>
      </c>
      <c r="K140" s="97"/>
      <c r="L140" s="96"/>
      <c r="M140" s="112"/>
      <c r="N140" s="114">
        <f>SUM(N135:N139)</f>
        <v>85965.03</v>
      </c>
      <c r="O140" s="152">
        <f>SUM(O135:O139)</f>
        <v>6</v>
      </c>
      <c r="P140" s="97"/>
      <c r="Q140" s="96"/>
      <c r="R140" s="112"/>
      <c r="S140" s="114">
        <v>112616.25</v>
      </c>
      <c r="T140" s="152">
        <f>SUM(T135:T138)</f>
        <v>8</v>
      </c>
      <c r="U140" s="97"/>
      <c r="V140" s="96"/>
      <c r="W140" s="112"/>
      <c r="X140" s="114">
        <f>SUM(X135:X138)</f>
        <v>56000</v>
      </c>
    </row>
    <row r="141" spans="1:24" s="8" customFormat="1" ht="15" customHeight="1">
      <c r="A141" s="146"/>
      <c r="B141" s="181"/>
      <c r="C141" s="182"/>
      <c r="D141" s="183"/>
      <c r="E141" s="152"/>
      <c r="F141" s="97"/>
      <c r="G141" s="96"/>
      <c r="H141" s="112"/>
      <c r="I141" s="114"/>
      <c r="J141" s="152"/>
      <c r="K141" s="97"/>
      <c r="L141" s="96"/>
      <c r="M141" s="112"/>
      <c r="N141" s="114"/>
      <c r="O141" s="152"/>
      <c r="P141" s="97"/>
      <c r="Q141" s="96"/>
      <c r="R141" s="112"/>
      <c r="S141" s="114"/>
      <c r="T141" s="152"/>
      <c r="U141" s="97"/>
      <c r="V141" s="96"/>
      <c r="W141" s="112"/>
      <c r="X141" s="114"/>
    </row>
    <row r="142" spans="1:24" s="8" customFormat="1" ht="15" customHeight="1">
      <c r="A142" s="149" t="s">
        <v>103</v>
      </c>
      <c r="B142" s="317" t="s">
        <v>20</v>
      </c>
      <c r="C142" s="288"/>
      <c r="D142" s="289"/>
      <c r="E142" s="130"/>
      <c r="F142" s="97"/>
      <c r="G142" s="96"/>
      <c r="H142" s="112"/>
      <c r="I142" s="115"/>
      <c r="J142" s="130"/>
      <c r="K142" s="97"/>
      <c r="L142" s="96"/>
      <c r="M142" s="112"/>
      <c r="N142" s="115"/>
      <c r="O142" s="130"/>
      <c r="P142" s="97"/>
      <c r="Q142" s="96"/>
      <c r="R142" s="112"/>
      <c r="S142" s="115"/>
      <c r="T142" s="130"/>
      <c r="U142" s="97"/>
      <c r="V142" s="96"/>
      <c r="W142" s="112"/>
      <c r="X142" s="115"/>
    </row>
    <row r="143" spans="1:24" s="8" customFormat="1" ht="15" customHeight="1">
      <c r="A143" s="146"/>
      <c r="B143" s="324" t="s">
        <v>56</v>
      </c>
      <c r="C143" s="322"/>
      <c r="D143" s="323"/>
      <c r="E143" s="130"/>
      <c r="F143" s="97"/>
      <c r="G143" s="96"/>
      <c r="H143" s="112"/>
      <c r="I143" s="114">
        <f>(I147+I148+I149)*0.003</f>
        <v>21197.13</v>
      </c>
      <c r="J143" s="130"/>
      <c r="K143" s="97"/>
      <c r="L143" s="96"/>
      <c r="M143" s="112"/>
      <c r="N143" s="114">
        <v>12923.04</v>
      </c>
      <c r="O143" s="130"/>
      <c r="P143" s="97"/>
      <c r="Q143" s="96"/>
      <c r="R143" s="112"/>
      <c r="S143" s="114">
        <f>(S147+S148+S149)*0.003</f>
        <v>13377.96975</v>
      </c>
      <c r="T143" s="130"/>
      <c r="U143" s="97"/>
      <c r="V143" s="96"/>
      <c r="W143" s="112"/>
      <c r="X143" s="114">
        <f>(X147+X148+X149)*0.003</f>
        <v>17159.082000000002</v>
      </c>
    </row>
    <row r="144" spans="1:24" s="8" customFormat="1" ht="15" customHeight="1">
      <c r="A144" s="149" t="s">
        <v>138</v>
      </c>
      <c r="B144" s="318" t="s">
        <v>72</v>
      </c>
      <c r="C144" s="319"/>
      <c r="D144" s="320"/>
      <c r="E144" s="130"/>
      <c r="F144" s="97"/>
      <c r="G144" s="96"/>
      <c r="H144" s="112"/>
      <c r="I144" s="114">
        <f>(I147+I148+I149)*0.05</f>
        <v>353285.5</v>
      </c>
      <c r="J144" s="130"/>
      <c r="K144" s="97"/>
      <c r="L144" s="96"/>
      <c r="M144" s="112"/>
      <c r="N144" s="114">
        <v>215383.92</v>
      </c>
      <c r="O144" s="130"/>
      <c r="P144" s="97"/>
      <c r="Q144" s="96"/>
      <c r="R144" s="112"/>
      <c r="S144" s="114">
        <f>(S147+S148+S149)*0.05</f>
        <v>222966.16250000001</v>
      </c>
      <c r="T144" s="130"/>
      <c r="U144" s="97"/>
      <c r="V144" s="96"/>
      <c r="W144" s="112"/>
      <c r="X144" s="114">
        <f>(X147+X148+X149)*0.05</f>
        <v>285984.7</v>
      </c>
    </row>
    <row r="145" spans="1:25" s="8" customFormat="1" ht="15" customHeight="1">
      <c r="A145" s="146"/>
      <c r="B145" s="321"/>
      <c r="C145" s="322"/>
      <c r="D145" s="323"/>
      <c r="E145" s="130"/>
      <c r="F145" s="97"/>
      <c r="G145" s="96"/>
      <c r="H145" s="112"/>
      <c r="I145" s="109"/>
      <c r="J145" s="130"/>
      <c r="K145" s="97"/>
      <c r="L145" s="96"/>
      <c r="M145" s="112"/>
      <c r="N145" s="109"/>
      <c r="O145" s="130"/>
      <c r="P145" s="97"/>
      <c r="Q145" s="96"/>
      <c r="R145" s="112"/>
      <c r="S145" s="109"/>
      <c r="T145" s="130"/>
      <c r="U145" s="97"/>
      <c r="V145" s="96"/>
      <c r="W145" s="112"/>
      <c r="X145" s="109"/>
    </row>
    <row r="146" spans="1:25" s="8" customFormat="1" ht="15" customHeight="1">
      <c r="A146" s="146"/>
      <c r="B146" s="295" t="s">
        <v>57</v>
      </c>
      <c r="C146" s="296"/>
      <c r="D146" s="297"/>
      <c r="E146" s="130"/>
      <c r="F146" s="97"/>
      <c r="G146" s="96"/>
      <c r="H146" s="112"/>
      <c r="I146" s="109"/>
      <c r="J146" s="130"/>
      <c r="K146" s="97"/>
      <c r="L146" s="96"/>
      <c r="M146" s="112"/>
      <c r="N146" s="109"/>
      <c r="O146" s="130"/>
      <c r="P146" s="97"/>
      <c r="Q146" s="96"/>
      <c r="R146" s="112"/>
      <c r="S146" s="109"/>
      <c r="T146" s="130"/>
      <c r="U146" s="97"/>
      <c r="V146" s="96"/>
      <c r="W146" s="112"/>
      <c r="X146" s="109"/>
    </row>
    <row r="147" spans="1:25" s="8" customFormat="1" ht="15" customHeight="1">
      <c r="A147" s="146"/>
      <c r="B147" s="295" t="s">
        <v>58</v>
      </c>
      <c r="C147" s="307"/>
      <c r="D147" s="308"/>
      <c r="E147" s="130"/>
      <c r="F147" s="97"/>
      <c r="G147" s="96"/>
      <c r="H147" s="112"/>
      <c r="I147" s="117">
        <f>I37</f>
        <v>481100</v>
      </c>
      <c r="J147" s="130"/>
      <c r="K147" s="97"/>
      <c r="L147" s="96"/>
      <c r="M147" s="112"/>
      <c r="N147" s="117">
        <f>N37</f>
        <v>856050</v>
      </c>
      <c r="O147" s="130"/>
      <c r="P147" s="97"/>
      <c r="Q147" s="96"/>
      <c r="R147" s="112"/>
      <c r="S147" s="117">
        <f>S37</f>
        <v>780098</v>
      </c>
      <c r="T147" s="130"/>
      <c r="U147" s="97"/>
      <c r="V147" s="96"/>
      <c r="W147" s="112"/>
      <c r="X147" s="117">
        <f>X37</f>
        <v>795900</v>
      </c>
      <c r="Y147" s="173"/>
    </row>
    <row r="148" spans="1:25" s="8" customFormat="1" ht="15" customHeight="1">
      <c r="A148" s="146"/>
      <c r="B148" s="295" t="s">
        <v>59</v>
      </c>
      <c r="C148" s="296"/>
      <c r="D148" s="297"/>
      <c r="E148" s="130"/>
      <c r="F148" s="97"/>
      <c r="G148" s="96"/>
      <c r="H148" s="112"/>
      <c r="I148" s="114">
        <f>I52+I70+I86+I95+I113</f>
        <v>4042770</v>
      </c>
      <c r="J148" s="130"/>
      <c r="K148" s="97"/>
      <c r="L148" s="96"/>
      <c r="M148" s="112"/>
      <c r="N148" s="114">
        <v>2052157.13</v>
      </c>
      <c r="O148" s="130"/>
      <c r="P148" s="97"/>
      <c r="Q148" s="96"/>
      <c r="R148" s="112"/>
      <c r="S148" s="114">
        <f>S52+S70+S86+S95+S113</f>
        <v>2604791</v>
      </c>
      <c r="T148" s="130"/>
      <c r="U148" s="97"/>
      <c r="V148" s="96"/>
      <c r="W148" s="112"/>
      <c r="X148" s="114">
        <f>X52+X70+X86+X95+X113</f>
        <v>4386114</v>
      </c>
      <c r="Y148" s="173"/>
    </row>
    <row r="149" spans="1:25" s="8" customFormat="1" ht="15" customHeight="1">
      <c r="A149" s="146"/>
      <c r="B149" s="295" t="s">
        <v>38</v>
      </c>
      <c r="C149" s="296"/>
      <c r="D149" s="297"/>
      <c r="E149" s="130"/>
      <c r="F149" s="97"/>
      <c r="G149" s="96"/>
      <c r="H149" s="112"/>
      <c r="I149" s="114">
        <f>I121+I132+I140</f>
        <v>2541840</v>
      </c>
      <c r="J149" s="130"/>
      <c r="K149" s="97"/>
      <c r="L149" s="96"/>
      <c r="M149" s="112"/>
      <c r="N149" s="114">
        <f>N121+N132+N140</f>
        <v>1399471.26</v>
      </c>
      <c r="O149" s="130"/>
      <c r="P149" s="97"/>
      <c r="Q149" s="96"/>
      <c r="R149" s="112"/>
      <c r="S149" s="114">
        <f>S121+S132+S140</f>
        <v>1074434.25</v>
      </c>
      <c r="T149" s="130"/>
      <c r="U149" s="97"/>
      <c r="V149" s="96"/>
      <c r="W149" s="112"/>
      <c r="X149" s="114">
        <f>X121+X132+X140</f>
        <v>537680</v>
      </c>
      <c r="Y149" s="173"/>
    </row>
    <row r="150" spans="1:25" s="8" customFormat="1" ht="15" customHeight="1">
      <c r="A150" s="146"/>
      <c r="B150" s="295" t="s">
        <v>60</v>
      </c>
      <c r="C150" s="296"/>
      <c r="D150" s="297"/>
      <c r="E150" s="130"/>
      <c r="F150" s="97"/>
      <c r="G150" s="96"/>
      <c r="H150" s="112"/>
      <c r="I150" s="114">
        <f>(I147+I148+I149)*0.15</f>
        <v>1059856.5</v>
      </c>
      <c r="J150" s="130"/>
      <c r="K150" s="97"/>
      <c r="L150" s="96"/>
      <c r="M150" s="112"/>
      <c r="N150" s="114">
        <f>(N147+N148+N149)*0.15</f>
        <v>646151.75849999988</v>
      </c>
      <c r="O150" s="130"/>
      <c r="P150" s="97"/>
      <c r="Q150" s="96"/>
      <c r="R150" s="112"/>
      <c r="S150" s="114">
        <v>535118.79</v>
      </c>
      <c r="T150" s="130"/>
      <c r="U150" s="97"/>
      <c r="V150" s="96"/>
      <c r="W150" s="112"/>
      <c r="X150" s="114">
        <f>(X147+X148+X149)*0.15</f>
        <v>857954.1</v>
      </c>
      <c r="Y150" s="173"/>
    </row>
    <row r="151" spans="1:25" s="8" customFormat="1" ht="15" customHeight="1">
      <c r="A151" s="146"/>
      <c r="B151" s="298" t="s">
        <v>61</v>
      </c>
      <c r="C151" s="299"/>
      <c r="D151" s="300"/>
      <c r="E151" s="130"/>
      <c r="F151" s="97"/>
      <c r="G151" s="96"/>
      <c r="H151" s="112"/>
      <c r="I151" s="114">
        <f>SUM(I143:I150)</f>
        <v>8500049.129999999</v>
      </c>
      <c r="J151" s="130"/>
      <c r="K151" s="97"/>
      <c r="L151" s="96"/>
      <c r="M151" s="112"/>
      <c r="N151" s="114">
        <v>5182137.0999999996</v>
      </c>
      <c r="O151" s="130"/>
      <c r="P151" s="97"/>
      <c r="Q151" s="96"/>
      <c r="R151" s="112"/>
      <c r="S151" s="114">
        <f>SUM(S143:S150)</f>
        <v>5230786.1722499998</v>
      </c>
      <c r="T151" s="130"/>
      <c r="U151" s="97"/>
      <c r="V151" s="96"/>
      <c r="W151" s="112"/>
      <c r="X151" s="114">
        <f>SUM(X143:X150)</f>
        <v>6880791.8819999993</v>
      </c>
    </row>
    <row r="152" spans="1:25" s="8" customFormat="1" ht="15" customHeight="1" thickBot="1">
      <c r="A152" s="146"/>
      <c r="B152" s="301" t="s">
        <v>62</v>
      </c>
      <c r="C152" s="302"/>
      <c r="D152" s="303"/>
      <c r="E152" s="302" t="s">
        <v>183</v>
      </c>
      <c r="F152" s="302"/>
      <c r="G152" s="302"/>
      <c r="H152" s="316"/>
      <c r="I152" s="109"/>
      <c r="J152" s="302" t="s">
        <v>182</v>
      </c>
      <c r="K152" s="302"/>
      <c r="L152" s="302"/>
      <c r="M152" s="316"/>
      <c r="N152" s="109"/>
      <c r="O152" s="302" t="s">
        <v>185</v>
      </c>
      <c r="P152" s="302"/>
      <c r="Q152" s="302"/>
      <c r="R152" s="316"/>
      <c r="S152" s="109"/>
      <c r="T152" s="302" t="s">
        <v>186</v>
      </c>
      <c r="U152" s="302"/>
      <c r="V152" s="302"/>
      <c r="W152" s="316"/>
      <c r="X152" s="109"/>
    </row>
    <row r="153" spans="1:25" s="8" customFormat="1" ht="22.5" customHeight="1" thickBot="1">
      <c r="A153" s="151"/>
      <c r="B153" s="304" t="s">
        <v>32</v>
      </c>
      <c r="C153" s="305"/>
      <c r="D153" s="306"/>
      <c r="E153" s="107"/>
      <c r="F153" s="105"/>
      <c r="G153" s="106"/>
      <c r="H153" s="116" t="s">
        <v>63</v>
      </c>
      <c r="I153" s="132">
        <f>I151</f>
        <v>8500049.129999999</v>
      </c>
      <c r="J153" s="107"/>
      <c r="K153" s="105"/>
      <c r="L153" s="106"/>
      <c r="M153" s="116" t="s">
        <v>63</v>
      </c>
      <c r="N153" s="132">
        <f>N151</f>
        <v>5182137.0999999996</v>
      </c>
      <c r="O153" s="107"/>
      <c r="P153" s="105"/>
      <c r="Q153" s="106"/>
      <c r="R153" s="116" t="s">
        <v>63</v>
      </c>
      <c r="S153" s="132">
        <f>S151</f>
        <v>5230786.1722499998</v>
      </c>
      <c r="T153" s="107"/>
      <c r="U153" s="105"/>
      <c r="V153" s="106"/>
      <c r="W153" s="116" t="s">
        <v>63</v>
      </c>
      <c r="X153" s="132">
        <f>X151</f>
        <v>6880791.8819999993</v>
      </c>
    </row>
    <row r="154" spans="1:25">
      <c r="A154" s="102"/>
      <c r="B154" s="103"/>
      <c r="C154" s="103"/>
      <c r="D154" s="103"/>
      <c r="E154" s="103"/>
      <c r="F154" s="103"/>
      <c r="G154" s="103"/>
      <c r="H154" s="103"/>
      <c r="I154" s="104"/>
      <c r="J154" s="103"/>
      <c r="K154" s="103"/>
      <c r="L154" s="103"/>
      <c r="M154" s="103"/>
      <c r="N154" s="104"/>
      <c r="O154" s="103"/>
      <c r="P154" s="103"/>
      <c r="Q154" s="103"/>
      <c r="R154" s="103"/>
      <c r="S154" s="104"/>
      <c r="T154" s="103"/>
      <c r="U154" s="103"/>
      <c r="V154" s="103"/>
      <c r="W154" s="103"/>
      <c r="X154" s="104"/>
    </row>
    <row r="155" spans="1:25">
      <c r="A155" s="309" t="s">
        <v>11</v>
      </c>
      <c r="B155" s="310"/>
      <c r="C155" s="310"/>
      <c r="D155" s="103"/>
      <c r="E155" s="103"/>
      <c r="F155" s="103"/>
      <c r="G155" s="103"/>
      <c r="H155" s="103"/>
      <c r="I155" s="104"/>
      <c r="J155" s="103"/>
      <c r="K155" s="103"/>
      <c r="L155" s="103"/>
      <c r="M155" s="103"/>
      <c r="N155" s="104"/>
      <c r="O155" s="103"/>
      <c r="P155" s="103"/>
      <c r="Q155" s="103"/>
      <c r="R155" s="103"/>
      <c r="S155" s="104"/>
      <c r="T155" s="103"/>
      <c r="U155" s="103"/>
      <c r="V155" s="103"/>
      <c r="W155" s="103"/>
      <c r="X155" s="104"/>
    </row>
    <row r="156" spans="1:25">
      <c r="A156" s="102"/>
      <c r="B156" s="103"/>
      <c r="C156" s="103"/>
      <c r="D156" s="103"/>
      <c r="E156" s="103"/>
      <c r="F156" s="103"/>
      <c r="G156" s="103"/>
      <c r="H156" s="103"/>
      <c r="I156" s="104"/>
      <c r="J156" s="103"/>
      <c r="K156" s="103"/>
      <c r="L156" s="103"/>
      <c r="M156" s="103"/>
      <c r="N156" s="104"/>
      <c r="O156" s="103"/>
      <c r="P156" s="103"/>
      <c r="Q156" s="103"/>
      <c r="R156" s="103"/>
      <c r="S156" s="104"/>
      <c r="T156" s="103"/>
      <c r="U156" s="103"/>
      <c r="V156" s="103"/>
      <c r="W156" s="103"/>
      <c r="X156" s="104"/>
    </row>
    <row r="157" spans="1:25">
      <c r="A157" s="293" t="s">
        <v>40</v>
      </c>
      <c r="B157" s="294"/>
      <c r="C157" s="294"/>
      <c r="D157" s="103"/>
      <c r="E157" s="103"/>
      <c r="F157" s="103"/>
      <c r="G157" s="103"/>
      <c r="H157" s="103"/>
      <c r="I157" s="104"/>
      <c r="J157" s="103"/>
      <c r="K157" s="103"/>
      <c r="L157" s="103"/>
      <c r="M157" s="103"/>
      <c r="N157" s="104"/>
      <c r="O157" s="103"/>
      <c r="P157" s="103"/>
      <c r="Q157" s="103"/>
      <c r="R157" s="103"/>
      <c r="S157" s="104"/>
      <c r="T157" s="103"/>
      <c r="U157" s="103"/>
      <c r="V157" s="103"/>
      <c r="W157" s="103"/>
      <c r="X157" s="104"/>
    </row>
    <row r="158" spans="1:25">
      <c r="A158" s="14" t="s">
        <v>77</v>
      </c>
      <c r="B158" s="16"/>
      <c r="C158" s="16"/>
      <c r="D158" s="153"/>
      <c r="E158" s="9"/>
      <c r="F158" s="9"/>
      <c r="G158" s="9"/>
      <c r="H158" s="10"/>
      <c r="I158" s="11" t="s">
        <v>64</v>
      </c>
      <c r="J158" s="9"/>
      <c r="K158" s="9"/>
      <c r="L158" s="9"/>
      <c r="M158" s="10"/>
      <c r="N158" s="11" t="s">
        <v>64</v>
      </c>
      <c r="O158" s="9"/>
      <c r="P158" s="9"/>
      <c r="Q158" s="9"/>
      <c r="R158" s="10"/>
      <c r="S158" s="11" t="s">
        <v>64</v>
      </c>
      <c r="T158" s="9"/>
      <c r="U158" s="9"/>
      <c r="V158" s="9"/>
      <c r="W158" s="10"/>
      <c r="X158" s="11" t="s">
        <v>64</v>
      </c>
    </row>
    <row r="159" spans="1:25">
      <c r="E159" s="9"/>
      <c r="F159" s="9"/>
      <c r="G159" s="9"/>
      <c r="H159" s="10"/>
      <c r="I159" s="11"/>
      <c r="J159" s="9"/>
      <c r="K159" s="9"/>
      <c r="L159" s="9"/>
      <c r="M159" s="10"/>
      <c r="N159" s="11"/>
      <c r="O159" s="9"/>
      <c r="P159" s="9"/>
      <c r="Q159" s="9"/>
      <c r="R159" s="10"/>
      <c r="S159" s="11"/>
      <c r="T159" s="9"/>
      <c r="U159" s="9"/>
      <c r="V159" s="9"/>
      <c r="W159" s="10"/>
      <c r="X159" s="11"/>
    </row>
    <row r="160" spans="1:25">
      <c r="A160" t="s">
        <v>29</v>
      </c>
      <c r="B160" s="16"/>
      <c r="C160" s="16"/>
      <c r="D160" s="16"/>
      <c r="E160" s="9"/>
      <c r="F160" s="9"/>
      <c r="G160" s="9"/>
      <c r="H160" s="10"/>
      <c r="I160" s="11"/>
      <c r="J160" s="9"/>
      <c r="K160" s="9"/>
      <c r="L160" s="9"/>
      <c r="M160" s="10"/>
      <c r="N160" s="11"/>
      <c r="O160" s="9"/>
      <c r="P160" s="9"/>
      <c r="Q160" s="9"/>
      <c r="R160" s="10"/>
      <c r="S160" s="11"/>
      <c r="T160" s="9"/>
      <c r="U160" s="9"/>
      <c r="V160" s="9"/>
      <c r="W160" s="10"/>
      <c r="X160" s="11"/>
    </row>
    <row r="161" spans="1:24">
      <c r="A161"/>
      <c r="B161"/>
      <c r="C161"/>
      <c r="D161"/>
      <c r="E161" s="9"/>
      <c r="F161" s="9"/>
      <c r="G161" s="9"/>
      <c r="H161" s="10"/>
      <c r="I161" s="11"/>
      <c r="J161" s="9"/>
      <c r="K161" s="9"/>
      <c r="L161" s="9"/>
      <c r="M161" s="10"/>
      <c r="N161" s="11"/>
      <c r="O161" s="9"/>
      <c r="P161" s="9"/>
      <c r="Q161" s="9"/>
      <c r="R161" s="10"/>
      <c r="S161" s="11"/>
      <c r="T161" s="9"/>
      <c r="U161" s="9"/>
      <c r="V161" s="9"/>
      <c r="W161" s="10"/>
      <c r="X161" s="11"/>
    </row>
    <row r="162" spans="1:24">
      <c r="A162" s="23" t="s">
        <v>97</v>
      </c>
      <c r="B162"/>
      <c r="C162"/>
      <c r="D162" s="40"/>
      <c r="E162" s="9"/>
      <c r="F162" s="9"/>
      <c r="G162" s="9"/>
      <c r="H162" s="10"/>
      <c r="I162" s="11"/>
      <c r="J162" s="9"/>
      <c r="K162" s="9"/>
      <c r="L162" s="9"/>
      <c r="M162" s="10"/>
      <c r="N162" s="11"/>
      <c r="O162" s="9"/>
      <c r="P162" s="9"/>
      <c r="Q162" s="9"/>
      <c r="R162" s="10"/>
      <c r="S162" s="11"/>
      <c r="T162" s="9"/>
      <c r="U162" s="9"/>
      <c r="V162" s="9"/>
      <c r="W162" s="10"/>
      <c r="X162" s="11"/>
    </row>
    <row r="163" spans="1:24">
      <c r="A163" t="s">
        <v>76</v>
      </c>
      <c r="B163"/>
      <c r="C163"/>
      <c r="D163" s="154"/>
      <c r="E163" s="9"/>
      <c r="F163" s="9"/>
      <c r="G163" s="9"/>
      <c r="H163" s="10"/>
      <c r="I163" s="11"/>
      <c r="J163" s="9"/>
      <c r="K163" s="9"/>
      <c r="L163" s="9"/>
      <c r="M163" s="10"/>
      <c r="N163" s="11"/>
      <c r="O163" s="9"/>
      <c r="P163" s="9"/>
      <c r="Q163" s="9"/>
      <c r="R163" s="10"/>
      <c r="S163" s="11"/>
      <c r="T163" s="9"/>
      <c r="U163" s="9"/>
      <c r="V163" s="9"/>
      <c r="W163" s="10"/>
      <c r="X163" s="11"/>
    </row>
    <row r="164" spans="1:24">
      <c r="E164" s="9"/>
      <c r="F164" s="9"/>
      <c r="G164" s="9"/>
      <c r="H164" s="10"/>
      <c r="I164" s="11"/>
      <c r="J164" s="9"/>
      <c r="K164" s="9"/>
      <c r="L164" s="9"/>
      <c r="M164" s="10"/>
      <c r="N164" s="11"/>
      <c r="O164" s="9"/>
      <c r="P164" s="9"/>
      <c r="Q164" s="9"/>
      <c r="R164" s="10"/>
      <c r="S164" s="11"/>
      <c r="T164" s="9"/>
      <c r="U164" s="9"/>
      <c r="V164" s="9"/>
      <c r="W164" s="10"/>
      <c r="X164" s="11"/>
    </row>
    <row r="165" spans="1:24">
      <c r="E165" s="2"/>
      <c r="F165" s="2"/>
      <c r="G165" s="13"/>
      <c r="H165" s="3"/>
      <c r="I165" s="3"/>
      <c r="J165" s="2"/>
      <c r="K165" s="2"/>
      <c r="L165" s="13"/>
      <c r="M165" s="3"/>
      <c r="N165" s="3"/>
      <c r="O165" s="2"/>
      <c r="P165" s="2"/>
      <c r="Q165" s="13"/>
      <c r="R165" s="3"/>
      <c r="S165" s="3"/>
      <c r="T165" s="2"/>
      <c r="U165" s="2"/>
      <c r="V165" s="13"/>
      <c r="W165" s="3"/>
      <c r="X165" s="3"/>
    </row>
    <row r="166" spans="1:24">
      <c r="E166" s="13"/>
      <c r="F166" s="13"/>
      <c r="G166" s="13"/>
      <c r="H166" s="3"/>
      <c r="I166" s="3"/>
      <c r="J166" s="13"/>
      <c r="K166" s="13"/>
      <c r="L166" s="13"/>
      <c r="M166" s="3"/>
      <c r="N166" s="3"/>
      <c r="O166" s="13"/>
      <c r="P166" s="13"/>
      <c r="Q166" s="13"/>
      <c r="R166" s="3"/>
      <c r="S166" s="3"/>
      <c r="T166" s="13"/>
      <c r="U166" s="13"/>
      <c r="V166" s="13"/>
      <c r="W166" s="3"/>
      <c r="X166" s="3"/>
    </row>
    <row r="167" spans="1:24">
      <c r="E167" s="13"/>
      <c r="F167" s="13"/>
      <c r="G167" s="13"/>
      <c r="H167" s="3"/>
      <c r="I167" s="3"/>
      <c r="J167" s="13"/>
      <c r="K167" s="13"/>
      <c r="L167" s="13"/>
      <c r="M167" s="3"/>
      <c r="N167" s="3"/>
      <c r="O167" s="13"/>
      <c r="P167" s="13"/>
      <c r="Q167" s="13"/>
      <c r="R167" s="3"/>
      <c r="S167" s="3"/>
      <c r="T167" s="13"/>
      <c r="U167" s="13"/>
      <c r="V167" s="13"/>
      <c r="W167" s="3"/>
      <c r="X167" s="3"/>
    </row>
    <row r="168" spans="1:24">
      <c r="E168" s="2"/>
      <c r="F168" s="2"/>
      <c r="G168" s="13"/>
      <c r="H168" s="3"/>
      <c r="I168" s="3"/>
      <c r="J168" s="2"/>
      <c r="K168" s="2"/>
      <c r="L168" s="13"/>
      <c r="M168" s="3"/>
      <c r="N168" s="3"/>
      <c r="O168" s="2"/>
      <c r="P168" s="2"/>
      <c r="Q168" s="13"/>
      <c r="R168" s="3"/>
      <c r="S168" s="3"/>
      <c r="T168" s="2"/>
      <c r="U168" s="2"/>
      <c r="V168" s="13"/>
      <c r="W168" s="3"/>
      <c r="X168" s="3"/>
    </row>
    <row r="169" spans="1:24">
      <c r="E169" s="2"/>
      <c r="F169" s="2"/>
      <c r="G169" s="13"/>
      <c r="H169" s="3"/>
      <c r="I169" s="3"/>
      <c r="J169" s="2"/>
      <c r="K169" s="2"/>
      <c r="L169" s="13"/>
      <c r="M169" s="3"/>
      <c r="N169" s="3"/>
      <c r="O169" s="2"/>
      <c r="P169" s="2"/>
      <c r="Q169" s="13"/>
      <c r="R169" s="3"/>
      <c r="S169" s="3"/>
      <c r="T169" s="2"/>
      <c r="U169" s="2"/>
      <c r="V169" s="13"/>
      <c r="W169" s="3"/>
      <c r="X169" s="3"/>
    </row>
  </sheetData>
  <mergeCells count="164">
    <mergeCell ref="T152:W152"/>
    <mergeCell ref="D1:U2"/>
    <mergeCell ref="D3:U4"/>
    <mergeCell ref="D7:S7"/>
    <mergeCell ref="D8:U8"/>
    <mergeCell ref="B10:X10"/>
    <mergeCell ref="B139:D139"/>
    <mergeCell ref="B68:D68"/>
    <mergeCell ref="B69:D69"/>
    <mergeCell ref="V1:X4"/>
    <mergeCell ref="W6:X6"/>
    <mergeCell ref="W7:X7"/>
    <mergeCell ref="W8:X8"/>
    <mergeCell ref="T12:X12"/>
    <mergeCell ref="T13:T14"/>
    <mergeCell ref="U13:U14"/>
    <mergeCell ref="V13:V14"/>
    <mergeCell ref="W13:W14"/>
    <mergeCell ref="X13:X14"/>
    <mergeCell ref="J152:M152"/>
    <mergeCell ref="R6:S6"/>
    <mergeCell ref="O12:S12"/>
    <mergeCell ref="O13:O14"/>
    <mergeCell ref="P13:P14"/>
    <mergeCell ref="B85:D85"/>
    <mergeCell ref="Q13:Q14"/>
    <mergeCell ref="R13:R14"/>
    <mergeCell ref="S13:S14"/>
    <mergeCell ref="O152:R152"/>
    <mergeCell ref="E12:I12"/>
    <mergeCell ref="M6:N6"/>
    <mergeCell ref="J12:N12"/>
    <mergeCell ref="J13:J14"/>
    <mergeCell ref="K13:K14"/>
    <mergeCell ref="L13:L14"/>
    <mergeCell ref="M13:M14"/>
    <mergeCell ref="N13:N14"/>
    <mergeCell ref="H6:I6"/>
    <mergeCell ref="E13:E14"/>
    <mergeCell ref="F13:F14"/>
    <mergeCell ref="G13:G14"/>
    <mergeCell ref="H13:H14"/>
    <mergeCell ref="I13:I14"/>
    <mergeCell ref="B51:D51"/>
    <mergeCell ref="B67:D67"/>
    <mergeCell ref="B88:D88"/>
    <mergeCell ref="B89:D89"/>
    <mergeCell ref="B90:D90"/>
    <mergeCell ref="B91:D91"/>
    <mergeCell ref="B92:D92"/>
    <mergeCell ref="B93:D93"/>
    <mergeCell ref="B95:D95"/>
    <mergeCell ref="B94:D94"/>
    <mergeCell ref="B72:D72"/>
    <mergeCell ref="B73:D73"/>
    <mergeCell ref="B74:D74"/>
    <mergeCell ref="B75:D75"/>
    <mergeCell ref="B76:D76"/>
    <mergeCell ref="B77:D77"/>
    <mergeCell ref="B79:D79"/>
    <mergeCell ref="B80:D80"/>
    <mergeCell ref="B86:D86"/>
    <mergeCell ref="B81:D81"/>
    <mergeCell ref="B82:D82"/>
    <mergeCell ref="B83:D83"/>
    <mergeCell ref="B84:D84"/>
    <mergeCell ref="B78:D78"/>
    <mergeCell ref="B55:D55"/>
    <mergeCell ref="B56:D56"/>
    <mergeCell ref="B57:D57"/>
    <mergeCell ref="B59:D59"/>
    <mergeCell ref="B61:D61"/>
    <mergeCell ref="B62:D62"/>
    <mergeCell ref="B64:D64"/>
    <mergeCell ref="B65:D65"/>
    <mergeCell ref="B66:D66"/>
    <mergeCell ref="B58:D58"/>
    <mergeCell ref="B60:D60"/>
    <mergeCell ref="A1:C4"/>
    <mergeCell ref="B49:D49"/>
    <mergeCell ref="B17:D17"/>
    <mergeCell ref="B26:D26"/>
    <mergeCell ref="B27:D27"/>
    <mergeCell ref="B30:D30"/>
    <mergeCell ref="B40:D40"/>
    <mergeCell ref="B39:D39"/>
    <mergeCell ref="B28:D28"/>
    <mergeCell ref="A13:A14"/>
    <mergeCell ref="B13:D14"/>
    <mergeCell ref="B42:D42"/>
    <mergeCell ref="B43:D43"/>
    <mergeCell ref="B44:D44"/>
    <mergeCell ref="B97:D97"/>
    <mergeCell ref="B98:D98"/>
    <mergeCell ref="B101:D101"/>
    <mergeCell ref="B104:D104"/>
    <mergeCell ref="B99:D99"/>
    <mergeCell ref="B100:D100"/>
    <mergeCell ref="B112:D112"/>
    <mergeCell ref="B15:D15"/>
    <mergeCell ref="B16:D16"/>
    <mergeCell ref="B18:D18"/>
    <mergeCell ref="B102:D102"/>
    <mergeCell ref="B19:D19"/>
    <mergeCell ref="B34:D34"/>
    <mergeCell ref="B52:D52"/>
    <mergeCell ref="B103:D103"/>
    <mergeCell ref="B29:D29"/>
    <mergeCell ref="B35:D35"/>
    <mergeCell ref="B36:D36"/>
    <mergeCell ref="B37:D37"/>
    <mergeCell ref="B108:D108"/>
    <mergeCell ref="B109:D109"/>
    <mergeCell ref="B31:D31"/>
    <mergeCell ref="B63:D63"/>
    <mergeCell ref="B70:D70"/>
    <mergeCell ref="B113:D113"/>
    <mergeCell ref="B114:D114"/>
    <mergeCell ref="B41:D41"/>
    <mergeCell ref="B45:D45"/>
    <mergeCell ref="E152:H152"/>
    <mergeCell ref="B142:D142"/>
    <mergeCell ref="B144:D144"/>
    <mergeCell ref="B145:D145"/>
    <mergeCell ref="B143:D143"/>
    <mergeCell ref="B47:D47"/>
    <mergeCell ref="B50:D50"/>
    <mergeCell ref="B46:D46"/>
    <mergeCell ref="B54:D54"/>
    <mergeCell ref="B48:D48"/>
    <mergeCell ref="B105:D105"/>
    <mergeCell ref="B106:D106"/>
    <mergeCell ref="B132:D132"/>
    <mergeCell ref="B115:D115"/>
    <mergeCell ref="B116:D116"/>
    <mergeCell ref="B117:D117"/>
    <mergeCell ref="B119:D119"/>
    <mergeCell ref="B120:D120"/>
    <mergeCell ref="B121:D121"/>
    <mergeCell ref="B107:D107"/>
    <mergeCell ref="A157:C157"/>
    <mergeCell ref="B149:D149"/>
    <mergeCell ref="B150:D150"/>
    <mergeCell ref="B151:D151"/>
    <mergeCell ref="B152:D152"/>
    <mergeCell ref="B153:D153"/>
    <mergeCell ref="B148:D148"/>
    <mergeCell ref="B146:D146"/>
    <mergeCell ref="B147:D147"/>
    <mergeCell ref="A155:C155"/>
    <mergeCell ref="B134:D134"/>
    <mergeCell ref="B135:D135"/>
    <mergeCell ref="B136:D136"/>
    <mergeCell ref="B137:D137"/>
    <mergeCell ref="B138:D138"/>
    <mergeCell ref="B140:D140"/>
    <mergeCell ref="B123:D123"/>
    <mergeCell ref="B124:D124"/>
    <mergeCell ref="B125:D125"/>
    <mergeCell ref="B126:D126"/>
    <mergeCell ref="B127:D127"/>
    <mergeCell ref="B128:D128"/>
    <mergeCell ref="B129:D129"/>
    <mergeCell ref="B131:D131"/>
  </mergeCells>
  <printOptions horizontalCentered="1" verticalCentered="1"/>
  <pageMargins left="0" right="0" top="0" bottom="0" header="0.3" footer="0.3"/>
  <pageSetup paperSize="8" scale="4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22D07-4DF9-456F-B6A5-C948EE68FC80}">
  <sheetPr>
    <tabColor rgb="FF00B050"/>
    <pageSetUpPr fitToPage="1"/>
  </sheetPr>
  <dimension ref="A1:Y179"/>
  <sheetViews>
    <sheetView view="pageBreakPreview" topLeftCell="A123" zoomScale="60" zoomScaleNormal="70" workbookViewId="0">
      <pane xSplit="4" topLeftCell="L1" activePane="topRight" state="frozen"/>
      <selection activeCell="A49" sqref="A49"/>
      <selection pane="topRight" activeCell="D166" sqref="D166"/>
    </sheetView>
  </sheetViews>
  <sheetFormatPr defaultRowHeight="15"/>
  <cols>
    <col min="1" max="1" width="6.570312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5.7109375" style="4" customWidth="1"/>
    <col min="9" max="9" width="22.140625" style="5" customWidth="1"/>
    <col min="10" max="11" width="6.7109375" style="3" customWidth="1"/>
    <col min="12" max="12" width="10.7109375" style="3" customWidth="1"/>
    <col min="13" max="13" width="15.7109375" style="4" customWidth="1"/>
    <col min="14" max="14" width="22.140625" style="5" customWidth="1"/>
    <col min="15" max="16" width="6.7109375" style="3" customWidth="1"/>
    <col min="17" max="17" width="10.7109375" style="3" customWidth="1"/>
    <col min="18" max="18" width="15.7109375" style="4" customWidth="1"/>
    <col min="19" max="19" width="22.140625" style="5" customWidth="1"/>
    <col min="20" max="21" width="6.7109375" style="3" customWidth="1"/>
    <col min="22" max="22" width="10.7109375" style="3" customWidth="1"/>
    <col min="23" max="23" width="15.7109375" style="4" customWidth="1"/>
    <col min="24" max="24" width="22.140625" style="5" customWidth="1"/>
    <col min="25" max="25" width="12.85546875" style="2" bestFit="1" customWidth="1"/>
    <col min="26" max="206" width="9.140625" style="2"/>
    <col min="207" max="207" width="5.7109375" style="2" customWidth="1"/>
    <col min="208" max="208" width="8.28515625" style="2" customWidth="1"/>
    <col min="209" max="209" width="1.5703125" style="2" bestFit="1" customWidth="1"/>
    <col min="210" max="210" width="50.7109375" style="2" customWidth="1"/>
    <col min="211" max="211" width="6" style="2" bestFit="1" customWidth="1"/>
    <col min="212" max="212" width="7.28515625" style="2" bestFit="1" customWidth="1"/>
    <col min="213" max="213" width="5.7109375" style="2" customWidth="1"/>
    <col min="214" max="214" width="11.42578125" style="2" customWidth="1"/>
    <col min="215" max="215" width="12.7109375" style="2" customWidth="1"/>
    <col min="216" max="462" width="9.140625" style="2"/>
    <col min="463" max="463" width="5.7109375" style="2" customWidth="1"/>
    <col min="464" max="464" width="8.28515625" style="2" customWidth="1"/>
    <col min="465" max="465" width="1.5703125" style="2" bestFit="1" customWidth="1"/>
    <col min="466" max="466" width="50.7109375" style="2" customWidth="1"/>
    <col min="467" max="467" width="6" style="2" bestFit="1" customWidth="1"/>
    <col min="468" max="468" width="7.28515625" style="2" bestFit="1" customWidth="1"/>
    <col min="469" max="469" width="5.7109375" style="2" customWidth="1"/>
    <col min="470" max="470" width="11.42578125" style="2" customWidth="1"/>
    <col min="471" max="471" width="12.7109375" style="2" customWidth="1"/>
    <col min="472" max="718" width="9.140625" style="2"/>
    <col min="719" max="719" width="5.7109375" style="2" customWidth="1"/>
    <col min="720" max="720" width="8.28515625" style="2" customWidth="1"/>
    <col min="721" max="721" width="1.5703125" style="2" bestFit="1" customWidth="1"/>
    <col min="722" max="722" width="50.7109375" style="2" customWidth="1"/>
    <col min="723" max="723" width="6" style="2" bestFit="1" customWidth="1"/>
    <col min="724" max="724" width="7.28515625" style="2" bestFit="1" customWidth="1"/>
    <col min="725" max="725" width="5.7109375" style="2" customWidth="1"/>
    <col min="726" max="726" width="11.42578125" style="2" customWidth="1"/>
    <col min="727" max="727" width="12.7109375" style="2" customWidth="1"/>
    <col min="728" max="974" width="9.140625" style="2"/>
    <col min="975" max="975" width="5.7109375" style="2" customWidth="1"/>
    <col min="976" max="976" width="8.28515625" style="2" customWidth="1"/>
    <col min="977" max="977" width="1.5703125" style="2" bestFit="1" customWidth="1"/>
    <col min="978" max="978" width="50.7109375" style="2" customWidth="1"/>
    <col min="979" max="979" width="6" style="2" bestFit="1" customWidth="1"/>
    <col min="980" max="980" width="7.28515625" style="2" bestFit="1" customWidth="1"/>
    <col min="981" max="981" width="5.7109375" style="2" customWidth="1"/>
    <col min="982" max="982" width="11.42578125" style="2" customWidth="1"/>
    <col min="983" max="983" width="12.7109375" style="2" customWidth="1"/>
    <col min="984" max="1230" width="9.140625" style="2"/>
    <col min="1231" max="1231" width="5.7109375" style="2" customWidth="1"/>
    <col min="1232" max="1232" width="8.28515625" style="2" customWidth="1"/>
    <col min="1233" max="1233" width="1.5703125" style="2" bestFit="1" customWidth="1"/>
    <col min="1234" max="1234" width="50.7109375" style="2" customWidth="1"/>
    <col min="1235" max="1235" width="6" style="2" bestFit="1" customWidth="1"/>
    <col min="1236" max="1236" width="7.28515625" style="2" bestFit="1" customWidth="1"/>
    <col min="1237" max="1237" width="5.7109375" style="2" customWidth="1"/>
    <col min="1238" max="1238" width="11.42578125" style="2" customWidth="1"/>
    <col min="1239" max="1239" width="12.7109375" style="2" customWidth="1"/>
    <col min="1240" max="1486" width="9.140625" style="2"/>
    <col min="1487" max="1487" width="5.7109375" style="2" customWidth="1"/>
    <col min="1488" max="1488" width="8.28515625" style="2" customWidth="1"/>
    <col min="1489" max="1489" width="1.5703125" style="2" bestFit="1" customWidth="1"/>
    <col min="1490" max="1490" width="50.7109375" style="2" customWidth="1"/>
    <col min="1491" max="1491" width="6" style="2" bestFit="1" customWidth="1"/>
    <col min="1492" max="1492" width="7.28515625" style="2" bestFit="1" customWidth="1"/>
    <col min="1493" max="1493" width="5.7109375" style="2" customWidth="1"/>
    <col min="1494" max="1494" width="11.42578125" style="2" customWidth="1"/>
    <col min="1495" max="1495" width="12.7109375" style="2" customWidth="1"/>
    <col min="1496" max="1742" width="9.140625" style="2"/>
    <col min="1743" max="1743" width="5.7109375" style="2" customWidth="1"/>
    <col min="1744" max="1744" width="8.28515625" style="2" customWidth="1"/>
    <col min="1745" max="1745" width="1.5703125" style="2" bestFit="1" customWidth="1"/>
    <col min="1746" max="1746" width="50.7109375" style="2" customWidth="1"/>
    <col min="1747" max="1747" width="6" style="2" bestFit="1" customWidth="1"/>
    <col min="1748" max="1748" width="7.28515625" style="2" bestFit="1" customWidth="1"/>
    <col min="1749" max="1749" width="5.7109375" style="2" customWidth="1"/>
    <col min="1750" max="1750" width="11.42578125" style="2" customWidth="1"/>
    <col min="1751" max="1751" width="12.7109375" style="2" customWidth="1"/>
    <col min="1752" max="1998" width="9.140625" style="2"/>
    <col min="1999" max="1999" width="5.7109375" style="2" customWidth="1"/>
    <col min="2000" max="2000" width="8.28515625" style="2" customWidth="1"/>
    <col min="2001" max="2001" width="1.5703125" style="2" bestFit="1" customWidth="1"/>
    <col min="2002" max="2002" width="50.7109375" style="2" customWidth="1"/>
    <col min="2003" max="2003" width="6" style="2" bestFit="1" customWidth="1"/>
    <col min="2004" max="2004" width="7.28515625" style="2" bestFit="1" customWidth="1"/>
    <col min="2005" max="2005" width="5.7109375" style="2" customWidth="1"/>
    <col min="2006" max="2006" width="11.42578125" style="2" customWidth="1"/>
    <col min="2007" max="2007" width="12.7109375" style="2" customWidth="1"/>
    <col min="2008" max="2254" width="9.140625" style="2"/>
    <col min="2255" max="2255" width="5.7109375" style="2" customWidth="1"/>
    <col min="2256" max="2256" width="8.28515625" style="2" customWidth="1"/>
    <col min="2257" max="2257" width="1.5703125" style="2" bestFit="1" customWidth="1"/>
    <col min="2258" max="2258" width="50.7109375" style="2" customWidth="1"/>
    <col min="2259" max="2259" width="6" style="2" bestFit="1" customWidth="1"/>
    <col min="2260" max="2260" width="7.28515625" style="2" bestFit="1" customWidth="1"/>
    <col min="2261" max="2261" width="5.7109375" style="2" customWidth="1"/>
    <col min="2262" max="2262" width="11.42578125" style="2" customWidth="1"/>
    <col min="2263" max="2263" width="12.7109375" style="2" customWidth="1"/>
    <col min="2264" max="2510" width="9.140625" style="2"/>
    <col min="2511" max="2511" width="5.7109375" style="2" customWidth="1"/>
    <col min="2512" max="2512" width="8.28515625" style="2" customWidth="1"/>
    <col min="2513" max="2513" width="1.5703125" style="2" bestFit="1" customWidth="1"/>
    <col min="2514" max="2514" width="50.7109375" style="2" customWidth="1"/>
    <col min="2515" max="2515" width="6" style="2" bestFit="1" customWidth="1"/>
    <col min="2516" max="2516" width="7.28515625" style="2" bestFit="1" customWidth="1"/>
    <col min="2517" max="2517" width="5.7109375" style="2" customWidth="1"/>
    <col min="2518" max="2518" width="11.42578125" style="2" customWidth="1"/>
    <col min="2519" max="2519" width="12.7109375" style="2" customWidth="1"/>
    <col min="2520" max="2766" width="9.140625" style="2"/>
    <col min="2767" max="2767" width="5.7109375" style="2" customWidth="1"/>
    <col min="2768" max="2768" width="8.28515625" style="2" customWidth="1"/>
    <col min="2769" max="2769" width="1.5703125" style="2" bestFit="1" customWidth="1"/>
    <col min="2770" max="2770" width="50.7109375" style="2" customWidth="1"/>
    <col min="2771" max="2771" width="6" style="2" bestFit="1" customWidth="1"/>
    <col min="2772" max="2772" width="7.28515625" style="2" bestFit="1" customWidth="1"/>
    <col min="2773" max="2773" width="5.7109375" style="2" customWidth="1"/>
    <col min="2774" max="2774" width="11.42578125" style="2" customWidth="1"/>
    <col min="2775" max="2775" width="12.7109375" style="2" customWidth="1"/>
    <col min="2776" max="3022" width="9.140625" style="2"/>
    <col min="3023" max="3023" width="5.7109375" style="2" customWidth="1"/>
    <col min="3024" max="3024" width="8.28515625" style="2" customWidth="1"/>
    <col min="3025" max="3025" width="1.5703125" style="2" bestFit="1" customWidth="1"/>
    <col min="3026" max="3026" width="50.7109375" style="2" customWidth="1"/>
    <col min="3027" max="3027" width="6" style="2" bestFit="1" customWidth="1"/>
    <col min="3028" max="3028" width="7.28515625" style="2" bestFit="1" customWidth="1"/>
    <col min="3029" max="3029" width="5.7109375" style="2" customWidth="1"/>
    <col min="3030" max="3030" width="11.42578125" style="2" customWidth="1"/>
    <col min="3031" max="3031" width="12.7109375" style="2" customWidth="1"/>
    <col min="3032" max="3278" width="9.140625" style="2"/>
    <col min="3279" max="3279" width="5.7109375" style="2" customWidth="1"/>
    <col min="3280" max="3280" width="8.28515625" style="2" customWidth="1"/>
    <col min="3281" max="3281" width="1.5703125" style="2" bestFit="1" customWidth="1"/>
    <col min="3282" max="3282" width="50.7109375" style="2" customWidth="1"/>
    <col min="3283" max="3283" width="6" style="2" bestFit="1" customWidth="1"/>
    <col min="3284" max="3284" width="7.28515625" style="2" bestFit="1" customWidth="1"/>
    <col min="3285" max="3285" width="5.7109375" style="2" customWidth="1"/>
    <col min="3286" max="3286" width="11.42578125" style="2" customWidth="1"/>
    <col min="3287" max="3287" width="12.7109375" style="2" customWidth="1"/>
    <col min="3288" max="3534" width="9.140625" style="2"/>
    <col min="3535" max="3535" width="5.7109375" style="2" customWidth="1"/>
    <col min="3536" max="3536" width="8.28515625" style="2" customWidth="1"/>
    <col min="3537" max="3537" width="1.5703125" style="2" bestFit="1" customWidth="1"/>
    <col min="3538" max="3538" width="50.7109375" style="2" customWidth="1"/>
    <col min="3539" max="3539" width="6" style="2" bestFit="1" customWidth="1"/>
    <col min="3540" max="3540" width="7.28515625" style="2" bestFit="1" customWidth="1"/>
    <col min="3541" max="3541" width="5.7109375" style="2" customWidth="1"/>
    <col min="3542" max="3542" width="11.42578125" style="2" customWidth="1"/>
    <col min="3543" max="3543" width="12.7109375" style="2" customWidth="1"/>
    <col min="3544" max="3790" width="9.140625" style="2"/>
    <col min="3791" max="3791" width="5.7109375" style="2" customWidth="1"/>
    <col min="3792" max="3792" width="8.28515625" style="2" customWidth="1"/>
    <col min="3793" max="3793" width="1.5703125" style="2" bestFit="1" customWidth="1"/>
    <col min="3794" max="3794" width="50.7109375" style="2" customWidth="1"/>
    <col min="3795" max="3795" width="6" style="2" bestFit="1" customWidth="1"/>
    <col min="3796" max="3796" width="7.28515625" style="2" bestFit="1" customWidth="1"/>
    <col min="3797" max="3797" width="5.7109375" style="2" customWidth="1"/>
    <col min="3798" max="3798" width="11.42578125" style="2" customWidth="1"/>
    <col min="3799" max="3799" width="12.7109375" style="2" customWidth="1"/>
    <col min="3800" max="4046" width="9.140625" style="2"/>
    <col min="4047" max="4047" width="5.7109375" style="2" customWidth="1"/>
    <col min="4048" max="4048" width="8.28515625" style="2" customWidth="1"/>
    <col min="4049" max="4049" width="1.5703125" style="2" bestFit="1" customWidth="1"/>
    <col min="4050" max="4050" width="50.7109375" style="2" customWidth="1"/>
    <col min="4051" max="4051" width="6" style="2" bestFit="1" customWidth="1"/>
    <col min="4052" max="4052" width="7.28515625" style="2" bestFit="1" customWidth="1"/>
    <col min="4053" max="4053" width="5.7109375" style="2" customWidth="1"/>
    <col min="4054" max="4054" width="11.42578125" style="2" customWidth="1"/>
    <col min="4055" max="4055" width="12.7109375" style="2" customWidth="1"/>
    <col min="4056" max="4302" width="9.140625" style="2"/>
    <col min="4303" max="4303" width="5.7109375" style="2" customWidth="1"/>
    <col min="4304" max="4304" width="8.28515625" style="2" customWidth="1"/>
    <col min="4305" max="4305" width="1.5703125" style="2" bestFit="1" customWidth="1"/>
    <col min="4306" max="4306" width="50.7109375" style="2" customWidth="1"/>
    <col min="4307" max="4307" width="6" style="2" bestFit="1" customWidth="1"/>
    <col min="4308" max="4308" width="7.28515625" style="2" bestFit="1" customWidth="1"/>
    <col min="4309" max="4309" width="5.7109375" style="2" customWidth="1"/>
    <col min="4310" max="4310" width="11.42578125" style="2" customWidth="1"/>
    <col min="4311" max="4311" width="12.7109375" style="2" customWidth="1"/>
    <col min="4312" max="4558" width="9.140625" style="2"/>
    <col min="4559" max="4559" width="5.7109375" style="2" customWidth="1"/>
    <col min="4560" max="4560" width="8.28515625" style="2" customWidth="1"/>
    <col min="4561" max="4561" width="1.5703125" style="2" bestFit="1" customWidth="1"/>
    <col min="4562" max="4562" width="50.7109375" style="2" customWidth="1"/>
    <col min="4563" max="4563" width="6" style="2" bestFit="1" customWidth="1"/>
    <col min="4564" max="4564" width="7.28515625" style="2" bestFit="1" customWidth="1"/>
    <col min="4565" max="4565" width="5.7109375" style="2" customWidth="1"/>
    <col min="4566" max="4566" width="11.42578125" style="2" customWidth="1"/>
    <col min="4567" max="4567" width="12.7109375" style="2" customWidth="1"/>
    <col min="4568" max="4814" width="9.140625" style="2"/>
    <col min="4815" max="4815" width="5.7109375" style="2" customWidth="1"/>
    <col min="4816" max="4816" width="8.28515625" style="2" customWidth="1"/>
    <col min="4817" max="4817" width="1.5703125" style="2" bestFit="1" customWidth="1"/>
    <col min="4818" max="4818" width="50.7109375" style="2" customWidth="1"/>
    <col min="4819" max="4819" width="6" style="2" bestFit="1" customWidth="1"/>
    <col min="4820" max="4820" width="7.28515625" style="2" bestFit="1" customWidth="1"/>
    <col min="4821" max="4821" width="5.7109375" style="2" customWidth="1"/>
    <col min="4822" max="4822" width="11.42578125" style="2" customWidth="1"/>
    <col min="4823" max="4823" width="12.7109375" style="2" customWidth="1"/>
    <col min="4824" max="5070" width="9.140625" style="2"/>
    <col min="5071" max="5071" width="5.7109375" style="2" customWidth="1"/>
    <col min="5072" max="5072" width="8.28515625" style="2" customWidth="1"/>
    <col min="5073" max="5073" width="1.5703125" style="2" bestFit="1" customWidth="1"/>
    <col min="5074" max="5074" width="50.7109375" style="2" customWidth="1"/>
    <col min="5075" max="5075" width="6" style="2" bestFit="1" customWidth="1"/>
    <col min="5076" max="5076" width="7.28515625" style="2" bestFit="1" customWidth="1"/>
    <col min="5077" max="5077" width="5.7109375" style="2" customWidth="1"/>
    <col min="5078" max="5078" width="11.42578125" style="2" customWidth="1"/>
    <col min="5079" max="5079" width="12.7109375" style="2" customWidth="1"/>
    <col min="5080" max="5326" width="9.140625" style="2"/>
    <col min="5327" max="5327" width="5.7109375" style="2" customWidth="1"/>
    <col min="5328" max="5328" width="8.28515625" style="2" customWidth="1"/>
    <col min="5329" max="5329" width="1.5703125" style="2" bestFit="1" customWidth="1"/>
    <col min="5330" max="5330" width="50.7109375" style="2" customWidth="1"/>
    <col min="5331" max="5331" width="6" style="2" bestFit="1" customWidth="1"/>
    <col min="5332" max="5332" width="7.28515625" style="2" bestFit="1" customWidth="1"/>
    <col min="5333" max="5333" width="5.7109375" style="2" customWidth="1"/>
    <col min="5334" max="5334" width="11.42578125" style="2" customWidth="1"/>
    <col min="5335" max="5335" width="12.7109375" style="2" customWidth="1"/>
    <col min="5336" max="5582" width="9.140625" style="2"/>
    <col min="5583" max="5583" width="5.7109375" style="2" customWidth="1"/>
    <col min="5584" max="5584" width="8.28515625" style="2" customWidth="1"/>
    <col min="5585" max="5585" width="1.5703125" style="2" bestFit="1" customWidth="1"/>
    <col min="5586" max="5586" width="50.7109375" style="2" customWidth="1"/>
    <col min="5587" max="5587" width="6" style="2" bestFit="1" customWidth="1"/>
    <col min="5588" max="5588" width="7.28515625" style="2" bestFit="1" customWidth="1"/>
    <col min="5589" max="5589" width="5.7109375" style="2" customWidth="1"/>
    <col min="5590" max="5590" width="11.42578125" style="2" customWidth="1"/>
    <col min="5591" max="5591" width="12.7109375" style="2" customWidth="1"/>
    <col min="5592" max="5838" width="9.140625" style="2"/>
    <col min="5839" max="5839" width="5.7109375" style="2" customWidth="1"/>
    <col min="5840" max="5840" width="8.28515625" style="2" customWidth="1"/>
    <col min="5841" max="5841" width="1.5703125" style="2" bestFit="1" customWidth="1"/>
    <col min="5842" max="5842" width="50.7109375" style="2" customWidth="1"/>
    <col min="5843" max="5843" width="6" style="2" bestFit="1" customWidth="1"/>
    <col min="5844" max="5844" width="7.28515625" style="2" bestFit="1" customWidth="1"/>
    <col min="5845" max="5845" width="5.7109375" style="2" customWidth="1"/>
    <col min="5846" max="5846" width="11.42578125" style="2" customWidth="1"/>
    <col min="5847" max="5847" width="12.7109375" style="2" customWidth="1"/>
    <col min="5848" max="6094" width="9.140625" style="2"/>
    <col min="6095" max="6095" width="5.7109375" style="2" customWidth="1"/>
    <col min="6096" max="6096" width="8.28515625" style="2" customWidth="1"/>
    <col min="6097" max="6097" width="1.5703125" style="2" bestFit="1" customWidth="1"/>
    <col min="6098" max="6098" width="50.7109375" style="2" customWidth="1"/>
    <col min="6099" max="6099" width="6" style="2" bestFit="1" customWidth="1"/>
    <col min="6100" max="6100" width="7.28515625" style="2" bestFit="1" customWidth="1"/>
    <col min="6101" max="6101" width="5.7109375" style="2" customWidth="1"/>
    <col min="6102" max="6102" width="11.42578125" style="2" customWidth="1"/>
    <col min="6103" max="6103" width="12.7109375" style="2" customWidth="1"/>
    <col min="6104" max="6350" width="9.140625" style="2"/>
    <col min="6351" max="6351" width="5.7109375" style="2" customWidth="1"/>
    <col min="6352" max="6352" width="8.28515625" style="2" customWidth="1"/>
    <col min="6353" max="6353" width="1.5703125" style="2" bestFit="1" customWidth="1"/>
    <col min="6354" max="6354" width="50.7109375" style="2" customWidth="1"/>
    <col min="6355" max="6355" width="6" style="2" bestFit="1" customWidth="1"/>
    <col min="6356" max="6356" width="7.28515625" style="2" bestFit="1" customWidth="1"/>
    <col min="6357" max="6357" width="5.7109375" style="2" customWidth="1"/>
    <col min="6358" max="6358" width="11.42578125" style="2" customWidth="1"/>
    <col min="6359" max="6359" width="12.7109375" style="2" customWidth="1"/>
    <col min="6360" max="6606" width="9.140625" style="2"/>
    <col min="6607" max="6607" width="5.7109375" style="2" customWidth="1"/>
    <col min="6608" max="6608" width="8.28515625" style="2" customWidth="1"/>
    <col min="6609" max="6609" width="1.5703125" style="2" bestFit="1" customWidth="1"/>
    <col min="6610" max="6610" width="50.7109375" style="2" customWidth="1"/>
    <col min="6611" max="6611" width="6" style="2" bestFit="1" customWidth="1"/>
    <col min="6612" max="6612" width="7.28515625" style="2" bestFit="1" customWidth="1"/>
    <col min="6613" max="6613" width="5.7109375" style="2" customWidth="1"/>
    <col min="6614" max="6614" width="11.42578125" style="2" customWidth="1"/>
    <col min="6615" max="6615" width="12.7109375" style="2" customWidth="1"/>
    <col min="6616" max="6862" width="9.140625" style="2"/>
    <col min="6863" max="6863" width="5.7109375" style="2" customWidth="1"/>
    <col min="6864" max="6864" width="8.28515625" style="2" customWidth="1"/>
    <col min="6865" max="6865" width="1.5703125" style="2" bestFit="1" customWidth="1"/>
    <col min="6866" max="6866" width="50.7109375" style="2" customWidth="1"/>
    <col min="6867" max="6867" width="6" style="2" bestFit="1" customWidth="1"/>
    <col min="6868" max="6868" width="7.28515625" style="2" bestFit="1" customWidth="1"/>
    <col min="6869" max="6869" width="5.7109375" style="2" customWidth="1"/>
    <col min="6870" max="6870" width="11.42578125" style="2" customWidth="1"/>
    <col min="6871" max="6871" width="12.7109375" style="2" customWidth="1"/>
    <col min="6872" max="7118" width="9.140625" style="2"/>
    <col min="7119" max="7119" width="5.7109375" style="2" customWidth="1"/>
    <col min="7120" max="7120" width="8.28515625" style="2" customWidth="1"/>
    <col min="7121" max="7121" width="1.5703125" style="2" bestFit="1" customWidth="1"/>
    <col min="7122" max="7122" width="50.7109375" style="2" customWidth="1"/>
    <col min="7123" max="7123" width="6" style="2" bestFit="1" customWidth="1"/>
    <col min="7124" max="7124" width="7.28515625" style="2" bestFit="1" customWidth="1"/>
    <col min="7125" max="7125" width="5.7109375" style="2" customWidth="1"/>
    <col min="7126" max="7126" width="11.42578125" style="2" customWidth="1"/>
    <col min="7127" max="7127" width="12.7109375" style="2" customWidth="1"/>
    <col min="7128" max="7374" width="9.140625" style="2"/>
    <col min="7375" max="7375" width="5.7109375" style="2" customWidth="1"/>
    <col min="7376" max="7376" width="8.28515625" style="2" customWidth="1"/>
    <col min="7377" max="7377" width="1.5703125" style="2" bestFit="1" customWidth="1"/>
    <col min="7378" max="7378" width="50.7109375" style="2" customWidth="1"/>
    <col min="7379" max="7379" width="6" style="2" bestFit="1" customWidth="1"/>
    <col min="7380" max="7380" width="7.28515625" style="2" bestFit="1" customWidth="1"/>
    <col min="7381" max="7381" width="5.7109375" style="2" customWidth="1"/>
    <col min="7382" max="7382" width="11.42578125" style="2" customWidth="1"/>
    <col min="7383" max="7383" width="12.7109375" style="2" customWidth="1"/>
    <col min="7384" max="7630" width="9.140625" style="2"/>
    <col min="7631" max="7631" width="5.7109375" style="2" customWidth="1"/>
    <col min="7632" max="7632" width="8.28515625" style="2" customWidth="1"/>
    <col min="7633" max="7633" width="1.5703125" style="2" bestFit="1" customWidth="1"/>
    <col min="7634" max="7634" width="50.7109375" style="2" customWidth="1"/>
    <col min="7635" max="7635" width="6" style="2" bestFit="1" customWidth="1"/>
    <col min="7636" max="7636" width="7.28515625" style="2" bestFit="1" customWidth="1"/>
    <col min="7637" max="7637" width="5.7109375" style="2" customWidth="1"/>
    <col min="7638" max="7638" width="11.42578125" style="2" customWidth="1"/>
    <col min="7639" max="7639" width="12.7109375" style="2" customWidth="1"/>
    <col min="7640" max="7886" width="9.140625" style="2"/>
    <col min="7887" max="7887" width="5.7109375" style="2" customWidth="1"/>
    <col min="7888" max="7888" width="8.28515625" style="2" customWidth="1"/>
    <col min="7889" max="7889" width="1.5703125" style="2" bestFit="1" customWidth="1"/>
    <col min="7890" max="7890" width="50.7109375" style="2" customWidth="1"/>
    <col min="7891" max="7891" width="6" style="2" bestFit="1" customWidth="1"/>
    <col min="7892" max="7892" width="7.28515625" style="2" bestFit="1" customWidth="1"/>
    <col min="7893" max="7893" width="5.7109375" style="2" customWidth="1"/>
    <col min="7894" max="7894" width="11.42578125" style="2" customWidth="1"/>
    <col min="7895" max="7895" width="12.7109375" style="2" customWidth="1"/>
    <col min="7896" max="8142" width="9.140625" style="2"/>
    <col min="8143" max="8143" width="5.7109375" style="2" customWidth="1"/>
    <col min="8144" max="8144" width="8.28515625" style="2" customWidth="1"/>
    <col min="8145" max="8145" width="1.5703125" style="2" bestFit="1" customWidth="1"/>
    <col min="8146" max="8146" width="50.7109375" style="2" customWidth="1"/>
    <col min="8147" max="8147" width="6" style="2" bestFit="1" customWidth="1"/>
    <col min="8148" max="8148" width="7.28515625" style="2" bestFit="1" customWidth="1"/>
    <col min="8149" max="8149" width="5.7109375" style="2" customWidth="1"/>
    <col min="8150" max="8150" width="11.42578125" style="2" customWidth="1"/>
    <col min="8151" max="8151" width="12.7109375" style="2" customWidth="1"/>
    <col min="8152" max="8398" width="9.140625" style="2"/>
    <col min="8399" max="8399" width="5.7109375" style="2" customWidth="1"/>
    <col min="8400" max="8400" width="8.28515625" style="2" customWidth="1"/>
    <col min="8401" max="8401" width="1.5703125" style="2" bestFit="1" customWidth="1"/>
    <col min="8402" max="8402" width="50.7109375" style="2" customWidth="1"/>
    <col min="8403" max="8403" width="6" style="2" bestFit="1" customWidth="1"/>
    <col min="8404" max="8404" width="7.28515625" style="2" bestFit="1" customWidth="1"/>
    <col min="8405" max="8405" width="5.7109375" style="2" customWidth="1"/>
    <col min="8406" max="8406" width="11.42578125" style="2" customWidth="1"/>
    <col min="8407" max="8407" width="12.7109375" style="2" customWidth="1"/>
    <col min="8408" max="8654" width="9.140625" style="2"/>
    <col min="8655" max="8655" width="5.7109375" style="2" customWidth="1"/>
    <col min="8656" max="8656" width="8.28515625" style="2" customWidth="1"/>
    <col min="8657" max="8657" width="1.5703125" style="2" bestFit="1" customWidth="1"/>
    <col min="8658" max="8658" width="50.7109375" style="2" customWidth="1"/>
    <col min="8659" max="8659" width="6" style="2" bestFit="1" customWidth="1"/>
    <col min="8660" max="8660" width="7.28515625" style="2" bestFit="1" customWidth="1"/>
    <col min="8661" max="8661" width="5.7109375" style="2" customWidth="1"/>
    <col min="8662" max="8662" width="11.42578125" style="2" customWidth="1"/>
    <col min="8663" max="8663" width="12.7109375" style="2" customWidth="1"/>
    <col min="8664" max="8910" width="9.140625" style="2"/>
    <col min="8911" max="8911" width="5.7109375" style="2" customWidth="1"/>
    <col min="8912" max="8912" width="8.28515625" style="2" customWidth="1"/>
    <col min="8913" max="8913" width="1.5703125" style="2" bestFit="1" customWidth="1"/>
    <col min="8914" max="8914" width="50.7109375" style="2" customWidth="1"/>
    <col min="8915" max="8915" width="6" style="2" bestFit="1" customWidth="1"/>
    <col min="8916" max="8916" width="7.28515625" style="2" bestFit="1" customWidth="1"/>
    <col min="8917" max="8917" width="5.7109375" style="2" customWidth="1"/>
    <col min="8918" max="8918" width="11.42578125" style="2" customWidth="1"/>
    <col min="8919" max="8919" width="12.7109375" style="2" customWidth="1"/>
    <col min="8920" max="9166" width="9.140625" style="2"/>
    <col min="9167" max="9167" width="5.7109375" style="2" customWidth="1"/>
    <col min="9168" max="9168" width="8.28515625" style="2" customWidth="1"/>
    <col min="9169" max="9169" width="1.5703125" style="2" bestFit="1" customWidth="1"/>
    <col min="9170" max="9170" width="50.7109375" style="2" customWidth="1"/>
    <col min="9171" max="9171" width="6" style="2" bestFit="1" customWidth="1"/>
    <col min="9172" max="9172" width="7.28515625" style="2" bestFit="1" customWidth="1"/>
    <col min="9173" max="9173" width="5.7109375" style="2" customWidth="1"/>
    <col min="9174" max="9174" width="11.42578125" style="2" customWidth="1"/>
    <col min="9175" max="9175" width="12.7109375" style="2" customWidth="1"/>
    <col min="9176" max="9422" width="9.140625" style="2"/>
    <col min="9423" max="9423" width="5.7109375" style="2" customWidth="1"/>
    <col min="9424" max="9424" width="8.28515625" style="2" customWidth="1"/>
    <col min="9425" max="9425" width="1.5703125" style="2" bestFit="1" customWidth="1"/>
    <col min="9426" max="9426" width="50.7109375" style="2" customWidth="1"/>
    <col min="9427" max="9427" width="6" style="2" bestFit="1" customWidth="1"/>
    <col min="9428" max="9428" width="7.28515625" style="2" bestFit="1" customWidth="1"/>
    <col min="9429" max="9429" width="5.7109375" style="2" customWidth="1"/>
    <col min="9430" max="9430" width="11.42578125" style="2" customWidth="1"/>
    <col min="9431" max="9431" width="12.7109375" style="2" customWidth="1"/>
    <col min="9432" max="9678" width="9.140625" style="2"/>
    <col min="9679" max="9679" width="5.7109375" style="2" customWidth="1"/>
    <col min="9680" max="9680" width="8.28515625" style="2" customWidth="1"/>
    <col min="9681" max="9681" width="1.5703125" style="2" bestFit="1" customWidth="1"/>
    <col min="9682" max="9682" width="50.7109375" style="2" customWidth="1"/>
    <col min="9683" max="9683" width="6" style="2" bestFit="1" customWidth="1"/>
    <col min="9684" max="9684" width="7.28515625" style="2" bestFit="1" customWidth="1"/>
    <col min="9685" max="9685" width="5.7109375" style="2" customWidth="1"/>
    <col min="9686" max="9686" width="11.42578125" style="2" customWidth="1"/>
    <col min="9687" max="9687" width="12.7109375" style="2" customWidth="1"/>
    <col min="9688" max="9934" width="9.140625" style="2"/>
    <col min="9935" max="9935" width="5.7109375" style="2" customWidth="1"/>
    <col min="9936" max="9936" width="8.28515625" style="2" customWidth="1"/>
    <col min="9937" max="9937" width="1.5703125" style="2" bestFit="1" customWidth="1"/>
    <col min="9938" max="9938" width="50.7109375" style="2" customWidth="1"/>
    <col min="9939" max="9939" width="6" style="2" bestFit="1" customWidth="1"/>
    <col min="9940" max="9940" width="7.28515625" style="2" bestFit="1" customWidth="1"/>
    <col min="9941" max="9941" width="5.7109375" style="2" customWidth="1"/>
    <col min="9942" max="9942" width="11.42578125" style="2" customWidth="1"/>
    <col min="9943" max="9943" width="12.7109375" style="2" customWidth="1"/>
    <col min="9944" max="10190" width="9.140625" style="2"/>
    <col min="10191" max="10191" width="5.7109375" style="2" customWidth="1"/>
    <col min="10192" max="10192" width="8.28515625" style="2" customWidth="1"/>
    <col min="10193" max="10193" width="1.5703125" style="2" bestFit="1" customWidth="1"/>
    <col min="10194" max="10194" width="50.7109375" style="2" customWidth="1"/>
    <col min="10195" max="10195" width="6" style="2" bestFit="1" customWidth="1"/>
    <col min="10196" max="10196" width="7.28515625" style="2" bestFit="1" customWidth="1"/>
    <col min="10197" max="10197" width="5.7109375" style="2" customWidth="1"/>
    <col min="10198" max="10198" width="11.42578125" style="2" customWidth="1"/>
    <col min="10199" max="10199" width="12.7109375" style="2" customWidth="1"/>
    <col min="10200" max="10446" width="9.140625" style="2"/>
    <col min="10447" max="10447" width="5.7109375" style="2" customWidth="1"/>
    <col min="10448" max="10448" width="8.28515625" style="2" customWidth="1"/>
    <col min="10449" max="10449" width="1.5703125" style="2" bestFit="1" customWidth="1"/>
    <col min="10450" max="10450" width="50.7109375" style="2" customWidth="1"/>
    <col min="10451" max="10451" width="6" style="2" bestFit="1" customWidth="1"/>
    <col min="10452" max="10452" width="7.28515625" style="2" bestFit="1" customWidth="1"/>
    <col min="10453" max="10453" width="5.7109375" style="2" customWidth="1"/>
    <col min="10454" max="10454" width="11.42578125" style="2" customWidth="1"/>
    <col min="10455" max="10455" width="12.7109375" style="2" customWidth="1"/>
    <col min="10456" max="10702" width="9.140625" style="2"/>
    <col min="10703" max="10703" width="5.7109375" style="2" customWidth="1"/>
    <col min="10704" max="10704" width="8.28515625" style="2" customWidth="1"/>
    <col min="10705" max="10705" width="1.5703125" style="2" bestFit="1" customWidth="1"/>
    <col min="10706" max="10706" width="50.7109375" style="2" customWidth="1"/>
    <col min="10707" max="10707" width="6" style="2" bestFit="1" customWidth="1"/>
    <col min="10708" max="10708" width="7.28515625" style="2" bestFit="1" customWidth="1"/>
    <col min="10709" max="10709" width="5.7109375" style="2" customWidth="1"/>
    <col min="10710" max="10710" width="11.42578125" style="2" customWidth="1"/>
    <col min="10711" max="10711" width="12.7109375" style="2" customWidth="1"/>
    <col min="10712" max="10958" width="9.140625" style="2"/>
    <col min="10959" max="10959" width="5.7109375" style="2" customWidth="1"/>
    <col min="10960" max="10960" width="8.28515625" style="2" customWidth="1"/>
    <col min="10961" max="10961" width="1.5703125" style="2" bestFit="1" customWidth="1"/>
    <col min="10962" max="10962" width="50.7109375" style="2" customWidth="1"/>
    <col min="10963" max="10963" width="6" style="2" bestFit="1" customWidth="1"/>
    <col min="10964" max="10964" width="7.28515625" style="2" bestFit="1" customWidth="1"/>
    <col min="10965" max="10965" width="5.7109375" style="2" customWidth="1"/>
    <col min="10966" max="10966" width="11.42578125" style="2" customWidth="1"/>
    <col min="10967" max="10967" width="12.7109375" style="2" customWidth="1"/>
    <col min="10968" max="11214" width="9.140625" style="2"/>
    <col min="11215" max="11215" width="5.7109375" style="2" customWidth="1"/>
    <col min="11216" max="11216" width="8.28515625" style="2" customWidth="1"/>
    <col min="11217" max="11217" width="1.5703125" style="2" bestFit="1" customWidth="1"/>
    <col min="11218" max="11218" width="50.7109375" style="2" customWidth="1"/>
    <col min="11219" max="11219" width="6" style="2" bestFit="1" customWidth="1"/>
    <col min="11220" max="11220" width="7.28515625" style="2" bestFit="1" customWidth="1"/>
    <col min="11221" max="11221" width="5.7109375" style="2" customWidth="1"/>
    <col min="11222" max="11222" width="11.42578125" style="2" customWidth="1"/>
    <col min="11223" max="11223" width="12.7109375" style="2" customWidth="1"/>
    <col min="11224" max="11470" width="9.140625" style="2"/>
    <col min="11471" max="11471" width="5.7109375" style="2" customWidth="1"/>
    <col min="11472" max="11472" width="8.28515625" style="2" customWidth="1"/>
    <col min="11473" max="11473" width="1.5703125" style="2" bestFit="1" customWidth="1"/>
    <col min="11474" max="11474" width="50.7109375" style="2" customWidth="1"/>
    <col min="11475" max="11475" width="6" style="2" bestFit="1" customWidth="1"/>
    <col min="11476" max="11476" width="7.28515625" style="2" bestFit="1" customWidth="1"/>
    <col min="11477" max="11477" width="5.7109375" style="2" customWidth="1"/>
    <col min="11478" max="11478" width="11.42578125" style="2" customWidth="1"/>
    <col min="11479" max="11479" width="12.7109375" style="2" customWidth="1"/>
    <col min="11480" max="11726" width="9.140625" style="2"/>
    <col min="11727" max="11727" width="5.7109375" style="2" customWidth="1"/>
    <col min="11728" max="11728" width="8.28515625" style="2" customWidth="1"/>
    <col min="11729" max="11729" width="1.5703125" style="2" bestFit="1" customWidth="1"/>
    <col min="11730" max="11730" width="50.7109375" style="2" customWidth="1"/>
    <col min="11731" max="11731" width="6" style="2" bestFit="1" customWidth="1"/>
    <col min="11732" max="11732" width="7.28515625" style="2" bestFit="1" customWidth="1"/>
    <col min="11733" max="11733" width="5.7109375" style="2" customWidth="1"/>
    <col min="11734" max="11734" width="11.42578125" style="2" customWidth="1"/>
    <col min="11735" max="11735" width="12.7109375" style="2" customWidth="1"/>
    <col min="11736" max="11982" width="9.140625" style="2"/>
    <col min="11983" max="11983" width="5.7109375" style="2" customWidth="1"/>
    <col min="11984" max="11984" width="8.28515625" style="2" customWidth="1"/>
    <col min="11985" max="11985" width="1.5703125" style="2" bestFit="1" customWidth="1"/>
    <col min="11986" max="11986" width="50.7109375" style="2" customWidth="1"/>
    <col min="11987" max="11987" width="6" style="2" bestFit="1" customWidth="1"/>
    <col min="11988" max="11988" width="7.28515625" style="2" bestFit="1" customWidth="1"/>
    <col min="11989" max="11989" width="5.7109375" style="2" customWidth="1"/>
    <col min="11990" max="11990" width="11.42578125" style="2" customWidth="1"/>
    <col min="11991" max="11991" width="12.7109375" style="2" customWidth="1"/>
    <col min="11992" max="12238" width="9.140625" style="2"/>
    <col min="12239" max="12239" width="5.7109375" style="2" customWidth="1"/>
    <col min="12240" max="12240" width="8.28515625" style="2" customWidth="1"/>
    <col min="12241" max="12241" width="1.5703125" style="2" bestFit="1" customWidth="1"/>
    <col min="12242" max="12242" width="50.7109375" style="2" customWidth="1"/>
    <col min="12243" max="12243" width="6" style="2" bestFit="1" customWidth="1"/>
    <col min="12244" max="12244" width="7.28515625" style="2" bestFit="1" customWidth="1"/>
    <col min="12245" max="12245" width="5.7109375" style="2" customWidth="1"/>
    <col min="12246" max="12246" width="11.42578125" style="2" customWidth="1"/>
    <col min="12247" max="12247" width="12.7109375" style="2" customWidth="1"/>
    <col min="12248" max="12494" width="9.140625" style="2"/>
    <col min="12495" max="12495" width="5.7109375" style="2" customWidth="1"/>
    <col min="12496" max="12496" width="8.28515625" style="2" customWidth="1"/>
    <col min="12497" max="12497" width="1.5703125" style="2" bestFit="1" customWidth="1"/>
    <col min="12498" max="12498" width="50.7109375" style="2" customWidth="1"/>
    <col min="12499" max="12499" width="6" style="2" bestFit="1" customWidth="1"/>
    <col min="12500" max="12500" width="7.28515625" style="2" bestFit="1" customWidth="1"/>
    <col min="12501" max="12501" width="5.7109375" style="2" customWidth="1"/>
    <col min="12502" max="12502" width="11.42578125" style="2" customWidth="1"/>
    <col min="12503" max="12503" width="12.7109375" style="2" customWidth="1"/>
    <col min="12504" max="12750" width="9.140625" style="2"/>
    <col min="12751" max="12751" width="5.7109375" style="2" customWidth="1"/>
    <col min="12752" max="12752" width="8.28515625" style="2" customWidth="1"/>
    <col min="12753" max="12753" width="1.5703125" style="2" bestFit="1" customWidth="1"/>
    <col min="12754" max="12754" width="50.7109375" style="2" customWidth="1"/>
    <col min="12755" max="12755" width="6" style="2" bestFit="1" customWidth="1"/>
    <col min="12756" max="12756" width="7.28515625" style="2" bestFit="1" customWidth="1"/>
    <col min="12757" max="12757" width="5.7109375" style="2" customWidth="1"/>
    <col min="12758" max="12758" width="11.42578125" style="2" customWidth="1"/>
    <col min="12759" max="12759" width="12.7109375" style="2" customWidth="1"/>
    <col min="12760" max="13006" width="9.140625" style="2"/>
    <col min="13007" max="13007" width="5.7109375" style="2" customWidth="1"/>
    <col min="13008" max="13008" width="8.28515625" style="2" customWidth="1"/>
    <col min="13009" max="13009" width="1.5703125" style="2" bestFit="1" customWidth="1"/>
    <col min="13010" max="13010" width="50.7109375" style="2" customWidth="1"/>
    <col min="13011" max="13011" width="6" style="2" bestFit="1" customWidth="1"/>
    <col min="13012" max="13012" width="7.28515625" style="2" bestFit="1" customWidth="1"/>
    <col min="13013" max="13013" width="5.7109375" style="2" customWidth="1"/>
    <col min="13014" max="13014" width="11.42578125" style="2" customWidth="1"/>
    <col min="13015" max="13015" width="12.7109375" style="2" customWidth="1"/>
    <col min="13016" max="13262" width="9.140625" style="2"/>
    <col min="13263" max="13263" width="5.7109375" style="2" customWidth="1"/>
    <col min="13264" max="13264" width="8.28515625" style="2" customWidth="1"/>
    <col min="13265" max="13265" width="1.5703125" style="2" bestFit="1" customWidth="1"/>
    <col min="13266" max="13266" width="50.7109375" style="2" customWidth="1"/>
    <col min="13267" max="13267" width="6" style="2" bestFit="1" customWidth="1"/>
    <col min="13268" max="13268" width="7.28515625" style="2" bestFit="1" customWidth="1"/>
    <col min="13269" max="13269" width="5.7109375" style="2" customWidth="1"/>
    <col min="13270" max="13270" width="11.42578125" style="2" customWidth="1"/>
    <col min="13271" max="13271" width="12.7109375" style="2" customWidth="1"/>
    <col min="13272" max="13518" width="9.140625" style="2"/>
    <col min="13519" max="13519" width="5.7109375" style="2" customWidth="1"/>
    <col min="13520" max="13520" width="8.28515625" style="2" customWidth="1"/>
    <col min="13521" max="13521" width="1.5703125" style="2" bestFit="1" customWidth="1"/>
    <col min="13522" max="13522" width="50.7109375" style="2" customWidth="1"/>
    <col min="13523" max="13523" width="6" style="2" bestFit="1" customWidth="1"/>
    <col min="13524" max="13524" width="7.28515625" style="2" bestFit="1" customWidth="1"/>
    <col min="13525" max="13525" width="5.7109375" style="2" customWidth="1"/>
    <col min="13526" max="13526" width="11.42578125" style="2" customWidth="1"/>
    <col min="13527" max="13527" width="12.7109375" style="2" customWidth="1"/>
    <col min="13528" max="13774" width="9.140625" style="2"/>
    <col min="13775" max="13775" width="5.7109375" style="2" customWidth="1"/>
    <col min="13776" max="13776" width="8.28515625" style="2" customWidth="1"/>
    <col min="13777" max="13777" width="1.5703125" style="2" bestFit="1" customWidth="1"/>
    <col min="13778" max="13778" width="50.7109375" style="2" customWidth="1"/>
    <col min="13779" max="13779" width="6" style="2" bestFit="1" customWidth="1"/>
    <col min="13780" max="13780" width="7.28515625" style="2" bestFit="1" customWidth="1"/>
    <col min="13781" max="13781" width="5.7109375" style="2" customWidth="1"/>
    <col min="13782" max="13782" width="11.42578125" style="2" customWidth="1"/>
    <col min="13783" max="13783" width="12.7109375" style="2" customWidth="1"/>
    <col min="13784" max="14030" width="9.140625" style="2"/>
    <col min="14031" max="14031" width="5.7109375" style="2" customWidth="1"/>
    <col min="14032" max="14032" width="8.28515625" style="2" customWidth="1"/>
    <col min="14033" max="14033" width="1.5703125" style="2" bestFit="1" customWidth="1"/>
    <col min="14034" max="14034" width="50.7109375" style="2" customWidth="1"/>
    <col min="14035" max="14035" width="6" style="2" bestFit="1" customWidth="1"/>
    <col min="14036" max="14036" width="7.28515625" style="2" bestFit="1" customWidth="1"/>
    <col min="14037" max="14037" width="5.7109375" style="2" customWidth="1"/>
    <col min="14038" max="14038" width="11.42578125" style="2" customWidth="1"/>
    <col min="14039" max="14039" width="12.7109375" style="2" customWidth="1"/>
    <col min="14040" max="14286" width="9.140625" style="2"/>
    <col min="14287" max="14287" width="5.7109375" style="2" customWidth="1"/>
    <col min="14288" max="14288" width="8.28515625" style="2" customWidth="1"/>
    <col min="14289" max="14289" width="1.5703125" style="2" bestFit="1" customWidth="1"/>
    <col min="14290" max="14290" width="50.7109375" style="2" customWidth="1"/>
    <col min="14291" max="14291" width="6" style="2" bestFit="1" customWidth="1"/>
    <col min="14292" max="14292" width="7.28515625" style="2" bestFit="1" customWidth="1"/>
    <col min="14293" max="14293" width="5.7109375" style="2" customWidth="1"/>
    <col min="14294" max="14294" width="11.42578125" style="2" customWidth="1"/>
    <col min="14295" max="14295" width="12.7109375" style="2" customWidth="1"/>
    <col min="14296" max="14542" width="9.140625" style="2"/>
    <col min="14543" max="14543" width="5.7109375" style="2" customWidth="1"/>
    <col min="14544" max="14544" width="8.28515625" style="2" customWidth="1"/>
    <col min="14545" max="14545" width="1.5703125" style="2" bestFit="1" customWidth="1"/>
    <col min="14546" max="14546" width="50.7109375" style="2" customWidth="1"/>
    <col min="14547" max="14547" width="6" style="2" bestFit="1" customWidth="1"/>
    <col min="14548" max="14548" width="7.28515625" style="2" bestFit="1" customWidth="1"/>
    <col min="14549" max="14549" width="5.7109375" style="2" customWidth="1"/>
    <col min="14550" max="14550" width="11.42578125" style="2" customWidth="1"/>
    <col min="14551" max="14551" width="12.7109375" style="2" customWidth="1"/>
    <col min="14552" max="14798" width="9.140625" style="2"/>
    <col min="14799" max="14799" width="5.7109375" style="2" customWidth="1"/>
    <col min="14800" max="14800" width="8.28515625" style="2" customWidth="1"/>
    <col min="14801" max="14801" width="1.5703125" style="2" bestFit="1" customWidth="1"/>
    <col min="14802" max="14802" width="50.7109375" style="2" customWidth="1"/>
    <col min="14803" max="14803" width="6" style="2" bestFit="1" customWidth="1"/>
    <col min="14804" max="14804" width="7.28515625" style="2" bestFit="1" customWidth="1"/>
    <col min="14805" max="14805" width="5.7109375" style="2" customWidth="1"/>
    <col min="14806" max="14806" width="11.42578125" style="2" customWidth="1"/>
    <col min="14807" max="14807" width="12.7109375" style="2" customWidth="1"/>
    <col min="14808" max="15054" width="9.140625" style="2"/>
    <col min="15055" max="15055" width="5.7109375" style="2" customWidth="1"/>
    <col min="15056" max="15056" width="8.28515625" style="2" customWidth="1"/>
    <col min="15057" max="15057" width="1.5703125" style="2" bestFit="1" customWidth="1"/>
    <col min="15058" max="15058" width="50.7109375" style="2" customWidth="1"/>
    <col min="15059" max="15059" width="6" style="2" bestFit="1" customWidth="1"/>
    <col min="15060" max="15060" width="7.28515625" style="2" bestFit="1" customWidth="1"/>
    <col min="15061" max="15061" width="5.7109375" style="2" customWidth="1"/>
    <col min="15062" max="15062" width="11.42578125" style="2" customWidth="1"/>
    <col min="15063" max="15063" width="12.7109375" style="2" customWidth="1"/>
    <col min="15064" max="15310" width="9.140625" style="2"/>
    <col min="15311" max="15311" width="5.7109375" style="2" customWidth="1"/>
    <col min="15312" max="15312" width="8.28515625" style="2" customWidth="1"/>
    <col min="15313" max="15313" width="1.5703125" style="2" bestFit="1" customWidth="1"/>
    <col min="15314" max="15314" width="50.7109375" style="2" customWidth="1"/>
    <col min="15315" max="15315" width="6" style="2" bestFit="1" customWidth="1"/>
    <col min="15316" max="15316" width="7.28515625" style="2" bestFit="1" customWidth="1"/>
    <col min="15317" max="15317" width="5.7109375" style="2" customWidth="1"/>
    <col min="15318" max="15318" width="11.42578125" style="2" customWidth="1"/>
    <col min="15319" max="15319" width="12.7109375" style="2" customWidth="1"/>
    <col min="15320" max="15566" width="9.140625" style="2"/>
    <col min="15567" max="15567" width="5.7109375" style="2" customWidth="1"/>
    <col min="15568" max="15568" width="8.28515625" style="2" customWidth="1"/>
    <col min="15569" max="15569" width="1.5703125" style="2" bestFit="1" customWidth="1"/>
    <col min="15570" max="15570" width="50.7109375" style="2" customWidth="1"/>
    <col min="15571" max="15571" width="6" style="2" bestFit="1" customWidth="1"/>
    <col min="15572" max="15572" width="7.28515625" style="2" bestFit="1" customWidth="1"/>
    <col min="15573" max="15573" width="5.7109375" style="2" customWidth="1"/>
    <col min="15574" max="15574" width="11.42578125" style="2" customWidth="1"/>
    <col min="15575" max="15575" width="12.7109375" style="2" customWidth="1"/>
    <col min="15576" max="15822" width="9.140625" style="2"/>
    <col min="15823" max="15823" width="5.7109375" style="2" customWidth="1"/>
    <col min="15824" max="15824" width="8.28515625" style="2" customWidth="1"/>
    <col min="15825" max="15825" width="1.5703125" style="2" bestFit="1" customWidth="1"/>
    <col min="15826" max="15826" width="50.7109375" style="2" customWidth="1"/>
    <col min="15827" max="15827" width="6" style="2" bestFit="1" customWidth="1"/>
    <col min="15828" max="15828" width="7.28515625" style="2" bestFit="1" customWidth="1"/>
    <col min="15829" max="15829" width="5.7109375" style="2" customWidth="1"/>
    <col min="15830" max="15830" width="11.42578125" style="2" customWidth="1"/>
    <col min="15831" max="15831" width="12.7109375" style="2" customWidth="1"/>
    <col min="15832" max="16078" width="9.140625" style="2"/>
    <col min="16079" max="16079" width="5.7109375" style="2" customWidth="1"/>
    <col min="16080" max="16080" width="8.28515625" style="2" customWidth="1"/>
    <col min="16081" max="16081" width="1.5703125" style="2" bestFit="1" customWidth="1"/>
    <col min="16082" max="16082" width="50.7109375" style="2" customWidth="1"/>
    <col min="16083" max="16083" width="6" style="2" bestFit="1" customWidth="1"/>
    <col min="16084" max="16084" width="7.28515625" style="2" bestFit="1" customWidth="1"/>
    <col min="16085" max="16085" width="5.7109375" style="2" customWidth="1"/>
    <col min="16086" max="16086" width="11.42578125" style="2" customWidth="1"/>
    <col min="16087" max="16087" width="12.7109375" style="2" customWidth="1"/>
    <col min="16088" max="16384" width="9.140625" style="2"/>
  </cols>
  <sheetData>
    <row r="1" spans="1:25" ht="15" customHeight="1">
      <c r="A1" s="349"/>
      <c r="B1" s="350"/>
      <c r="C1" s="351"/>
      <c r="D1" s="377" t="s">
        <v>85</v>
      </c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49"/>
      <c r="W1" s="350"/>
      <c r="X1" s="351"/>
    </row>
    <row r="2" spans="1:25">
      <c r="A2" s="352"/>
      <c r="B2" s="353"/>
      <c r="C2" s="354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52"/>
      <c r="W2" s="353"/>
      <c r="X2" s="354"/>
    </row>
    <row r="3" spans="1:25">
      <c r="A3" s="352"/>
      <c r="B3" s="353"/>
      <c r="C3" s="354"/>
      <c r="D3" s="378" t="s">
        <v>86</v>
      </c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52"/>
      <c r="W3" s="353"/>
      <c r="X3" s="354"/>
    </row>
    <row r="4" spans="1:25" ht="13.5" customHeight="1">
      <c r="A4" s="355"/>
      <c r="B4" s="356"/>
      <c r="C4" s="357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55"/>
      <c r="W4" s="356"/>
      <c r="X4" s="357"/>
    </row>
    <row r="5" spans="1:25" ht="10.5" customHeight="1">
      <c r="A5" s="160"/>
      <c r="B5" s="161"/>
      <c r="C5" s="161"/>
      <c r="D5" s="161"/>
      <c r="E5" s="197"/>
      <c r="F5" s="197"/>
      <c r="G5" s="197"/>
      <c r="H5" s="162"/>
      <c r="I5" s="219"/>
      <c r="J5" s="197"/>
      <c r="K5" s="197"/>
      <c r="L5" s="197"/>
      <c r="M5" s="162"/>
      <c r="N5" s="219"/>
      <c r="O5" s="197"/>
      <c r="P5" s="197"/>
      <c r="Q5" s="197"/>
      <c r="R5" s="162"/>
      <c r="S5" s="219"/>
      <c r="T5" s="197"/>
      <c r="U5" s="197"/>
      <c r="V5" s="197"/>
      <c r="W5" s="162"/>
      <c r="X5" s="163"/>
    </row>
    <row r="6" spans="1:25" ht="17.25" customHeight="1">
      <c r="A6" s="164" t="s">
        <v>87</v>
      </c>
      <c r="B6" s="161"/>
      <c r="C6" s="165"/>
      <c r="D6" s="166"/>
      <c r="E6" s="166"/>
      <c r="F6" s="166"/>
      <c r="G6" s="167"/>
      <c r="H6" s="371"/>
      <c r="I6" s="372"/>
      <c r="J6" s="166"/>
      <c r="K6" s="166"/>
      <c r="L6" s="167"/>
      <c r="M6" s="371"/>
      <c r="N6" s="372"/>
      <c r="O6" s="166"/>
      <c r="P6" s="166"/>
      <c r="Q6" s="167"/>
      <c r="R6" s="371"/>
      <c r="S6" s="372"/>
      <c r="T6" s="166"/>
      <c r="U6" s="166"/>
      <c r="V6" s="167" t="s">
        <v>88</v>
      </c>
      <c r="W6" s="371">
        <v>44869</v>
      </c>
      <c r="X6" s="385"/>
    </row>
    <row r="7" spans="1:25" ht="77.25" customHeight="1">
      <c r="A7" s="168"/>
      <c r="B7" s="161"/>
      <c r="C7" s="165"/>
      <c r="D7" s="372" t="s">
        <v>113</v>
      </c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162"/>
      <c r="U7" s="162"/>
      <c r="V7" s="197"/>
      <c r="W7" s="386"/>
      <c r="X7" s="387"/>
    </row>
    <row r="8" spans="1:25" ht="17.25" customHeight="1">
      <c r="A8" s="164" t="s">
        <v>89</v>
      </c>
      <c r="B8" s="161"/>
      <c r="C8" s="165"/>
      <c r="D8" s="379"/>
      <c r="E8" s="379"/>
      <c r="F8" s="379"/>
      <c r="G8" s="379"/>
      <c r="H8" s="379"/>
      <c r="I8" s="379"/>
      <c r="J8" s="379"/>
      <c r="K8" s="379"/>
      <c r="L8" s="379"/>
      <c r="M8" s="379"/>
      <c r="N8" s="379"/>
      <c r="O8" s="379"/>
      <c r="P8" s="379"/>
      <c r="Q8" s="379"/>
      <c r="R8" s="379"/>
      <c r="S8" s="379"/>
      <c r="T8" s="379"/>
      <c r="U8" s="379"/>
      <c r="V8" s="197" t="s">
        <v>90</v>
      </c>
      <c r="W8" s="388"/>
      <c r="X8" s="389"/>
    </row>
    <row r="9" spans="1:25" ht="17.25" customHeight="1">
      <c r="A9" s="164"/>
      <c r="B9" s="161"/>
      <c r="C9" s="165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197"/>
      <c r="W9" s="220"/>
      <c r="X9" s="223"/>
    </row>
    <row r="10" spans="1:25" ht="17.25" customHeight="1">
      <c r="A10" s="164"/>
      <c r="B10" s="380" t="s">
        <v>187</v>
      </c>
      <c r="C10" s="380"/>
      <c r="D10" s="380"/>
      <c r="E10" s="380"/>
      <c r="F10" s="380"/>
      <c r="G10" s="380"/>
      <c r="H10" s="380"/>
      <c r="I10" s="380"/>
      <c r="J10" s="380"/>
      <c r="K10" s="380"/>
      <c r="L10" s="380"/>
      <c r="M10" s="380"/>
      <c r="N10" s="380"/>
      <c r="O10" s="380"/>
      <c r="P10" s="380"/>
      <c r="Q10" s="380"/>
      <c r="R10" s="380"/>
      <c r="S10" s="380"/>
      <c r="T10" s="380"/>
      <c r="U10" s="380"/>
      <c r="V10" s="380"/>
      <c r="W10" s="380"/>
      <c r="X10" s="381"/>
    </row>
    <row r="11" spans="1:25" ht="15.75" customHeight="1">
      <c r="A11" s="169"/>
      <c r="B11" s="170"/>
      <c r="C11" s="171"/>
      <c r="D11" s="172"/>
      <c r="E11" s="197"/>
      <c r="F11" s="197"/>
      <c r="G11" s="221"/>
      <c r="H11" s="162"/>
      <c r="I11" s="219"/>
      <c r="J11" s="197"/>
      <c r="K11" s="197"/>
      <c r="L11" s="221"/>
      <c r="M11" s="162"/>
      <c r="N11" s="219"/>
      <c r="O11" s="197"/>
      <c r="P11" s="197"/>
      <c r="Q11" s="221"/>
      <c r="R11" s="162"/>
      <c r="S11" s="219"/>
      <c r="T11" s="197"/>
      <c r="U11" s="197"/>
      <c r="V11" s="221"/>
      <c r="W11" s="162"/>
      <c r="X11" s="163"/>
    </row>
    <row r="12" spans="1:25" ht="15.75" customHeight="1">
      <c r="A12" s="171"/>
      <c r="B12" s="170"/>
      <c r="C12" s="171"/>
      <c r="D12" s="172"/>
      <c r="E12" s="370" t="s">
        <v>148</v>
      </c>
      <c r="F12" s="370"/>
      <c r="G12" s="370"/>
      <c r="H12" s="370"/>
      <c r="I12" s="370"/>
      <c r="J12" s="370" t="s">
        <v>149</v>
      </c>
      <c r="K12" s="370"/>
      <c r="L12" s="370"/>
      <c r="M12" s="370"/>
      <c r="N12" s="370"/>
      <c r="O12" s="370" t="s">
        <v>150</v>
      </c>
      <c r="P12" s="370"/>
      <c r="Q12" s="370"/>
      <c r="R12" s="370"/>
      <c r="S12" s="370"/>
      <c r="T12" s="370" t="s">
        <v>151</v>
      </c>
      <c r="U12" s="370"/>
      <c r="V12" s="370"/>
      <c r="W12" s="370"/>
      <c r="X12" s="370"/>
    </row>
    <row r="13" spans="1:25" ht="15" customHeight="1">
      <c r="A13" s="358" t="s">
        <v>4</v>
      </c>
      <c r="B13" s="360" t="s">
        <v>5</v>
      </c>
      <c r="C13" s="361"/>
      <c r="D13" s="362"/>
      <c r="E13" s="373" t="s">
        <v>8</v>
      </c>
      <c r="F13" s="375" t="s">
        <v>33</v>
      </c>
      <c r="G13" s="361" t="s">
        <v>34</v>
      </c>
      <c r="H13" s="366" t="s">
        <v>6</v>
      </c>
      <c r="I13" s="368" t="s">
        <v>7</v>
      </c>
      <c r="J13" s="373" t="s">
        <v>8</v>
      </c>
      <c r="K13" s="375" t="s">
        <v>33</v>
      </c>
      <c r="L13" s="361" t="s">
        <v>34</v>
      </c>
      <c r="M13" s="366" t="s">
        <v>6</v>
      </c>
      <c r="N13" s="368" t="s">
        <v>7</v>
      </c>
      <c r="O13" s="373" t="s">
        <v>8</v>
      </c>
      <c r="P13" s="375" t="s">
        <v>33</v>
      </c>
      <c r="Q13" s="361" t="s">
        <v>34</v>
      </c>
      <c r="R13" s="366" t="s">
        <v>6</v>
      </c>
      <c r="S13" s="368" t="s">
        <v>7</v>
      </c>
      <c r="T13" s="373" t="s">
        <v>8</v>
      </c>
      <c r="U13" s="375" t="s">
        <v>33</v>
      </c>
      <c r="V13" s="361" t="s">
        <v>34</v>
      </c>
      <c r="W13" s="366" t="s">
        <v>6</v>
      </c>
      <c r="X13" s="368" t="s">
        <v>7</v>
      </c>
    </row>
    <row r="14" spans="1:25" s="8" customFormat="1" ht="15" customHeight="1" thickBot="1">
      <c r="A14" s="359"/>
      <c r="B14" s="363"/>
      <c r="C14" s="364"/>
      <c r="D14" s="365"/>
      <c r="E14" s="374"/>
      <c r="F14" s="376"/>
      <c r="G14" s="364"/>
      <c r="H14" s="367"/>
      <c r="I14" s="369"/>
      <c r="J14" s="374"/>
      <c r="K14" s="376"/>
      <c r="L14" s="364"/>
      <c r="M14" s="367"/>
      <c r="N14" s="369"/>
      <c r="O14" s="374"/>
      <c r="P14" s="376"/>
      <c r="Q14" s="364"/>
      <c r="R14" s="367"/>
      <c r="S14" s="369"/>
      <c r="T14" s="391"/>
      <c r="U14" s="392"/>
      <c r="V14" s="393"/>
      <c r="W14" s="394"/>
      <c r="X14" s="390"/>
    </row>
    <row r="15" spans="1:25" s="8" customFormat="1" ht="15.75" customHeight="1">
      <c r="A15" s="142" t="s">
        <v>18</v>
      </c>
      <c r="B15" s="330" t="s">
        <v>17</v>
      </c>
      <c r="C15" s="331"/>
      <c r="D15" s="332"/>
      <c r="E15" s="125"/>
      <c r="F15" s="120"/>
      <c r="G15" s="120"/>
      <c r="H15" s="121"/>
      <c r="I15" s="122"/>
      <c r="J15" s="125"/>
      <c r="K15" s="120"/>
      <c r="L15" s="120"/>
      <c r="M15" s="121"/>
      <c r="N15" s="122"/>
      <c r="O15" s="125"/>
      <c r="P15" s="120"/>
      <c r="Q15" s="120"/>
      <c r="R15" s="121"/>
      <c r="S15" s="254"/>
      <c r="T15" s="395" t="s">
        <v>190</v>
      </c>
      <c r="U15" s="395"/>
      <c r="V15" s="395"/>
      <c r="W15" s="395"/>
      <c r="X15" s="395"/>
    </row>
    <row r="16" spans="1:25" s="8" customFormat="1">
      <c r="A16" s="143">
        <v>1</v>
      </c>
      <c r="B16" s="324" t="s">
        <v>75</v>
      </c>
      <c r="C16" s="333"/>
      <c r="D16" s="334"/>
      <c r="E16" s="126"/>
      <c r="F16" s="87" t="s">
        <v>12</v>
      </c>
      <c r="G16" s="88">
        <v>1</v>
      </c>
      <c r="H16" s="108">
        <v>200000</v>
      </c>
      <c r="I16" s="109">
        <f>H16*G16</f>
        <v>200000</v>
      </c>
      <c r="J16" s="126"/>
      <c r="K16" s="87" t="s">
        <v>12</v>
      </c>
      <c r="L16" s="88">
        <v>1</v>
      </c>
      <c r="M16" s="108">
        <v>469500</v>
      </c>
      <c r="N16" s="109">
        <f>M16*L16</f>
        <v>469500</v>
      </c>
      <c r="O16" s="126"/>
      <c r="P16" s="87" t="s">
        <v>12</v>
      </c>
      <c r="Q16" s="88">
        <v>1</v>
      </c>
      <c r="R16" s="108">
        <v>324500</v>
      </c>
      <c r="S16" s="255">
        <f>R16*Q16</f>
        <v>324500</v>
      </c>
      <c r="T16" s="395"/>
      <c r="U16" s="395"/>
      <c r="V16" s="395"/>
      <c r="W16" s="395"/>
      <c r="X16" s="395"/>
      <c r="Y16" s="173"/>
    </row>
    <row r="17" spans="1:25" s="8" customFormat="1" ht="15" customHeight="1">
      <c r="A17" s="143"/>
      <c r="B17" s="324" t="s">
        <v>74</v>
      </c>
      <c r="C17" s="338"/>
      <c r="D17" s="339"/>
      <c r="E17" s="126"/>
      <c r="F17" s="87" t="s">
        <v>12</v>
      </c>
      <c r="G17" s="88">
        <v>1</v>
      </c>
      <c r="H17" s="108">
        <v>50000</v>
      </c>
      <c r="I17" s="109">
        <f>H17*G17</f>
        <v>50000</v>
      </c>
      <c r="J17" s="126"/>
      <c r="K17" s="87" t="s">
        <v>12</v>
      </c>
      <c r="L17" s="88">
        <v>1</v>
      </c>
      <c r="M17" s="108">
        <v>182500</v>
      </c>
      <c r="N17" s="109">
        <f>M17*L17</f>
        <v>182500</v>
      </c>
      <c r="O17" s="126"/>
      <c r="P17" s="87" t="s">
        <v>12</v>
      </c>
      <c r="Q17" s="88">
        <v>1</v>
      </c>
      <c r="R17" s="108">
        <v>218300</v>
      </c>
      <c r="S17" s="255">
        <f>R17*Q17</f>
        <v>218300</v>
      </c>
      <c r="T17" s="395"/>
      <c r="U17" s="395"/>
      <c r="V17" s="395"/>
      <c r="W17" s="395"/>
      <c r="X17" s="395"/>
    </row>
    <row r="18" spans="1:25" s="8" customFormat="1" ht="15" customHeight="1">
      <c r="A18" s="144">
        <v>2</v>
      </c>
      <c r="B18" s="335" t="s">
        <v>41</v>
      </c>
      <c r="C18" s="336"/>
      <c r="D18" s="337"/>
      <c r="E18" s="127"/>
      <c r="F18" s="87"/>
      <c r="G18" s="89"/>
      <c r="H18" s="108"/>
      <c r="I18" s="109"/>
      <c r="J18" s="127"/>
      <c r="K18" s="87"/>
      <c r="L18" s="89"/>
      <c r="M18" s="108"/>
      <c r="N18" s="109"/>
      <c r="O18" s="127"/>
      <c r="P18" s="87"/>
      <c r="Q18" s="89"/>
      <c r="R18" s="108"/>
      <c r="S18" s="255"/>
      <c r="T18" s="395"/>
      <c r="U18" s="395"/>
      <c r="V18" s="395"/>
      <c r="W18" s="395"/>
      <c r="X18" s="395"/>
    </row>
    <row r="19" spans="1:25" s="8" customFormat="1">
      <c r="A19" s="144"/>
      <c r="B19" s="335" t="s">
        <v>42</v>
      </c>
      <c r="C19" s="336"/>
      <c r="D19" s="337"/>
      <c r="E19" s="127"/>
      <c r="F19" s="87" t="s">
        <v>9</v>
      </c>
      <c r="G19" s="89">
        <v>270</v>
      </c>
      <c r="H19" s="108">
        <v>35</v>
      </c>
      <c r="I19" s="109">
        <f t="shared" ref="I19:I37" si="0">H19*G19</f>
        <v>9450</v>
      </c>
      <c r="J19" s="127"/>
      <c r="K19" s="87" t="s">
        <v>9</v>
      </c>
      <c r="L19" s="89">
        <v>270</v>
      </c>
      <c r="M19" s="108">
        <v>50</v>
      </c>
      <c r="N19" s="109">
        <f t="shared" ref="N19:N24" si="1">M19*L19</f>
        <v>13500</v>
      </c>
      <c r="O19" s="127"/>
      <c r="P19" s="87" t="s">
        <v>9</v>
      </c>
      <c r="Q19" s="89">
        <v>570</v>
      </c>
      <c r="R19" s="108">
        <v>29.5</v>
      </c>
      <c r="S19" s="255">
        <f t="shared" ref="S19:S24" si="2">R19*Q19</f>
        <v>16815</v>
      </c>
      <c r="T19" s="395"/>
      <c r="U19" s="395"/>
      <c r="V19" s="395"/>
      <c r="W19" s="395"/>
      <c r="X19" s="395"/>
      <c r="Y19" s="173"/>
    </row>
    <row r="20" spans="1:25" s="8" customFormat="1">
      <c r="A20" s="144"/>
      <c r="B20" s="208" t="s">
        <v>81</v>
      </c>
      <c r="C20" s="209"/>
      <c r="D20" s="210"/>
      <c r="E20" s="127"/>
      <c r="F20" s="87" t="s">
        <v>16</v>
      </c>
      <c r="G20" s="89">
        <v>6</v>
      </c>
      <c r="H20" s="108">
        <v>3250</v>
      </c>
      <c r="I20" s="109">
        <f t="shared" si="0"/>
        <v>19500</v>
      </c>
      <c r="J20" s="127"/>
      <c r="K20" s="87" t="s">
        <v>16</v>
      </c>
      <c r="L20" s="89">
        <v>6</v>
      </c>
      <c r="M20" s="108">
        <v>600</v>
      </c>
      <c r="N20" s="109">
        <f t="shared" si="1"/>
        <v>3600</v>
      </c>
      <c r="O20" s="127"/>
      <c r="P20" s="87" t="s">
        <v>16</v>
      </c>
      <c r="Q20" s="89">
        <v>57</v>
      </c>
      <c r="R20" s="108">
        <v>177</v>
      </c>
      <c r="S20" s="255">
        <f t="shared" si="2"/>
        <v>10089</v>
      </c>
      <c r="T20" s="395"/>
      <c r="U20" s="395"/>
      <c r="V20" s="395"/>
      <c r="W20" s="395"/>
      <c r="X20" s="395"/>
    </row>
    <row r="21" spans="1:25" s="8" customFormat="1">
      <c r="A21" s="144"/>
      <c r="B21" s="208" t="s">
        <v>43</v>
      </c>
      <c r="C21" s="209"/>
      <c r="D21" s="210"/>
      <c r="E21" s="127"/>
      <c r="F21" s="87" t="s">
        <v>15</v>
      </c>
      <c r="G21" s="89">
        <v>2</v>
      </c>
      <c r="H21" s="108">
        <v>2700</v>
      </c>
      <c r="I21" s="109">
        <f t="shared" si="0"/>
        <v>5400</v>
      </c>
      <c r="J21" s="127"/>
      <c r="K21" s="87" t="s">
        <v>15</v>
      </c>
      <c r="L21" s="89">
        <v>2</v>
      </c>
      <c r="M21" s="108">
        <v>850</v>
      </c>
      <c r="N21" s="109">
        <f t="shared" si="1"/>
        <v>1700</v>
      </c>
      <c r="O21" s="127"/>
      <c r="P21" s="87" t="s">
        <v>15</v>
      </c>
      <c r="Q21" s="89">
        <v>2</v>
      </c>
      <c r="R21" s="108">
        <v>1416</v>
      </c>
      <c r="S21" s="255">
        <f t="shared" si="2"/>
        <v>2832</v>
      </c>
      <c r="T21" s="395"/>
      <c r="U21" s="395"/>
      <c r="V21" s="395"/>
      <c r="W21" s="395"/>
      <c r="X21" s="395"/>
    </row>
    <row r="22" spans="1:25" s="8" customFormat="1">
      <c r="A22" s="144"/>
      <c r="B22" s="208" t="s">
        <v>79</v>
      </c>
      <c r="C22" s="209"/>
      <c r="D22" s="210"/>
      <c r="E22" s="127"/>
      <c r="F22" s="87" t="s">
        <v>12</v>
      </c>
      <c r="G22" s="89">
        <v>1</v>
      </c>
      <c r="H22" s="108">
        <v>5000</v>
      </c>
      <c r="I22" s="109">
        <f t="shared" si="0"/>
        <v>5000</v>
      </c>
      <c r="J22" s="127"/>
      <c r="K22" s="87" t="s">
        <v>12</v>
      </c>
      <c r="L22" s="89">
        <v>1</v>
      </c>
      <c r="M22" s="108">
        <v>5000</v>
      </c>
      <c r="N22" s="109">
        <f t="shared" si="1"/>
        <v>5000</v>
      </c>
      <c r="O22" s="127"/>
      <c r="P22" s="87" t="s">
        <v>12</v>
      </c>
      <c r="Q22" s="89">
        <v>1</v>
      </c>
      <c r="R22" s="108">
        <v>11800</v>
      </c>
      <c r="S22" s="255">
        <f t="shared" si="2"/>
        <v>11800</v>
      </c>
      <c r="T22" s="395"/>
      <c r="U22" s="395"/>
      <c r="V22" s="395"/>
      <c r="W22" s="395"/>
      <c r="X22" s="395"/>
    </row>
    <row r="23" spans="1:25" s="8" customFormat="1">
      <c r="A23" s="144"/>
      <c r="B23" s="208" t="s">
        <v>99</v>
      </c>
      <c r="C23" s="209"/>
      <c r="D23" s="210"/>
      <c r="E23" s="127"/>
      <c r="F23" s="87" t="s">
        <v>45</v>
      </c>
      <c r="G23" s="90">
        <v>6</v>
      </c>
      <c r="H23" s="108">
        <v>4000</v>
      </c>
      <c r="I23" s="109">
        <f t="shared" si="0"/>
        <v>24000</v>
      </c>
      <c r="J23" s="127"/>
      <c r="K23" s="87" t="s">
        <v>45</v>
      </c>
      <c r="L23" s="90">
        <v>6</v>
      </c>
      <c r="M23" s="108">
        <v>2800</v>
      </c>
      <c r="N23" s="109">
        <f t="shared" si="1"/>
        <v>16800</v>
      </c>
      <c r="O23" s="127"/>
      <c r="P23" s="87" t="s">
        <v>45</v>
      </c>
      <c r="Q23" s="90">
        <v>8</v>
      </c>
      <c r="R23" s="108">
        <v>1180</v>
      </c>
      <c r="S23" s="255">
        <f t="shared" si="2"/>
        <v>9440</v>
      </c>
      <c r="T23" s="395"/>
      <c r="U23" s="395"/>
      <c r="V23" s="395"/>
      <c r="W23" s="395"/>
      <c r="X23" s="395"/>
    </row>
    <row r="24" spans="1:25" s="8" customFormat="1">
      <c r="A24" s="144"/>
      <c r="B24" s="208" t="s">
        <v>104</v>
      </c>
      <c r="C24" s="209"/>
      <c r="D24" s="210"/>
      <c r="E24" s="127"/>
      <c r="F24" s="87" t="s">
        <v>45</v>
      </c>
      <c r="G24" s="90">
        <v>6</v>
      </c>
      <c r="H24" s="108">
        <v>4000</v>
      </c>
      <c r="I24" s="109">
        <f t="shared" si="0"/>
        <v>24000</v>
      </c>
      <c r="J24" s="127"/>
      <c r="K24" s="87" t="s">
        <v>45</v>
      </c>
      <c r="L24" s="90">
        <v>6</v>
      </c>
      <c r="M24" s="108">
        <v>2800</v>
      </c>
      <c r="N24" s="109">
        <f t="shared" si="1"/>
        <v>16800</v>
      </c>
      <c r="O24" s="127"/>
      <c r="P24" s="87" t="s">
        <v>45</v>
      </c>
      <c r="Q24" s="90">
        <v>8</v>
      </c>
      <c r="R24" s="108">
        <v>1180</v>
      </c>
      <c r="S24" s="255">
        <f t="shared" si="2"/>
        <v>9440</v>
      </c>
      <c r="T24" s="395"/>
      <c r="U24" s="395"/>
      <c r="V24" s="395"/>
      <c r="W24" s="395"/>
      <c r="X24" s="395"/>
    </row>
    <row r="25" spans="1:25" s="8" customFormat="1">
      <c r="A25" s="144">
        <v>3</v>
      </c>
      <c r="B25" s="208" t="s">
        <v>46</v>
      </c>
      <c r="C25" s="209"/>
      <c r="D25" s="210"/>
      <c r="E25" s="127"/>
      <c r="F25" s="87"/>
      <c r="G25" s="90"/>
      <c r="H25" s="108"/>
      <c r="I25" s="108"/>
      <c r="J25" s="127"/>
      <c r="K25" s="87"/>
      <c r="L25" s="90"/>
      <c r="M25" s="108"/>
      <c r="N25" s="108"/>
      <c r="O25" s="127"/>
      <c r="P25" s="87"/>
      <c r="Q25" s="90"/>
      <c r="R25" s="108"/>
      <c r="S25" s="255"/>
      <c r="T25" s="395"/>
      <c r="U25" s="395"/>
      <c r="V25" s="395"/>
      <c r="W25" s="395"/>
      <c r="X25" s="395"/>
    </row>
    <row r="26" spans="1:25" s="8" customFormat="1">
      <c r="A26" s="144"/>
      <c r="B26" s="343" t="s">
        <v>47</v>
      </c>
      <c r="C26" s="347"/>
      <c r="D26" s="348"/>
      <c r="E26" s="127"/>
      <c r="F26" s="87" t="s">
        <v>39</v>
      </c>
      <c r="G26" s="90">
        <v>6</v>
      </c>
      <c r="H26" s="108">
        <v>5200</v>
      </c>
      <c r="I26" s="109">
        <f t="shared" si="0"/>
        <v>31200</v>
      </c>
      <c r="J26" s="127"/>
      <c r="K26" s="87" t="s">
        <v>39</v>
      </c>
      <c r="L26" s="90">
        <v>6</v>
      </c>
      <c r="M26" s="108">
        <v>5000</v>
      </c>
      <c r="N26" s="109">
        <f t="shared" ref="N26:N37" si="3">M26*L26</f>
        <v>30000</v>
      </c>
      <c r="O26" s="127"/>
      <c r="P26" s="87" t="s">
        <v>39</v>
      </c>
      <c r="Q26" s="90">
        <v>4</v>
      </c>
      <c r="R26" s="108">
        <v>5310</v>
      </c>
      <c r="S26" s="255">
        <f t="shared" ref="S26:S37" si="4">R26*Q26</f>
        <v>21240</v>
      </c>
      <c r="T26" s="395"/>
      <c r="U26" s="395"/>
      <c r="V26" s="395"/>
      <c r="W26" s="395"/>
      <c r="X26" s="395"/>
    </row>
    <row r="27" spans="1:25" s="8" customFormat="1">
      <c r="A27" s="144"/>
      <c r="B27" s="343" t="s">
        <v>82</v>
      </c>
      <c r="C27" s="347"/>
      <c r="D27" s="348"/>
      <c r="E27" s="127"/>
      <c r="F27" s="87" t="s">
        <v>39</v>
      </c>
      <c r="G27" s="90">
        <v>6</v>
      </c>
      <c r="H27" s="108">
        <v>2900</v>
      </c>
      <c r="I27" s="109">
        <f t="shared" si="0"/>
        <v>17400</v>
      </c>
      <c r="J27" s="127"/>
      <c r="K27" s="87" t="s">
        <v>39</v>
      </c>
      <c r="L27" s="90">
        <v>6</v>
      </c>
      <c r="M27" s="108">
        <v>1500</v>
      </c>
      <c r="N27" s="109">
        <f t="shared" si="3"/>
        <v>9000</v>
      </c>
      <c r="O27" s="127"/>
      <c r="P27" s="87" t="s">
        <v>39</v>
      </c>
      <c r="Q27" s="90">
        <v>2</v>
      </c>
      <c r="R27" s="108">
        <v>2596</v>
      </c>
      <c r="S27" s="255">
        <f t="shared" si="4"/>
        <v>5192</v>
      </c>
      <c r="T27" s="395"/>
      <c r="U27" s="395"/>
      <c r="V27" s="395"/>
      <c r="W27" s="395"/>
      <c r="X27" s="395"/>
    </row>
    <row r="28" spans="1:25" s="8" customFormat="1">
      <c r="A28" s="144"/>
      <c r="B28" s="343" t="s">
        <v>83</v>
      </c>
      <c r="C28" s="347"/>
      <c r="D28" s="348"/>
      <c r="E28" s="127"/>
      <c r="F28" s="87" t="s">
        <v>39</v>
      </c>
      <c r="G28" s="90">
        <v>6</v>
      </c>
      <c r="H28" s="108">
        <v>2300</v>
      </c>
      <c r="I28" s="109">
        <f t="shared" si="0"/>
        <v>13800</v>
      </c>
      <c r="J28" s="127"/>
      <c r="K28" s="87" t="s">
        <v>39</v>
      </c>
      <c r="L28" s="90">
        <v>6</v>
      </c>
      <c r="M28" s="108">
        <v>1000</v>
      </c>
      <c r="N28" s="109">
        <f t="shared" si="3"/>
        <v>6000</v>
      </c>
      <c r="O28" s="127"/>
      <c r="P28" s="87" t="s">
        <v>39</v>
      </c>
      <c r="Q28" s="90">
        <v>4</v>
      </c>
      <c r="R28" s="108">
        <v>2360</v>
      </c>
      <c r="S28" s="255">
        <f t="shared" si="4"/>
        <v>9440</v>
      </c>
      <c r="T28" s="395"/>
      <c r="U28" s="395"/>
      <c r="V28" s="395"/>
      <c r="W28" s="395"/>
      <c r="X28" s="395"/>
    </row>
    <row r="29" spans="1:25" s="8" customFormat="1">
      <c r="A29" s="144"/>
      <c r="B29" s="343" t="s">
        <v>92</v>
      </c>
      <c r="C29" s="307"/>
      <c r="D29" s="308"/>
      <c r="E29" s="127"/>
      <c r="F29" s="87" t="s">
        <v>39</v>
      </c>
      <c r="G29" s="90">
        <v>12</v>
      </c>
      <c r="H29" s="108">
        <v>1400</v>
      </c>
      <c r="I29" s="109">
        <f t="shared" si="0"/>
        <v>16800</v>
      </c>
      <c r="J29" s="127"/>
      <c r="K29" s="87" t="s">
        <v>39</v>
      </c>
      <c r="L29" s="90">
        <v>12</v>
      </c>
      <c r="M29" s="108">
        <v>3000</v>
      </c>
      <c r="N29" s="109">
        <f t="shared" si="3"/>
        <v>36000</v>
      </c>
      <c r="O29" s="127"/>
      <c r="P29" s="87" t="s">
        <v>39</v>
      </c>
      <c r="Q29" s="90">
        <v>8</v>
      </c>
      <c r="R29" s="108">
        <v>1180</v>
      </c>
      <c r="S29" s="255">
        <f t="shared" si="4"/>
        <v>9440</v>
      </c>
      <c r="T29" s="395"/>
      <c r="U29" s="395"/>
      <c r="V29" s="395"/>
      <c r="W29" s="395"/>
      <c r="X29" s="395"/>
    </row>
    <row r="30" spans="1:25" s="8" customFormat="1">
      <c r="A30" s="144"/>
      <c r="B30" s="343" t="s">
        <v>48</v>
      </c>
      <c r="C30" s="347"/>
      <c r="D30" s="348"/>
      <c r="E30" s="127"/>
      <c r="F30" s="87" t="s">
        <v>12</v>
      </c>
      <c r="G30" s="90">
        <v>1</v>
      </c>
      <c r="H30" s="108">
        <v>4000</v>
      </c>
      <c r="I30" s="109">
        <f t="shared" si="0"/>
        <v>4000</v>
      </c>
      <c r="J30" s="127"/>
      <c r="K30" s="87" t="s">
        <v>12</v>
      </c>
      <c r="L30" s="90">
        <v>1</v>
      </c>
      <c r="M30" s="108">
        <v>6000</v>
      </c>
      <c r="N30" s="109">
        <f t="shared" si="3"/>
        <v>6000</v>
      </c>
      <c r="O30" s="127"/>
      <c r="P30" s="87" t="s">
        <v>12</v>
      </c>
      <c r="Q30" s="90">
        <v>1</v>
      </c>
      <c r="R30" s="108">
        <v>2950</v>
      </c>
      <c r="S30" s="255">
        <f t="shared" si="4"/>
        <v>2950</v>
      </c>
      <c r="T30" s="395"/>
      <c r="U30" s="395"/>
      <c r="V30" s="395"/>
      <c r="W30" s="395"/>
      <c r="X30" s="395"/>
    </row>
    <row r="31" spans="1:25" s="8" customFormat="1">
      <c r="A31" s="144"/>
      <c r="B31" s="343" t="s">
        <v>142</v>
      </c>
      <c r="C31" s="347"/>
      <c r="D31" s="348"/>
      <c r="E31" s="127"/>
      <c r="F31" s="87" t="s">
        <v>12</v>
      </c>
      <c r="G31" s="90">
        <v>1</v>
      </c>
      <c r="H31" s="108">
        <v>2500</v>
      </c>
      <c r="I31" s="109">
        <f t="shared" si="0"/>
        <v>2500</v>
      </c>
      <c r="J31" s="127"/>
      <c r="K31" s="87" t="s">
        <v>12</v>
      </c>
      <c r="L31" s="90">
        <v>1</v>
      </c>
      <c r="M31" s="108">
        <v>10000</v>
      </c>
      <c r="N31" s="109">
        <f t="shared" si="3"/>
        <v>10000</v>
      </c>
      <c r="O31" s="127"/>
      <c r="P31" s="87" t="s">
        <v>12</v>
      </c>
      <c r="Q31" s="90">
        <v>1</v>
      </c>
      <c r="R31" s="108">
        <v>4720</v>
      </c>
      <c r="S31" s="255">
        <f t="shared" si="4"/>
        <v>4720</v>
      </c>
      <c r="T31" s="395"/>
      <c r="U31" s="395"/>
      <c r="V31" s="395"/>
      <c r="W31" s="395"/>
      <c r="X31" s="395"/>
    </row>
    <row r="32" spans="1:25" s="8" customFormat="1">
      <c r="A32" s="144"/>
      <c r="B32" s="201" t="s">
        <v>114</v>
      </c>
      <c r="C32" s="202"/>
      <c r="D32" s="203"/>
      <c r="E32" s="127"/>
      <c r="F32" s="87" t="s">
        <v>39</v>
      </c>
      <c r="G32" s="90">
        <v>2</v>
      </c>
      <c r="H32" s="108">
        <v>8000</v>
      </c>
      <c r="I32" s="109">
        <f t="shared" si="0"/>
        <v>16000</v>
      </c>
      <c r="J32" s="127"/>
      <c r="K32" s="87" t="s">
        <v>39</v>
      </c>
      <c r="L32" s="90">
        <v>2</v>
      </c>
      <c r="M32" s="108">
        <v>30000</v>
      </c>
      <c r="N32" s="109">
        <f t="shared" si="3"/>
        <v>60000</v>
      </c>
      <c r="O32" s="127"/>
      <c r="P32" s="87" t="s">
        <v>39</v>
      </c>
      <c r="Q32" s="90">
        <v>2</v>
      </c>
      <c r="R32" s="108">
        <v>5900</v>
      </c>
      <c r="S32" s="255">
        <f t="shared" si="4"/>
        <v>11800</v>
      </c>
      <c r="T32" s="395"/>
      <c r="U32" s="395"/>
      <c r="V32" s="395"/>
      <c r="W32" s="395"/>
      <c r="X32" s="395"/>
    </row>
    <row r="33" spans="1:24" s="8" customFormat="1">
      <c r="A33" s="144"/>
      <c r="B33" s="198" t="s">
        <v>115</v>
      </c>
      <c r="C33" s="199"/>
      <c r="D33" s="200"/>
      <c r="E33" s="127"/>
      <c r="F33" s="87" t="s">
        <v>39</v>
      </c>
      <c r="G33" s="90">
        <v>2</v>
      </c>
      <c r="H33" s="108">
        <v>3000</v>
      </c>
      <c r="I33" s="109">
        <f t="shared" si="0"/>
        <v>6000</v>
      </c>
      <c r="J33" s="127"/>
      <c r="K33" s="87" t="s">
        <v>39</v>
      </c>
      <c r="L33" s="90">
        <v>2</v>
      </c>
      <c r="M33" s="108">
        <v>3000</v>
      </c>
      <c r="N33" s="109">
        <f t="shared" si="3"/>
        <v>6000</v>
      </c>
      <c r="O33" s="127"/>
      <c r="P33" s="87" t="s">
        <v>39</v>
      </c>
      <c r="Q33" s="90">
        <v>2</v>
      </c>
      <c r="R33" s="108">
        <v>2950</v>
      </c>
      <c r="S33" s="255">
        <f t="shared" si="4"/>
        <v>5900</v>
      </c>
      <c r="T33" s="395"/>
      <c r="U33" s="395"/>
      <c r="V33" s="395"/>
      <c r="W33" s="395"/>
      <c r="X33" s="395"/>
    </row>
    <row r="34" spans="1:24" s="8" customFormat="1">
      <c r="A34" s="144"/>
      <c r="B34" s="324" t="s">
        <v>93</v>
      </c>
      <c r="C34" s="338"/>
      <c r="D34" s="339"/>
      <c r="E34" s="127"/>
      <c r="F34" s="87" t="s">
        <v>12</v>
      </c>
      <c r="G34" s="90">
        <v>1</v>
      </c>
      <c r="H34" s="108">
        <v>10000</v>
      </c>
      <c r="I34" s="109">
        <f t="shared" si="0"/>
        <v>10000</v>
      </c>
      <c r="J34" s="127"/>
      <c r="K34" s="87" t="s">
        <v>12</v>
      </c>
      <c r="L34" s="90">
        <v>1</v>
      </c>
      <c r="M34" s="108">
        <v>20000</v>
      </c>
      <c r="N34" s="109">
        <f t="shared" si="3"/>
        <v>20000</v>
      </c>
      <c r="O34" s="127"/>
      <c r="P34" s="87" t="s">
        <v>12</v>
      </c>
      <c r="Q34" s="90">
        <v>1</v>
      </c>
      <c r="R34" s="108">
        <v>21240</v>
      </c>
      <c r="S34" s="255">
        <f t="shared" si="4"/>
        <v>21240</v>
      </c>
      <c r="T34" s="395"/>
      <c r="U34" s="395"/>
      <c r="V34" s="395"/>
      <c r="W34" s="395"/>
      <c r="X34" s="395"/>
    </row>
    <row r="35" spans="1:24" s="8" customFormat="1">
      <c r="A35" s="144"/>
      <c r="B35" s="324" t="s">
        <v>116</v>
      </c>
      <c r="C35" s="338"/>
      <c r="D35" s="339"/>
      <c r="E35" s="127"/>
      <c r="F35" s="87" t="s">
        <v>12</v>
      </c>
      <c r="G35" s="90">
        <v>1</v>
      </c>
      <c r="H35" s="108">
        <v>37000</v>
      </c>
      <c r="I35" s="109">
        <f t="shared" si="0"/>
        <v>37000</v>
      </c>
      <c r="J35" s="127"/>
      <c r="K35" s="87" t="s">
        <v>12</v>
      </c>
      <c r="L35" s="90">
        <v>1</v>
      </c>
      <c r="M35" s="108">
        <v>32250</v>
      </c>
      <c r="N35" s="109">
        <f t="shared" si="3"/>
        <v>32250</v>
      </c>
      <c r="O35" s="127"/>
      <c r="P35" s="87" t="s">
        <v>12</v>
      </c>
      <c r="Q35" s="90">
        <v>1</v>
      </c>
      <c r="R35" s="108">
        <v>76700</v>
      </c>
      <c r="S35" s="255">
        <f t="shared" si="4"/>
        <v>76700</v>
      </c>
      <c r="T35" s="395"/>
      <c r="U35" s="395"/>
      <c r="V35" s="395"/>
      <c r="W35" s="395"/>
      <c r="X35" s="395"/>
    </row>
    <row r="36" spans="1:24" s="8" customFormat="1">
      <c r="A36" s="144"/>
      <c r="B36" s="324" t="s">
        <v>192</v>
      </c>
      <c r="C36" s="338"/>
      <c r="D36" s="339"/>
      <c r="E36" s="127"/>
      <c r="F36" s="87" t="s">
        <v>12</v>
      </c>
      <c r="G36" s="90">
        <v>1</v>
      </c>
      <c r="H36" s="108">
        <v>1500</v>
      </c>
      <c r="I36" s="109">
        <f t="shared" si="0"/>
        <v>1500</v>
      </c>
      <c r="J36" s="127"/>
      <c r="K36" s="87" t="s">
        <v>12</v>
      </c>
      <c r="L36" s="90">
        <v>1</v>
      </c>
      <c r="M36" s="108">
        <v>2000</v>
      </c>
      <c r="N36" s="109">
        <f t="shared" si="3"/>
        <v>2000</v>
      </c>
      <c r="O36" s="127"/>
      <c r="P36" s="87"/>
      <c r="Q36" s="90"/>
      <c r="R36" s="108"/>
      <c r="S36" s="255"/>
      <c r="T36" s="395"/>
      <c r="U36" s="395"/>
      <c r="V36" s="395"/>
      <c r="W36" s="395"/>
      <c r="X36" s="395"/>
    </row>
    <row r="37" spans="1:24" s="8" customFormat="1">
      <c r="A37" s="144"/>
      <c r="B37" s="324" t="s">
        <v>73</v>
      </c>
      <c r="C37" s="338"/>
      <c r="D37" s="339"/>
      <c r="E37" s="127"/>
      <c r="F37" s="87" t="s">
        <v>12</v>
      </c>
      <c r="G37" s="90">
        <v>1</v>
      </c>
      <c r="H37" s="108">
        <v>15000</v>
      </c>
      <c r="I37" s="109">
        <f t="shared" si="0"/>
        <v>15000</v>
      </c>
      <c r="J37" s="127"/>
      <c r="K37" s="87" t="s">
        <v>12</v>
      </c>
      <c r="L37" s="90">
        <v>1</v>
      </c>
      <c r="M37" s="108">
        <v>15000</v>
      </c>
      <c r="N37" s="109">
        <f t="shared" si="3"/>
        <v>15000</v>
      </c>
      <c r="O37" s="127"/>
      <c r="P37" s="87" t="s">
        <v>12</v>
      </c>
      <c r="Q37" s="90">
        <v>1</v>
      </c>
      <c r="R37" s="108">
        <v>14160</v>
      </c>
      <c r="S37" s="255">
        <f t="shared" si="4"/>
        <v>14160</v>
      </c>
      <c r="T37" s="395"/>
      <c r="U37" s="395"/>
      <c r="V37" s="395"/>
      <c r="W37" s="395"/>
      <c r="X37" s="395"/>
    </row>
    <row r="38" spans="1:24" s="8" customFormat="1">
      <c r="A38" s="145" t="s">
        <v>49</v>
      </c>
      <c r="B38" s="344" t="s">
        <v>50</v>
      </c>
      <c r="C38" s="345"/>
      <c r="D38" s="346"/>
      <c r="E38" s="128"/>
      <c r="F38" s="91"/>
      <c r="G38" s="92"/>
      <c r="H38" s="110"/>
      <c r="I38" s="111">
        <f>SUM(I15:I37)</f>
        <v>508550</v>
      </c>
      <c r="J38" s="128"/>
      <c r="K38" s="91"/>
      <c r="L38" s="92"/>
      <c r="M38" s="110"/>
      <c r="N38" s="111">
        <f>SUM(N15:N37)</f>
        <v>941650</v>
      </c>
      <c r="O38" s="128"/>
      <c r="P38" s="91"/>
      <c r="Q38" s="92"/>
      <c r="R38" s="110"/>
      <c r="S38" s="256">
        <f>SUM(S15:S37)</f>
        <v>785998</v>
      </c>
      <c r="T38" s="395"/>
      <c r="U38" s="395"/>
      <c r="V38" s="395"/>
      <c r="W38" s="395"/>
      <c r="X38" s="395"/>
    </row>
    <row r="39" spans="1:24" s="8" customFormat="1">
      <c r="A39" s="145"/>
      <c r="B39" s="214"/>
      <c r="C39" s="215"/>
      <c r="D39" s="216"/>
      <c r="E39" s="128"/>
      <c r="F39" s="91"/>
      <c r="G39" s="92"/>
      <c r="H39" s="110"/>
      <c r="I39" s="111"/>
      <c r="J39" s="128"/>
      <c r="K39" s="91"/>
      <c r="L39" s="92"/>
      <c r="M39" s="110"/>
      <c r="N39" s="111"/>
      <c r="O39" s="128"/>
      <c r="P39" s="91"/>
      <c r="Q39" s="92"/>
      <c r="R39" s="110"/>
      <c r="S39" s="256"/>
      <c r="T39" s="395"/>
      <c r="U39" s="395"/>
      <c r="V39" s="395"/>
      <c r="W39" s="395"/>
      <c r="X39" s="395"/>
    </row>
    <row r="40" spans="1:24" s="8" customFormat="1">
      <c r="A40" s="148" t="s">
        <v>19</v>
      </c>
      <c r="B40" s="284" t="s">
        <v>119</v>
      </c>
      <c r="C40" s="325"/>
      <c r="D40" s="326"/>
      <c r="E40" s="129"/>
      <c r="F40" s="93"/>
      <c r="G40" s="94"/>
      <c r="H40" s="123"/>
      <c r="I40" s="118"/>
      <c r="J40" s="129"/>
      <c r="K40" s="93"/>
      <c r="L40" s="94"/>
      <c r="M40" s="123"/>
      <c r="N40" s="118"/>
      <c r="O40" s="129"/>
      <c r="P40" s="93"/>
      <c r="Q40" s="94"/>
      <c r="R40" s="123"/>
      <c r="S40" s="257"/>
      <c r="T40" s="395"/>
      <c r="U40" s="395"/>
      <c r="V40" s="395"/>
      <c r="W40" s="395"/>
      <c r="X40" s="395"/>
    </row>
    <row r="41" spans="1:24" s="8" customFormat="1" ht="15" customHeight="1">
      <c r="A41" s="146">
        <v>1</v>
      </c>
      <c r="B41" s="313" t="s">
        <v>127</v>
      </c>
      <c r="C41" s="314"/>
      <c r="D41" s="315"/>
      <c r="E41" s="129"/>
      <c r="F41" s="93" t="s">
        <v>78</v>
      </c>
      <c r="G41" s="94">
        <v>11</v>
      </c>
      <c r="H41" s="44">
        <v>11250</v>
      </c>
      <c r="I41" s="118">
        <f t="shared" ref="I41:I52" si="5">H41*G41</f>
        <v>123750</v>
      </c>
      <c r="J41" s="129"/>
      <c r="K41" s="93" t="s">
        <v>78</v>
      </c>
      <c r="L41" s="94">
        <v>7</v>
      </c>
      <c r="M41" s="44">
        <v>13500</v>
      </c>
      <c r="N41" s="118">
        <f t="shared" ref="N41:N52" si="6">M41*L41</f>
        <v>94500</v>
      </c>
      <c r="O41" s="129"/>
      <c r="P41" s="93" t="s">
        <v>78</v>
      </c>
      <c r="Q41" s="94">
        <v>12</v>
      </c>
      <c r="R41" s="44">
        <v>11210</v>
      </c>
      <c r="S41" s="257">
        <f t="shared" ref="S41:S52" si="7">R41*Q41</f>
        <v>134520</v>
      </c>
      <c r="T41" s="395"/>
      <c r="U41" s="395"/>
      <c r="V41" s="395"/>
      <c r="W41" s="395"/>
      <c r="X41" s="395"/>
    </row>
    <row r="42" spans="1:24" s="8" customFormat="1" ht="15" customHeight="1">
      <c r="A42" s="146">
        <v>2</v>
      </c>
      <c r="B42" s="313" t="s">
        <v>128</v>
      </c>
      <c r="C42" s="314"/>
      <c r="D42" s="315"/>
      <c r="E42" s="129"/>
      <c r="F42" s="93" t="s">
        <v>111</v>
      </c>
      <c r="G42" s="94">
        <v>40</v>
      </c>
      <c r="H42" s="44">
        <v>4000</v>
      </c>
      <c r="I42" s="118">
        <f t="shared" si="5"/>
        <v>160000</v>
      </c>
      <c r="J42" s="129"/>
      <c r="K42" s="93" t="s">
        <v>111</v>
      </c>
      <c r="L42" s="94">
        <v>6</v>
      </c>
      <c r="M42" s="44">
        <v>1020</v>
      </c>
      <c r="N42" s="118">
        <f t="shared" si="6"/>
        <v>6120</v>
      </c>
      <c r="O42" s="129"/>
      <c r="P42" s="93" t="s">
        <v>111</v>
      </c>
      <c r="Q42" s="94">
        <v>40</v>
      </c>
      <c r="R42" s="44">
        <v>531</v>
      </c>
      <c r="S42" s="257">
        <f t="shared" si="7"/>
        <v>21240</v>
      </c>
      <c r="T42" s="395"/>
      <c r="U42" s="395"/>
      <c r="V42" s="395"/>
      <c r="W42" s="395"/>
      <c r="X42" s="395"/>
    </row>
    <row r="43" spans="1:24" s="8" customFormat="1" ht="15" customHeight="1">
      <c r="A43" s="146">
        <v>3</v>
      </c>
      <c r="B43" s="313" t="s">
        <v>129</v>
      </c>
      <c r="C43" s="314"/>
      <c r="D43" s="315"/>
      <c r="E43" s="129"/>
      <c r="F43" s="93" t="s">
        <v>111</v>
      </c>
      <c r="G43" s="94">
        <v>9</v>
      </c>
      <c r="H43" s="44">
        <v>2625</v>
      </c>
      <c r="I43" s="118">
        <f t="shared" si="5"/>
        <v>23625</v>
      </c>
      <c r="J43" s="129"/>
      <c r="K43" s="93" t="s">
        <v>111</v>
      </c>
      <c r="L43" s="94">
        <v>8</v>
      </c>
      <c r="M43" s="44">
        <v>1590</v>
      </c>
      <c r="N43" s="118">
        <f t="shared" si="6"/>
        <v>12720</v>
      </c>
      <c r="O43" s="129"/>
      <c r="P43" s="93" t="s">
        <v>111</v>
      </c>
      <c r="Q43" s="94">
        <v>9</v>
      </c>
      <c r="R43" s="44">
        <v>1121</v>
      </c>
      <c r="S43" s="257">
        <f t="shared" si="7"/>
        <v>10089</v>
      </c>
      <c r="T43" s="395"/>
      <c r="U43" s="395"/>
      <c r="V43" s="395"/>
      <c r="W43" s="395"/>
      <c r="X43" s="395"/>
    </row>
    <row r="44" spans="1:24" s="8" customFormat="1" ht="15" customHeight="1">
      <c r="A44" s="146">
        <v>4</v>
      </c>
      <c r="B44" s="313" t="s">
        <v>123</v>
      </c>
      <c r="C44" s="314"/>
      <c r="D44" s="315"/>
      <c r="E44" s="129"/>
      <c r="F44" s="93" t="s">
        <v>111</v>
      </c>
      <c r="G44" s="94">
        <v>0</v>
      </c>
      <c r="H44" s="44">
        <v>5625</v>
      </c>
      <c r="I44" s="118">
        <f t="shared" si="5"/>
        <v>0</v>
      </c>
      <c r="J44" s="129"/>
      <c r="K44" s="93" t="s">
        <v>111</v>
      </c>
      <c r="L44" s="94">
        <v>0</v>
      </c>
      <c r="M44" s="44">
        <v>3234</v>
      </c>
      <c r="N44" s="118">
        <f t="shared" si="6"/>
        <v>0</v>
      </c>
      <c r="O44" s="129"/>
      <c r="P44" s="93" t="s">
        <v>111</v>
      </c>
      <c r="Q44" s="94">
        <v>0</v>
      </c>
      <c r="R44" s="44">
        <v>6490</v>
      </c>
      <c r="S44" s="257">
        <f t="shared" si="7"/>
        <v>0</v>
      </c>
      <c r="T44" s="395"/>
      <c r="U44" s="395"/>
      <c r="V44" s="395"/>
      <c r="W44" s="395"/>
      <c r="X44" s="395"/>
    </row>
    <row r="45" spans="1:24" s="8" customFormat="1" ht="15" customHeight="1">
      <c r="A45" s="146">
        <v>6</v>
      </c>
      <c r="B45" s="313" t="s">
        <v>132</v>
      </c>
      <c r="C45" s="314"/>
      <c r="D45" s="315"/>
      <c r="E45" s="129"/>
      <c r="F45" s="93" t="s">
        <v>111</v>
      </c>
      <c r="G45" s="94">
        <v>0</v>
      </c>
      <c r="H45" s="44">
        <v>5000</v>
      </c>
      <c r="I45" s="118">
        <f t="shared" si="5"/>
        <v>0</v>
      </c>
      <c r="J45" s="129"/>
      <c r="K45" s="93" t="s">
        <v>111</v>
      </c>
      <c r="L45" s="94">
        <v>0</v>
      </c>
      <c r="M45" s="44">
        <v>0</v>
      </c>
      <c r="N45" s="118">
        <f t="shared" si="6"/>
        <v>0</v>
      </c>
      <c r="O45" s="129"/>
      <c r="P45" s="93" t="s">
        <v>111</v>
      </c>
      <c r="Q45" s="94">
        <v>0</v>
      </c>
      <c r="R45" s="44">
        <v>2950</v>
      </c>
      <c r="S45" s="257">
        <f t="shared" si="7"/>
        <v>0</v>
      </c>
      <c r="T45" s="395"/>
      <c r="U45" s="395"/>
      <c r="V45" s="395"/>
      <c r="W45" s="395"/>
      <c r="X45" s="395"/>
    </row>
    <row r="46" spans="1:24" s="8" customFormat="1" ht="15" customHeight="1">
      <c r="A46" s="146">
        <v>5</v>
      </c>
      <c r="B46" s="313" t="s">
        <v>144</v>
      </c>
      <c r="C46" s="314"/>
      <c r="D46" s="315"/>
      <c r="E46" s="129"/>
      <c r="F46" s="93" t="s">
        <v>12</v>
      </c>
      <c r="G46" s="94">
        <v>1</v>
      </c>
      <c r="H46" s="44">
        <v>15000</v>
      </c>
      <c r="I46" s="118">
        <f t="shared" si="5"/>
        <v>15000</v>
      </c>
      <c r="J46" s="129"/>
      <c r="K46" s="93" t="s">
        <v>12</v>
      </c>
      <c r="L46" s="94">
        <v>1</v>
      </c>
      <c r="M46" s="44">
        <v>42880</v>
      </c>
      <c r="N46" s="118">
        <f t="shared" si="6"/>
        <v>42880</v>
      </c>
      <c r="O46" s="129"/>
      <c r="P46" s="93" t="s">
        <v>12</v>
      </c>
      <c r="Q46" s="94">
        <v>1</v>
      </c>
      <c r="R46" s="44">
        <v>9440</v>
      </c>
      <c r="S46" s="257">
        <f t="shared" si="7"/>
        <v>9440</v>
      </c>
      <c r="T46" s="395"/>
      <c r="U46" s="395"/>
      <c r="V46" s="395"/>
      <c r="W46" s="395"/>
      <c r="X46" s="395"/>
    </row>
    <row r="47" spans="1:24" s="8" customFormat="1" ht="15" customHeight="1">
      <c r="A47" s="146">
        <v>6</v>
      </c>
      <c r="B47" s="313" t="s">
        <v>126</v>
      </c>
      <c r="C47" s="314"/>
      <c r="D47" s="315"/>
      <c r="E47" s="129"/>
      <c r="F47" s="93" t="s">
        <v>12</v>
      </c>
      <c r="G47" s="94">
        <v>1</v>
      </c>
      <c r="H47" s="44">
        <v>10000</v>
      </c>
      <c r="I47" s="118">
        <f t="shared" si="5"/>
        <v>10000</v>
      </c>
      <c r="J47" s="129"/>
      <c r="K47" s="93" t="s">
        <v>12</v>
      </c>
      <c r="L47" s="94">
        <v>1</v>
      </c>
      <c r="M47" s="44">
        <v>5248.8</v>
      </c>
      <c r="N47" s="118">
        <f t="shared" si="6"/>
        <v>5248.8</v>
      </c>
      <c r="O47" s="129"/>
      <c r="P47" s="93" t="s">
        <v>12</v>
      </c>
      <c r="Q47" s="94">
        <v>1</v>
      </c>
      <c r="R47" s="44">
        <v>32450</v>
      </c>
      <c r="S47" s="257">
        <f t="shared" si="7"/>
        <v>32450</v>
      </c>
      <c r="T47" s="395"/>
      <c r="U47" s="395"/>
      <c r="V47" s="395"/>
      <c r="W47" s="395"/>
      <c r="X47" s="395"/>
    </row>
    <row r="48" spans="1:24" s="8" customFormat="1" ht="15" customHeight="1">
      <c r="A48" s="146">
        <v>7</v>
      </c>
      <c r="B48" s="313" t="s">
        <v>124</v>
      </c>
      <c r="C48" s="314"/>
      <c r="D48" s="315"/>
      <c r="E48" s="129"/>
      <c r="F48" s="93" t="s">
        <v>12</v>
      </c>
      <c r="G48" s="94">
        <v>1</v>
      </c>
      <c r="H48" s="44">
        <v>5000</v>
      </c>
      <c r="I48" s="118">
        <f t="shared" si="5"/>
        <v>5000</v>
      </c>
      <c r="J48" s="129"/>
      <c r="K48" s="93" t="s">
        <v>12</v>
      </c>
      <c r="L48" s="94">
        <v>1</v>
      </c>
      <c r="M48" s="44">
        <v>6998.4</v>
      </c>
      <c r="N48" s="118">
        <f t="shared" si="6"/>
        <v>6998.4</v>
      </c>
      <c r="O48" s="129"/>
      <c r="P48" s="93" t="s">
        <v>12</v>
      </c>
      <c r="Q48" s="94">
        <v>1</v>
      </c>
      <c r="R48" s="44">
        <v>10030</v>
      </c>
      <c r="S48" s="257">
        <f t="shared" si="7"/>
        <v>10030</v>
      </c>
      <c r="T48" s="395"/>
      <c r="U48" s="395"/>
      <c r="V48" s="395"/>
      <c r="W48" s="395"/>
      <c r="X48" s="395"/>
    </row>
    <row r="49" spans="1:24" s="8" customFormat="1" ht="15" customHeight="1">
      <c r="A49" s="146">
        <v>8</v>
      </c>
      <c r="B49" s="313" t="s">
        <v>145</v>
      </c>
      <c r="C49" s="314"/>
      <c r="D49" s="315"/>
      <c r="E49" s="129"/>
      <c r="F49" s="93" t="s">
        <v>78</v>
      </c>
      <c r="G49" s="94">
        <v>2</v>
      </c>
      <c r="H49" s="44">
        <v>4000</v>
      </c>
      <c r="I49" s="118">
        <f t="shared" si="5"/>
        <v>8000</v>
      </c>
      <c r="J49" s="129"/>
      <c r="K49" s="93" t="s">
        <v>78</v>
      </c>
      <c r="L49" s="94">
        <v>1</v>
      </c>
      <c r="M49" s="44">
        <v>1800</v>
      </c>
      <c r="N49" s="118">
        <f t="shared" si="6"/>
        <v>1800</v>
      </c>
      <c r="O49" s="129"/>
      <c r="P49" s="93" t="s">
        <v>78</v>
      </c>
      <c r="Q49" s="94">
        <v>2</v>
      </c>
      <c r="R49" s="44">
        <v>1416</v>
      </c>
      <c r="S49" s="257">
        <f t="shared" si="7"/>
        <v>2832</v>
      </c>
      <c r="T49" s="395"/>
      <c r="U49" s="395"/>
      <c r="V49" s="395"/>
      <c r="W49" s="395"/>
      <c r="X49" s="395"/>
    </row>
    <row r="50" spans="1:24" s="8" customFormat="1" ht="15" customHeight="1">
      <c r="A50" s="146">
        <v>9</v>
      </c>
      <c r="B50" s="313" t="s">
        <v>146</v>
      </c>
      <c r="C50" s="314"/>
      <c r="D50" s="315"/>
      <c r="E50" s="129"/>
      <c r="F50" s="93" t="s">
        <v>78</v>
      </c>
      <c r="G50" s="94">
        <v>2</v>
      </c>
      <c r="H50" s="44">
        <v>10000</v>
      </c>
      <c r="I50" s="118">
        <f t="shared" si="5"/>
        <v>20000</v>
      </c>
      <c r="J50" s="129"/>
      <c r="K50" s="93" t="s">
        <v>78</v>
      </c>
      <c r="L50" s="94">
        <v>1</v>
      </c>
      <c r="M50" s="44">
        <v>2750</v>
      </c>
      <c r="N50" s="118">
        <f t="shared" si="6"/>
        <v>2750</v>
      </c>
      <c r="O50" s="129"/>
      <c r="P50" s="93" t="s">
        <v>78</v>
      </c>
      <c r="Q50" s="94">
        <v>2</v>
      </c>
      <c r="R50" s="44">
        <v>4310</v>
      </c>
      <c r="S50" s="257">
        <f t="shared" si="7"/>
        <v>8620</v>
      </c>
      <c r="T50" s="395"/>
      <c r="U50" s="395"/>
      <c r="V50" s="395"/>
      <c r="W50" s="395"/>
      <c r="X50" s="395"/>
    </row>
    <row r="51" spans="1:24" s="8" customFormat="1" ht="15" customHeight="1">
      <c r="A51" s="146">
        <v>10</v>
      </c>
      <c r="B51" s="313" t="s">
        <v>147</v>
      </c>
      <c r="C51" s="314"/>
      <c r="D51" s="315"/>
      <c r="E51" s="129"/>
      <c r="F51" s="93" t="s">
        <v>12</v>
      </c>
      <c r="G51" s="94">
        <v>1</v>
      </c>
      <c r="H51" s="44">
        <v>5000</v>
      </c>
      <c r="I51" s="118">
        <f t="shared" si="5"/>
        <v>5000</v>
      </c>
      <c r="J51" s="129"/>
      <c r="K51" s="93" t="s">
        <v>12</v>
      </c>
      <c r="L51" s="94">
        <v>1</v>
      </c>
      <c r="M51" s="44">
        <v>1600</v>
      </c>
      <c r="N51" s="118">
        <f t="shared" si="6"/>
        <v>1600</v>
      </c>
      <c r="O51" s="129"/>
      <c r="P51" s="93" t="s">
        <v>12</v>
      </c>
      <c r="Q51" s="94">
        <v>1</v>
      </c>
      <c r="R51" s="44">
        <v>2950</v>
      </c>
      <c r="S51" s="257">
        <f t="shared" si="7"/>
        <v>2950</v>
      </c>
      <c r="T51" s="395"/>
      <c r="U51" s="395"/>
      <c r="V51" s="395"/>
      <c r="W51" s="395"/>
      <c r="X51" s="395"/>
    </row>
    <row r="52" spans="1:24" s="8" customFormat="1" ht="15" customHeight="1">
      <c r="A52" s="146">
        <v>11</v>
      </c>
      <c r="B52" s="313" t="s">
        <v>143</v>
      </c>
      <c r="C52" s="314"/>
      <c r="D52" s="315"/>
      <c r="E52" s="129"/>
      <c r="F52" s="93" t="s">
        <v>12</v>
      </c>
      <c r="G52" s="94">
        <v>1</v>
      </c>
      <c r="H52" s="44">
        <v>150000</v>
      </c>
      <c r="I52" s="118">
        <f t="shared" si="5"/>
        <v>150000</v>
      </c>
      <c r="J52" s="129"/>
      <c r="K52" s="93" t="s">
        <v>191</v>
      </c>
      <c r="L52" s="94">
        <v>42</v>
      </c>
      <c r="M52" s="44">
        <v>1030.5</v>
      </c>
      <c r="N52" s="118">
        <f t="shared" si="6"/>
        <v>43281</v>
      </c>
      <c r="O52" s="129"/>
      <c r="P52" s="93" t="s">
        <v>191</v>
      </c>
      <c r="Q52" s="94">
        <v>42</v>
      </c>
      <c r="R52" s="44">
        <v>2065</v>
      </c>
      <c r="S52" s="257">
        <f t="shared" si="7"/>
        <v>86730</v>
      </c>
      <c r="T52" s="395"/>
      <c r="U52" s="395"/>
      <c r="V52" s="395"/>
      <c r="W52" s="395"/>
      <c r="X52" s="395"/>
    </row>
    <row r="53" spans="1:24" s="8" customFormat="1" ht="15" customHeight="1">
      <c r="A53" s="147"/>
      <c r="B53" s="340" t="s">
        <v>50</v>
      </c>
      <c r="C53" s="341"/>
      <c r="D53" s="342"/>
      <c r="E53" s="129"/>
      <c r="F53" s="93"/>
      <c r="G53" s="94"/>
      <c r="H53" s="123"/>
      <c r="I53" s="119">
        <f>SUM(I41:I52)</f>
        <v>520375</v>
      </c>
      <c r="J53" s="129"/>
      <c r="K53" s="93"/>
      <c r="L53" s="94"/>
      <c r="M53" s="123"/>
      <c r="N53" s="119">
        <f>SUM(N41:N52)</f>
        <v>217898.19999999998</v>
      </c>
      <c r="O53" s="129"/>
      <c r="P53" s="93"/>
      <c r="Q53" s="94"/>
      <c r="R53" s="123"/>
      <c r="S53" s="256">
        <v>318541</v>
      </c>
      <c r="T53" s="395"/>
      <c r="U53" s="395"/>
      <c r="V53" s="395"/>
      <c r="W53" s="395"/>
      <c r="X53" s="395"/>
    </row>
    <row r="54" spans="1:24" s="8" customFormat="1" ht="15" customHeight="1">
      <c r="A54" s="147"/>
      <c r="B54" s="194"/>
      <c r="C54" s="195"/>
      <c r="D54" s="196"/>
      <c r="E54" s="129"/>
      <c r="F54" s="93"/>
      <c r="G54" s="94"/>
      <c r="H54" s="123"/>
      <c r="I54" s="119"/>
      <c r="J54" s="129"/>
      <c r="K54" s="93"/>
      <c r="L54" s="94"/>
      <c r="M54" s="123"/>
      <c r="N54" s="119"/>
      <c r="O54" s="129"/>
      <c r="P54" s="93"/>
      <c r="Q54" s="94"/>
      <c r="R54" s="123"/>
      <c r="S54" s="258"/>
      <c r="T54" s="395"/>
      <c r="U54" s="395"/>
      <c r="V54" s="395"/>
      <c r="W54" s="395"/>
      <c r="X54" s="395"/>
    </row>
    <row r="55" spans="1:24" s="8" customFormat="1">
      <c r="A55" s="148" t="s">
        <v>139</v>
      </c>
      <c r="B55" s="284" t="s">
        <v>118</v>
      </c>
      <c r="C55" s="325"/>
      <c r="D55" s="326"/>
      <c r="E55" s="129"/>
      <c r="F55" s="93"/>
      <c r="G55" s="94"/>
      <c r="H55" s="123"/>
      <c r="I55" s="118"/>
      <c r="J55" s="129"/>
      <c r="K55" s="93"/>
      <c r="L55" s="94"/>
      <c r="M55" s="123"/>
      <c r="N55" s="118"/>
      <c r="O55" s="129"/>
      <c r="P55" s="93"/>
      <c r="Q55" s="94"/>
      <c r="R55" s="123"/>
      <c r="S55" s="257"/>
      <c r="T55" s="395"/>
      <c r="U55" s="395"/>
      <c r="V55" s="395"/>
      <c r="W55" s="395"/>
      <c r="X55" s="395"/>
    </row>
    <row r="56" spans="1:24" s="8" customFormat="1" ht="15" customHeight="1">
      <c r="A56" s="146">
        <v>1</v>
      </c>
      <c r="B56" s="313" t="s">
        <v>121</v>
      </c>
      <c r="C56" s="314"/>
      <c r="D56" s="315"/>
      <c r="E56" s="129"/>
      <c r="F56" s="93" t="s">
        <v>78</v>
      </c>
      <c r="G56" s="94">
        <v>9</v>
      </c>
      <c r="H56" s="44">
        <v>25000</v>
      </c>
      <c r="I56" s="118">
        <f t="shared" ref="I56:I70" si="8">H56*G56</f>
        <v>225000</v>
      </c>
      <c r="J56" s="129"/>
      <c r="K56" s="93" t="s">
        <v>78</v>
      </c>
      <c r="L56" s="94">
        <v>9</v>
      </c>
      <c r="M56" s="44">
        <v>30000</v>
      </c>
      <c r="N56" s="118">
        <f t="shared" ref="N56:N70" si="9">M56*L56</f>
        <v>270000</v>
      </c>
      <c r="O56" s="129"/>
      <c r="P56" s="93" t="s">
        <v>78</v>
      </c>
      <c r="Q56" s="94">
        <v>9</v>
      </c>
      <c r="R56" s="44">
        <v>23600</v>
      </c>
      <c r="S56" s="257">
        <f t="shared" ref="S56:S70" si="10">R56*Q56</f>
        <v>212400</v>
      </c>
      <c r="T56" s="395"/>
      <c r="U56" s="395"/>
      <c r="V56" s="395"/>
      <c r="W56" s="395"/>
      <c r="X56" s="395"/>
    </row>
    <row r="57" spans="1:24" s="8" customFormat="1" ht="15" customHeight="1">
      <c r="A57" s="146">
        <v>2</v>
      </c>
      <c r="B57" s="313" t="s">
        <v>122</v>
      </c>
      <c r="C57" s="314"/>
      <c r="D57" s="315"/>
      <c r="E57" s="129"/>
      <c r="F57" s="93" t="s">
        <v>111</v>
      </c>
      <c r="G57" s="94">
        <v>42</v>
      </c>
      <c r="H57" s="44">
        <v>4000</v>
      </c>
      <c r="I57" s="118">
        <f t="shared" si="8"/>
        <v>168000</v>
      </c>
      <c r="J57" s="129"/>
      <c r="K57" s="93" t="s">
        <v>111</v>
      </c>
      <c r="L57" s="94">
        <v>42</v>
      </c>
      <c r="M57" s="44">
        <v>1900</v>
      </c>
      <c r="N57" s="118">
        <f t="shared" si="9"/>
        <v>79800</v>
      </c>
      <c r="O57" s="129"/>
      <c r="P57" s="93" t="s">
        <v>111</v>
      </c>
      <c r="Q57" s="94">
        <v>42</v>
      </c>
      <c r="R57" s="44">
        <v>1121</v>
      </c>
      <c r="S57" s="257">
        <f t="shared" si="10"/>
        <v>47082</v>
      </c>
      <c r="T57" s="395"/>
      <c r="U57" s="395"/>
      <c r="V57" s="395"/>
      <c r="W57" s="395"/>
      <c r="X57" s="395"/>
    </row>
    <row r="58" spans="1:24" s="8" customFormat="1" ht="15" customHeight="1">
      <c r="A58" s="146">
        <v>3</v>
      </c>
      <c r="B58" s="313" t="s">
        <v>130</v>
      </c>
      <c r="C58" s="314"/>
      <c r="D58" s="315"/>
      <c r="E58" s="129"/>
      <c r="F58" s="93" t="s">
        <v>111</v>
      </c>
      <c r="G58" s="94">
        <v>9</v>
      </c>
      <c r="H58" s="44">
        <v>2625</v>
      </c>
      <c r="I58" s="118">
        <f t="shared" si="8"/>
        <v>23625</v>
      </c>
      <c r="J58" s="129"/>
      <c r="K58" s="93" t="s">
        <v>111</v>
      </c>
      <c r="L58" s="94">
        <v>16</v>
      </c>
      <c r="M58" s="44">
        <v>2785</v>
      </c>
      <c r="N58" s="118">
        <f t="shared" si="9"/>
        <v>44560</v>
      </c>
      <c r="O58" s="129"/>
      <c r="P58" s="93" t="s">
        <v>111</v>
      </c>
      <c r="Q58" s="94">
        <v>9</v>
      </c>
      <c r="R58" s="44">
        <v>1652</v>
      </c>
      <c r="S58" s="257">
        <f t="shared" si="10"/>
        <v>14868</v>
      </c>
      <c r="T58" s="395"/>
      <c r="U58" s="395"/>
      <c r="V58" s="395"/>
      <c r="W58" s="395"/>
      <c r="X58" s="395"/>
    </row>
    <row r="59" spans="1:24" s="8" customFormat="1" ht="15" customHeight="1">
      <c r="A59" s="146">
        <v>4</v>
      </c>
      <c r="B59" s="313" t="s">
        <v>131</v>
      </c>
      <c r="C59" s="314"/>
      <c r="D59" s="315"/>
      <c r="E59" s="129"/>
      <c r="F59" s="93" t="s">
        <v>111</v>
      </c>
      <c r="G59" s="94">
        <v>18</v>
      </c>
      <c r="H59" s="44">
        <v>3500</v>
      </c>
      <c r="I59" s="118">
        <f t="shared" si="8"/>
        <v>63000</v>
      </c>
      <c r="J59" s="129"/>
      <c r="K59" s="93" t="s">
        <v>111</v>
      </c>
      <c r="L59" s="94">
        <v>9</v>
      </c>
      <c r="M59" s="44">
        <v>1800</v>
      </c>
      <c r="N59" s="118">
        <f t="shared" si="9"/>
        <v>16200</v>
      </c>
      <c r="O59" s="129"/>
      <c r="P59" s="93" t="s">
        <v>111</v>
      </c>
      <c r="Q59" s="94">
        <v>18</v>
      </c>
      <c r="R59" s="44">
        <v>1003</v>
      </c>
      <c r="S59" s="257">
        <f t="shared" si="10"/>
        <v>18054</v>
      </c>
      <c r="T59" s="395"/>
      <c r="U59" s="395"/>
      <c r="V59" s="395"/>
      <c r="W59" s="395"/>
      <c r="X59" s="395"/>
    </row>
    <row r="60" spans="1:24" s="8" customFormat="1" ht="15" customHeight="1">
      <c r="A60" s="146">
        <v>5</v>
      </c>
      <c r="B60" s="313" t="s">
        <v>123</v>
      </c>
      <c r="C60" s="314"/>
      <c r="D60" s="315"/>
      <c r="E60" s="129"/>
      <c r="F60" s="93" t="s">
        <v>111</v>
      </c>
      <c r="G60" s="94">
        <v>0</v>
      </c>
      <c r="H60" s="44">
        <v>5625</v>
      </c>
      <c r="I60" s="118">
        <f t="shared" si="8"/>
        <v>0</v>
      </c>
      <c r="J60" s="129"/>
      <c r="K60" s="93" t="s">
        <v>111</v>
      </c>
      <c r="L60" s="94">
        <v>0</v>
      </c>
      <c r="M60" s="44">
        <v>3234</v>
      </c>
      <c r="N60" s="118">
        <f t="shared" si="9"/>
        <v>0</v>
      </c>
      <c r="O60" s="129"/>
      <c r="P60" s="93" t="s">
        <v>111</v>
      </c>
      <c r="Q60" s="94">
        <v>0</v>
      </c>
      <c r="R60" s="44">
        <v>6490</v>
      </c>
      <c r="S60" s="257">
        <f t="shared" si="10"/>
        <v>0</v>
      </c>
      <c r="T60" s="395"/>
      <c r="U60" s="395"/>
      <c r="V60" s="395"/>
      <c r="W60" s="395"/>
      <c r="X60" s="395"/>
    </row>
    <row r="61" spans="1:24" s="8" customFormat="1" ht="15" customHeight="1">
      <c r="A61" s="146">
        <v>6</v>
      </c>
      <c r="B61" s="313" t="s">
        <v>133</v>
      </c>
      <c r="C61" s="314"/>
      <c r="D61" s="315"/>
      <c r="E61" s="129"/>
      <c r="F61" s="93" t="s">
        <v>111</v>
      </c>
      <c r="G61" s="94">
        <v>0</v>
      </c>
      <c r="H61" s="44">
        <v>5000</v>
      </c>
      <c r="I61" s="118">
        <f t="shared" si="8"/>
        <v>0</v>
      </c>
      <c r="J61" s="129"/>
      <c r="K61" s="93" t="s">
        <v>111</v>
      </c>
      <c r="L61" s="94">
        <v>0</v>
      </c>
      <c r="M61" s="44">
        <v>3790.5</v>
      </c>
      <c r="N61" s="118">
        <f t="shared" si="9"/>
        <v>0</v>
      </c>
      <c r="O61" s="129"/>
      <c r="P61" s="93" t="s">
        <v>111</v>
      </c>
      <c r="Q61" s="94">
        <v>0</v>
      </c>
      <c r="R61" s="44">
        <v>2950</v>
      </c>
      <c r="S61" s="257">
        <f t="shared" si="10"/>
        <v>0</v>
      </c>
      <c r="T61" s="395"/>
      <c r="U61" s="395"/>
      <c r="V61" s="395"/>
      <c r="W61" s="395"/>
      <c r="X61" s="395"/>
    </row>
    <row r="62" spans="1:24" s="8" customFormat="1" ht="15" customHeight="1">
      <c r="A62" s="146">
        <v>7</v>
      </c>
      <c r="B62" s="313" t="s">
        <v>144</v>
      </c>
      <c r="C62" s="314"/>
      <c r="D62" s="315"/>
      <c r="E62" s="129"/>
      <c r="F62" s="93" t="s">
        <v>12</v>
      </c>
      <c r="G62" s="94">
        <v>1</v>
      </c>
      <c r="H62" s="44">
        <v>15000</v>
      </c>
      <c r="I62" s="118">
        <f t="shared" si="8"/>
        <v>15000</v>
      </c>
      <c r="J62" s="129"/>
      <c r="K62" s="93" t="s">
        <v>12</v>
      </c>
      <c r="L62" s="94">
        <v>1</v>
      </c>
      <c r="M62" s="44">
        <v>64320</v>
      </c>
      <c r="N62" s="118">
        <f t="shared" si="9"/>
        <v>64320</v>
      </c>
      <c r="O62" s="129"/>
      <c r="P62" s="93" t="s">
        <v>12</v>
      </c>
      <c r="Q62" s="94">
        <v>1</v>
      </c>
      <c r="R62" s="44">
        <v>14160</v>
      </c>
      <c r="S62" s="257">
        <f t="shared" si="10"/>
        <v>14160</v>
      </c>
      <c r="T62" s="395"/>
      <c r="U62" s="395"/>
      <c r="V62" s="395"/>
      <c r="W62" s="395"/>
      <c r="X62" s="395"/>
    </row>
    <row r="63" spans="1:24" s="8" customFormat="1" ht="15" customHeight="1">
      <c r="A63" s="146">
        <v>8</v>
      </c>
      <c r="B63" s="313" t="s">
        <v>126</v>
      </c>
      <c r="C63" s="314"/>
      <c r="D63" s="315"/>
      <c r="E63" s="129"/>
      <c r="F63" s="93" t="s">
        <v>12</v>
      </c>
      <c r="G63" s="94">
        <v>1</v>
      </c>
      <c r="H63" s="44">
        <v>15000</v>
      </c>
      <c r="I63" s="118">
        <f t="shared" si="8"/>
        <v>15000</v>
      </c>
      <c r="J63" s="129"/>
      <c r="K63" s="93" t="s">
        <v>12</v>
      </c>
      <c r="L63" s="94">
        <v>1</v>
      </c>
      <c r="M63" s="44">
        <v>5248.8</v>
      </c>
      <c r="N63" s="118">
        <f t="shared" si="9"/>
        <v>5248.8</v>
      </c>
      <c r="O63" s="129"/>
      <c r="P63" s="93" t="s">
        <v>12</v>
      </c>
      <c r="Q63" s="94">
        <v>1</v>
      </c>
      <c r="R63" s="44">
        <v>17700</v>
      </c>
      <c r="S63" s="257">
        <f t="shared" si="10"/>
        <v>17700</v>
      </c>
      <c r="T63" s="395"/>
      <c r="U63" s="395"/>
      <c r="V63" s="395"/>
      <c r="W63" s="395"/>
      <c r="X63" s="395"/>
    </row>
    <row r="64" spans="1:24" s="8" customFormat="1" ht="15" customHeight="1">
      <c r="A64" s="146">
        <v>9</v>
      </c>
      <c r="B64" s="313" t="s">
        <v>125</v>
      </c>
      <c r="C64" s="314"/>
      <c r="D64" s="315"/>
      <c r="E64" s="129"/>
      <c r="F64" s="93" t="s">
        <v>12</v>
      </c>
      <c r="G64" s="94">
        <v>1</v>
      </c>
      <c r="H64" s="44">
        <v>15000</v>
      </c>
      <c r="I64" s="118">
        <f t="shared" si="8"/>
        <v>15000</v>
      </c>
      <c r="J64" s="129"/>
      <c r="K64" s="93" t="s">
        <v>12</v>
      </c>
      <c r="L64" s="94">
        <v>1</v>
      </c>
      <c r="M64" s="44">
        <v>18863.04</v>
      </c>
      <c r="N64" s="118">
        <f t="shared" si="9"/>
        <v>18863.04</v>
      </c>
      <c r="O64" s="129"/>
      <c r="P64" s="93" t="s">
        <v>12</v>
      </c>
      <c r="Q64" s="94">
        <v>1</v>
      </c>
      <c r="R64" s="44">
        <v>14750</v>
      </c>
      <c r="S64" s="257">
        <f t="shared" si="10"/>
        <v>14750</v>
      </c>
      <c r="T64" s="395"/>
      <c r="U64" s="395"/>
      <c r="V64" s="395"/>
      <c r="W64" s="395"/>
      <c r="X64" s="395"/>
    </row>
    <row r="65" spans="1:24" s="8" customFormat="1" ht="15" customHeight="1">
      <c r="A65" s="146">
        <v>10</v>
      </c>
      <c r="B65" s="313" t="s">
        <v>145</v>
      </c>
      <c r="C65" s="314"/>
      <c r="D65" s="315"/>
      <c r="E65" s="129"/>
      <c r="F65" s="93" t="s">
        <v>78</v>
      </c>
      <c r="G65" s="94">
        <v>2</v>
      </c>
      <c r="H65" s="44">
        <v>4000</v>
      </c>
      <c r="I65" s="118">
        <f t="shared" si="8"/>
        <v>8000</v>
      </c>
      <c r="J65" s="129"/>
      <c r="K65" s="93" t="s">
        <v>78</v>
      </c>
      <c r="L65" s="94">
        <v>2</v>
      </c>
      <c r="M65" s="44">
        <v>1800</v>
      </c>
      <c r="N65" s="118">
        <f t="shared" si="9"/>
        <v>3600</v>
      </c>
      <c r="O65" s="129"/>
      <c r="P65" s="93" t="s">
        <v>78</v>
      </c>
      <c r="Q65" s="94">
        <v>2</v>
      </c>
      <c r="R65" s="44">
        <v>1416</v>
      </c>
      <c r="S65" s="257">
        <f t="shared" si="10"/>
        <v>2832</v>
      </c>
      <c r="T65" s="395"/>
      <c r="U65" s="395"/>
      <c r="V65" s="395"/>
      <c r="W65" s="395"/>
      <c r="X65" s="395"/>
    </row>
    <row r="66" spans="1:24" s="8" customFormat="1" ht="15" customHeight="1">
      <c r="A66" s="146">
        <v>11</v>
      </c>
      <c r="B66" s="313" t="s">
        <v>146</v>
      </c>
      <c r="C66" s="314"/>
      <c r="D66" s="315"/>
      <c r="E66" s="129"/>
      <c r="F66" s="93" t="s">
        <v>78</v>
      </c>
      <c r="G66" s="94">
        <v>2</v>
      </c>
      <c r="H66" s="44">
        <v>10000</v>
      </c>
      <c r="I66" s="118">
        <f t="shared" si="8"/>
        <v>20000</v>
      </c>
      <c r="J66" s="129"/>
      <c r="K66" s="93" t="s">
        <v>78</v>
      </c>
      <c r="L66" s="94">
        <v>2</v>
      </c>
      <c r="M66" s="44">
        <v>2750</v>
      </c>
      <c r="N66" s="118">
        <f t="shared" si="9"/>
        <v>5500</v>
      </c>
      <c r="O66" s="129"/>
      <c r="P66" s="93" t="s">
        <v>78</v>
      </c>
      <c r="Q66" s="94">
        <v>2</v>
      </c>
      <c r="R66" s="44">
        <v>4130</v>
      </c>
      <c r="S66" s="257">
        <f t="shared" si="10"/>
        <v>8260</v>
      </c>
      <c r="T66" s="395"/>
      <c r="U66" s="395"/>
      <c r="V66" s="395"/>
      <c r="W66" s="395"/>
      <c r="X66" s="395"/>
    </row>
    <row r="67" spans="1:24" s="8" customFormat="1" ht="15" customHeight="1">
      <c r="A67" s="146">
        <v>12</v>
      </c>
      <c r="B67" s="313" t="s">
        <v>147</v>
      </c>
      <c r="C67" s="314"/>
      <c r="D67" s="315"/>
      <c r="E67" s="129"/>
      <c r="F67" s="93" t="s">
        <v>12</v>
      </c>
      <c r="G67" s="94">
        <v>1</v>
      </c>
      <c r="H67" s="44">
        <v>5000</v>
      </c>
      <c r="I67" s="118">
        <f t="shared" si="8"/>
        <v>5000</v>
      </c>
      <c r="J67" s="129"/>
      <c r="K67" s="93" t="s">
        <v>12</v>
      </c>
      <c r="L67" s="94">
        <v>1</v>
      </c>
      <c r="M67" s="44">
        <v>7200</v>
      </c>
      <c r="N67" s="118">
        <f t="shared" si="9"/>
        <v>7200</v>
      </c>
      <c r="O67" s="129"/>
      <c r="P67" s="93" t="s">
        <v>12</v>
      </c>
      <c r="Q67" s="94">
        <v>1</v>
      </c>
      <c r="R67" s="44">
        <v>2950</v>
      </c>
      <c r="S67" s="257">
        <f t="shared" si="10"/>
        <v>2950</v>
      </c>
      <c r="T67" s="395"/>
      <c r="U67" s="395"/>
      <c r="V67" s="395"/>
      <c r="W67" s="395"/>
      <c r="X67" s="395"/>
    </row>
    <row r="68" spans="1:24" s="8" customFormat="1" ht="15" customHeight="1">
      <c r="A68" s="146">
        <v>13</v>
      </c>
      <c r="B68" s="313" t="s">
        <v>143</v>
      </c>
      <c r="C68" s="314"/>
      <c r="D68" s="315"/>
      <c r="E68" s="129"/>
      <c r="F68" s="93" t="s">
        <v>12</v>
      </c>
      <c r="G68" s="94">
        <v>1</v>
      </c>
      <c r="H68" s="44">
        <v>150000</v>
      </c>
      <c r="I68" s="118">
        <f t="shared" si="8"/>
        <v>150000</v>
      </c>
      <c r="J68" s="129"/>
      <c r="K68" s="93" t="s">
        <v>191</v>
      </c>
      <c r="L68" s="94">
        <v>36</v>
      </c>
      <c r="M68" s="44">
        <v>1260.53</v>
      </c>
      <c r="N68" s="118">
        <f t="shared" si="9"/>
        <v>45379.08</v>
      </c>
      <c r="O68" s="129"/>
      <c r="P68" s="93" t="s">
        <v>191</v>
      </c>
      <c r="Q68" s="94">
        <v>36</v>
      </c>
      <c r="R68" s="44">
        <v>2301</v>
      </c>
      <c r="S68" s="257">
        <f t="shared" si="10"/>
        <v>82836</v>
      </c>
      <c r="T68" s="395"/>
      <c r="U68" s="395"/>
      <c r="V68" s="395"/>
      <c r="W68" s="395"/>
      <c r="X68" s="395"/>
    </row>
    <row r="69" spans="1:24" s="8" customFormat="1" ht="15" customHeight="1">
      <c r="A69" s="146">
        <v>14</v>
      </c>
      <c r="B69" s="313" t="s">
        <v>127</v>
      </c>
      <c r="C69" s="314"/>
      <c r="D69" s="315"/>
      <c r="E69" s="129"/>
      <c r="F69" s="93" t="s">
        <v>78</v>
      </c>
      <c r="G69" s="94">
        <v>0</v>
      </c>
      <c r="H69" s="44">
        <v>0</v>
      </c>
      <c r="I69" s="118">
        <f t="shared" si="8"/>
        <v>0</v>
      </c>
      <c r="J69" s="129"/>
      <c r="K69" s="93" t="s">
        <v>78</v>
      </c>
      <c r="L69" s="94">
        <v>0</v>
      </c>
      <c r="M69" s="44">
        <v>0</v>
      </c>
      <c r="N69" s="118">
        <f t="shared" si="9"/>
        <v>0</v>
      </c>
      <c r="O69" s="129"/>
      <c r="P69" s="93" t="s">
        <v>78</v>
      </c>
      <c r="Q69" s="94">
        <v>0</v>
      </c>
      <c r="R69" s="44">
        <v>0</v>
      </c>
      <c r="S69" s="257">
        <f t="shared" si="10"/>
        <v>0</v>
      </c>
      <c r="T69" s="395"/>
      <c r="U69" s="395"/>
      <c r="V69" s="395"/>
      <c r="W69" s="395"/>
      <c r="X69" s="395"/>
    </row>
    <row r="70" spans="1:24" s="8" customFormat="1" ht="15" customHeight="1">
      <c r="A70" s="146">
        <v>15</v>
      </c>
      <c r="B70" s="313" t="s">
        <v>128</v>
      </c>
      <c r="C70" s="314"/>
      <c r="D70" s="315"/>
      <c r="E70" s="129"/>
      <c r="F70" s="93" t="s">
        <v>111</v>
      </c>
      <c r="G70" s="94">
        <v>0</v>
      </c>
      <c r="H70" s="44">
        <v>0</v>
      </c>
      <c r="I70" s="118">
        <f t="shared" si="8"/>
        <v>0</v>
      </c>
      <c r="J70" s="129"/>
      <c r="K70" s="93" t="s">
        <v>111</v>
      </c>
      <c r="L70" s="94">
        <v>0</v>
      </c>
      <c r="M70" s="44">
        <v>0</v>
      </c>
      <c r="N70" s="118">
        <f t="shared" si="9"/>
        <v>0</v>
      </c>
      <c r="O70" s="129"/>
      <c r="P70" s="93" t="s">
        <v>111</v>
      </c>
      <c r="Q70" s="94">
        <v>0</v>
      </c>
      <c r="R70" s="44">
        <v>0</v>
      </c>
      <c r="S70" s="257">
        <f t="shared" si="10"/>
        <v>0</v>
      </c>
      <c r="T70" s="395"/>
      <c r="U70" s="395"/>
      <c r="V70" s="395"/>
      <c r="W70" s="395"/>
      <c r="X70" s="395"/>
    </row>
    <row r="71" spans="1:24" s="8" customFormat="1" ht="15" customHeight="1">
      <c r="A71" s="146"/>
      <c r="B71" s="340" t="s">
        <v>50</v>
      </c>
      <c r="C71" s="341"/>
      <c r="D71" s="342"/>
      <c r="E71" s="129"/>
      <c r="F71" s="93"/>
      <c r="G71" s="94"/>
      <c r="H71" s="123"/>
      <c r="I71" s="119">
        <f>SUM(I56:I70)</f>
        <v>707625</v>
      </c>
      <c r="J71" s="129"/>
      <c r="K71" s="93"/>
      <c r="L71" s="94"/>
      <c r="M71" s="123"/>
      <c r="N71" s="119">
        <v>560670.74</v>
      </c>
      <c r="O71" s="129"/>
      <c r="P71" s="93"/>
      <c r="Q71" s="94"/>
      <c r="R71" s="123"/>
      <c r="S71" s="258">
        <f>SUM(S56:S70)</f>
        <v>435892</v>
      </c>
      <c r="T71" s="395"/>
      <c r="U71" s="395"/>
      <c r="V71" s="395"/>
      <c r="W71" s="395"/>
      <c r="X71" s="395"/>
    </row>
    <row r="72" spans="1:24" s="8" customFormat="1" ht="15" customHeight="1">
      <c r="A72" s="147"/>
      <c r="B72" s="194"/>
      <c r="C72" s="195"/>
      <c r="D72" s="196"/>
      <c r="E72" s="129"/>
      <c r="F72" s="93"/>
      <c r="G72" s="94"/>
      <c r="H72" s="123"/>
      <c r="I72" s="118"/>
      <c r="J72" s="129"/>
      <c r="K72" s="93"/>
      <c r="L72" s="94"/>
      <c r="M72" s="123"/>
      <c r="N72" s="118"/>
      <c r="O72" s="129"/>
      <c r="P72" s="93"/>
      <c r="Q72" s="94"/>
      <c r="R72" s="123"/>
      <c r="S72" s="257"/>
      <c r="T72" s="395"/>
      <c r="U72" s="395"/>
      <c r="V72" s="395"/>
      <c r="W72" s="395"/>
      <c r="X72" s="395"/>
    </row>
    <row r="73" spans="1:24" s="8" customFormat="1" ht="29.25" customHeight="1">
      <c r="A73" s="148" t="s">
        <v>68</v>
      </c>
      <c r="B73" s="284" t="s">
        <v>117</v>
      </c>
      <c r="C73" s="325"/>
      <c r="D73" s="326"/>
      <c r="E73" s="129"/>
      <c r="F73" s="93"/>
      <c r="G73" s="94"/>
      <c r="H73" s="123"/>
      <c r="I73" s="118"/>
      <c r="J73" s="129"/>
      <c r="K73" s="93"/>
      <c r="L73" s="94"/>
      <c r="M73" s="123"/>
      <c r="N73" s="118"/>
      <c r="O73" s="129"/>
      <c r="P73" s="93"/>
      <c r="Q73" s="94"/>
      <c r="R73" s="123"/>
      <c r="S73" s="257"/>
      <c r="T73" s="395"/>
      <c r="U73" s="395"/>
      <c r="V73" s="395"/>
      <c r="W73" s="395"/>
      <c r="X73" s="395"/>
    </row>
    <row r="74" spans="1:24" s="8" customFormat="1" ht="15" customHeight="1">
      <c r="A74" s="146">
        <v>1</v>
      </c>
      <c r="B74" s="313" t="s">
        <v>127</v>
      </c>
      <c r="C74" s="314"/>
      <c r="D74" s="315"/>
      <c r="E74" s="129"/>
      <c r="F74" s="93" t="s">
        <v>78</v>
      </c>
      <c r="G74" s="94">
        <v>30</v>
      </c>
      <c r="H74" s="44">
        <v>11250</v>
      </c>
      <c r="I74" s="118">
        <f t="shared" ref="I74:I86" si="11">H74*G74</f>
        <v>337500</v>
      </c>
      <c r="J74" s="129"/>
      <c r="K74" s="93" t="s">
        <v>78</v>
      </c>
      <c r="L74" s="94">
        <v>30</v>
      </c>
      <c r="M74" s="44">
        <v>13500</v>
      </c>
      <c r="N74" s="118">
        <f t="shared" ref="N74:N86" si="12">M74*L74</f>
        <v>405000</v>
      </c>
      <c r="O74" s="129"/>
      <c r="P74" s="93" t="s">
        <v>78</v>
      </c>
      <c r="Q74" s="94">
        <v>30</v>
      </c>
      <c r="R74" s="44">
        <v>11210</v>
      </c>
      <c r="S74" s="257">
        <f t="shared" ref="S74:S86" si="13">R74*Q74</f>
        <v>336300</v>
      </c>
      <c r="T74" s="395"/>
      <c r="U74" s="395"/>
      <c r="V74" s="395"/>
      <c r="W74" s="395"/>
      <c r="X74" s="395"/>
    </row>
    <row r="75" spans="1:24" s="8" customFormat="1" ht="15" customHeight="1">
      <c r="A75" s="146">
        <v>2</v>
      </c>
      <c r="B75" s="313" t="s">
        <v>128</v>
      </c>
      <c r="C75" s="314"/>
      <c r="D75" s="315"/>
      <c r="E75" s="129"/>
      <c r="F75" s="93" t="s">
        <v>111</v>
      </c>
      <c r="G75" s="94">
        <v>90</v>
      </c>
      <c r="H75" s="44">
        <v>4000</v>
      </c>
      <c r="I75" s="118">
        <f t="shared" si="11"/>
        <v>360000</v>
      </c>
      <c r="J75" s="129"/>
      <c r="K75" s="93" t="s">
        <v>111</v>
      </c>
      <c r="L75" s="94">
        <v>90</v>
      </c>
      <c r="M75" s="44">
        <v>1020</v>
      </c>
      <c r="N75" s="118">
        <f t="shared" si="12"/>
        <v>91800</v>
      </c>
      <c r="O75" s="129"/>
      <c r="P75" s="93" t="s">
        <v>111</v>
      </c>
      <c r="Q75" s="94">
        <v>90</v>
      </c>
      <c r="R75" s="44">
        <v>531</v>
      </c>
      <c r="S75" s="257">
        <f t="shared" si="13"/>
        <v>47790</v>
      </c>
      <c r="T75" s="395"/>
      <c r="U75" s="395"/>
      <c r="V75" s="395"/>
      <c r="W75" s="395"/>
      <c r="X75" s="395"/>
    </row>
    <row r="76" spans="1:24" s="8" customFormat="1" ht="15" customHeight="1">
      <c r="A76" s="146">
        <v>3</v>
      </c>
      <c r="B76" s="313" t="s">
        <v>129</v>
      </c>
      <c r="C76" s="314"/>
      <c r="D76" s="315"/>
      <c r="E76" s="129"/>
      <c r="F76" s="93" t="s">
        <v>111</v>
      </c>
      <c r="G76" s="94">
        <v>30</v>
      </c>
      <c r="H76" s="44">
        <v>2625</v>
      </c>
      <c r="I76" s="118">
        <f t="shared" si="11"/>
        <v>78750</v>
      </c>
      <c r="J76" s="129"/>
      <c r="K76" s="93" t="s">
        <v>111</v>
      </c>
      <c r="L76" s="94">
        <v>30</v>
      </c>
      <c r="M76" s="44">
        <v>1590</v>
      </c>
      <c r="N76" s="118">
        <f t="shared" si="12"/>
        <v>47700</v>
      </c>
      <c r="O76" s="129"/>
      <c r="P76" s="93" t="s">
        <v>111</v>
      </c>
      <c r="Q76" s="94">
        <v>30</v>
      </c>
      <c r="R76" s="44">
        <v>1121</v>
      </c>
      <c r="S76" s="257">
        <f t="shared" si="13"/>
        <v>33630</v>
      </c>
      <c r="T76" s="395"/>
      <c r="U76" s="395"/>
      <c r="V76" s="395"/>
      <c r="W76" s="395"/>
      <c r="X76" s="395"/>
    </row>
    <row r="77" spans="1:24" s="8" customFormat="1" ht="15" customHeight="1">
      <c r="A77" s="146">
        <v>4</v>
      </c>
      <c r="B77" s="313" t="s">
        <v>131</v>
      </c>
      <c r="C77" s="314"/>
      <c r="D77" s="315"/>
      <c r="E77" s="129"/>
      <c r="F77" s="93" t="s">
        <v>111</v>
      </c>
      <c r="G77" s="94">
        <v>20</v>
      </c>
      <c r="H77" s="44">
        <v>3500</v>
      </c>
      <c r="I77" s="118">
        <f t="shared" si="11"/>
        <v>70000</v>
      </c>
      <c r="J77" s="129"/>
      <c r="K77" s="93" t="s">
        <v>111</v>
      </c>
      <c r="L77" s="94">
        <v>20</v>
      </c>
      <c r="M77" s="44">
        <v>1800</v>
      </c>
      <c r="N77" s="118">
        <f t="shared" si="12"/>
        <v>36000</v>
      </c>
      <c r="O77" s="129"/>
      <c r="P77" s="93" t="s">
        <v>111</v>
      </c>
      <c r="Q77" s="94">
        <v>18</v>
      </c>
      <c r="R77" s="44">
        <v>708</v>
      </c>
      <c r="S77" s="257">
        <f t="shared" si="13"/>
        <v>12744</v>
      </c>
      <c r="T77" s="395"/>
      <c r="U77" s="395"/>
      <c r="V77" s="395"/>
      <c r="W77" s="395"/>
      <c r="X77" s="395"/>
    </row>
    <row r="78" spans="1:24" s="8" customFormat="1" ht="15" customHeight="1">
      <c r="A78" s="146">
        <v>5</v>
      </c>
      <c r="B78" s="313" t="s">
        <v>123</v>
      </c>
      <c r="C78" s="314"/>
      <c r="D78" s="315"/>
      <c r="E78" s="129"/>
      <c r="F78" s="93" t="s">
        <v>111</v>
      </c>
      <c r="G78" s="94">
        <v>0</v>
      </c>
      <c r="H78" s="44">
        <v>5625</v>
      </c>
      <c r="I78" s="118">
        <f t="shared" si="11"/>
        <v>0</v>
      </c>
      <c r="J78" s="129"/>
      <c r="K78" s="93" t="s">
        <v>111</v>
      </c>
      <c r="L78" s="94">
        <v>0</v>
      </c>
      <c r="M78" s="44">
        <v>3234</v>
      </c>
      <c r="N78" s="118">
        <f t="shared" si="12"/>
        <v>0</v>
      </c>
      <c r="O78" s="129"/>
      <c r="P78" s="93" t="s">
        <v>111</v>
      </c>
      <c r="Q78" s="94">
        <v>0</v>
      </c>
      <c r="R78" s="44">
        <v>6490</v>
      </c>
      <c r="S78" s="257">
        <f t="shared" si="13"/>
        <v>0</v>
      </c>
      <c r="T78" s="395"/>
      <c r="U78" s="395"/>
      <c r="V78" s="395"/>
      <c r="W78" s="395"/>
      <c r="X78" s="395"/>
    </row>
    <row r="79" spans="1:24" s="8" customFormat="1" ht="15" customHeight="1">
      <c r="A79" s="146">
        <v>6</v>
      </c>
      <c r="B79" s="313" t="s">
        <v>132</v>
      </c>
      <c r="C79" s="314"/>
      <c r="D79" s="315"/>
      <c r="E79" s="129"/>
      <c r="F79" s="93" t="s">
        <v>111</v>
      </c>
      <c r="G79" s="94">
        <v>0</v>
      </c>
      <c r="H79" s="44">
        <v>5000</v>
      </c>
      <c r="I79" s="118">
        <f t="shared" si="11"/>
        <v>0</v>
      </c>
      <c r="J79" s="129"/>
      <c r="K79" s="93" t="s">
        <v>111</v>
      </c>
      <c r="L79" s="94">
        <v>0</v>
      </c>
      <c r="M79" s="44">
        <v>0</v>
      </c>
      <c r="N79" s="118">
        <f t="shared" si="12"/>
        <v>0</v>
      </c>
      <c r="O79" s="129"/>
      <c r="P79" s="93" t="s">
        <v>111</v>
      </c>
      <c r="Q79" s="94">
        <v>0</v>
      </c>
      <c r="R79" s="44">
        <v>2950</v>
      </c>
      <c r="S79" s="257">
        <f t="shared" si="13"/>
        <v>0</v>
      </c>
      <c r="T79" s="395"/>
      <c r="U79" s="395"/>
      <c r="V79" s="395"/>
      <c r="W79" s="395"/>
      <c r="X79" s="395"/>
    </row>
    <row r="80" spans="1:24" s="8" customFormat="1" ht="15" customHeight="1">
      <c r="A80" s="146">
        <v>7</v>
      </c>
      <c r="B80" s="313" t="s">
        <v>144</v>
      </c>
      <c r="C80" s="314"/>
      <c r="D80" s="315"/>
      <c r="E80" s="129"/>
      <c r="F80" s="93" t="s">
        <v>12</v>
      </c>
      <c r="G80" s="94">
        <v>1</v>
      </c>
      <c r="H80" s="44">
        <v>15000</v>
      </c>
      <c r="I80" s="118">
        <f t="shared" si="11"/>
        <v>15000</v>
      </c>
      <c r="J80" s="129"/>
      <c r="K80" s="93" t="s">
        <v>12</v>
      </c>
      <c r="L80" s="94">
        <v>1</v>
      </c>
      <c r="M80" s="44">
        <v>68608</v>
      </c>
      <c r="N80" s="118">
        <f t="shared" si="12"/>
        <v>68608</v>
      </c>
      <c r="O80" s="129"/>
      <c r="P80" s="93" t="s">
        <v>12</v>
      </c>
      <c r="Q80" s="94">
        <v>1</v>
      </c>
      <c r="R80" s="44">
        <v>10030</v>
      </c>
      <c r="S80" s="257">
        <f t="shared" si="13"/>
        <v>10030</v>
      </c>
      <c r="T80" s="395"/>
      <c r="U80" s="395"/>
      <c r="V80" s="395"/>
      <c r="W80" s="395"/>
      <c r="X80" s="395"/>
    </row>
    <row r="81" spans="1:24" s="8" customFormat="1" ht="15" customHeight="1">
      <c r="A81" s="146">
        <v>8</v>
      </c>
      <c r="B81" s="313" t="s">
        <v>126</v>
      </c>
      <c r="C81" s="314"/>
      <c r="D81" s="315"/>
      <c r="E81" s="129"/>
      <c r="F81" s="93" t="s">
        <v>12</v>
      </c>
      <c r="G81" s="94">
        <v>1</v>
      </c>
      <c r="H81" s="44">
        <v>15000</v>
      </c>
      <c r="I81" s="118">
        <f t="shared" si="11"/>
        <v>15000</v>
      </c>
      <c r="J81" s="129"/>
      <c r="K81" s="93" t="s">
        <v>12</v>
      </c>
      <c r="L81" s="94">
        <v>1</v>
      </c>
      <c r="M81" s="44">
        <v>18662.400000000001</v>
      </c>
      <c r="N81" s="118">
        <f t="shared" si="12"/>
        <v>18662.400000000001</v>
      </c>
      <c r="O81" s="129"/>
      <c r="P81" s="93" t="s">
        <v>12</v>
      </c>
      <c r="Q81" s="94">
        <v>1</v>
      </c>
      <c r="R81" s="44">
        <v>28320</v>
      </c>
      <c r="S81" s="257">
        <f t="shared" si="13"/>
        <v>28320</v>
      </c>
      <c r="T81" s="395"/>
      <c r="U81" s="395"/>
      <c r="V81" s="395"/>
      <c r="W81" s="395"/>
      <c r="X81" s="395"/>
    </row>
    <row r="82" spans="1:24" s="8" customFormat="1" ht="15" customHeight="1">
      <c r="A82" s="146">
        <v>9</v>
      </c>
      <c r="B82" s="313" t="s">
        <v>125</v>
      </c>
      <c r="C82" s="314"/>
      <c r="D82" s="315"/>
      <c r="E82" s="129"/>
      <c r="F82" s="93" t="s">
        <v>12</v>
      </c>
      <c r="G82" s="94">
        <v>1</v>
      </c>
      <c r="H82" s="44">
        <v>15000</v>
      </c>
      <c r="I82" s="118">
        <f t="shared" si="11"/>
        <v>15000</v>
      </c>
      <c r="J82" s="129"/>
      <c r="K82" s="93" t="s">
        <v>12</v>
      </c>
      <c r="L82" s="94">
        <v>0</v>
      </c>
      <c r="M82" s="44">
        <v>0</v>
      </c>
      <c r="N82" s="118">
        <f t="shared" si="12"/>
        <v>0</v>
      </c>
      <c r="O82" s="129"/>
      <c r="P82" s="93" t="s">
        <v>12</v>
      </c>
      <c r="Q82" s="94">
        <v>1</v>
      </c>
      <c r="R82" s="44">
        <v>0</v>
      </c>
      <c r="S82" s="257">
        <f t="shared" si="13"/>
        <v>0</v>
      </c>
      <c r="T82" s="395"/>
      <c r="U82" s="395"/>
      <c r="V82" s="395"/>
      <c r="W82" s="395"/>
      <c r="X82" s="395"/>
    </row>
    <row r="83" spans="1:24" s="8" customFormat="1" ht="15" customHeight="1">
      <c r="A83" s="146">
        <v>10</v>
      </c>
      <c r="B83" s="313" t="s">
        <v>145</v>
      </c>
      <c r="C83" s="314"/>
      <c r="D83" s="315"/>
      <c r="E83" s="129"/>
      <c r="F83" s="93" t="s">
        <v>78</v>
      </c>
      <c r="G83" s="94">
        <v>2</v>
      </c>
      <c r="H83" s="44">
        <v>4000</v>
      </c>
      <c r="I83" s="118">
        <f t="shared" si="11"/>
        <v>8000</v>
      </c>
      <c r="J83" s="129"/>
      <c r="K83" s="93" t="s">
        <v>78</v>
      </c>
      <c r="L83" s="94">
        <v>2</v>
      </c>
      <c r="M83" s="44">
        <v>1800</v>
      </c>
      <c r="N83" s="118">
        <f t="shared" si="12"/>
        <v>3600</v>
      </c>
      <c r="O83" s="129"/>
      <c r="P83" s="93" t="s">
        <v>78</v>
      </c>
      <c r="Q83" s="94">
        <v>3</v>
      </c>
      <c r="R83" s="44">
        <v>1416</v>
      </c>
      <c r="S83" s="257">
        <f t="shared" si="13"/>
        <v>4248</v>
      </c>
      <c r="T83" s="395"/>
      <c r="U83" s="395"/>
      <c r="V83" s="395"/>
      <c r="W83" s="395"/>
      <c r="X83" s="395"/>
    </row>
    <row r="84" spans="1:24" s="8" customFormat="1" ht="15" customHeight="1">
      <c r="A84" s="146">
        <v>11</v>
      </c>
      <c r="B84" s="313" t="s">
        <v>146</v>
      </c>
      <c r="C84" s="314"/>
      <c r="D84" s="315"/>
      <c r="E84" s="129"/>
      <c r="F84" s="93" t="s">
        <v>78</v>
      </c>
      <c r="G84" s="94">
        <v>2</v>
      </c>
      <c r="H84" s="44">
        <v>10000</v>
      </c>
      <c r="I84" s="118">
        <f t="shared" si="11"/>
        <v>20000</v>
      </c>
      <c r="J84" s="129"/>
      <c r="K84" s="93" t="s">
        <v>78</v>
      </c>
      <c r="L84" s="94">
        <v>2</v>
      </c>
      <c r="M84" s="44">
        <v>2750</v>
      </c>
      <c r="N84" s="118">
        <f t="shared" si="12"/>
        <v>5500</v>
      </c>
      <c r="O84" s="129"/>
      <c r="P84" s="93" t="s">
        <v>78</v>
      </c>
      <c r="Q84" s="94">
        <v>2</v>
      </c>
      <c r="R84" s="44">
        <v>4130</v>
      </c>
      <c r="S84" s="257">
        <f t="shared" si="13"/>
        <v>8260</v>
      </c>
      <c r="T84" s="395"/>
      <c r="U84" s="395"/>
      <c r="V84" s="395"/>
      <c r="W84" s="395"/>
      <c r="X84" s="395"/>
    </row>
    <row r="85" spans="1:24" s="8" customFormat="1" ht="15" customHeight="1">
      <c r="A85" s="146">
        <v>12</v>
      </c>
      <c r="B85" s="313" t="s">
        <v>147</v>
      </c>
      <c r="C85" s="314"/>
      <c r="D85" s="315"/>
      <c r="E85" s="129"/>
      <c r="F85" s="93" t="s">
        <v>12</v>
      </c>
      <c r="G85" s="94">
        <v>1</v>
      </c>
      <c r="H85" s="44">
        <v>5000</v>
      </c>
      <c r="I85" s="118">
        <f t="shared" si="11"/>
        <v>5000</v>
      </c>
      <c r="J85" s="129"/>
      <c r="K85" s="93" t="s">
        <v>12</v>
      </c>
      <c r="L85" s="94">
        <v>1</v>
      </c>
      <c r="M85" s="44">
        <v>7680</v>
      </c>
      <c r="N85" s="118">
        <f t="shared" si="12"/>
        <v>7680</v>
      </c>
      <c r="O85" s="129"/>
      <c r="P85" s="93" t="s">
        <v>12</v>
      </c>
      <c r="Q85" s="94">
        <v>1</v>
      </c>
      <c r="R85" s="44">
        <v>3540</v>
      </c>
      <c r="S85" s="257">
        <f t="shared" si="13"/>
        <v>3540</v>
      </c>
      <c r="T85" s="395"/>
      <c r="U85" s="395"/>
      <c r="V85" s="395"/>
      <c r="W85" s="395"/>
      <c r="X85" s="395"/>
    </row>
    <row r="86" spans="1:24" s="8" customFormat="1" ht="15" customHeight="1">
      <c r="A86" s="146">
        <v>13</v>
      </c>
      <c r="B86" s="313" t="s">
        <v>143</v>
      </c>
      <c r="C86" s="314"/>
      <c r="D86" s="315"/>
      <c r="E86" s="129"/>
      <c r="F86" s="93" t="s">
        <v>12</v>
      </c>
      <c r="G86" s="94">
        <v>1</v>
      </c>
      <c r="H86" s="44">
        <v>150000</v>
      </c>
      <c r="I86" s="118">
        <f t="shared" si="11"/>
        <v>150000</v>
      </c>
      <c r="J86" s="129"/>
      <c r="K86" s="93" t="s">
        <v>191</v>
      </c>
      <c r="L86" s="94">
        <v>70</v>
      </c>
      <c r="M86" s="44">
        <v>1030.5</v>
      </c>
      <c r="N86" s="118">
        <f t="shared" si="12"/>
        <v>72135</v>
      </c>
      <c r="O86" s="129"/>
      <c r="P86" s="93" t="s">
        <v>191</v>
      </c>
      <c r="Q86" s="94">
        <v>70</v>
      </c>
      <c r="R86" s="44">
        <v>2065</v>
      </c>
      <c r="S86" s="257">
        <f t="shared" si="13"/>
        <v>144550</v>
      </c>
      <c r="T86" s="395"/>
      <c r="U86" s="395"/>
      <c r="V86" s="395"/>
      <c r="W86" s="395"/>
      <c r="X86" s="395"/>
    </row>
    <row r="87" spans="1:24" s="8" customFormat="1" ht="15" customHeight="1">
      <c r="A87" s="146"/>
      <c r="B87" s="340" t="s">
        <v>50</v>
      </c>
      <c r="C87" s="341"/>
      <c r="D87" s="342"/>
      <c r="E87" s="129"/>
      <c r="F87" s="93"/>
      <c r="G87" s="94"/>
      <c r="H87" s="123"/>
      <c r="I87" s="119">
        <f>SUM(I74:I86)</f>
        <v>1074250</v>
      </c>
      <c r="J87" s="129"/>
      <c r="K87" s="93"/>
      <c r="L87" s="94"/>
      <c r="M87" s="123"/>
      <c r="N87" s="119">
        <f>SUM(N74:N86)</f>
        <v>756685.4</v>
      </c>
      <c r="O87" s="129"/>
      <c r="P87" s="93"/>
      <c r="Q87" s="94"/>
      <c r="R87" s="123"/>
      <c r="S87" s="258">
        <f>SUM(S74:S86)</f>
        <v>629412</v>
      </c>
      <c r="T87" s="395"/>
      <c r="U87" s="395"/>
      <c r="V87" s="395"/>
      <c r="W87" s="395"/>
      <c r="X87" s="395"/>
    </row>
    <row r="88" spans="1:24" s="8" customFormat="1" ht="15" customHeight="1">
      <c r="A88" s="147"/>
      <c r="B88" s="194"/>
      <c r="C88" s="195"/>
      <c r="D88" s="196"/>
      <c r="E88" s="129"/>
      <c r="F88" s="93"/>
      <c r="G88" s="94"/>
      <c r="H88" s="123"/>
      <c r="I88" s="118"/>
      <c r="J88" s="129"/>
      <c r="K88" s="93"/>
      <c r="L88" s="94"/>
      <c r="M88" s="123"/>
      <c r="N88" s="118"/>
      <c r="O88" s="129"/>
      <c r="P88" s="93"/>
      <c r="Q88" s="94"/>
      <c r="R88" s="123"/>
      <c r="S88" s="257"/>
      <c r="T88" s="395"/>
      <c r="U88" s="395"/>
      <c r="V88" s="395"/>
      <c r="W88" s="395"/>
      <c r="X88" s="395"/>
    </row>
    <row r="89" spans="1:24" s="8" customFormat="1">
      <c r="A89" s="148" t="s">
        <v>69</v>
      </c>
      <c r="B89" s="284" t="s">
        <v>120</v>
      </c>
      <c r="C89" s="325"/>
      <c r="D89" s="326"/>
      <c r="E89" s="129"/>
      <c r="F89" s="93"/>
      <c r="G89" s="94"/>
      <c r="H89" s="123"/>
      <c r="I89" s="118"/>
      <c r="J89" s="129"/>
      <c r="K89" s="93"/>
      <c r="L89" s="94"/>
      <c r="M89" s="123"/>
      <c r="N89" s="118"/>
      <c r="O89" s="129"/>
      <c r="P89" s="93"/>
      <c r="Q89" s="94"/>
      <c r="R89" s="123"/>
      <c r="S89" s="257"/>
      <c r="T89" s="395"/>
      <c r="U89" s="395"/>
      <c r="V89" s="395"/>
      <c r="W89" s="395"/>
      <c r="X89" s="395"/>
    </row>
    <row r="90" spans="1:24" s="8" customFormat="1" ht="15" customHeight="1">
      <c r="A90" s="146">
        <v>1</v>
      </c>
      <c r="B90" s="313" t="s">
        <v>121</v>
      </c>
      <c r="C90" s="314"/>
      <c r="D90" s="315"/>
      <c r="E90" s="129"/>
      <c r="F90" s="93" t="s">
        <v>78</v>
      </c>
      <c r="G90" s="94">
        <v>1</v>
      </c>
      <c r="H90" s="44">
        <v>25000</v>
      </c>
      <c r="I90" s="118">
        <f t="shared" ref="I90:I95" si="14">H90*G90</f>
        <v>25000</v>
      </c>
      <c r="J90" s="129"/>
      <c r="K90" s="93" t="s">
        <v>78</v>
      </c>
      <c r="L90" s="94">
        <v>1</v>
      </c>
      <c r="M90" s="44">
        <v>30000</v>
      </c>
      <c r="N90" s="118">
        <f t="shared" ref="N90:N95" si="15">M90*L90</f>
        <v>30000</v>
      </c>
      <c r="O90" s="129"/>
      <c r="P90" s="93" t="s">
        <v>78</v>
      </c>
      <c r="Q90" s="94">
        <v>1</v>
      </c>
      <c r="R90" s="44">
        <v>23600</v>
      </c>
      <c r="S90" s="257">
        <f t="shared" ref="S90:S95" si="16">R90*Q90</f>
        <v>23600</v>
      </c>
      <c r="T90" s="395"/>
      <c r="U90" s="395"/>
      <c r="V90" s="395"/>
      <c r="W90" s="395"/>
      <c r="X90" s="395"/>
    </row>
    <row r="91" spans="1:24" s="8" customFormat="1" ht="15" customHeight="1">
      <c r="A91" s="146">
        <v>4</v>
      </c>
      <c r="B91" s="313" t="s">
        <v>131</v>
      </c>
      <c r="C91" s="314"/>
      <c r="D91" s="315"/>
      <c r="E91" s="129"/>
      <c r="F91" s="93" t="s">
        <v>111</v>
      </c>
      <c r="G91" s="94">
        <v>56</v>
      </c>
      <c r="H91" s="44">
        <v>3500</v>
      </c>
      <c r="I91" s="118">
        <f t="shared" si="14"/>
        <v>196000</v>
      </c>
      <c r="J91" s="129"/>
      <c r="K91" s="93" t="s">
        <v>111</v>
      </c>
      <c r="L91" s="94">
        <v>56</v>
      </c>
      <c r="M91" s="44">
        <v>1800</v>
      </c>
      <c r="N91" s="118">
        <f t="shared" si="15"/>
        <v>100800</v>
      </c>
      <c r="O91" s="129"/>
      <c r="P91" s="93" t="s">
        <v>111</v>
      </c>
      <c r="Q91" s="94">
        <v>56</v>
      </c>
      <c r="R91" s="44">
        <v>1003</v>
      </c>
      <c r="S91" s="257">
        <f t="shared" si="16"/>
        <v>56168</v>
      </c>
      <c r="T91" s="395"/>
      <c r="U91" s="395"/>
      <c r="V91" s="395"/>
      <c r="W91" s="395"/>
      <c r="X91" s="395"/>
    </row>
    <row r="92" spans="1:24" s="8" customFormat="1" ht="15" customHeight="1">
      <c r="A92" s="146">
        <v>5</v>
      </c>
      <c r="B92" s="313" t="s">
        <v>123</v>
      </c>
      <c r="C92" s="314"/>
      <c r="D92" s="315"/>
      <c r="E92" s="129"/>
      <c r="F92" s="93" t="s">
        <v>111</v>
      </c>
      <c r="G92" s="94">
        <v>0</v>
      </c>
      <c r="H92" s="44">
        <v>5625</v>
      </c>
      <c r="I92" s="118">
        <f t="shared" si="14"/>
        <v>0</v>
      </c>
      <c r="J92" s="129"/>
      <c r="K92" s="93" t="s">
        <v>111</v>
      </c>
      <c r="L92" s="94">
        <v>0</v>
      </c>
      <c r="M92" s="44">
        <v>3234</v>
      </c>
      <c r="N92" s="118">
        <f t="shared" si="15"/>
        <v>0</v>
      </c>
      <c r="O92" s="129"/>
      <c r="P92" s="93" t="s">
        <v>111</v>
      </c>
      <c r="Q92" s="94">
        <v>0</v>
      </c>
      <c r="R92" s="44">
        <v>6490</v>
      </c>
      <c r="S92" s="257">
        <f t="shared" si="16"/>
        <v>0</v>
      </c>
      <c r="T92" s="395"/>
      <c r="U92" s="395"/>
      <c r="V92" s="395"/>
      <c r="W92" s="395"/>
      <c r="X92" s="395"/>
    </row>
    <row r="93" spans="1:24" s="8" customFormat="1" ht="15" customHeight="1">
      <c r="A93" s="146">
        <v>6</v>
      </c>
      <c r="B93" s="313" t="s">
        <v>144</v>
      </c>
      <c r="C93" s="314"/>
      <c r="D93" s="315"/>
      <c r="E93" s="129"/>
      <c r="F93" s="93" t="s">
        <v>12</v>
      </c>
      <c r="G93" s="94">
        <v>1</v>
      </c>
      <c r="H93" s="44">
        <v>15000</v>
      </c>
      <c r="I93" s="118">
        <f t="shared" si="14"/>
        <v>15000</v>
      </c>
      <c r="J93" s="129"/>
      <c r="K93" s="93" t="s">
        <v>12</v>
      </c>
      <c r="L93" s="94">
        <v>1</v>
      </c>
      <c r="M93" s="44">
        <v>60032</v>
      </c>
      <c r="N93" s="118">
        <f t="shared" si="15"/>
        <v>60032</v>
      </c>
      <c r="O93" s="129"/>
      <c r="P93" s="93" t="s">
        <v>12</v>
      </c>
      <c r="Q93" s="94">
        <v>1</v>
      </c>
      <c r="R93" s="44">
        <v>20650</v>
      </c>
      <c r="S93" s="257">
        <f t="shared" si="16"/>
        <v>20650</v>
      </c>
      <c r="T93" s="395"/>
      <c r="U93" s="395"/>
      <c r="V93" s="395"/>
      <c r="W93" s="395"/>
      <c r="X93" s="395"/>
    </row>
    <row r="94" spans="1:24" s="8" customFormat="1" ht="15" customHeight="1">
      <c r="A94" s="146">
        <v>7</v>
      </c>
      <c r="B94" s="313" t="s">
        <v>126</v>
      </c>
      <c r="C94" s="314"/>
      <c r="D94" s="315"/>
      <c r="E94" s="129"/>
      <c r="F94" s="93" t="s">
        <v>12</v>
      </c>
      <c r="G94" s="94">
        <v>1</v>
      </c>
      <c r="H94" s="44">
        <v>15000</v>
      </c>
      <c r="I94" s="118">
        <f t="shared" si="14"/>
        <v>15000</v>
      </c>
      <c r="J94" s="129"/>
      <c r="K94" s="93" t="s">
        <v>12</v>
      </c>
      <c r="L94" s="94">
        <v>1</v>
      </c>
      <c r="M94" s="44">
        <v>16329.6</v>
      </c>
      <c r="N94" s="118">
        <f t="shared" si="15"/>
        <v>16329.6</v>
      </c>
      <c r="O94" s="129"/>
      <c r="P94" s="93" t="s">
        <v>12</v>
      </c>
      <c r="Q94" s="94">
        <v>1</v>
      </c>
      <c r="R94" s="44">
        <v>56640</v>
      </c>
      <c r="S94" s="257">
        <f t="shared" si="16"/>
        <v>56640</v>
      </c>
      <c r="T94" s="395"/>
      <c r="U94" s="395"/>
      <c r="V94" s="395"/>
      <c r="W94" s="395"/>
      <c r="X94" s="395"/>
    </row>
    <row r="95" spans="1:24" s="8" customFormat="1" ht="15" customHeight="1">
      <c r="A95" s="146">
        <v>8</v>
      </c>
      <c r="B95" s="313" t="s">
        <v>125</v>
      </c>
      <c r="C95" s="314"/>
      <c r="D95" s="315"/>
      <c r="E95" s="129"/>
      <c r="F95" s="93" t="s">
        <v>12</v>
      </c>
      <c r="G95" s="94">
        <v>1</v>
      </c>
      <c r="H95" s="44">
        <v>15000</v>
      </c>
      <c r="I95" s="118">
        <f t="shared" si="14"/>
        <v>15000</v>
      </c>
      <c r="J95" s="129"/>
      <c r="K95" s="93" t="s">
        <v>12</v>
      </c>
      <c r="L95" s="94">
        <v>1</v>
      </c>
      <c r="M95" s="44">
        <v>25150.720000000001</v>
      </c>
      <c r="N95" s="118">
        <f t="shared" si="15"/>
        <v>25150.720000000001</v>
      </c>
      <c r="O95" s="129"/>
      <c r="P95" s="93" t="s">
        <v>12</v>
      </c>
      <c r="Q95" s="94">
        <v>1</v>
      </c>
      <c r="R95" s="44">
        <v>0</v>
      </c>
      <c r="S95" s="257">
        <f t="shared" si="16"/>
        <v>0</v>
      </c>
      <c r="T95" s="395"/>
      <c r="U95" s="395"/>
      <c r="V95" s="395"/>
      <c r="W95" s="395"/>
      <c r="X95" s="395"/>
    </row>
    <row r="96" spans="1:24" s="8" customFormat="1" ht="15" customHeight="1">
      <c r="A96" s="146"/>
      <c r="B96" s="340" t="s">
        <v>50</v>
      </c>
      <c r="C96" s="341"/>
      <c r="D96" s="342"/>
      <c r="E96" s="129"/>
      <c r="F96" s="93"/>
      <c r="G96" s="94"/>
      <c r="H96" s="123"/>
      <c r="I96" s="119">
        <f>SUM(I90:I95)</f>
        <v>266000</v>
      </c>
      <c r="J96" s="129"/>
      <c r="K96" s="93"/>
      <c r="L96" s="94"/>
      <c r="M96" s="123"/>
      <c r="N96" s="119">
        <f>SUM(N90:N95)</f>
        <v>232312.32000000001</v>
      </c>
      <c r="O96" s="129"/>
      <c r="P96" s="93"/>
      <c r="Q96" s="94"/>
      <c r="R96" s="123"/>
      <c r="S96" s="258">
        <f>SUM(S90:S95)</f>
        <v>157058</v>
      </c>
      <c r="T96" s="395"/>
      <c r="U96" s="395"/>
      <c r="V96" s="395"/>
      <c r="W96" s="395"/>
      <c r="X96" s="395"/>
    </row>
    <row r="97" spans="1:24" s="8" customFormat="1" ht="15" customHeight="1">
      <c r="A97" s="147"/>
      <c r="B97" s="194"/>
      <c r="C97" s="195"/>
      <c r="D97" s="196"/>
      <c r="E97" s="129"/>
      <c r="F97" s="93"/>
      <c r="G97" s="94"/>
      <c r="H97" s="123"/>
      <c r="I97" s="118"/>
      <c r="J97" s="129"/>
      <c r="K97" s="93"/>
      <c r="L97" s="94"/>
      <c r="M97" s="123"/>
      <c r="N97" s="118"/>
      <c r="O97" s="129"/>
      <c r="P97" s="93"/>
      <c r="Q97" s="94"/>
      <c r="R97" s="123"/>
      <c r="S97" s="257"/>
      <c r="T97" s="395"/>
      <c r="U97" s="395"/>
      <c r="V97" s="395"/>
      <c r="W97" s="395"/>
      <c r="X97" s="395"/>
    </row>
    <row r="98" spans="1:24" s="8" customFormat="1" ht="15" customHeight="1">
      <c r="A98" s="149" t="s">
        <v>136</v>
      </c>
      <c r="B98" s="317" t="s">
        <v>197</v>
      </c>
      <c r="C98" s="288"/>
      <c r="D98" s="289"/>
      <c r="E98" s="130"/>
      <c r="F98" s="95"/>
      <c r="G98" s="96"/>
      <c r="H98" s="112"/>
      <c r="I98" s="109"/>
      <c r="J98" s="130"/>
      <c r="K98" s="95"/>
      <c r="L98" s="96"/>
      <c r="M98" s="112"/>
      <c r="N98" s="109"/>
      <c r="O98" s="130"/>
      <c r="P98" s="95"/>
      <c r="Q98" s="96"/>
      <c r="R98" s="112"/>
      <c r="S98" s="255"/>
      <c r="T98" s="395"/>
      <c r="U98" s="395"/>
      <c r="V98" s="395"/>
      <c r="W98" s="395"/>
      <c r="X98" s="395"/>
    </row>
    <row r="99" spans="1:24" s="8" customFormat="1" ht="15" customHeight="1">
      <c r="A99" s="146">
        <v>1</v>
      </c>
      <c r="B99" s="329" t="s">
        <v>198</v>
      </c>
      <c r="C99" s="288"/>
      <c r="D99" s="289"/>
      <c r="E99" s="131"/>
      <c r="F99" s="97" t="s">
        <v>45</v>
      </c>
      <c r="G99" s="98">
        <v>20</v>
      </c>
      <c r="H99" s="113">
        <v>5900</v>
      </c>
      <c r="I99" s="109">
        <f>G99*H99</f>
        <v>118000</v>
      </c>
      <c r="J99" s="131"/>
      <c r="K99" s="97" t="s">
        <v>45</v>
      </c>
      <c r="L99" s="98">
        <v>20</v>
      </c>
      <c r="M99" s="113">
        <v>6793.75</v>
      </c>
      <c r="N99" s="268">
        <v>135875.04</v>
      </c>
      <c r="O99" s="131"/>
      <c r="P99" s="97" t="s">
        <v>45</v>
      </c>
      <c r="Q99" s="98">
        <v>20</v>
      </c>
      <c r="R99" s="113">
        <v>5900</v>
      </c>
      <c r="S99" s="255">
        <f t="shared" ref="S99:S101" si="17">Q99*R99</f>
        <v>118000</v>
      </c>
      <c r="T99" s="395"/>
      <c r="U99" s="395"/>
      <c r="V99" s="395"/>
      <c r="W99" s="395"/>
      <c r="X99" s="395"/>
    </row>
    <row r="100" spans="1:24" s="8" customFormat="1" ht="15" customHeight="1">
      <c r="A100" s="146">
        <v>2</v>
      </c>
      <c r="B100" s="329" t="s">
        <v>199</v>
      </c>
      <c r="C100" s="288"/>
      <c r="D100" s="289"/>
      <c r="E100" s="131"/>
      <c r="F100" s="97" t="s">
        <v>45</v>
      </c>
      <c r="G100" s="98">
        <v>184</v>
      </c>
      <c r="H100" s="113">
        <v>6490</v>
      </c>
      <c r="I100" s="109">
        <f>G100*H100</f>
        <v>1194160</v>
      </c>
      <c r="J100" s="131"/>
      <c r="K100" s="97" t="s">
        <v>45</v>
      </c>
      <c r="L100" s="98">
        <v>184</v>
      </c>
      <c r="M100" s="113">
        <v>3234</v>
      </c>
      <c r="N100" s="109">
        <f t="shared" ref="N100:N101" si="18">L100*M100</f>
        <v>595056</v>
      </c>
      <c r="O100" s="131"/>
      <c r="P100" s="97" t="s">
        <v>45</v>
      </c>
      <c r="Q100" s="98">
        <v>184</v>
      </c>
      <c r="R100" s="113">
        <v>6490</v>
      </c>
      <c r="S100" s="255">
        <f t="shared" si="17"/>
        <v>1194160</v>
      </c>
      <c r="T100" s="395"/>
      <c r="U100" s="395"/>
      <c r="V100" s="395"/>
      <c r="W100" s="395"/>
      <c r="X100" s="395"/>
    </row>
    <row r="101" spans="1:24" s="8" customFormat="1" ht="15" customHeight="1">
      <c r="A101" s="146">
        <v>3</v>
      </c>
      <c r="B101" s="329" t="s">
        <v>200</v>
      </c>
      <c r="C101" s="288"/>
      <c r="D101" s="289"/>
      <c r="E101" s="131"/>
      <c r="F101" s="97" t="s">
        <v>45</v>
      </c>
      <c r="G101" s="98">
        <v>36</v>
      </c>
      <c r="H101" s="113">
        <v>8083</v>
      </c>
      <c r="I101" s="109">
        <f>G101*H101</f>
        <v>290988</v>
      </c>
      <c r="J101" s="131"/>
      <c r="K101" s="97" t="s">
        <v>45</v>
      </c>
      <c r="L101" s="98">
        <v>36</v>
      </c>
      <c r="M101" s="113">
        <v>3790.5</v>
      </c>
      <c r="N101" s="109">
        <f t="shared" si="18"/>
        <v>136458</v>
      </c>
      <c r="O101" s="131"/>
      <c r="P101" s="97" t="s">
        <v>45</v>
      </c>
      <c r="Q101" s="98">
        <v>36</v>
      </c>
      <c r="R101" s="113">
        <v>8083</v>
      </c>
      <c r="S101" s="255">
        <f t="shared" si="17"/>
        <v>290988</v>
      </c>
      <c r="T101" s="395"/>
      <c r="U101" s="395"/>
      <c r="V101" s="395"/>
      <c r="W101" s="395"/>
      <c r="X101" s="395"/>
    </row>
    <row r="102" spans="1:24" s="8" customFormat="1" ht="15" customHeight="1">
      <c r="A102" s="150"/>
      <c r="B102" s="290" t="s">
        <v>50</v>
      </c>
      <c r="C102" s="291"/>
      <c r="D102" s="292"/>
      <c r="E102" s="128"/>
      <c r="F102" s="91"/>
      <c r="G102" s="92"/>
      <c r="H102" s="110"/>
      <c r="I102" s="114">
        <f>SUM(I99:I101)</f>
        <v>1603148</v>
      </c>
      <c r="J102" s="128"/>
      <c r="K102" s="91"/>
      <c r="L102" s="92"/>
      <c r="M102" s="110"/>
      <c r="N102" s="114">
        <f>SUM(N99:N101)</f>
        <v>867389.04</v>
      </c>
      <c r="O102" s="128"/>
      <c r="P102" s="91"/>
      <c r="Q102" s="92"/>
      <c r="R102" s="110"/>
      <c r="S102" s="259">
        <f>SUM(S99:S101)</f>
        <v>1603148</v>
      </c>
      <c r="T102" s="395"/>
      <c r="U102" s="395"/>
      <c r="V102" s="395"/>
      <c r="W102" s="395"/>
      <c r="X102" s="395"/>
    </row>
    <row r="103" spans="1:24" s="8" customFormat="1" ht="15" customHeight="1">
      <c r="A103" s="150"/>
      <c r="B103" s="290"/>
      <c r="C103" s="311"/>
      <c r="D103" s="312"/>
      <c r="E103" s="128"/>
      <c r="F103" s="95"/>
      <c r="G103" s="96"/>
      <c r="H103" s="112"/>
      <c r="I103" s="115"/>
      <c r="J103" s="128"/>
      <c r="K103" s="95"/>
      <c r="L103" s="96"/>
      <c r="M103" s="112"/>
      <c r="N103" s="115"/>
      <c r="O103" s="128"/>
      <c r="P103" s="95"/>
      <c r="Q103" s="96"/>
      <c r="R103" s="112"/>
      <c r="S103" s="260"/>
      <c r="T103" s="395"/>
      <c r="U103" s="395"/>
      <c r="V103" s="395"/>
      <c r="W103" s="395"/>
      <c r="X103" s="395"/>
    </row>
    <row r="104" spans="1:24" s="8" customFormat="1" ht="15" customHeight="1">
      <c r="A104" s="149" t="s">
        <v>137</v>
      </c>
      <c r="B104" s="317" t="s">
        <v>112</v>
      </c>
      <c r="C104" s="288"/>
      <c r="D104" s="289"/>
      <c r="E104" s="130"/>
      <c r="F104" s="95"/>
      <c r="G104" s="96"/>
      <c r="H104" s="112"/>
      <c r="I104" s="109"/>
      <c r="J104" s="130"/>
      <c r="K104" s="95"/>
      <c r="L104" s="96"/>
      <c r="M104" s="112"/>
      <c r="N104" s="109"/>
      <c r="O104" s="130"/>
      <c r="P104" s="95"/>
      <c r="Q104" s="96"/>
      <c r="R104" s="112"/>
      <c r="S104" s="255"/>
      <c r="T104" s="395"/>
      <c r="U104" s="395"/>
      <c r="V104" s="395"/>
      <c r="W104" s="395"/>
      <c r="X104" s="395"/>
    </row>
    <row r="105" spans="1:24" s="8" customFormat="1" ht="15" customHeight="1">
      <c r="A105" s="146">
        <v>1</v>
      </c>
      <c r="B105" s="329" t="s">
        <v>51</v>
      </c>
      <c r="C105" s="288"/>
      <c r="D105" s="289"/>
      <c r="E105" s="131"/>
      <c r="F105" s="97" t="s">
        <v>45</v>
      </c>
      <c r="G105" s="98">
        <v>50</v>
      </c>
      <c r="H105" s="113">
        <v>135</v>
      </c>
      <c r="I105" s="109">
        <f t="shared" ref="I105:I120" si="19">G105*H105</f>
        <v>6750</v>
      </c>
      <c r="J105" s="131"/>
      <c r="K105" s="97" t="s">
        <v>45</v>
      </c>
      <c r="L105" s="98">
        <v>50</v>
      </c>
      <c r="M105" s="113">
        <v>164</v>
      </c>
      <c r="N105" s="109">
        <f t="shared" ref="N105:N120" si="20">L105*M105</f>
        <v>8200</v>
      </c>
      <c r="O105" s="131"/>
      <c r="P105" s="97" t="s">
        <v>45</v>
      </c>
      <c r="Q105" s="98">
        <v>50</v>
      </c>
      <c r="R105" s="113">
        <v>153.4</v>
      </c>
      <c r="S105" s="255">
        <f t="shared" ref="S105:S120" si="21">Q105*R105</f>
        <v>7670</v>
      </c>
      <c r="T105" s="395"/>
      <c r="U105" s="395"/>
      <c r="V105" s="395"/>
      <c r="W105" s="395"/>
      <c r="X105" s="395"/>
    </row>
    <row r="106" spans="1:24" s="8" customFormat="1" ht="15" customHeight="1">
      <c r="A106" s="146">
        <v>2</v>
      </c>
      <c r="B106" s="329" t="s">
        <v>52</v>
      </c>
      <c r="C106" s="288"/>
      <c r="D106" s="289"/>
      <c r="E106" s="131"/>
      <c r="F106" s="97" t="s">
        <v>45</v>
      </c>
      <c r="G106" s="98">
        <v>500</v>
      </c>
      <c r="H106" s="113">
        <v>95</v>
      </c>
      <c r="I106" s="109">
        <f t="shared" si="19"/>
        <v>47500</v>
      </c>
      <c r="J106" s="131"/>
      <c r="K106" s="97" t="s">
        <v>45</v>
      </c>
      <c r="L106" s="98">
        <v>500</v>
      </c>
      <c r="M106" s="113">
        <v>111</v>
      </c>
      <c r="N106" s="109">
        <f t="shared" si="20"/>
        <v>55500</v>
      </c>
      <c r="O106" s="131"/>
      <c r="P106" s="97" t="s">
        <v>45</v>
      </c>
      <c r="Q106" s="98">
        <v>500</v>
      </c>
      <c r="R106" s="113">
        <v>47.2</v>
      </c>
      <c r="S106" s="255">
        <f t="shared" si="21"/>
        <v>23600</v>
      </c>
      <c r="T106" s="395"/>
      <c r="U106" s="395"/>
      <c r="V106" s="395"/>
      <c r="W106" s="395"/>
      <c r="X106" s="395"/>
    </row>
    <row r="107" spans="1:24" s="8" customFormat="1" ht="15" customHeight="1">
      <c r="A107" s="146">
        <v>3</v>
      </c>
      <c r="B107" s="329" t="s">
        <v>53</v>
      </c>
      <c r="C107" s="288"/>
      <c r="D107" s="289"/>
      <c r="E107" s="131"/>
      <c r="F107" s="97" t="s">
        <v>45</v>
      </c>
      <c r="G107" s="98">
        <v>50</v>
      </c>
      <c r="H107" s="113">
        <v>95</v>
      </c>
      <c r="I107" s="109">
        <f t="shared" si="19"/>
        <v>4750</v>
      </c>
      <c r="J107" s="131"/>
      <c r="K107" s="97" t="s">
        <v>45</v>
      </c>
      <c r="L107" s="98">
        <v>50</v>
      </c>
      <c r="M107" s="113">
        <v>117</v>
      </c>
      <c r="N107" s="109">
        <f t="shared" si="20"/>
        <v>5850</v>
      </c>
      <c r="O107" s="131"/>
      <c r="P107" s="97" t="s">
        <v>45</v>
      </c>
      <c r="Q107" s="98">
        <v>40</v>
      </c>
      <c r="R107" s="113">
        <v>47.2</v>
      </c>
      <c r="S107" s="255">
        <f t="shared" si="21"/>
        <v>1888</v>
      </c>
      <c r="T107" s="395"/>
      <c r="U107" s="395"/>
      <c r="V107" s="395"/>
      <c r="W107" s="395"/>
      <c r="X107" s="395"/>
    </row>
    <row r="108" spans="1:24" s="8" customFormat="1" ht="15" customHeight="1">
      <c r="A108" s="146">
        <v>4</v>
      </c>
      <c r="B108" s="329" t="s">
        <v>80</v>
      </c>
      <c r="C108" s="288"/>
      <c r="D108" s="289"/>
      <c r="E108" s="131"/>
      <c r="F108" s="97" t="s">
        <v>45</v>
      </c>
      <c r="G108" s="98">
        <v>10</v>
      </c>
      <c r="H108" s="113">
        <v>150</v>
      </c>
      <c r="I108" s="109">
        <f t="shared" si="19"/>
        <v>1500</v>
      </c>
      <c r="J108" s="131"/>
      <c r="K108" s="97" t="s">
        <v>45</v>
      </c>
      <c r="L108" s="98">
        <v>10</v>
      </c>
      <c r="M108" s="113">
        <v>122</v>
      </c>
      <c r="N108" s="109">
        <f t="shared" si="20"/>
        <v>1220</v>
      </c>
      <c r="O108" s="131"/>
      <c r="P108" s="97" t="s">
        <v>45</v>
      </c>
      <c r="Q108" s="98">
        <v>40</v>
      </c>
      <c r="R108" s="113">
        <v>118</v>
      </c>
      <c r="S108" s="255">
        <f t="shared" si="21"/>
        <v>4720</v>
      </c>
      <c r="T108" s="395"/>
      <c r="U108" s="395"/>
      <c r="V108" s="395"/>
      <c r="W108" s="395"/>
      <c r="X108" s="395"/>
    </row>
    <row r="109" spans="1:24" s="8" customFormat="1" ht="15" customHeight="1">
      <c r="A109" s="146">
        <v>5</v>
      </c>
      <c r="B109" s="329" t="s">
        <v>94</v>
      </c>
      <c r="C109" s="288"/>
      <c r="D109" s="289"/>
      <c r="E109" s="131"/>
      <c r="F109" s="99" t="s">
        <v>44</v>
      </c>
      <c r="G109" s="100">
        <v>50</v>
      </c>
      <c r="H109" s="108">
        <v>720</v>
      </c>
      <c r="I109" s="109">
        <f t="shared" si="19"/>
        <v>36000</v>
      </c>
      <c r="J109" s="131"/>
      <c r="K109" s="99" t="s">
        <v>44</v>
      </c>
      <c r="L109" s="100">
        <v>50</v>
      </c>
      <c r="M109" s="108">
        <v>860</v>
      </c>
      <c r="N109" s="109">
        <f t="shared" si="20"/>
        <v>43000</v>
      </c>
      <c r="O109" s="131"/>
      <c r="P109" s="99" t="s">
        <v>44</v>
      </c>
      <c r="Q109" s="100">
        <v>30</v>
      </c>
      <c r="R109" s="108">
        <v>2537</v>
      </c>
      <c r="S109" s="255">
        <f t="shared" si="21"/>
        <v>76110</v>
      </c>
      <c r="T109" s="395"/>
      <c r="U109" s="395"/>
      <c r="V109" s="395"/>
      <c r="W109" s="395"/>
      <c r="X109" s="395"/>
    </row>
    <row r="110" spans="1:24" s="8" customFormat="1" ht="15" customHeight="1">
      <c r="A110" s="146">
        <v>6</v>
      </c>
      <c r="B110" s="329" t="s">
        <v>95</v>
      </c>
      <c r="C110" s="288"/>
      <c r="D110" s="289"/>
      <c r="E110" s="131"/>
      <c r="F110" s="97" t="s">
        <v>96</v>
      </c>
      <c r="G110" s="98">
        <v>3</v>
      </c>
      <c r="H110" s="113">
        <v>1150</v>
      </c>
      <c r="I110" s="109">
        <f t="shared" si="19"/>
        <v>3450</v>
      </c>
      <c r="J110" s="131"/>
      <c r="K110" s="97" t="s">
        <v>96</v>
      </c>
      <c r="L110" s="98">
        <v>3</v>
      </c>
      <c r="M110" s="113">
        <v>2150</v>
      </c>
      <c r="N110" s="109">
        <f t="shared" si="20"/>
        <v>6450</v>
      </c>
      <c r="O110" s="131"/>
      <c r="P110" s="97" t="s">
        <v>96</v>
      </c>
      <c r="Q110" s="98">
        <v>4</v>
      </c>
      <c r="R110" s="113">
        <v>767</v>
      </c>
      <c r="S110" s="255">
        <f t="shared" si="21"/>
        <v>3068</v>
      </c>
      <c r="T110" s="395"/>
      <c r="U110" s="395"/>
      <c r="V110" s="395"/>
      <c r="W110" s="395"/>
      <c r="X110" s="395"/>
    </row>
    <row r="111" spans="1:24" s="8" customFormat="1" ht="15" customHeight="1">
      <c r="A111" s="146">
        <v>7</v>
      </c>
      <c r="B111" s="329" t="s">
        <v>91</v>
      </c>
      <c r="C111" s="322"/>
      <c r="D111" s="323"/>
      <c r="E111" s="131"/>
      <c r="F111" s="97" t="s">
        <v>54</v>
      </c>
      <c r="G111" s="101">
        <v>80</v>
      </c>
      <c r="H111" s="113">
        <v>3000</v>
      </c>
      <c r="I111" s="109">
        <f t="shared" si="19"/>
        <v>240000</v>
      </c>
      <c r="J111" s="131"/>
      <c r="K111" s="97" t="s">
        <v>54</v>
      </c>
      <c r="L111" s="101">
        <v>80</v>
      </c>
      <c r="M111" s="113">
        <v>3000</v>
      </c>
      <c r="N111" s="109">
        <f t="shared" si="20"/>
        <v>240000</v>
      </c>
      <c r="O111" s="131"/>
      <c r="P111" s="97" t="s">
        <v>54</v>
      </c>
      <c r="Q111" s="101">
        <v>80</v>
      </c>
      <c r="R111" s="113">
        <v>4366</v>
      </c>
      <c r="S111" s="255">
        <f t="shared" si="21"/>
        <v>349280</v>
      </c>
      <c r="T111" s="395"/>
      <c r="U111" s="395"/>
      <c r="V111" s="395"/>
      <c r="W111" s="395"/>
      <c r="X111" s="395"/>
    </row>
    <row r="112" spans="1:24" s="8" customFormat="1" ht="15" customHeight="1">
      <c r="A112" s="146">
        <v>8</v>
      </c>
      <c r="B112" s="327" t="s">
        <v>105</v>
      </c>
      <c r="C112" s="288"/>
      <c r="D112" s="288"/>
      <c r="E112" s="131"/>
      <c r="F112" s="97" t="s">
        <v>45</v>
      </c>
      <c r="G112" s="101">
        <v>2</v>
      </c>
      <c r="H112" s="113">
        <v>360</v>
      </c>
      <c r="I112" s="109">
        <f t="shared" si="19"/>
        <v>720</v>
      </c>
      <c r="J112" s="131"/>
      <c r="K112" s="97" t="s">
        <v>45</v>
      </c>
      <c r="L112" s="101">
        <v>2</v>
      </c>
      <c r="M112" s="113">
        <v>500</v>
      </c>
      <c r="N112" s="109">
        <f t="shared" si="20"/>
        <v>1000</v>
      </c>
      <c r="O112" s="131"/>
      <c r="P112" s="97" t="s">
        <v>45</v>
      </c>
      <c r="Q112" s="101">
        <v>0</v>
      </c>
      <c r="R112" s="113">
        <v>0</v>
      </c>
      <c r="S112" s="255">
        <f t="shared" si="21"/>
        <v>0</v>
      </c>
      <c r="T112" s="395"/>
      <c r="U112" s="395"/>
      <c r="V112" s="395"/>
      <c r="W112" s="395"/>
      <c r="X112" s="395"/>
    </row>
    <row r="113" spans="1:24" s="8" customFormat="1" ht="15" customHeight="1">
      <c r="A113" s="146">
        <v>9</v>
      </c>
      <c r="B113" s="327" t="s">
        <v>106</v>
      </c>
      <c r="C113" s="288"/>
      <c r="D113" s="288"/>
      <c r="E113" s="131"/>
      <c r="F113" s="97" t="s">
        <v>45</v>
      </c>
      <c r="G113" s="101">
        <v>0</v>
      </c>
      <c r="H113" s="113">
        <v>18</v>
      </c>
      <c r="I113" s="109">
        <f t="shared" si="19"/>
        <v>0</v>
      </c>
      <c r="J113" s="131"/>
      <c r="K113" s="97" t="s">
        <v>45</v>
      </c>
      <c r="L113" s="101">
        <v>100</v>
      </c>
      <c r="M113" s="113">
        <v>150</v>
      </c>
      <c r="N113" s="109">
        <f t="shared" si="20"/>
        <v>15000</v>
      </c>
      <c r="O113" s="131"/>
      <c r="P113" s="97" t="s">
        <v>45</v>
      </c>
      <c r="Q113" s="101">
        <v>0</v>
      </c>
      <c r="R113" s="113">
        <v>0</v>
      </c>
      <c r="S113" s="255">
        <f t="shared" si="21"/>
        <v>0</v>
      </c>
      <c r="T113" s="395"/>
      <c r="U113" s="395"/>
      <c r="V113" s="395"/>
      <c r="W113" s="395"/>
      <c r="X113" s="395"/>
    </row>
    <row r="114" spans="1:24" s="8" customFormat="1" ht="15" customHeight="1">
      <c r="A114" s="146">
        <v>10</v>
      </c>
      <c r="B114" s="327" t="s">
        <v>107</v>
      </c>
      <c r="C114" s="288"/>
      <c r="D114" s="288"/>
      <c r="E114" s="131"/>
      <c r="F114" s="97" t="s">
        <v>45</v>
      </c>
      <c r="G114" s="101">
        <v>0</v>
      </c>
      <c r="H114" s="113">
        <v>18</v>
      </c>
      <c r="I114" s="109">
        <f t="shared" si="19"/>
        <v>0</v>
      </c>
      <c r="J114" s="131"/>
      <c r="K114" s="97" t="s">
        <v>45</v>
      </c>
      <c r="L114" s="101">
        <v>100</v>
      </c>
      <c r="M114" s="113">
        <v>150</v>
      </c>
      <c r="N114" s="109">
        <f t="shared" si="20"/>
        <v>15000</v>
      </c>
      <c r="O114" s="131"/>
      <c r="P114" s="97" t="s">
        <v>45</v>
      </c>
      <c r="Q114" s="101">
        <v>0</v>
      </c>
      <c r="R114" s="113">
        <v>0</v>
      </c>
      <c r="S114" s="255">
        <f t="shared" si="21"/>
        <v>0</v>
      </c>
      <c r="T114" s="395"/>
      <c r="U114" s="395"/>
      <c r="V114" s="395"/>
      <c r="W114" s="395"/>
      <c r="X114" s="395"/>
    </row>
    <row r="115" spans="1:24" s="8" customFormat="1" ht="15" customHeight="1">
      <c r="A115" s="146">
        <v>11</v>
      </c>
      <c r="B115" s="327" t="s">
        <v>108</v>
      </c>
      <c r="C115" s="288"/>
      <c r="D115" s="288"/>
      <c r="E115" s="131"/>
      <c r="F115" s="97" t="s">
        <v>45</v>
      </c>
      <c r="G115" s="101">
        <v>50</v>
      </c>
      <c r="H115" s="113">
        <v>336</v>
      </c>
      <c r="I115" s="109">
        <f t="shared" si="19"/>
        <v>16800</v>
      </c>
      <c r="J115" s="131"/>
      <c r="K115" s="97" t="s">
        <v>45</v>
      </c>
      <c r="L115" s="101">
        <v>50</v>
      </c>
      <c r="M115" s="113">
        <v>88</v>
      </c>
      <c r="N115" s="109">
        <f t="shared" si="20"/>
        <v>4400</v>
      </c>
      <c r="O115" s="131"/>
      <c r="P115" s="97" t="s">
        <v>45</v>
      </c>
      <c r="Q115" s="101">
        <v>0</v>
      </c>
      <c r="R115" s="113">
        <v>0</v>
      </c>
      <c r="S115" s="255">
        <f t="shared" si="21"/>
        <v>0</v>
      </c>
      <c r="T115" s="395"/>
      <c r="U115" s="395"/>
      <c r="V115" s="395"/>
      <c r="W115" s="395"/>
      <c r="X115" s="395"/>
    </row>
    <row r="116" spans="1:24" s="8" customFormat="1" ht="15" customHeight="1">
      <c r="A116" s="146">
        <v>12</v>
      </c>
      <c r="B116" s="327" t="s">
        <v>109</v>
      </c>
      <c r="C116" s="288"/>
      <c r="D116" s="288"/>
      <c r="E116" s="131"/>
      <c r="F116" s="97" t="s">
        <v>45</v>
      </c>
      <c r="G116" s="101">
        <v>10</v>
      </c>
      <c r="H116" s="113">
        <v>336</v>
      </c>
      <c r="I116" s="109">
        <f t="shared" si="19"/>
        <v>3360</v>
      </c>
      <c r="J116" s="131"/>
      <c r="K116" s="97" t="s">
        <v>45</v>
      </c>
      <c r="L116" s="101">
        <v>10</v>
      </c>
      <c r="M116" s="113">
        <v>1350</v>
      </c>
      <c r="N116" s="109">
        <f t="shared" si="20"/>
        <v>13500</v>
      </c>
      <c r="O116" s="131"/>
      <c r="P116" s="97" t="s">
        <v>45</v>
      </c>
      <c r="Q116" s="101">
        <v>0</v>
      </c>
      <c r="R116" s="113">
        <v>0</v>
      </c>
      <c r="S116" s="255">
        <f t="shared" si="21"/>
        <v>0</v>
      </c>
      <c r="T116" s="395"/>
      <c r="U116" s="395"/>
      <c r="V116" s="395"/>
      <c r="W116" s="395"/>
      <c r="X116" s="395"/>
    </row>
    <row r="117" spans="1:24" s="8" customFormat="1" ht="15" customHeight="1">
      <c r="A117" s="146">
        <v>13</v>
      </c>
      <c r="B117" s="217" t="s">
        <v>110</v>
      </c>
      <c r="C117" s="204"/>
      <c r="D117" s="204"/>
      <c r="E117" s="131"/>
      <c r="F117" s="97" t="s">
        <v>45</v>
      </c>
      <c r="G117" s="101">
        <v>10</v>
      </c>
      <c r="H117" s="113">
        <v>600</v>
      </c>
      <c r="I117" s="109">
        <f t="shared" si="19"/>
        <v>6000</v>
      </c>
      <c r="J117" s="131"/>
      <c r="K117" s="97" t="s">
        <v>45</v>
      </c>
      <c r="L117" s="101">
        <v>10</v>
      </c>
      <c r="M117" s="113">
        <v>65</v>
      </c>
      <c r="N117" s="109">
        <f t="shared" si="20"/>
        <v>650</v>
      </c>
      <c r="O117" s="131"/>
      <c r="P117" s="97" t="s">
        <v>45</v>
      </c>
      <c r="Q117" s="101">
        <v>0</v>
      </c>
      <c r="R117" s="113">
        <v>0</v>
      </c>
      <c r="S117" s="255">
        <f t="shared" si="21"/>
        <v>0</v>
      </c>
      <c r="T117" s="395"/>
      <c r="U117" s="395"/>
      <c r="V117" s="395"/>
      <c r="W117" s="395"/>
      <c r="X117" s="395"/>
    </row>
    <row r="118" spans="1:24" s="8" customFormat="1" ht="15" customHeight="1">
      <c r="A118" s="146">
        <v>14</v>
      </c>
      <c r="B118" s="217" t="s">
        <v>181</v>
      </c>
      <c r="C118" s="204"/>
      <c r="D118" s="204"/>
      <c r="E118" s="131"/>
      <c r="F118" s="97" t="s">
        <v>12</v>
      </c>
      <c r="G118" s="101">
        <v>1</v>
      </c>
      <c r="H118" s="113">
        <v>350</v>
      </c>
      <c r="I118" s="109">
        <f t="shared" si="19"/>
        <v>350</v>
      </c>
      <c r="J118" s="131"/>
      <c r="K118" s="97" t="s">
        <v>12</v>
      </c>
      <c r="L118" s="101">
        <v>10</v>
      </c>
      <c r="M118" s="113">
        <v>150</v>
      </c>
      <c r="N118" s="109">
        <f t="shared" si="20"/>
        <v>1500</v>
      </c>
      <c r="O118" s="131"/>
      <c r="P118" s="97" t="s">
        <v>45</v>
      </c>
      <c r="Q118" s="101">
        <v>0</v>
      </c>
      <c r="R118" s="113">
        <v>0</v>
      </c>
      <c r="S118" s="255">
        <f t="shared" si="21"/>
        <v>0</v>
      </c>
      <c r="T118" s="395"/>
      <c r="U118" s="395"/>
      <c r="V118" s="395"/>
      <c r="W118" s="395"/>
      <c r="X118" s="395"/>
    </row>
    <row r="119" spans="1:24" s="8" customFormat="1" ht="15" customHeight="1">
      <c r="A119" s="146">
        <v>15</v>
      </c>
      <c r="B119" s="217" t="s">
        <v>189</v>
      </c>
      <c r="C119" s="204"/>
      <c r="D119" s="204"/>
      <c r="E119" s="131"/>
      <c r="F119" s="97" t="s">
        <v>12</v>
      </c>
      <c r="G119" s="101">
        <v>4</v>
      </c>
      <c r="H119" s="113">
        <v>500</v>
      </c>
      <c r="I119" s="109">
        <f t="shared" si="19"/>
        <v>2000</v>
      </c>
      <c r="J119" s="131"/>
      <c r="K119" s="97" t="s">
        <v>12</v>
      </c>
      <c r="L119" s="101">
        <v>4</v>
      </c>
      <c r="M119" s="113">
        <v>1500</v>
      </c>
      <c r="N119" s="109">
        <f t="shared" si="20"/>
        <v>6000</v>
      </c>
      <c r="O119" s="131"/>
      <c r="P119" s="97" t="s">
        <v>45</v>
      </c>
      <c r="Q119" s="101">
        <v>4</v>
      </c>
      <c r="R119" s="113">
        <v>885</v>
      </c>
      <c r="S119" s="255">
        <f t="shared" si="21"/>
        <v>3540</v>
      </c>
      <c r="T119" s="395"/>
      <c r="U119" s="395"/>
      <c r="V119" s="395"/>
      <c r="W119" s="395"/>
      <c r="X119" s="395"/>
    </row>
    <row r="120" spans="1:24" s="8" customFormat="1" ht="15" customHeight="1">
      <c r="A120" s="146">
        <v>16</v>
      </c>
      <c r="B120" s="287" t="s">
        <v>65</v>
      </c>
      <c r="C120" s="288"/>
      <c r="D120" s="289"/>
      <c r="E120" s="131"/>
      <c r="F120" s="97" t="s">
        <v>12</v>
      </c>
      <c r="G120" s="101">
        <v>1</v>
      </c>
      <c r="H120" s="113">
        <v>20000</v>
      </c>
      <c r="I120" s="109">
        <f t="shared" si="19"/>
        <v>20000</v>
      </c>
      <c r="J120" s="131"/>
      <c r="K120" s="97" t="s">
        <v>12</v>
      </c>
      <c r="L120" s="101">
        <v>1</v>
      </c>
      <c r="M120" s="113">
        <v>82254</v>
      </c>
      <c r="N120" s="109">
        <f t="shared" si="20"/>
        <v>82254</v>
      </c>
      <c r="O120" s="131"/>
      <c r="P120" s="97" t="s">
        <v>12</v>
      </c>
      <c r="Q120" s="101">
        <v>1</v>
      </c>
      <c r="R120" s="113">
        <v>50557.1</v>
      </c>
      <c r="S120" s="255">
        <f t="shared" si="21"/>
        <v>50557.1</v>
      </c>
      <c r="T120" s="395"/>
      <c r="U120" s="395"/>
      <c r="V120" s="395"/>
      <c r="W120" s="395"/>
      <c r="X120" s="395"/>
    </row>
    <row r="121" spans="1:24" s="8" customFormat="1" ht="15" customHeight="1">
      <c r="A121" s="150"/>
      <c r="B121" s="290" t="s">
        <v>50</v>
      </c>
      <c r="C121" s="291"/>
      <c r="D121" s="292"/>
      <c r="E121" s="128"/>
      <c r="F121" s="91"/>
      <c r="G121" s="92"/>
      <c r="H121" s="110"/>
      <c r="I121" s="114">
        <f>SUM(I105:I120)</f>
        <v>389180</v>
      </c>
      <c r="J121" s="128"/>
      <c r="K121" s="91"/>
      <c r="L121" s="92"/>
      <c r="M121" s="110"/>
      <c r="N121" s="114">
        <f>SUM(N105:N120)</f>
        <v>499524</v>
      </c>
      <c r="O121" s="128"/>
      <c r="P121" s="91"/>
      <c r="Q121" s="92"/>
      <c r="R121" s="110"/>
      <c r="S121" s="259">
        <f>SUM(S105:S120)</f>
        <v>520433.1</v>
      </c>
      <c r="T121" s="395"/>
      <c r="U121" s="395"/>
      <c r="V121" s="395"/>
      <c r="W121" s="395"/>
      <c r="X121" s="395"/>
    </row>
    <row r="122" spans="1:24" s="8" customFormat="1" ht="15" customHeight="1">
      <c r="A122" s="150"/>
      <c r="B122" s="290"/>
      <c r="C122" s="311"/>
      <c r="D122" s="312"/>
      <c r="E122" s="128"/>
      <c r="F122" s="95"/>
      <c r="G122" s="96"/>
      <c r="H122" s="112"/>
      <c r="I122" s="115"/>
      <c r="J122" s="128"/>
      <c r="K122" s="95"/>
      <c r="L122" s="96"/>
      <c r="M122" s="112"/>
      <c r="N122" s="115"/>
      <c r="O122" s="128"/>
      <c r="P122" s="95"/>
      <c r="Q122" s="96"/>
      <c r="R122" s="112"/>
      <c r="S122" s="260"/>
      <c r="T122" s="395"/>
      <c r="U122" s="395"/>
      <c r="V122" s="395"/>
      <c r="W122" s="395"/>
      <c r="X122" s="395"/>
    </row>
    <row r="123" spans="1:24" s="8" customFormat="1" ht="15" customHeight="1">
      <c r="A123" s="149" t="s">
        <v>70</v>
      </c>
      <c r="B123" s="317" t="s">
        <v>134</v>
      </c>
      <c r="C123" s="288"/>
      <c r="D123" s="289"/>
      <c r="E123" s="130"/>
      <c r="F123" s="97"/>
      <c r="G123" s="96"/>
      <c r="H123" s="112"/>
      <c r="I123" s="109"/>
      <c r="J123" s="130"/>
      <c r="K123" s="97"/>
      <c r="L123" s="96"/>
      <c r="M123" s="112"/>
      <c r="N123" s="109"/>
      <c r="O123" s="130"/>
      <c r="P123" s="97"/>
      <c r="Q123" s="96"/>
      <c r="R123" s="112"/>
      <c r="S123" s="255"/>
      <c r="T123" s="395"/>
      <c r="U123" s="395"/>
      <c r="V123" s="395"/>
      <c r="W123" s="395"/>
      <c r="X123" s="395"/>
    </row>
    <row r="124" spans="1:24" s="8" customFormat="1" ht="15" customHeight="1">
      <c r="A124" s="146"/>
      <c r="B124" s="287" t="s">
        <v>100</v>
      </c>
      <c r="C124" s="288"/>
      <c r="D124" s="289"/>
      <c r="E124" s="189">
        <v>1</v>
      </c>
      <c r="F124" s="97" t="s">
        <v>10</v>
      </c>
      <c r="G124" s="190">
        <v>12</v>
      </c>
      <c r="H124" s="113">
        <v>2010</v>
      </c>
      <c r="I124" s="109">
        <f t="shared" ref="I124:I128" si="22">H124*G124*E124</f>
        <v>24120</v>
      </c>
      <c r="J124" s="189">
        <v>1</v>
      </c>
      <c r="K124" s="97" t="s">
        <v>10</v>
      </c>
      <c r="L124" s="190">
        <v>15</v>
      </c>
      <c r="M124" s="113">
        <v>2041.671</v>
      </c>
      <c r="N124" s="109">
        <f t="shared" ref="N124:N127" si="23">M124*L124*J124</f>
        <v>30625.065000000002</v>
      </c>
      <c r="O124" s="189">
        <v>1</v>
      </c>
      <c r="P124" s="97" t="s">
        <v>10</v>
      </c>
      <c r="Q124" s="190">
        <v>21</v>
      </c>
      <c r="R124" s="113">
        <v>1770</v>
      </c>
      <c r="S124" s="255">
        <f t="shared" ref="S124:S128" si="24">R124*Q124*O124</f>
        <v>37170</v>
      </c>
      <c r="T124" s="395"/>
      <c r="U124" s="395"/>
      <c r="V124" s="395"/>
      <c r="W124" s="395"/>
      <c r="X124" s="395"/>
    </row>
    <row r="125" spans="1:24" s="8" customFormat="1" ht="15" customHeight="1">
      <c r="A125" s="146"/>
      <c r="B125" s="287" t="s">
        <v>101</v>
      </c>
      <c r="C125" s="288"/>
      <c r="D125" s="289"/>
      <c r="E125" s="189">
        <v>1</v>
      </c>
      <c r="F125" s="97" t="s">
        <v>10</v>
      </c>
      <c r="G125" s="190">
        <v>12</v>
      </c>
      <c r="H125" s="113">
        <v>2010</v>
      </c>
      <c r="I125" s="109">
        <f t="shared" si="22"/>
        <v>24120</v>
      </c>
      <c r="J125" s="189">
        <v>1</v>
      </c>
      <c r="K125" s="97" t="s">
        <v>10</v>
      </c>
      <c r="L125" s="190">
        <v>15</v>
      </c>
      <c r="M125" s="113">
        <v>1703.9066</v>
      </c>
      <c r="N125" s="109">
        <f t="shared" si="23"/>
        <v>25558.599000000002</v>
      </c>
      <c r="O125" s="189">
        <v>1</v>
      </c>
      <c r="P125" s="97" t="s">
        <v>10</v>
      </c>
      <c r="Q125" s="190">
        <v>21</v>
      </c>
      <c r="R125" s="113">
        <v>1416</v>
      </c>
      <c r="S125" s="255">
        <f t="shared" si="24"/>
        <v>29736</v>
      </c>
      <c r="T125" s="395"/>
      <c r="U125" s="395"/>
      <c r="V125" s="395"/>
      <c r="W125" s="395"/>
      <c r="X125" s="395"/>
    </row>
    <row r="126" spans="1:24" s="8" customFormat="1" ht="15" customHeight="1">
      <c r="A126" s="146"/>
      <c r="B126" s="207" t="s">
        <v>66</v>
      </c>
      <c r="C126" s="204"/>
      <c r="D126" s="205"/>
      <c r="E126" s="189">
        <v>2</v>
      </c>
      <c r="F126" s="97" t="s">
        <v>10</v>
      </c>
      <c r="G126" s="190">
        <v>12</v>
      </c>
      <c r="H126" s="113">
        <v>1800</v>
      </c>
      <c r="I126" s="109">
        <f t="shared" si="22"/>
        <v>43200</v>
      </c>
      <c r="J126" s="189">
        <v>2</v>
      </c>
      <c r="K126" s="97" t="s">
        <v>10</v>
      </c>
      <c r="L126" s="190">
        <v>15</v>
      </c>
      <c r="M126" s="113">
        <v>1740.7043000000001</v>
      </c>
      <c r="N126" s="109">
        <f t="shared" si="23"/>
        <v>52221.129000000001</v>
      </c>
      <c r="O126" s="189">
        <v>2</v>
      </c>
      <c r="P126" s="97" t="s">
        <v>10</v>
      </c>
      <c r="Q126" s="190">
        <v>21</v>
      </c>
      <c r="R126" s="113">
        <v>1180</v>
      </c>
      <c r="S126" s="255">
        <f t="shared" si="24"/>
        <v>49560</v>
      </c>
      <c r="T126" s="395"/>
      <c r="U126" s="395"/>
      <c r="V126" s="395"/>
      <c r="W126" s="395"/>
      <c r="X126" s="395"/>
    </row>
    <row r="127" spans="1:24" s="8" customFormat="1" ht="15" customHeight="1">
      <c r="A127" s="146"/>
      <c r="B127" s="287" t="s">
        <v>67</v>
      </c>
      <c r="C127" s="288"/>
      <c r="D127" s="289"/>
      <c r="E127" s="189">
        <v>4</v>
      </c>
      <c r="F127" s="97" t="s">
        <v>10</v>
      </c>
      <c r="G127" s="190">
        <v>12</v>
      </c>
      <c r="H127" s="113">
        <v>1800</v>
      </c>
      <c r="I127" s="109">
        <f t="shared" si="22"/>
        <v>86400</v>
      </c>
      <c r="J127" s="189">
        <v>2</v>
      </c>
      <c r="K127" s="97" t="s">
        <v>10</v>
      </c>
      <c r="L127" s="190">
        <v>15</v>
      </c>
      <c r="M127" s="113">
        <v>1740.70433</v>
      </c>
      <c r="N127" s="109">
        <f t="shared" si="23"/>
        <v>52221.1299</v>
      </c>
      <c r="O127" s="189">
        <v>5</v>
      </c>
      <c r="P127" s="97" t="s">
        <v>10</v>
      </c>
      <c r="Q127" s="190">
        <v>21</v>
      </c>
      <c r="R127" s="113">
        <v>1121</v>
      </c>
      <c r="S127" s="255">
        <f t="shared" si="24"/>
        <v>117705</v>
      </c>
      <c r="T127" s="395"/>
      <c r="U127" s="395"/>
      <c r="V127" s="395"/>
      <c r="W127" s="395"/>
      <c r="X127" s="395"/>
    </row>
    <row r="128" spans="1:24" s="8" customFormat="1" ht="15" customHeight="1">
      <c r="A128" s="146"/>
      <c r="B128" s="218" t="s">
        <v>55</v>
      </c>
      <c r="C128" s="204"/>
      <c r="D128" s="204"/>
      <c r="E128" s="189">
        <v>2</v>
      </c>
      <c r="F128" s="97" t="s">
        <v>10</v>
      </c>
      <c r="G128" s="190">
        <v>12</v>
      </c>
      <c r="H128" s="113">
        <v>1100</v>
      </c>
      <c r="I128" s="109">
        <f t="shared" si="22"/>
        <v>26400</v>
      </c>
      <c r="J128" s="189">
        <v>2</v>
      </c>
      <c r="K128" s="97" t="s">
        <v>10</v>
      </c>
      <c r="L128" s="190">
        <v>15</v>
      </c>
      <c r="M128" s="113">
        <v>1532.0226660000001</v>
      </c>
      <c r="N128" s="109">
        <f>M128*L128*J128</f>
        <v>45960.679980000001</v>
      </c>
      <c r="O128" s="189">
        <v>5</v>
      </c>
      <c r="P128" s="97" t="s">
        <v>10</v>
      </c>
      <c r="Q128" s="190">
        <v>21</v>
      </c>
      <c r="R128" s="113">
        <v>1003</v>
      </c>
      <c r="S128" s="255">
        <f t="shared" si="24"/>
        <v>105315</v>
      </c>
      <c r="T128" s="395"/>
      <c r="U128" s="395"/>
      <c r="V128" s="395"/>
      <c r="W128" s="395"/>
      <c r="X128" s="395"/>
    </row>
    <row r="129" spans="1:24" s="8" customFormat="1" ht="15" customHeight="1">
      <c r="A129" s="146"/>
      <c r="B129" s="396" t="s">
        <v>193</v>
      </c>
      <c r="C129" s="397"/>
      <c r="D129" s="398"/>
      <c r="E129" s="131"/>
      <c r="F129" s="97"/>
      <c r="G129" s="190"/>
      <c r="H129" s="113"/>
      <c r="I129" s="109"/>
      <c r="J129" s="131">
        <v>2</v>
      </c>
      <c r="K129" s="97" t="s">
        <v>10</v>
      </c>
      <c r="L129" s="190">
        <v>15</v>
      </c>
      <c r="M129" s="113">
        <v>1685.085</v>
      </c>
      <c r="N129" s="109">
        <f>M129*L129*J129</f>
        <v>50552.55</v>
      </c>
      <c r="O129" s="131"/>
      <c r="P129" s="97"/>
      <c r="Q129" s="190"/>
      <c r="R129" s="113"/>
      <c r="S129" s="255"/>
      <c r="T129" s="395"/>
      <c r="U129" s="395"/>
      <c r="V129" s="395"/>
      <c r="W129" s="395"/>
      <c r="X129" s="395"/>
    </row>
    <row r="130" spans="1:24" s="8" customFormat="1" ht="15" customHeight="1">
      <c r="A130" s="146"/>
      <c r="B130" s="290" t="s">
        <v>50</v>
      </c>
      <c r="C130" s="291"/>
      <c r="D130" s="292"/>
      <c r="E130" s="152">
        <f>SUM(E124:E128)</f>
        <v>10</v>
      </c>
      <c r="F130" s="97"/>
      <c r="G130" s="96"/>
      <c r="H130" s="112"/>
      <c r="I130" s="114">
        <f>SUM(I124:I128)</f>
        <v>204240</v>
      </c>
      <c r="J130" s="152">
        <f>SUM(J124:J129)</f>
        <v>10</v>
      </c>
      <c r="K130" s="97"/>
      <c r="L130" s="96"/>
      <c r="M130" s="112"/>
      <c r="N130" s="114">
        <v>257139.16</v>
      </c>
      <c r="O130" s="152">
        <f>SUM(O124:O128)</f>
        <v>14</v>
      </c>
      <c r="P130" s="97"/>
      <c r="Q130" s="96"/>
      <c r="R130" s="112"/>
      <c r="S130" s="259">
        <f>SUM(S124:S128)</f>
        <v>339486</v>
      </c>
      <c r="T130" s="395"/>
      <c r="U130" s="395"/>
      <c r="V130" s="395"/>
      <c r="W130" s="395"/>
      <c r="X130" s="395"/>
    </row>
    <row r="131" spans="1:24" s="8" customFormat="1" ht="15" customHeight="1">
      <c r="A131" s="146"/>
      <c r="B131" s="211"/>
      <c r="C131" s="212"/>
      <c r="D131" s="213"/>
      <c r="E131" s="130"/>
      <c r="F131" s="97"/>
      <c r="G131" s="96"/>
      <c r="H131" s="112"/>
      <c r="I131" s="114"/>
      <c r="J131" s="130"/>
      <c r="K131" s="97"/>
      <c r="L131" s="96"/>
      <c r="M131" s="112"/>
      <c r="N131" s="114"/>
      <c r="O131" s="130"/>
      <c r="P131" s="97"/>
      <c r="Q131" s="96"/>
      <c r="R131" s="112"/>
      <c r="S131" s="259"/>
      <c r="T131" s="395"/>
      <c r="U131" s="395"/>
      <c r="V131" s="395"/>
      <c r="W131" s="395"/>
      <c r="X131" s="395"/>
    </row>
    <row r="132" spans="1:24" s="8" customFormat="1">
      <c r="A132" s="149" t="s">
        <v>71</v>
      </c>
      <c r="B132" s="284" t="s">
        <v>140</v>
      </c>
      <c r="C132" s="285"/>
      <c r="D132" s="286"/>
      <c r="E132" s="130"/>
      <c r="F132" s="97"/>
      <c r="G132" s="96"/>
      <c r="H132" s="112"/>
      <c r="I132" s="109"/>
      <c r="J132" s="130"/>
      <c r="K132" s="97"/>
      <c r="L132" s="96"/>
      <c r="M132" s="112"/>
      <c r="N132" s="109"/>
      <c r="O132" s="130"/>
      <c r="P132" s="97"/>
      <c r="Q132" s="96"/>
      <c r="R132" s="112"/>
      <c r="S132" s="255"/>
      <c r="T132" s="395"/>
      <c r="U132" s="395"/>
      <c r="V132" s="395"/>
      <c r="W132" s="395"/>
      <c r="X132" s="395"/>
    </row>
    <row r="133" spans="1:24" s="8" customFormat="1" ht="15" customHeight="1">
      <c r="A133" s="146"/>
      <c r="B133" s="287" t="s">
        <v>100</v>
      </c>
      <c r="C133" s="288"/>
      <c r="D133" s="289"/>
      <c r="E133" s="131">
        <v>2</v>
      </c>
      <c r="F133" s="97" t="s">
        <v>10</v>
      </c>
      <c r="G133" s="124">
        <v>12</v>
      </c>
      <c r="H133" s="113">
        <v>2600</v>
      </c>
      <c r="I133" s="109">
        <f>H133*G133*E133</f>
        <v>62400</v>
      </c>
      <c r="J133" s="131">
        <v>1</v>
      </c>
      <c r="K133" s="97" t="s">
        <v>10</v>
      </c>
      <c r="L133" s="190">
        <v>15</v>
      </c>
      <c r="M133" s="113">
        <v>3792.1093300000002</v>
      </c>
      <c r="N133" s="109">
        <f>M133*L133*J133</f>
        <v>56881.639950000004</v>
      </c>
      <c r="O133" s="131">
        <v>1</v>
      </c>
      <c r="P133" s="97" t="s">
        <v>10</v>
      </c>
      <c r="Q133" s="124">
        <v>12</v>
      </c>
      <c r="R133" s="113">
        <v>5199.38</v>
      </c>
      <c r="S133" s="255">
        <f>R133*Q133*O133</f>
        <v>62392.56</v>
      </c>
      <c r="T133" s="395"/>
      <c r="U133" s="395"/>
      <c r="V133" s="395"/>
      <c r="W133" s="395"/>
      <c r="X133" s="395"/>
    </row>
    <row r="134" spans="1:24" s="8" customFormat="1" ht="15" customHeight="1">
      <c r="A134" s="146"/>
      <c r="B134" s="287" t="s">
        <v>102</v>
      </c>
      <c r="C134" s="288"/>
      <c r="D134" s="289"/>
      <c r="E134" s="131">
        <v>2</v>
      </c>
      <c r="F134" s="97" t="s">
        <v>10</v>
      </c>
      <c r="G134" s="124">
        <v>12</v>
      </c>
      <c r="H134" s="113">
        <v>2600</v>
      </c>
      <c r="I134" s="109">
        <f>H134*G134*E134</f>
        <v>62400</v>
      </c>
      <c r="J134" s="131">
        <v>1</v>
      </c>
      <c r="K134" s="97" t="s">
        <v>10</v>
      </c>
      <c r="L134" s="190">
        <v>15</v>
      </c>
      <c r="M134" s="113">
        <v>2909.8006660000001</v>
      </c>
      <c r="N134" s="109">
        <f>M134*L134*J134</f>
        <v>43647.009989999999</v>
      </c>
      <c r="O134" s="131">
        <v>1</v>
      </c>
      <c r="P134" s="97" t="s">
        <v>10</v>
      </c>
      <c r="Q134" s="124">
        <v>12</v>
      </c>
      <c r="R134" s="113">
        <v>4159.5</v>
      </c>
      <c r="S134" s="255">
        <f>R134*Q134*O134</f>
        <v>49914</v>
      </c>
      <c r="T134" s="395"/>
      <c r="U134" s="395"/>
      <c r="V134" s="395"/>
      <c r="W134" s="395"/>
      <c r="X134" s="395"/>
    </row>
    <row r="135" spans="1:24" s="8" customFormat="1" ht="15" customHeight="1">
      <c r="A135" s="146"/>
      <c r="B135" s="287" t="s">
        <v>98</v>
      </c>
      <c r="C135" s="288"/>
      <c r="D135" s="289"/>
      <c r="E135" s="131">
        <v>4</v>
      </c>
      <c r="F135" s="97" t="s">
        <v>10</v>
      </c>
      <c r="G135" s="124">
        <v>12</v>
      </c>
      <c r="H135" s="113">
        <v>1900</v>
      </c>
      <c r="I135" s="109">
        <f t="shared" ref="I135:I136" si="25">H135*G135*E135</f>
        <v>91200</v>
      </c>
      <c r="J135" s="131">
        <v>1</v>
      </c>
      <c r="K135" s="97" t="s">
        <v>10</v>
      </c>
      <c r="L135" s="190">
        <v>15</v>
      </c>
      <c r="M135" s="113">
        <v>2909.8006660000001</v>
      </c>
      <c r="N135" s="109">
        <f t="shared" ref="N135:N136" si="26">M135*L135*J135</f>
        <v>43647.009989999999</v>
      </c>
      <c r="O135" s="131">
        <v>1</v>
      </c>
      <c r="P135" s="97" t="s">
        <v>10</v>
      </c>
      <c r="Q135" s="124">
        <v>12</v>
      </c>
      <c r="R135" s="113">
        <v>3812.88</v>
      </c>
      <c r="S135" s="255">
        <f t="shared" ref="S135:S136" si="27">R135*Q135*O135</f>
        <v>45754.559999999998</v>
      </c>
      <c r="T135" s="395"/>
      <c r="U135" s="395"/>
      <c r="V135" s="395"/>
      <c r="W135" s="395"/>
      <c r="X135" s="395"/>
    </row>
    <row r="136" spans="1:24" s="8" customFormat="1" ht="15" customHeight="1">
      <c r="A136" s="146"/>
      <c r="B136" s="287" t="s">
        <v>135</v>
      </c>
      <c r="C136" s="288"/>
      <c r="D136" s="289"/>
      <c r="E136" s="131">
        <v>2</v>
      </c>
      <c r="F136" s="97" t="s">
        <v>10</v>
      </c>
      <c r="G136" s="124">
        <v>12</v>
      </c>
      <c r="H136" s="113">
        <v>2500</v>
      </c>
      <c r="I136" s="109">
        <f t="shared" si="25"/>
        <v>60000</v>
      </c>
      <c r="J136" s="131">
        <v>1</v>
      </c>
      <c r="K136" s="97" t="s">
        <v>10</v>
      </c>
      <c r="L136" s="190">
        <v>15</v>
      </c>
      <c r="M136" s="113">
        <v>2970.7946659999998</v>
      </c>
      <c r="N136" s="109">
        <f t="shared" si="26"/>
        <v>44561.919989999995</v>
      </c>
      <c r="O136" s="131">
        <v>1</v>
      </c>
      <c r="P136" s="97" t="s">
        <v>10</v>
      </c>
      <c r="Q136" s="124">
        <v>12</v>
      </c>
      <c r="R136" s="113">
        <v>3466.25</v>
      </c>
      <c r="S136" s="255">
        <f t="shared" si="27"/>
        <v>41595</v>
      </c>
      <c r="T136" s="395"/>
      <c r="U136" s="395"/>
      <c r="V136" s="395"/>
      <c r="W136" s="395"/>
      <c r="X136" s="395"/>
    </row>
    <row r="137" spans="1:24" s="8" customFormat="1" ht="15" customHeight="1">
      <c r="A137" s="146"/>
      <c r="B137" s="287" t="s">
        <v>66</v>
      </c>
      <c r="C137" s="288"/>
      <c r="D137" s="289"/>
      <c r="E137" s="131">
        <v>8</v>
      </c>
      <c r="F137" s="97" t="s">
        <v>10</v>
      </c>
      <c r="G137" s="124">
        <v>12</v>
      </c>
      <c r="H137" s="113">
        <v>2300</v>
      </c>
      <c r="I137" s="109">
        <f>H137*G137*E137</f>
        <v>220800</v>
      </c>
      <c r="J137" s="131">
        <v>7</v>
      </c>
      <c r="K137" s="97" t="s">
        <v>10</v>
      </c>
      <c r="L137" s="190">
        <v>15</v>
      </c>
      <c r="M137" s="113">
        <v>2463.0863800000002</v>
      </c>
      <c r="N137" s="109">
        <f>M137*L137*J137</f>
        <v>258624.0699</v>
      </c>
      <c r="O137" s="131">
        <v>3</v>
      </c>
      <c r="P137" s="97" t="s">
        <v>10</v>
      </c>
      <c r="Q137" s="124">
        <v>12</v>
      </c>
      <c r="R137" s="113">
        <v>3466.25</v>
      </c>
      <c r="S137" s="255">
        <f>R137*Q137*O137</f>
        <v>124785</v>
      </c>
      <c r="T137" s="395"/>
      <c r="U137" s="395"/>
      <c r="V137" s="395"/>
      <c r="W137" s="395"/>
      <c r="X137" s="395"/>
    </row>
    <row r="138" spans="1:24" s="8" customFormat="1" ht="15" customHeight="1">
      <c r="A138" s="146"/>
      <c r="B138" s="287" t="s">
        <v>67</v>
      </c>
      <c r="C138" s="288"/>
      <c r="D138" s="289"/>
      <c r="E138" s="131">
        <v>8</v>
      </c>
      <c r="F138" s="97" t="s">
        <v>10</v>
      </c>
      <c r="G138" s="124">
        <v>12</v>
      </c>
      <c r="H138" s="113">
        <v>2300</v>
      </c>
      <c r="I138" s="109">
        <f t="shared" ref="I138" si="28">H138*G138*E138</f>
        <v>220800</v>
      </c>
      <c r="J138" s="131">
        <v>7</v>
      </c>
      <c r="K138" s="97" t="s">
        <v>10</v>
      </c>
      <c r="L138" s="190">
        <v>15</v>
      </c>
      <c r="M138" s="113">
        <v>2189.382666</v>
      </c>
      <c r="N138" s="109">
        <v>229882.18</v>
      </c>
      <c r="O138" s="131">
        <v>6</v>
      </c>
      <c r="P138" s="97" t="s">
        <v>10</v>
      </c>
      <c r="Q138" s="124">
        <v>12</v>
      </c>
      <c r="R138" s="113">
        <v>3292.94</v>
      </c>
      <c r="S138" s="255">
        <f t="shared" ref="S138" si="29">R138*Q138*O138</f>
        <v>237091.68</v>
      </c>
      <c r="T138" s="395"/>
      <c r="U138" s="395"/>
      <c r="V138" s="395"/>
      <c r="W138" s="395"/>
      <c r="X138" s="395"/>
    </row>
    <row r="139" spans="1:24" s="8" customFormat="1" ht="15" customHeight="1">
      <c r="A139" s="146"/>
      <c r="B139" s="207"/>
      <c r="C139" s="206" t="s">
        <v>84</v>
      </c>
      <c r="D139" s="205"/>
      <c r="E139" s="131">
        <v>1</v>
      </c>
      <c r="F139" s="97" t="s">
        <v>10</v>
      </c>
      <c r="G139" s="124">
        <v>12</v>
      </c>
      <c r="H139" s="113">
        <v>1900</v>
      </c>
      <c r="I139" s="109">
        <f>H139*G139*E139</f>
        <v>22800</v>
      </c>
      <c r="J139" s="131">
        <v>1</v>
      </c>
      <c r="K139" s="97" t="s">
        <v>10</v>
      </c>
      <c r="L139" s="190">
        <v>15</v>
      </c>
      <c r="M139" s="113">
        <v>2374.2106659999999</v>
      </c>
      <c r="N139" s="109">
        <f>M139*L139*J139</f>
        <v>35613.15999</v>
      </c>
      <c r="O139" s="131">
        <v>1</v>
      </c>
      <c r="P139" s="97" t="s">
        <v>10</v>
      </c>
      <c r="Q139" s="124">
        <v>12</v>
      </c>
      <c r="R139" s="113">
        <v>3119.63</v>
      </c>
      <c r="S139" s="255">
        <f>R139*Q139*O139</f>
        <v>37435.56</v>
      </c>
      <c r="T139" s="395"/>
      <c r="U139" s="395"/>
      <c r="V139" s="395"/>
      <c r="W139" s="395"/>
      <c r="X139" s="395"/>
    </row>
    <row r="140" spans="1:24" s="8" customFormat="1" ht="15" customHeight="1">
      <c r="A140" s="146"/>
      <c r="B140" s="287" t="s">
        <v>55</v>
      </c>
      <c r="C140" s="288"/>
      <c r="D140" s="289"/>
      <c r="E140" s="131">
        <v>16</v>
      </c>
      <c r="F140" s="97" t="s">
        <v>10</v>
      </c>
      <c r="G140" s="124">
        <v>12</v>
      </c>
      <c r="H140" s="113">
        <v>1800</v>
      </c>
      <c r="I140" s="109">
        <f t="shared" ref="I140" si="30">H140*G140*E140</f>
        <v>345600</v>
      </c>
      <c r="J140" s="131">
        <v>12</v>
      </c>
      <c r="K140" s="97" t="s">
        <v>10</v>
      </c>
      <c r="L140" s="190">
        <v>15</v>
      </c>
      <c r="M140" s="113">
        <v>2189.2367770000001</v>
      </c>
      <c r="N140" s="109">
        <f t="shared" ref="N140:N141" si="31">M140*L140*J140</f>
        <v>394062.61986000004</v>
      </c>
      <c r="O140" s="131">
        <v>6</v>
      </c>
      <c r="P140" s="97" t="s">
        <v>10</v>
      </c>
      <c r="Q140" s="124">
        <v>12</v>
      </c>
      <c r="R140" s="113">
        <v>2946.31</v>
      </c>
      <c r="S140" s="255">
        <f t="shared" ref="S140" si="32">R140*Q140*O140</f>
        <v>212134.32</v>
      </c>
      <c r="T140" s="395"/>
      <c r="U140" s="395"/>
      <c r="V140" s="395"/>
      <c r="W140" s="395"/>
      <c r="X140" s="395"/>
    </row>
    <row r="141" spans="1:24" s="8" customFormat="1" ht="15" customHeight="1">
      <c r="A141" s="146"/>
      <c r="B141" s="396" t="s">
        <v>193</v>
      </c>
      <c r="C141" s="397"/>
      <c r="D141" s="398"/>
      <c r="E141" s="131"/>
      <c r="F141" s="97"/>
      <c r="G141" s="124"/>
      <c r="H141" s="113"/>
      <c r="I141" s="109"/>
      <c r="J141" s="131">
        <v>2</v>
      </c>
      <c r="K141" s="97" t="s">
        <v>10</v>
      </c>
      <c r="L141" s="190">
        <v>15</v>
      </c>
      <c r="M141" s="113">
        <v>2834.016333</v>
      </c>
      <c r="N141" s="109">
        <f t="shared" si="31"/>
        <v>85020.489990000002</v>
      </c>
      <c r="O141" s="131"/>
      <c r="P141" s="97"/>
      <c r="Q141" s="124"/>
      <c r="R141" s="113"/>
      <c r="S141" s="255"/>
      <c r="T141" s="395"/>
      <c r="U141" s="395"/>
      <c r="V141" s="395"/>
      <c r="W141" s="395"/>
      <c r="X141" s="395"/>
    </row>
    <row r="142" spans="1:24" s="8" customFormat="1" ht="15" customHeight="1">
      <c r="A142" s="146"/>
      <c r="B142" s="290" t="s">
        <v>50</v>
      </c>
      <c r="C142" s="291"/>
      <c r="D142" s="292"/>
      <c r="E142" s="152">
        <f>SUM(E133:E140)</f>
        <v>43</v>
      </c>
      <c r="F142" s="97"/>
      <c r="G142" s="96"/>
      <c r="H142" s="112"/>
      <c r="I142" s="114">
        <f>SUM(I133:I140)</f>
        <v>1086000</v>
      </c>
      <c r="J142" s="152">
        <f>SUM(J133:J141)</f>
        <v>33</v>
      </c>
      <c r="K142" s="97"/>
      <c r="L142" s="96"/>
      <c r="M142" s="112"/>
      <c r="N142" s="114">
        <v>1191940.1100000001</v>
      </c>
      <c r="O142" s="152">
        <f>SUM(O133:O140)</f>
        <v>20</v>
      </c>
      <c r="P142" s="97"/>
      <c r="Q142" s="96"/>
      <c r="R142" s="112"/>
      <c r="S142" s="259">
        <v>811102.5</v>
      </c>
      <c r="T142" s="395"/>
      <c r="U142" s="395"/>
      <c r="V142" s="395"/>
      <c r="W142" s="395"/>
      <c r="X142" s="395"/>
    </row>
    <row r="143" spans="1:24" s="8" customFormat="1" ht="15" customHeight="1">
      <c r="A143" s="146"/>
      <c r="B143" s="211"/>
      <c r="C143" s="212"/>
      <c r="D143" s="213"/>
      <c r="E143" s="152"/>
      <c r="F143" s="97"/>
      <c r="G143" s="96"/>
      <c r="H143" s="112"/>
      <c r="I143" s="114"/>
      <c r="J143" s="152"/>
      <c r="K143" s="97"/>
      <c r="L143" s="96"/>
      <c r="M143" s="112"/>
      <c r="N143" s="114"/>
      <c r="O143" s="152"/>
      <c r="P143" s="97"/>
      <c r="Q143" s="96"/>
      <c r="R143" s="112"/>
      <c r="S143" s="259"/>
      <c r="T143" s="395"/>
      <c r="U143" s="395"/>
      <c r="V143" s="395"/>
      <c r="W143" s="395"/>
      <c r="X143" s="395"/>
    </row>
    <row r="144" spans="1:24" s="8" customFormat="1">
      <c r="A144" s="149" t="s">
        <v>103</v>
      </c>
      <c r="B144" s="284" t="s">
        <v>141</v>
      </c>
      <c r="C144" s="285"/>
      <c r="D144" s="286"/>
      <c r="E144" s="130"/>
      <c r="F144" s="97"/>
      <c r="G144" s="96"/>
      <c r="H144" s="112"/>
      <c r="I144" s="109"/>
      <c r="J144" s="130"/>
      <c r="K144" s="97"/>
      <c r="L144" s="96"/>
      <c r="M144" s="112"/>
      <c r="N144" s="109"/>
      <c r="O144" s="130"/>
      <c r="P144" s="97"/>
      <c r="Q144" s="96"/>
      <c r="R144" s="112"/>
      <c r="S144" s="255"/>
      <c r="T144" s="395"/>
      <c r="U144" s="395"/>
      <c r="V144" s="395"/>
      <c r="W144" s="395"/>
      <c r="X144" s="395"/>
    </row>
    <row r="145" spans="1:25" s="8" customFormat="1" ht="15" customHeight="1">
      <c r="A145" s="146"/>
      <c r="B145" s="287" t="s">
        <v>135</v>
      </c>
      <c r="C145" s="288"/>
      <c r="D145" s="289"/>
      <c r="E145" s="131">
        <v>1</v>
      </c>
      <c r="F145" s="97" t="s">
        <v>10</v>
      </c>
      <c r="G145" s="124">
        <v>4</v>
      </c>
      <c r="H145" s="113">
        <v>2500</v>
      </c>
      <c r="I145" s="109">
        <f>H145*G145*E145</f>
        <v>10000</v>
      </c>
      <c r="J145" s="131">
        <v>4</v>
      </c>
      <c r="K145" s="97" t="s">
        <v>10</v>
      </c>
      <c r="L145" s="124">
        <v>4</v>
      </c>
      <c r="M145" s="113">
        <v>3041.4387499999998</v>
      </c>
      <c r="N145" s="109">
        <f>M145*L145*J145</f>
        <v>48663.02</v>
      </c>
      <c r="O145" s="131">
        <v>1</v>
      </c>
      <c r="P145" s="97" t="s">
        <v>10</v>
      </c>
      <c r="Q145" s="124">
        <v>4</v>
      </c>
      <c r="R145" s="113">
        <v>5199.38</v>
      </c>
      <c r="S145" s="255">
        <f>R145*Q145*O145</f>
        <v>20797.52</v>
      </c>
      <c r="T145" s="395"/>
      <c r="U145" s="395"/>
      <c r="V145" s="395"/>
      <c r="W145" s="395"/>
      <c r="X145" s="395"/>
    </row>
    <row r="146" spans="1:25" s="8" customFormat="1" ht="15" customHeight="1">
      <c r="A146" s="146"/>
      <c r="B146" s="287" t="s">
        <v>98</v>
      </c>
      <c r="C146" s="288"/>
      <c r="D146" s="289"/>
      <c r="E146" s="131">
        <v>1</v>
      </c>
      <c r="F146" s="97" t="s">
        <v>10</v>
      </c>
      <c r="G146" s="124">
        <v>4</v>
      </c>
      <c r="H146" s="113">
        <v>1900</v>
      </c>
      <c r="I146" s="109">
        <f t="shared" ref="I146" si="33">H146*G146*E146</f>
        <v>7600</v>
      </c>
      <c r="J146" s="131">
        <v>4</v>
      </c>
      <c r="K146" s="97" t="s">
        <v>10</v>
      </c>
      <c r="L146" s="124">
        <v>4</v>
      </c>
      <c r="M146" s="113">
        <v>2519.31</v>
      </c>
      <c r="N146" s="109">
        <f t="shared" ref="N146" si="34">M146*L146*J146</f>
        <v>40308.959999999999</v>
      </c>
      <c r="O146" s="131">
        <v>1</v>
      </c>
      <c r="P146" s="97" t="s">
        <v>10</v>
      </c>
      <c r="Q146" s="124">
        <v>4</v>
      </c>
      <c r="R146" s="113">
        <v>4756.88</v>
      </c>
      <c r="S146" s="255">
        <f t="shared" ref="S146" si="35">R146*Q146*O146</f>
        <v>19027.52</v>
      </c>
      <c r="T146" s="395"/>
      <c r="U146" s="395"/>
      <c r="V146" s="395"/>
      <c r="W146" s="395"/>
      <c r="X146" s="395"/>
    </row>
    <row r="147" spans="1:25" s="8" customFormat="1" ht="15" customHeight="1">
      <c r="A147" s="146"/>
      <c r="B147" s="287" t="s">
        <v>66</v>
      </c>
      <c r="C147" s="288"/>
      <c r="D147" s="289"/>
      <c r="E147" s="131">
        <v>3</v>
      </c>
      <c r="F147" s="97" t="s">
        <v>10</v>
      </c>
      <c r="G147" s="124">
        <v>4</v>
      </c>
      <c r="H147" s="113">
        <v>2300</v>
      </c>
      <c r="I147" s="109">
        <f>H147*G147*E147</f>
        <v>27600</v>
      </c>
      <c r="J147" s="131">
        <v>4</v>
      </c>
      <c r="K147" s="97" t="s">
        <v>10</v>
      </c>
      <c r="L147" s="124">
        <v>4</v>
      </c>
      <c r="M147" s="113">
        <v>2607.8274999999999</v>
      </c>
      <c r="N147" s="109">
        <f>M147*L147*J147</f>
        <v>41725.24</v>
      </c>
      <c r="O147" s="131">
        <v>2</v>
      </c>
      <c r="P147" s="97" t="s">
        <v>10</v>
      </c>
      <c r="Q147" s="124">
        <v>4</v>
      </c>
      <c r="R147" s="113">
        <v>4646.25</v>
      </c>
      <c r="S147" s="255">
        <f>R147*Q147*O147</f>
        <v>37170</v>
      </c>
      <c r="T147" s="395"/>
      <c r="U147" s="395"/>
      <c r="V147" s="395"/>
      <c r="W147" s="395"/>
      <c r="X147" s="395"/>
    </row>
    <row r="148" spans="1:25" s="8" customFormat="1" ht="15" customHeight="1">
      <c r="A148" s="146"/>
      <c r="B148" s="287" t="s">
        <v>67</v>
      </c>
      <c r="C148" s="288"/>
      <c r="D148" s="289"/>
      <c r="E148" s="131">
        <v>3</v>
      </c>
      <c r="F148" s="97" t="s">
        <v>10</v>
      </c>
      <c r="G148" s="124">
        <v>4</v>
      </c>
      <c r="H148" s="113">
        <v>2300</v>
      </c>
      <c r="I148" s="109">
        <f t="shared" ref="I148:I149" si="36">H148*G148*E148</f>
        <v>27600</v>
      </c>
      <c r="J148" s="131">
        <v>4</v>
      </c>
      <c r="K148" s="97" t="s">
        <v>10</v>
      </c>
      <c r="L148" s="124">
        <v>4</v>
      </c>
      <c r="M148" s="113">
        <v>2577.0524999999998</v>
      </c>
      <c r="N148" s="109">
        <f t="shared" ref="N148:N149" si="37">M148*L148*J148</f>
        <v>41232.839999999997</v>
      </c>
      <c r="O148" s="131">
        <v>2</v>
      </c>
      <c r="P148" s="97" t="s">
        <v>10</v>
      </c>
      <c r="Q148" s="124">
        <v>4</v>
      </c>
      <c r="R148" s="113">
        <v>4590.9399999999996</v>
      </c>
      <c r="S148" s="255">
        <f t="shared" ref="S148:S149" si="38">R148*Q148*O148</f>
        <v>36727.519999999997</v>
      </c>
      <c r="T148" s="395"/>
      <c r="U148" s="395"/>
      <c r="V148" s="395"/>
      <c r="W148" s="395"/>
      <c r="X148" s="395"/>
    </row>
    <row r="149" spans="1:25" s="8" customFormat="1" ht="15" customHeight="1">
      <c r="A149" s="146"/>
      <c r="B149" s="382" t="s">
        <v>184</v>
      </c>
      <c r="C149" s="383"/>
      <c r="D149" s="384"/>
      <c r="E149" s="131">
        <v>0</v>
      </c>
      <c r="F149" s="97" t="s">
        <v>10</v>
      </c>
      <c r="G149" s="124">
        <v>0</v>
      </c>
      <c r="H149" s="113">
        <v>0</v>
      </c>
      <c r="I149" s="109">
        <f t="shared" si="36"/>
        <v>0</v>
      </c>
      <c r="J149" s="131">
        <v>0</v>
      </c>
      <c r="K149" s="97" t="s">
        <v>10</v>
      </c>
      <c r="L149" s="124">
        <v>0</v>
      </c>
      <c r="M149" s="113">
        <v>0</v>
      </c>
      <c r="N149" s="109">
        <f t="shared" si="37"/>
        <v>0</v>
      </c>
      <c r="O149" s="131">
        <v>2</v>
      </c>
      <c r="P149" s="97" t="s">
        <v>10</v>
      </c>
      <c r="Q149" s="124">
        <v>4</v>
      </c>
      <c r="R149" s="113">
        <v>4480.3100000000004</v>
      </c>
      <c r="S149" s="255">
        <f t="shared" si="38"/>
        <v>35842.480000000003</v>
      </c>
      <c r="T149" s="395"/>
      <c r="U149" s="395"/>
      <c r="V149" s="395"/>
      <c r="W149" s="395"/>
      <c r="X149" s="395"/>
    </row>
    <row r="150" spans="1:25" s="8" customFormat="1" ht="15" customHeight="1">
      <c r="A150" s="146"/>
      <c r="B150" s="290" t="s">
        <v>50</v>
      </c>
      <c r="C150" s="291"/>
      <c r="D150" s="292"/>
      <c r="E150" s="152">
        <f>SUM(E145:E149)</f>
        <v>8</v>
      </c>
      <c r="F150" s="97"/>
      <c r="G150" s="96"/>
      <c r="H150" s="112"/>
      <c r="I150" s="114">
        <f>SUM(I145:I149)</f>
        <v>72800</v>
      </c>
      <c r="J150" s="152">
        <f>SUM(J145:J149)</f>
        <v>16</v>
      </c>
      <c r="K150" s="97"/>
      <c r="L150" s="96"/>
      <c r="M150" s="112"/>
      <c r="N150" s="114">
        <v>171930.05</v>
      </c>
      <c r="O150" s="152">
        <f>SUM(O145:O149)</f>
        <v>8</v>
      </c>
      <c r="P150" s="97"/>
      <c r="Q150" s="96"/>
      <c r="R150" s="112"/>
      <c r="S150" s="259">
        <v>149565</v>
      </c>
      <c r="T150" s="395"/>
      <c r="U150" s="395"/>
      <c r="V150" s="395"/>
      <c r="W150" s="395"/>
      <c r="X150" s="395"/>
    </row>
    <row r="151" spans="1:25" s="8" customFormat="1" ht="15" customHeight="1">
      <c r="A151" s="146"/>
      <c r="B151" s="211"/>
      <c r="C151" s="212"/>
      <c r="D151" s="213"/>
      <c r="E151" s="152"/>
      <c r="F151" s="97"/>
      <c r="G151" s="96"/>
      <c r="H151" s="112"/>
      <c r="I151" s="114"/>
      <c r="J151" s="152"/>
      <c r="K151" s="97"/>
      <c r="L151" s="96"/>
      <c r="M151" s="112"/>
      <c r="N151" s="114"/>
      <c r="O151" s="152"/>
      <c r="P151" s="97"/>
      <c r="Q151" s="96"/>
      <c r="R151" s="112"/>
      <c r="S151" s="259"/>
      <c r="T151" s="395"/>
      <c r="U151" s="395"/>
      <c r="V151" s="395"/>
      <c r="W151" s="395"/>
      <c r="X151" s="395"/>
    </row>
    <row r="152" spans="1:25" s="8" customFormat="1" ht="15" customHeight="1">
      <c r="A152" s="149" t="s">
        <v>138</v>
      </c>
      <c r="B152" s="317" t="s">
        <v>20</v>
      </c>
      <c r="C152" s="288"/>
      <c r="D152" s="289"/>
      <c r="E152" s="130"/>
      <c r="F152" s="97"/>
      <c r="G152" s="96"/>
      <c r="H152" s="112"/>
      <c r="I152" s="115"/>
      <c r="J152" s="130"/>
      <c r="K152" s="97"/>
      <c r="L152" s="96"/>
      <c r="M152" s="112"/>
      <c r="N152" s="115"/>
      <c r="O152" s="130"/>
      <c r="P152" s="97"/>
      <c r="Q152" s="96"/>
      <c r="R152" s="112"/>
      <c r="S152" s="260"/>
      <c r="T152" s="395"/>
      <c r="U152" s="395"/>
      <c r="V152" s="395"/>
      <c r="W152" s="395"/>
      <c r="X152" s="395"/>
    </row>
    <row r="153" spans="1:25" s="8" customFormat="1" ht="15" customHeight="1">
      <c r="A153" s="146"/>
      <c r="B153" s="324" t="s">
        <v>56</v>
      </c>
      <c r="C153" s="322"/>
      <c r="D153" s="323"/>
      <c r="E153" s="130"/>
      <c r="F153" s="97"/>
      <c r="G153" s="96"/>
      <c r="H153" s="112"/>
      <c r="I153" s="114">
        <f>(I157+I158+I159)*0.003</f>
        <v>19296.504000000001</v>
      </c>
      <c r="J153" s="130"/>
      <c r="K153" s="97"/>
      <c r="L153" s="96"/>
      <c r="M153" s="112"/>
      <c r="N153" s="114">
        <v>17091.419999999998</v>
      </c>
      <c r="O153" s="130"/>
      <c r="P153" s="97"/>
      <c r="Q153" s="96"/>
      <c r="R153" s="112"/>
      <c r="S153" s="259">
        <v>17251.91</v>
      </c>
      <c r="T153" s="395"/>
      <c r="U153" s="395"/>
      <c r="V153" s="395"/>
      <c r="W153" s="395"/>
      <c r="X153" s="395"/>
    </row>
    <row r="154" spans="1:25" s="8" customFormat="1" ht="15" customHeight="1">
      <c r="A154" s="149" t="s">
        <v>196</v>
      </c>
      <c r="B154" s="318" t="s">
        <v>72</v>
      </c>
      <c r="C154" s="319"/>
      <c r="D154" s="320"/>
      <c r="E154" s="130"/>
      <c r="F154" s="97"/>
      <c r="G154" s="96"/>
      <c r="H154" s="112"/>
      <c r="I154" s="114">
        <f>(I157+I158+I159)*0.05</f>
        <v>321608.40000000002</v>
      </c>
      <c r="J154" s="130"/>
      <c r="K154" s="97"/>
      <c r="L154" s="96"/>
      <c r="M154" s="112"/>
      <c r="N154" s="114">
        <v>284856.95</v>
      </c>
      <c r="O154" s="130"/>
      <c r="P154" s="97"/>
      <c r="Q154" s="96"/>
      <c r="R154" s="112"/>
      <c r="S154" s="259">
        <v>287531.78000000003</v>
      </c>
      <c r="T154" s="395"/>
      <c r="U154" s="395"/>
      <c r="V154" s="395"/>
      <c r="W154" s="395"/>
      <c r="X154" s="395"/>
    </row>
    <row r="155" spans="1:25" s="8" customFormat="1" ht="15" customHeight="1">
      <c r="A155" s="146"/>
      <c r="B155" s="321"/>
      <c r="C155" s="322"/>
      <c r="D155" s="323"/>
      <c r="E155" s="130"/>
      <c r="F155" s="97"/>
      <c r="G155" s="96"/>
      <c r="H155" s="112"/>
      <c r="I155" s="109"/>
      <c r="J155" s="130"/>
      <c r="K155" s="97"/>
      <c r="L155" s="96"/>
      <c r="M155" s="112"/>
      <c r="N155" s="109"/>
      <c r="O155" s="130"/>
      <c r="P155" s="97"/>
      <c r="Q155" s="96"/>
      <c r="R155" s="112"/>
      <c r="S155" s="255"/>
      <c r="T155" s="395"/>
      <c r="U155" s="395"/>
      <c r="V155" s="395"/>
      <c r="W155" s="395"/>
      <c r="X155" s="395"/>
    </row>
    <row r="156" spans="1:25" s="8" customFormat="1" ht="15" customHeight="1">
      <c r="A156" s="146"/>
      <c r="B156" s="295" t="s">
        <v>57</v>
      </c>
      <c r="C156" s="296"/>
      <c r="D156" s="297"/>
      <c r="E156" s="130"/>
      <c r="F156" s="97"/>
      <c r="G156" s="96"/>
      <c r="H156" s="112"/>
      <c r="I156" s="109"/>
      <c r="J156" s="130"/>
      <c r="K156" s="97"/>
      <c r="L156" s="96"/>
      <c r="M156" s="112"/>
      <c r="N156" s="109"/>
      <c r="O156" s="130"/>
      <c r="P156" s="97"/>
      <c r="Q156" s="96"/>
      <c r="R156" s="112"/>
      <c r="S156" s="255"/>
      <c r="T156" s="395"/>
      <c r="U156" s="395"/>
      <c r="V156" s="395"/>
      <c r="W156" s="395"/>
      <c r="X156" s="395"/>
    </row>
    <row r="157" spans="1:25" s="8" customFormat="1" ht="15" customHeight="1">
      <c r="A157" s="146"/>
      <c r="B157" s="295" t="s">
        <v>58</v>
      </c>
      <c r="C157" s="307"/>
      <c r="D157" s="308"/>
      <c r="E157" s="130"/>
      <c r="F157" s="97"/>
      <c r="G157" s="96"/>
      <c r="H157" s="112"/>
      <c r="I157" s="117">
        <f>I38</f>
        <v>508550</v>
      </c>
      <c r="J157" s="130"/>
      <c r="K157" s="97"/>
      <c r="L157" s="96"/>
      <c r="M157" s="112"/>
      <c r="N157" s="117">
        <f>N38</f>
        <v>941650</v>
      </c>
      <c r="O157" s="130"/>
      <c r="P157" s="97"/>
      <c r="Q157" s="96"/>
      <c r="R157" s="112"/>
      <c r="S157" s="261">
        <f>S38</f>
        <v>785998</v>
      </c>
      <c r="T157" s="395"/>
      <c r="U157" s="395"/>
      <c r="V157" s="395"/>
      <c r="W157" s="395"/>
      <c r="X157" s="395"/>
      <c r="Y157" s="173"/>
    </row>
    <row r="158" spans="1:25" s="8" customFormat="1" ht="15" customHeight="1">
      <c r="A158" s="146"/>
      <c r="B158" s="295" t="s">
        <v>59</v>
      </c>
      <c r="C158" s="296"/>
      <c r="D158" s="297"/>
      <c r="E158" s="130"/>
      <c r="F158" s="97"/>
      <c r="G158" s="96"/>
      <c r="H158" s="112"/>
      <c r="I158" s="114">
        <f>I53+I71+I87+I96+I121+I102</f>
        <v>4560578</v>
      </c>
      <c r="J158" s="130"/>
      <c r="K158" s="97"/>
      <c r="L158" s="96"/>
      <c r="M158" s="112"/>
      <c r="N158" s="114">
        <f>N53+N71+N87+N96+N121+N102</f>
        <v>3134479.7</v>
      </c>
      <c r="O158" s="130"/>
      <c r="P158" s="97"/>
      <c r="Q158" s="96"/>
      <c r="R158" s="112"/>
      <c r="S158" s="259">
        <f>S53+S71+S87+S96+S121+S102</f>
        <v>3664484.1</v>
      </c>
      <c r="T158" s="395"/>
      <c r="U158" s="395"/>
      <c r="V158" s="395"/>
      <c r="W158" s="395"/>
      <c r="X158" s="395"/>
      <c r="Y158" s="173"/>
    </row>
    <row r="159" spans="1:25" s="8" customFormat="1" ht="15" customHeight="1">
      <c r="A159" s="146"/>
      <c r="B159" s="295" t="s">
        <v>38</v>
      </c>
      <c r="C159" s="296"/>
      <c r="D159" s="297"/>
      <c r="E159" s="130"/>
      <c r="F159" s="97"/>
      <c r="G159" s="96"/>
      <c r="H159" s="112"/>
      <c r="I159" s="114">
        <f>I130+I142+I150</f>
        <v>1363040</v>
      </c>
      <c r="J159" s="130"/>
      <c r="K159" s="97"/>
      <c r="L159" s="96"/>
      <c r="M159" s="112"/>
      <c r="N159" s="114">
        <f>N130+N142+N150</f>
        <v>1621009.32</v>
      </c>
      <c r="O159" s="130"/>
      <c r="P159" s="97"/>
      <c r="Q159" s="96"/>
      <c r="R159" s="112"/>
      <c r="S159" s="259">
        <f>S130+S142+S150</f>
        <v>1300153.5</v>
      </c>
      <c r="T159" s="395"/>
      <c r="U159" s="395"/>
      <c r="V159" s="395"/>
      <c r="W159" s="395"/>
      <c r="X159" s="395"/>
      <c r="Y159" s="173"/>
    </row>
    <row r="160" spans="1:25" s="8" customFormat="1" ht="15" customHeight="1">
      <c r="A160" s="146"/>
      <c r="B160" s="295" t="s">
        <v>60</v>
      </c>
      <c r="C160" s="296"/>
      <c r="D160" s="297"/>
      <c r="E160" s="130"/>
      <c r="F160" s="97"/>
      <c r="G160" s="96"/>
      <c r="H160" s="112"/>
      <c r="I160" s="114">
        <f>(I157+I158+I159)*0.15</f>
        <v>964825.2</v>
      </c>
      <c r="J160" s="130"/>
      <c r="K160" s="97"/>
      <c r="L160" s="96"/>
      <c r="M160" s="112"/>
      <c r="N160" s="114">
        <f>(N157+N158+N159)*0.15</f>
        <v>854570.853</v>
      </c>
      <c r="O160" s="130"/>
      <c r="P160" s="97"/>
      <c r="Q160" s="96"/>
      <c r="R160" s="112"/>
      <c r="S160" s="259">
        <v>690076.27</v>
      </c>
      <c r="T160" s="395"/>
      <c r="U160" s="395"/>
      <c r="V160" s="395"/>
      <c r="W160" s="395"/>
      <c r="X160" s="395"/>
      <c r="Y160" s="173"/>
    </row>
    <row r="161" spans="1:24" s="8" customFormat="1" ht="15" customHeight="1">
      <c r="A161" s="146"/>
      <c r="B161" s="298" t="s">
        <v>61</v>
      </c>
      <c r="C161" s="299"/>
      <c r="D161" s="300"/>
      <c r="E161" s="130"/>
      <c r="F161" s="97"/>
      <c r="G161" s="96"/>
      <c r="H161" s="112"/>
      <c r="I161" s="114">
        <f>SUM(I153:I160)</f>
        <v>7737898.1040000003</v>
      </c>
      <c r="J161" s="130"/>
      <c r="K161" s="97"/>
      <c r="L161" s="96"/>
      <c r="M161" s="112"/>
      <c r="N161" s="114">
        <f>SUM(N153:N160)</f>
        <v>6853658.2430000007</v>
      </c>
      <c r="O161" s="130"/>
      <c r="P161" s="97"/>
      <c r="Q161" s="96"/>
      <c r="R161" s="112"/>
      <c r="S161" s="259">
        <f>SUM(S153:S160)</f>
        <v>6745495.5600000005</v>
      </c>
      <c r="T161" s="395"/>
      <c r="U161" s="395"/>
      <c r="V161" s="395"/>
      <c r="W161" s="395"/>
      <c r="X161" s="395"/>
    </row>
    <row r="162" spans="1:24" s="8" customFormat="1" ht="15" customHeight="1" thickBot="1">
      <c r="A162" s="146"/>
      <c r="B162" s="301" t="s">
        <v>62</v>
      </c>
      <c r="C162" s="302"/>
      <c r="D162" s="303"/>
      <c r="E162" s="302" t="s">
        <v>183</v>
      </c>
      <c r="F162" s="302"/>
      <c r="G162" s="302"/>
      <c r="H162" s="316"/>
      <c r="I162" s="109"/>
      <c r="J162" s="302" t="s">
        <v>182</v>
      </c>
      <c r="K162" s="302"/>
      <c r="L162" s="302"/>
      <c r="M162" s="316"/>
      <c r="N162" s="109"/>
      <c r="O162" s="302" t="s">
        <v>185</v>
      </c>
      <c r="P162" s="302"/>
      <c r="Q162" s="302"/>
      <c r="R162" s="316"/>
      <c r="S162" s="255"/>
      <c r="T162" s="395"/>
      <c r="U162" s="395"/>
      <c r="V162" s="395"/>
      <c r="W162" s="395"/>
      <c r="X162" s="395"/>
    </row>
    <row r="163" spans="1:24" s="8" customFormat="1" ht="22.5" customHeight="1" thickBot="1">
      <c r="A163" s="151"/>
      <c r="B163" s="304" t="s">
        <v>32</v>
      </c>
      <c r="C163" s="305"/>
      <c r="D163" s="306"/>
      <c r="E163" s="107"/>
      <c r="F163" s="105"/>
      <c r="G163" s="106"/>
      <c r="H163" s="116" t="s">
        <v>63</v>
      </c>
      <c r="I163" s="132">
        <f>I161</f>
        <v>7737898.1040000003</v>
      </c>
      <c r="J163" s="107"/>
      <c r="K163" s="105"/>
      <c r="L163" s="106"/>
      <c r="M163" s="116" t="s">
        <v>63</v>
      </c>
      <c r="N163" s="132">
        <f>N161</f>
        <v>6853658.2430000007</v>
      </c>
      <c r="O163" s="107"/>
      <c r="P163" s="105"/>
      <c r="Q163" s="106"/>
      <c r="R163" s="116" t="s">
        <v>63</v>
      </c>
      <c r="S163" s="132">
        <f>S161</f>
        <v>6745495.5600000005</v>
      </c>
      <c r="T163" s="262"/>
      <c r="U163" s="263"/>
      <c r="V163" s="264"/>
      <c r="W163" s="265" t="s">
        <v>63</v>
      </c>
      <c r="X163" s="266">
        <f>X161</f>
        <v>0</v>
      </c>
    </row>
    <row r="164" spans="1:24">
      <c r="A164" s="102"/>
      <c r="B164" s="103"/>
      <c r="C164" s="103"/>
      <c r="D164" s="103"/>
      <c r="E164" s="103"/>
      <c r="F164" s="103"/>
      <c r="G164" s="103"/>
      <c r="H164" s="103"/>
      <c r="I164" s="104"/>
      <c r="J164" s="103"/>
      <c r="K164" s="103"/>
      <c r="L164" s="103"/>
      <c r="M164" s="103"/>
      <c r="N164" s="104"/>
      <c r="O164" s="103"/>
      <c r="P164" s="103"/>
      <c r="Q164" s="103"/>
      <c r="R164" s="103"/>
      <c r="S164" s="104"/>
      <c r="T164" s="103"/>
      <c r="U164" s="103"/>
      <c r="V164" s="103"/>
      <c r="W164" s="103"/>
      <c r="X164" s="104"/>
    </row>
    <row r="165" spans="1:24">
      <c r="A165" s="309" t="s">
        <v>11</v>
      </c>
      <c r="B165" s="310"/>
      <c r="C165" s="310"/>
      <c r="D165" s="103"/>
      <c r="E165" s="103"/>
      <c r="F165" s="103"/>
      <c r="G165" s="103"/>
      <c r="H165" s="103"/>
      <c r="I165" s="104"/>
      <c r="J165" s="103"/>
      <c r="K165" s="103"/>
      <c r="L165" s="103"/>
      <c r="M165" s="103"/>
      <c r="N165" s="104"/>
      <c r="O165" s="103"/>
      <c r="P165" s="103"/>
      <c r="Q165" s="103"/>
      <c r="R165" s="103"/>
      <c r="S165" s="104"/>
      <c r="T165" s="103"/>
      <c r="U165" s="103"/>
      <c r="V165" s="103"/>
      <c r="W165" s="103"/>
      <c r="X165" s="104"/>
    </row>
    <row r="166" spans="1:24">
      <c r="A166" s="102"/>
      <c r="B166" s="103"/>
      <c r="C166" s="103"/>
      <c r="D166" s="103"/>
      <c r="E166" s="103"/>
      <c r="F166" s="103"/>
      <c r="G166" s="103"/>
      <c r="H166" s="103"/>
      <c r="I166" s="104"/>
      <c r="J166" s="103"/>
      <c r="K166" s="103"/>
      <c r="L166" s="103"/>
      <c r="M166" s="103"/>
      <c r="N166" s="104"/>
      <c r="O166" s="103"/>
      <c r="P166" s="103"/>
      <c r="Q166" s="103"/>
      <c r="R166" s="103"/>
      <c r="S166" s="104"/>
      <c r="T166" s="103"/>
      <c r="U166" s="103"/>
      <c r="V166" s="103"/>
      <c r="W166" s="103"/>
      <c r="X166" s="104"/>
    </row>
    <row r="167" spans="1:24">
      <c r="A167" s="293" t="s">
        <v>40</v>
      </c>
      <c r="B167" s="294"/>
      <c r="C167" s="294"/>
      <c r="D167" s="103"/>
      <c r="E167" s="103"/>
      <c r="F167" s="103"/>
      <c r="G167" s="103"/>
      <c r="H167" s="103"/>
      <c r="I167" s="104"/>
      <c r="J167" s="103"/>
      <c r="K167" s="103"/>
      <c r="L167" s="103"/>
      <c r="M167" s="103"/>
      <c r="N167" s="104"/>
      <c r="O167" s="103"/>
      <c r="P167" s="103"/>
      <c r="Q167" s="103"/>
      <c r="R167" s="103"/>
      <c r="S167" s="104"/>
      <c r="T167" s="103"/>
      <c r="U167" s="103"/>
      <c r="V167" s="103"/>
      <c r="W167" s="103"/>
      <c r="X167" s="104"/>
    </row>
    <row r="168" spans="1:24">
      <c r="A168" s="14" t="s">
        <v>77</v>
      </c>
      <c r="B168" s="16"/>
      <c r="C168" s="16"/>
      <c r="D168" s="153"/>
      <c r="E168" s="9"/>
      <c r="F168" s="9"/>
      <c r="G168" s="9"/>
      <c r="H168" s="10"/>
      <c r="I168" s="11" t="s">
        <v>64</v>
      </c>
      <c r="J168" s="9"/>
      <c r="K168" s="9"/>
      <c r="L168" s="9"/>
      <c r="M168" s="10"/>
      <c r="N168" s="11" t="s">
        <v>64</v>
      </c>
      <c r="O168" s="9"/>
      <c r="P168" s="9"/>
      <c r="Q168" s="9"/>
      <c r="R168" s="10"/>
      <c r="S168" s="11" t="s">
        <v>64</v>
      </c>
      <c r="T168" s="9"/>
      <c r="U168" s="9"/>
      <c r="V168" s="9"/>
      <c r="W168" s="10"/>
      <c r="X168" s="11" t="s">
        <v>64</v>
      </c>
    </row>
    <row r="169" spans="1:24">
      <c r="E169" s="9"/>
      <c r="F169" s="9"/>
      <c r="G169" s="9"/>
      <c r="H169" s="10"/>
      <c r="I169" s="11"/>
      <c r="J169" s="9"/>
      <c r="K169" s="9"/>
      <c r="L169" s="9"/>
      <c r="M169" s="10"/>
      <c r="N169" s="11"/>
      <c r="O169" s="9"/>
      <c r="P169" s="9"/>
      <c r="Q169" s="9"/>
      <c r="R169" s="10"/>
      <c r="S169" s="11"/>
      <c r="T169" s="9"/>
      <c r="U169" s="9"/>
      <c r="V169" s="9"/>
      <c r="W169" s="10"/>
      <c r="X169" s="11"/>
    </row>
    <row r="170" spans="1:24">
      <c r="A170" t="s">
        <v>29</v>
      </c>
      <c r="B170" s="16"/>
      <c r="C170" s="16"/>
      <c r="D170" s="16"/>
      <c r="E170" s="9"/>
      <c r="F170" s="9"/>
      <c r="G170" s="9"/>
      <c r="H170" s="10"/>
      <c r="I170" s="11"/>
      <c r="J170" s="9"/>
      <c r="K170" s="9"/>
      <c r="L170" s="9"/>
      <c r="M170" s="10"/>
      <c r="N170" s="11"/>
      <c r="O170" s="9"/>
      <c r="P170" s="9"/>
      <c r="Q170" s="9"/>
      <c r="R170" s="10"/>
      <c r="S170" s="11"/>
      <c r="T170" s="9"/>
      <c r="U170" s="9"/>
      <c r="V170" s="9"/>
      <c r="W170" s="10"/>
      <c r="X170" s="11"/>
    </row>
    <row r="171" spans="1:24">
      <c r="A171"/>
      <c r="B171"/>
      <c r="C171"/>
      <c r="D171"/>
      <c r="E171" s="9"/>
      <c r="F171" s="9"/>
      <c r="G171" s="9"/>
      <c r="H171" s="10"/>
      <c r="I171" s="11"/>
      <c r="J171" s="9"/>
      <c r="K171" s="9"/>
      <c r="L171" s="9"/>
      <c r="M171" s="10"/>
      <c r="N171" s="11"/>
      <c r="O171" s="9"/>
      <c r="P171" s="9"/>
      <c r="Q171" s="9"/>
      <c r="R171" s="10"/>
      <c r="S171" s="11"/>
      <c r="T171" s="9"/>
      <c r="U171" s="9"/>
      <c r="V171" s="9"/>
      <c r="W171" s="10"/>
      <c r="X171" s="11"/>
    </row>
    <row r="172" spans="1:24">
      <c r="A172" s="23" t="s">
        <v>97</v>
      </c>
      <c r="B172"/>
      <c r="C172"/>
      <c r="D172" s="40"/>
      <c r="E172" s="9"/>
      <c r="F172" s="9"/>
      <c r="G172" s="9"/>
      <c r="H172" s="10"/>
      <c r="I172" s="11"/>
      <c r="J172" s="9"/>
      <c r="K172" s="9"/>
      <c r="L172" s="9"/>
      <c r="M172" s="10"/>
      <c r="N172" s="11"/>
      <c r="O172" s="9"/>
      <c r="P172" s="9"/>
      <c r="Q172" s="9"/>
      <c r="R172" s="10"/>
      <c r="S172" s="11"/>
      <c r="T172" s="9"/>
      <c r="U172" s="9"/>
      <c r="V172" s="9"/>
      <c r="W172" s="10"/>
      <c r="X172" s="11"/>
    </row>
    <row r="173" spans="1:24">
      <c r="A173" t="s">
        <v>76</v>
      </c>
      <c r="B173"/>
      <c r="C173"/>
      <c r="D173" s="154"/>
      <c r="E173" s="9"/>
      <c r="F173" s="9"/>
      <c r="G173" s="9"/>
      <c r="H173" s="10"/>
      <c r="I173" s="11"/>
      <c r="J173" s="9"/>
      <c r="K173" s="9"/>
      <c r="L173" s="9"/>
      <c r="M173" s="10"/>
      <c r="N173" s="11"/>
      <c r="O173" s="9"/>
      <c r="P173" s="9"/>
      <c r="Q173" s="9"/>
      <c r="R173" s="10"/>
      <c r="S173" s="11"/>
      <c r="T173" s="9"/>
      <c r="U173" s="9"/>
      <c r="V173" s="9"/>
      <c r="W173" s="10"/>
      <c r="X173" s="11"/>
    </row>
    <row r="174" spans="1:24">
      <c r="E174" s="9"/>
      <c r="F174" s="9"/>
      <c r="G174" s="9"/>
      <c r="H174" s="10"/>
      <c r="I174" s="11"/>
      <c r="J174" s="9"/>
      <c r="K174" s="9"/>
      <c r="L174" s="9"/>
      <c r="M174" s="10"/>
      <c r="N174" s="11"/>
      <c r="O174" s="9"/>
      <c r="P174" s="9"/>
      <c r="Q174" s="9"/>
      <c r="R174" s="10"/>
      <c r="S174" s="11"/>
      <c r="T174" s="9"/>
      <c r="U174" s="9"/>
      <c r="V174" s="9"/>
      <c r="W174" s="10"/>
      <c r="X174" s="11"/>
    </row>
    <row r="175" spans="1:24">
      <c r="E175" s="2"/>
      <c r="F175" s="2"/>
      <c r="G175" s="13"/>
      <c r="H175" s="3"/>
      <c r="I175" s="3"/>
      <c r="J175" s="2"/>
      <c r="K175" s="2"/>
      <c r="L175" s="13"/>
      <c r="M175" s="3"/>
      <c r="N175" s="3"/>
      <c r="O175" s="2"/>
      <c r="P175" s="2"/>
      <c r="Q175" s="13"/>
      <c r="R175" s="3"/>
      <c r="S175" s="3"/>
      <c r="T175" s="2"/>
      <c r="U175" s="2"/>
      <c r="V175" s="13"/>
      <c r="W175" s="3"/>
      <c r="X175" s="3"/>
    </row>
    <row r="176" spans="1:24">
      <c r="E176" s="13"/>
      <c r="F176" s="13"/>
      <c r="G176" s="13"/>
      <c r="H176" s="3"/>
      <c r="I176" s="3"/>
      <c r="J176" s="13"/>
      <c r="K176" s="13"/>
      <c r="L176" s="13"/>
      <c r="M176" s="3"/>
      <c r="N176" s="3"/>
      <c r="O176" s="13"/>
      <c r="P176" s="13"/>
      <c r="Q176" s="13"/>
      <c r="R176" s="3"/>
      <c r="S176" s="3"/>
      <c r="T176" s="13"/>
      <c r="U176" s="13"/>
      <c r="V176" s="13"/>
      <c r="W176" s="3"/>
      <c r="X176" s="3"/>
    </row>
    <row r="177" spans="5:24">
      <c r="E177" s="13"/>
      <c r="F177" s="13"/>
      <c r="G177" s="13"/>
      <c r="H177" s="3"/>
      <c r="I177" s="3"/>
      <c r="J177" s="13"/>
      <c r="K177" s="13"/>
      <c r="L177" s="13"/>
      <c r="M177" s="3"/>
      <c r="N177" s="3"/>
      <c r="O177" s="13"/>
      <c r="P177" s="13"/>
      <c r="Q177" s="13"/>
      <c r="R177" s="3"/>
      <c r="S177" s="3"/>
      <c r="T177" s="13"/>
      <c r="U177" s="13"/>
      <c r="V177" s="13"/>
      <c r="W177" s="3"/>
      <c r="X177" s="3"/>
    </row>
    <row r="178" spans="5:24">
      <c r="E178" s="2"/>
      <c r="F178" s="2"/>
      <c r="G178" s="13"/>
      <c r="H178" s="3"/>
      <c r="I178" s="3"/>
      <c r="J178" s="2"/>
      <c r="K178" s="2"/>
      <c r="L178" s="13"/>
      <c r="M178" s="3"/>
      <c r="N178" s="3"/>
      <c r="O178" s="2"/>
      <c r="P178" s="2"/>
      <c r="Q178" s="13"/>
      <c r="R178" s="3"/>
      <c r="S178" s="3"/>
      <c r="T178" s="2"/>
      <c r="U178" s="2"/>
      <c r="V178" s="13"/>
      <c r="W178" s="3"/>
      <c r="X178" s="3"/>
    </row>
    <row r="179" spans="5:24">
      <c r="E179" s="2"/>
      <c r="F179" s="2"/>
      <c r="G179" s="13"/>
      <c r="H179" s="3"/>
      <c r="I179" s="3"/>
      <c r="J179" s="2"/>
      <c r="K179" s="2"/>
      <c r="L179" s="13"/>
      <c r="M179" s="3"/>
      <c r="N179" s="3"/>
      <c r="O179" s="2"/>
      <c r="P179" s="2"/>
      <c r="Q179" s="13"/>
      <c r="R179" s="3"/>
      <c r="S179" s="3"/>
      <c r="T179" s="2"/>
      <c r="U179" s="2"/>
      <c r="V179" s="13"/>
      <c r="W179" s="3"/>
      <c r="X179" s="3"/>
    </row>
  </sheetData>
  <mergeCells count="172">
    <mergeCell ref="B163:D163"/>
    <mergeCell ref="A165:C165"/>
    <mergeCell ref="A167:C167"/>
    <mergeCell ref="T15:X162"/>
    <mergeCell ref="B36:D36"/>
    <mergeCell ref="B129:D129"/>
    <mergeCell ref="B141:D141"/>
    <mergeCell ref="B161:D161"/>
    <mergeCell ref="B162:D162"/>
    <mergeCell ref="E162:H162"/>
    <mergeCell ref="J162:M162"/>
    <mergeCell ref="O162:R162"/>
    <mergeCell ref="B155:D155"/>
    <mergeCell ref="B156:D156"/>
    <mergeCell ref="B157:D157"/>
    <mergeCell ref="B158:D158"/>
    <mergeCell ref="B159:D159"/>
    <mergeCell ref="B160:D160"/>
    <mergeCell ref="B148:D148"/>
    <mergeCell ref="B149:D149"/>
    <mergeCell ref="B150:D150"/>
    <mergeCell ref="B152:D152"/>
    <mergeCell ref="B153:D153"/>
    <mergeCell ref="B154:D154"/>
    <mergeCell ref="B140:D140"/>
    <mergeCell ref="B142:D142"/>
    <mergeCell ref="B144:D144"/>
    <mergeCell ref="B145:D145"/>
    <mergeCell ref="B146:D146"/>
    <mergeCell ref="B147:D147"/>
    <mergeCell ref="B133:D133"/>
    <mergeCell ref="B134:D134"/>
    <mergeCell ref="B135:D135"/>
    <mergeCell ref="B136:D136"/>
    <mergeCell ref="B137:D137"/>
    <mergeCell ref="B138:D138"/>
    <mergeCell ref="B124:D124"/>
    <mergeCell ref="B125:D125"/>
    <mergeCell ref="B127:D127"/>
    <mergeCell ref="B130:D130"/>
    <mergeCell ref="B132:D132"/>
    <mergeCell ref="B115:D115"/>
    <mergeCell ref="B116:D116"/>
    <mergeCell ref="B120:D120"/>
    <mergeCell ref="B121:D121"/>
    <mergeCell ref="B122:D122"/>
    <mergeCell ref="B123:D123"/>
    <mergeCell ref="B109:D109"/>
    <mergeCell ref="B110:D110"/>
    <mergeCell ref="B111:D111"/>
    <mergeCell ref="B112:D112"/>
    <mergeCell ref="B113:D113"/>
    <mergeCell ref="B114:D114"/>
    <mergeCell ref="B96:D96"/>
    <mergeCell ref="B104:D104"/>
    <mergeCell ref="B105:D105"/>
    <mergeCell ref="B106:D106"/>
    <mergeCell ref="B107:D107"/>
    <mergeCell ref="B108:D108"/>
    <mergeCell ref="B99:D99"/>
    <mergeCell ref="B100:D100"/>
    <mergeCell ref="B101:D101"/>
    <mergeCell ref="B102:D102"/>
    <mergeCell ref="B103:D103"/>
    <mergeCell ref="B90:D90"/>
    <mergeCell ref="B91:D91"/>
    <mergeCell ref="B92:D92"/>
    <mergeCell ref="B93:D93"/>
    <mergeCell ref="B94:D94"/>
    <mergeCell ref="B95:D95"/>
    <mergeCell ref="B83:D83"/>
    <mergeCell ref="B84:D84"/>
    <mergeCell ref="B85:D85"/>
    <mergeCell ref="B86:D86"/>
    <mergeCell ref="B87:D87"/>
    <mergeCell ref="B89:D89"/>
    <mergeCell ref="B77:D77"/>
    <mergeCell ref="B78:D78"/>
    <mergeCell ref="B79:D79"/>
    <mergeCell ref="B80:D80"/>
    <mergeCell ref="B81:D81"/>
    <mergeCell ref="B82:D82"/>
    <mergeCell ref="B70:D70"/>
    <mergeCell ref="B71:D71"/>
    <mergeCell ref="B73:D73"/>
    <mergeCell ref="B74:D74"/>
    <mergeCell ref="B75:D75"/>
    <mergeCell ref="B76:D76"/>
    <mergeCell ref="B64:D64"/>
    <mergeCell ref="B65:D65"/>
    <mergeCell ref="B66:D66"/>
    <mergeCell ref="B67:D67"/>
    <mergeCell ref="B68:D68"/>
    <mergeCell ref="B69:D69"/>
    <mergeCell ref="B58:D58"/>
    <mergeCell ref="B59:D59"/>
    <mergeCell ref="B60:D60"/>
    <mergeCell ref="B61:D61"/>
    <mergeCell ref="B62:D62"/>
    <mergeCell ref="B63:D63"/>
    <mergeCell ref="B51:D51"/>
    <mergeCell ref="B52:D52"/>
    <mergeCell ref="B53:D53"/>
    <mergeCell ref="B55:D55"/>
    <mergeCell ref="B56:D56"/>
    <mergeCell ref="B57:D57"/>
    <mergeCell ref="B45:D45"/>
    <mergeCell ref="B46:D46"/>
    <mergeCell ref="B47:D47"/>
    <mergeCell ref="B48:D48"/>
    <mergeCell ref="B49:D49"/>
    <mergeCell ref="B50:D50"/>
    <mergeCell ref="B38:D38"/>
    <mergeCell ref="B40:D40"/>
    <mergeCell ref="B41:D41"/>
    <mergeCell ref="B42:D42"/>
    <mergeCell ref="B43:D43"/>
    <mergeCell ref="B44:D44"/>
    <mergeCell ref="B29:D29"/>
    <mergeCell ref="B30:D30"/>
    <mergeCell ref="B31:D31"/>
    <mergeCell ref="B34:D34"/>
    <mergeCell ref="B35:D35"/>
    <mergeCell ref="B37:D37"/>
    <mergeCell ref="B17:D17"/>
    <mergeCell ref="B18:D18"/>
    <mergeCell ref="B19:D19"/>
    <mergeCell ref="B26:D26"/>
    <mergeCell ref="B27:D27"/>
    <mergeCell ref="B28:D28"/>
    <mergeCell ref="U13:U14"/>
    <mergeCell ref="V13:V14"/>
    <mergeCell ref="W13:W14"/>
    <mergeCell ref="X13:X14"/>
    <mergeCell ref="B15:D15"/>
    <mergeCell ref="B16:D16"/>
    <mergeCell ref="O13:O14"/>
    <mergeCell ref="P13:P14"/>
    <mergeCell ref="Q13:Q14"/>
    <mergeCell ref="R13:R14"/>
    <mergeCell ref="S13:S14"/>
    <mergeCell ref="T13:T14"/>
    <mergeCell ref="I13:I14"/>
    <mergeCell ref="J13:J14"/>
    <mergeCell ref="K13:K14"/>
    <mergeCell ref="L13:L14"/>
    <mergeCell ref="M13:M14"/>
    <mergeCell ref="N13:N14"/>
    <mergeCell ref="A1:C4"/>
    <mergeCell ref="D1:U2"/>
    <mergeCell ref="V1:X4"/>
    <mergeCell ref="D3:U4"/>
    <mergeCell ref="H6:I6"/>
    <mergeCell ref="M6:N6"/>
    <mergeCell ref="R6:S6"/>
    <mergeCell ref="W6:X6"/>
    <mergeCell ref="B98:D98"/>
    <mergeCell ref="A13:A14"/>
    <mergeCell ref="B13:D14"/>
    <mergeCell ref="E13:E14"/>
    <mergeCell ref="F13:F14"/>
    <mergeCell ref="G13:G14"/>
    <mergeCell ref="H13:H14"/>
    <mergeCell ref="D7:S7"/>
    <mergeCell ref="W7:X7"/>
    <mergeCell ref="D8:U8"/>
    <mergeCell ref="W8:X8"/>
    <mergeCell ref="B10:X10"/>
    <mergeCell ref="E12:I12"/>
    <mergeCell ref="J12:N12"/>
    <mergeCell ref="O12:S12"/>
    <mergeCell ref="T12:X12"/>
  </mergeCells>
  <printOptions horizontalCentered="1" verticalCentered="1"/>
  <pageMargins left="0" right="0" top="0" bottom="0" header="0.3" footer="0.3"/>
  <pageSetup paperSize="8" scale="4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I147"/>
  <sheetViews>
    <sheetView zoomScaleNormal="100" workbookViewId="0">
      <selection activeCell="D148" sqref="D148"/>
    </sheetView>
  </sheetViews>
  <sheetFormatPr defaultRowHeight="15"/>
  <cols>
    <col min="1" max="2" width="6.140625" customWidth="1"/>
    <col min="3" max="3" width="8.140625" customWidth="1"/>
    <col min="4" max="4" width="65.5703125" customWidth="1"/>
    <col min="5" max="5" width="7.85546875" customWidth="1"/>
    <col min="6" max="6" width="8.85546875" customWidth="1"/>
    <col min="7" max="7" width="8.140625" customWidth="1"/>
    <col min="8" max="8" width="17.5703125" customWidth="1"/>
    <col min="9" max="9" width="18.85546875" customWidth="1"/>
  </cols>
  <sheetData>
    <row r="1" spans="1:9">
      <c r="A1" s="2"/>
      <c r="B1" s="2"/>
      <c r="C1" s="2"/>
      <c r="D1" s="2"/>
      <c r="E1" s="3"/>
      <c r="F1" s="3"/>
      <c r="G1" s="3"/>
      <c r="H1" s="4"/>
      <c r="I1" s="5"/>
    </row>
    <row r="2" spans="1:9">
      <c r="A2" s="2"/>
      <c r="B2" s="2"/>
      <c r="C2" s="2"/>
      <c r="D2" s="2"/>
      <c r="E2" s="3"/>
      <c r="F2" s="3"/>
      <c r="G2" s="3"/>
      <c r="H2" s="4"/>
      <c r="I2" s="5"/>
    </row>
    <row r="3" spans="1:9">
      <c r="A3" s="2"/>
      <c r="B3" s="2"/>
      <c r="C3" s="2"/>
      <c r="D3" s="2"/>
      <c r="E3" s="3"/>
      <c r="F3" s="3"/>
      <c r="G3" s="3"/>
      <c r="H3" s="4"/>
      <c r="I3" s="5"/>
    </row>
    <row r="4" spans="1:9">
      <c r="A4" s="2"/>
      <c r="B4" s="2"/>
      <c r="C4" s="2"/>
      <c r="D4" s="2"/>
      <c r="E4" s="3"/>
      <c r="F4" s="3"/>
      <c r="G4" s="3"/>
      <c r="H4" s="4"/>
      <c r="I4" s="5"/>
    </row>
    <row r="5" spans="1:9">
      <c r="A5" s="2"/>
      <c r="B5" s="2"/>
      <c r="C5" s="2"/>
      <c r="D5" s="2"/>
      <c r="E5" s="3"/>
      <c r="F5" s="3"/>
      <c r="G5" s="3"/>
      <c r="H5" s="4"/>
      <c r="I5" s="5"/>
    </row>
    <row r="6" spans="1:9" ht="29.25" customHeight="1">
      <c r="A6" s="1" t="s">
        <v>0</v>
      </c>
      <c r="B6" s="2"/>
      <c r="C6" s="1" t="s">
        <v>1</v>
      </c>
      <c r="D6" s="432" t="s">
        <v>36</v>
      </c>
      <c r="E6" s="432"/>
      <c r="F6" s="432"/>
      <c r="G6" s="432"/>
      <c r="H6" s="432"/>
      <c r="I6" s="432"/>
    </row>
    <row r="7" spans="1:9">
      <c r="A7" s="1" t="s">
        <v>2</v>
      </c>
      <c r="B7" s="2"/>
      <c r="C7" s="1" t="s">
        <v>1</v>
      </c>
      <c r="D7" s="1" t="s">
        <v>26</v>
      </c>
      <c r="E7" s="3"/>
      <c r="F7" s="3"/>
      <c r="G7" s="3"/>
      <c r="H7" s="4"/>
      <c r="I7" s="5"/>
    </row>
    <row r="8" spans="1:9">
      <c r="A8" s="1" t="s">
        <v>3</v>
      </c>
      <c r="B8" s="2"/>
      <c r="C8" s="1" t="s">
        <v>1</v>
      </c>
      <c r="D8" s="6" t="s">
        <v>37</v>
      </c>
      <c r="E8" s="3"/>
      <c r="F8" s="3"/>
      <c r="G8" s="3"/>
      <c r="H8" s="4"/>
      <c r="I8" s="5"/>
    </row>
    <row r="9" spans="1:9" ht="15.75" thickBot="1">
      <c r="A9" s="1" t="s">
        <v>13</v>
      </c>
      <c r="B9" s="2"/>
      <c r="C9" s="1" t="s">
        <v>1</v>
      </c>
      <c r="D9" s="18">
        <v>735238129</v>
      </c>
      <c r="E9" s="3"/>
      <c r="F9" s="3"/>
      <c r="G9" s="3"/>
      <c r="H9" s="4"/>
      <c r="I9" s="5"/>
    </row>
    <row r="10" spans="1:9" ht="15.75" thickBot="1">
      <c r="A10" s="436" t="s">
        <v>14</v>
      </c>
      <c r="B10" s="437"/>
      <c r="C10" s="1" t="s">
        <v>1</v>
      </c>
      <c r="D10" s="7"/>
      <c r="E10" s="441" t="s">
        <v>24</v>
      </c>
      <c r="F10" s="442"/>
      <c r="G10" s="442"/>
      <c r="H10" s="442"/>
      <c r="I10" s="443"/>
    </row>
    <row r="11" spans="1:9" ht="15.75" thickBot="1">
      <c r="A11" s="1"/>
      <c r="B11" s="2"/>
      <c r="C11" s="2"/>
      <c r="D11" s="17"/>
      <c r="E11" s="438"/>
      <c r="F11" s="439"/>
      <c r="G11" s="439"/>
      <c r="H11" s="439"/>
      <c r="I11" s="440"/>
    </row>
    <row r="12" spans="1:9">
      <c r="A12" s="410" t="s">
        <v>4</v>
      </c>
      <c r="B12" s="416" t="s">
        <v>5</v>
      </c>
      <c r="C12" s="416"/>
      <c r="D12" s="417"/>
      <c r="E12" s="420" t="s">
        <v>8</v>
      </c>
      <c r="F12" s="422" t="s">
        <v>33</v>
      </c>
      <c r="G12" s="416" t="s">
        <v>34</v>
      </c>
      <c r="H12" s="419" t="s">
        <v>6</v>
      </c>
      <c r="I12" s="415" t="s">
        <v>7</v>
      </c>
    </row>
    <row r="13" spans="1:9" ht="15.75" thickBot="1">
      <c r="A13" s="411"/>
      <c r="B13" s="370"/>
      <c r="C13" s="370"/>
      <c r="D13" s="418"/>
      <c r="E13" s="421"/>
      <c r="F13" s="423"/>
      <c r="G13" s="364"/>
      <c r="H13" s="367"/>
      <c r="I13" s="369"/>
    </row>
    <row r="14" spans="1:9">
      <c r="A14" s="49"/>
      <c r="B14" s="433"/>
      <c r="C14" s="434"/>
      <c r="D14" s="435"/>
      <c r="E14" s="51"/>
      <c r="F14" s="52"/>
      <c r="G14" s="52"/>
      <c r="H14" s="52"/>
      <c r="I14" s="37"/>
    </row>
    <row r="15" spans="1:9">
      <c r="A15" s="53"/>
      <c r="B15" s="424"/>
      <c r="C15" s="425"/>
      <c r="D15" s="426"/>
      <c r="E15" s="30"/>
      <c r="F15" s="29"/>
      <c r="G15" s="27"/>
      <c r="H15" s="28"/>
      <c r="I15" s="25"/>
    </row>
    <row r="16" spans="1:9">
      <c r="A16" s="53"/>
      <c r="B16" s="424"/>
      <c r="C16" s="425"/>
      <c r="D16" s="426"/>
      <c r="E16" s="30"/>
      <c r="F16" s="29"/>
      <c r="G16" s="27"/>
      <c r="H16" s="28"/>
      <c r="I16" s="25"/>
    </row>
    <row r="17" spans="1:9">
      <c r="A17" s="53"/>
      <c r="B17" s="424"/>
      <c r="C17" s="425"/>
      <c r="D17" s="426"/>
      <c r="E17" s="30"/>
      <c r="F17" s="29"/>
      <c r="G17" s="27"/>
      <c r="H17" s="28"/>
      <c r="I17" s="25"/>
    </row>
    <row r="18" spans="1:9">
      <c r="A18" s="48"/>
      <c r="B18" s="424"/>
      <c r="C18" s="425"/>
      <c r="D18" s="426"/>
      <c r="E18" s="30"/>
      <c r="F18" s="29"/>
      <c r="G18" s="27"/>
      <c r="H18" s="28"/>
      <c r="I18" s="25"/>
    </row>
    <row r="19" spans="1:9">
      <c r="A19" s="48"/>
      <c r="B19" s="424"/>
      <c r="C19" s="425"/>
      <c r="D19" s="426"/>
      <c r="E19" s="30"/>
      <c r="F19" s="29"/>
      <c r="G19" s="27"/>
      <c r="H19" s="28"/>
      <c r="I19" s="25"/>
    </row>
    <row r="20" spans="1:9">
      <c r="A20" s="48"/>
      <c r="B20" s="412"/>
      <c r="C20" s="413"/>
      <c r="D20" s="414"/>
      <c r="E20" s="30"/>
      <c r="F20" s="29"/>
      <c r="G20" s="27"/>
      <c r="H20" s="28"/>
      <c r="I20" s="25"/>
    </row>
    <row r="21" spans="1:9">
      <c r="A21" s="48"/>
      <c r="B21" s="412"/>
      <c r="C21" s="413"/>
      <c r="D21" s="414"/>
      <c r="E21" s="30"/>
      <c r="F21" s="29"/>
      <c r="G21" s="27"/>
      <c r="H21" s="28"/>
      <c r="I21" s="25"/>
    </row>
    <row r="22" spans="1:9">
      <c r="A22" s="48"/>
      <c r="B22" s="412"/>
      <c r="C22" s="413"/>
      <c r="D22" s="414"/>
      <c r="E22" s="30"/>
      <c r="F22" s="29"/>
      <c r="G22" s="27"/>
      <c r="H22" s="28"/>
      <c r="I22" s="25"/>
    </row>
    <row r="23" spans="1:9">
      <c r="A23" s="48"/>
      <c r="B23" s="412"/>
      <c r="C23" s="413"/>
      <c r="D23" s="414"/>
      <c r="E23" s="30"/>
      <c r="F23" s="29"/>
      <c r="G23" s="27"/>
      <c r="H23" s="28"/>
      <c r="I23" s="25"/>
    </row>
    <row r="24" spans="1:9">
      <c r="A24" s="48"/>
      <c r="B24" s="412"/>
      <c r="C24" s="413"/>
      <c r="D24" s="414"/>
      <c r="E24" s="30"/>
      <c r="F24" s="29"/>
      <c r="G24" s="27"/>
      <c r="H24" s="28"/>
      <c r="I24" s="25"/>
    </row>
    <row r="25" spans="1:9">
      <c r="A25" s="48"/>
      <c r="B25" s="424"/>
      <c r="C25" s="425"/>
      <c r="D25" s="426"/>
      <c r="E25" s="30"/>
      <c r="F25" s="29"/>
      <c r="G25" s="27"/>
      <c r="H25" s="28"/>
      <c r="I25" s="25"/>
    </row>
    <row r="26" spans="1:9">
      <c r="A26" s="48"/>
      <c r="B26" s="424"/>
      <c r="C26" s="425"/>
      <c r="D26" s="426"/>
      <c r="E26" s="30"/>
      <c r="F26" s="29"/>
      <c r="G26" s="27"/>
      <c r="H26" s="28"/>
      <c r="I26" s="25"/>
    </row>
    <row r="27" spans="1:9">
      <c r="A27" s="48"/>
      <c r="B27" s="424"/>
      <c r="C27" s="425"/>
      <c r="D27" s="426"/>
      <c r="E27" s="30"/>
      <c r="F27" s="29"/>
      <c r="G27" s="27"/>
      <c r="H27" s="28"/>
      <c r="I27" s="25"/>
    </row>
    <row r="28" spans="1:9">
      <c r="A28" s="48"/>
      <c r="B28" s="424"/>
      <c r="C28" s="425"/>
      <c r="D28" s="426"/>
      <c r="E28" s="30"/>
      <c r="F28" s="29"/>
      <c r="G28" s="27"/>
      <c r="H28" s="28"/>
      <c r="I28" s="25"/>
    </row>
    <row r="29" spans="1:9">
      <c r="A29" s="48"/>
      <c r="B29" s="412"/>
      <c r="C29" s="413"/>
      <c r="D29" s="414"/>
      <c r="E29" s="30"/>
      <c r="F29" s="29"/>
      <c r="G29" s="27"/>
      <c r="H29" s="28"/>
      <c r="I29" s="25"/>
    </row>
    <row r="30" spans="1:9">
      <c r="A30" s="48"/>
      <c r="B30" s="412"/>
      <c r="C30" s="413"/>
      <c r="D30" s="414"/>
      <c r="E30" s="30"/>
      <c r="F30" s="29"/>
      <c r="G30" s="27"/>
      <c r="H30" s="28"/>
      <c r="I30" s="25"/>
    </row>
    <row r="31" spans="1:9" ht="15" customHeight="1">
      <c r="A31" s="53"/>
      <c r="B31" s="424"/>
      <c r="C31" s="425"/>
      <c r="D31" s="426"/>
      <c r="E31" s="30"/>
      <c r="F31" s="29"/>
      <c r="G31" s="27"/>
      <c r="H31" s="28"/>
      <c r="I31" s="25"/>
    </row>
    <row r="32" spans="1:9">
      <c r="A32" s="48"/>
      <c r="B32" s="445"/>
      <c r="C32" s="425"/>
      <c r="D32" s="426"/>
      <c r="E32" s="30"/>
      <c r="F32" s="29"/>
      <c r="G32" s="27"/>
      <c r="H32" s="28"/>
      <c r="I32" s="25"/>
    </row>
    <row r="33" spans="1:9">
      <c r="A33" s="48"/>
      <c r="B33" s="445"/>
      <c r="C33" s="425"/>
      <c r="D33" s="426"/>
      <c r="E33" s="30"/>
      <c r="F33" s="29"/>
      <c r="G33" s="27"/>
      <c r="H33" s="28"/>
      <c r="I33" s="25"/>
    </row>
    <row r="34" spans="1:9">
      <c r="A34" s="48"/>
      <c r="B34" s="445"/>
      <c r="C34" s="425"/>
      <c r="D34" s="426"/>
      <c r="E34" s="30"/>
      <c r="F34" s="29"/>
      <c r="G34" s="27"/>
      <c r="H34" s="28"/>
      <c r="I34" s="25"/>
    </row>
    <row r="35" spans="1:9">
      <c r="A35" s="48"/>
      <c r="B35" s="445"/>
      <c r="C35" s="425"/>
      <c r="D35" s="426"/>
      <c r="E35" s="30"/>
      <c r="F35" s="29"/>
      <c r="G35" s="27"/>
      <c r="H35" s="28"/>
      <c r="I35" s="25"/>
    </row>
    <row r="36" spans="1:9">
      <c r="A36" s="48"/>
      <c r="B36" s="445"/>
      <c r="C36" s="425"/>
      <c r="D36" s="426"/>
      <c r="E36" s="30"/>
      <c r="F36" s="29"/>
      <c r="G36" s="27"/>
      <c r="H36" s="28"/>
      <c r="I36" s="25"/>
    </row>
    <row r="37" spans="1:9" ht="15" customHeight="1">
      <c r="A37" s="48"/>
      <c r="B37" s="424"/>
      <c r="C37" s="425"/>
      <c r="D37" s="426"/>
      <c r="E37" s="54"/>
      <c r="F37" s="55"/>
      <c r="G37" s="56"/>
      <c r="H37" s="57"/>
      <c r="I37" s="25"/>
    </row>
    <row r="38" spans="1:9">
      <c r="A38" s="48"/>
      <c r="B38" s="412"/>
      <c r="C38" s="413"/>
      <c r="D38" s="414"/>
      <c r="E38" s="58"/>
      <c r="F38" s="45"/>
      <c r="G38" s="46"/>
      <c r="H38" s="47"/>
      <c r="I38" s="25"/>
    </row>
    <row r="39" spans="1:9">
      <c r="A39" s="48"/>
      <c r="B39" s="412"/>
      <c r="C39" s="413"/>
      <c r="D39" s="414"/>
      <c r="E39" s="58"/>
      <c r="F39" s="45"/>
      <c r="G39" s="46"/>
      <c r="H39" s="47"/>
      <c r="I39" s="25"/>
    </row>
    <row r="40" spans="1:9">
      <c r="A40" s="48"/>
      <c r="B40" s="412"/>
      <c r="C40" s="413"/>
      <c r="D40" s="414"/>
      <c r="E40" s="58"/>
      <c r="F40" s="45"/>
      <c r="G40" s="46"/>
      <c r="H40" s="47"/>
      <c r="I40" s="25"/>
    </row>
    <row r="41" spans="1:9">
      <c r="A41" s="48"/>
      <c r="B41" s="412"/>
      <c r="C41" s="413"/>
      <c r="D41" s="414"/>
      <c r="E41" s="58"/>
      <c r="F41" s="45"/>
      <c r="G41" s="46"/>
      <c r="H41" s="47"/>
      <c r="I41" s="25"/>
    </row>
    <row r="42" spans="1:9">
      <c r="A42" s="48"/>
      <c r="B42" s="412"/>
      <c r="C42" s="413"/>
      <c r="D42" s="414"/>
      <c r="E42" s="58"/>
      <c r="F42" s="45"/>
      <c r="G42" s="46"/>
      <c r="H42" s="47"/>
      <c r="I42" s="25"/>
    </row>
    <row r="43" spans="1:9">
      <c r="A43" s="48"/>
      <c r="B43" s="412"/>
      <c r="C43" s="413"/>
      <c r="D43" s="414"/>
      <c r="E43" s="58"/>
      <c r="F43" s="45"/>
      <c r="G43" s="46"/>
      <c r="H43" s="47"/>
      <c r="I43" s="25"/>
    </row>
    <row r="44" spans="1:9">
      <c r="A44" s="48"/>
      <c r="B44" s="412"/>
      <c r="C44" s="413"/>
      <c r="D44" s="414"/>
      <c r="E44" s="58"/>
      <c r="F44" s="45"/>
      <c r="G44" s="46"/>
      <c r="H44" s="47"/>
      <c r="I44" s="25"/>
    </row>
    <row r="45" spans="1:9">
      <c r="A45" s="48"/>
      <c r="B45" s="412"/>
      <c r="C45" s="413"/>
      <c r="D45" s="414"/>
      <c r="E45" s="58"/>
      <c r="F45" s="45"/>
      <c r="G45" s="46"/>
      <c r="H45" s="47"/>
      <c r="I45" s="25"/>
    </row>
    <row r="46" spans="1:9">
      <c r="A46" s="48"/>
      <c r="B46" s="412"/>
      <c r="C46" s="413"/>
      <c r="D46" s="414"/>
      <c r="E46" s="58"/>
      <c r="F46" s="45"/>
      <c r="G46" s="46"/>
      <c r="H46" s="47"/>
      <c r="I46" s="25"/>
    </row>
    <row r="47" spans="1:9">
      <c r="A47" s="48"/>
      <c r="B47" s="429"/>
      <c r="C47" s="425"/>
      <c r="D47" s="426"/>
      <c r="E47" s="59"/>
      <c r="F47" s="60"/>
      <c r="G47" s="61"/>
      <c r="H47" s="62"/>
      <c r="I47" s="26"/>
    </row>
    <row r="48" spans="1:9">
      <c r="A48" s="32"/>
      <c r="B48" s="424"/>
      <c r="C48" s="425"/>
      <c r="D48" s="426"/>
      <c r="E48" s="30"/>
      <c r="F48" s="29"/>
      <c r="G48" s="27"/>
      <c r="H48" s="28"/>
      <c r="I48" s="25"/>
    </row>
    <row r="49" spans="1:9">
      <c r="A49" s="39"/>
      <c r="B49" s="430"/>
      <c r="C49" s="425"/>
      <c r="D49" s="426"/>
      <c r="E49" s="63"/>
      <c r="F49" s="64"/>
      <c r="G49" s="65"/>
      <c r="H49" s="66"/>
      <c r="I49" s="25"/>
    </row>
    <row r="50" spans="1:9">
      <c r="A50" s="33"/>
      <c r="B50" s="428"/>
      <c r="C50" s="425"/>
      <c r="D50" s="426"/>
      <c r="E50" s="67"/>
      <c r="F50" s="42"/>
      <c r="G50" s="43"/>
      <c r="H50" s="44"/>
      <c r="I50" s="25"/>
    </row>
    <row r="51" spans="1:9">
      <c r="A51" s="38"/>
      <c r="B51" s="431"/>
      <c r="C51" s="425"/>
      <c r="D51" s="426"/>
      <c r="E51" s="68"/>
      <c r="F51" s="69"/>
      <c r="G51" s="70"/>
      <c r="H51" s="71"/>
      <c r="I51" s="26"/>
    </row>
    <row r="52" spans="1:9">
      <c r="A52" s="38"/>
      <c r="B52" s="424"/>
      <c r="C52" s="425"/>
      <c r="D52" s="426"/>
      <c r="E52" s="30"/>
      <c r="F52" s="29"/>
      <c r="G52" s="27"/>
      <c r="H52" s="28"/>
      <c r="I52" s="25"/>
    </row>
    <row r="53" spans="1:9">
      <c r="A53" s="39"/>
      <c r="B53" s="430"/>
      <c r="C53" s="425"/>
      <c r="D53" s="426"/>
      <c r="E53" s="72"/>
      <c r="F53" s="73"/>
      <c r="G53" s="74"/>
      <c r="H53" s="75"/>
      <c r="I53" s="25"/>
    </row>
    <row r="54" spans="1:9">
      <c r="A54" s="33"/>
      <c r="B54" s="444"/>
      <c r="C54" s="425"/>
      <c r="D54" s="426"/>
      <c r="E54" s="30"/>
      <c r="F54" s="29"/>
      <c r="G54" s="27"/>
      <c r="H54" s="28"/>
      <c r="I54" s="25"/>
    </row>
    <row r="55" spans="1:9">
      <c r="A55" s="33"/>
      <c r="B55" s="444"/>
      <c r="C55" s="425"/>
      <c r="D55" s="426"/>
      <c r="E55" s="30"/>
      <c r="F55" s="29"/>
      <c r="G55" s="27"/>
      <c r="H55" s="28"/>
      <c r="I55" s="25"/>
    </row>
    <row r="56" spans="1:9">
      <c r="A56" s="33"/>
      <c r="B56" s="444"/>
      <c r="C56" s="425"/>
      <c r="D56" s="426"/>
      <c r="E56" s="30"/>
      <c r="F56" s="29"/>
      <c r="G56" s="27"/>
      <c r="H56" s="28"/>
      <c r="I56" s="25"/>
    </row>
    <row r="57" spans="1:9">
      <c r="A57" s="33"/>
      <c r="B57" s="444"/>
      <c r="C57" s="425"/>
      <c r="D57" s="426"/>
      <c r="E57" s="30"/>
      <c r="F57" s="29"/>
      <c r="G57" s="27"/>
      <c r="H57" s="28"/>
      <c r="I57" s="25"/>
    </row>
    <row r="58" spans="1:9">
      <c r="A58" s="38"/>
      <c r="B58" s="427"/>
      <c r="C58" s="425"/>
      <c r="D58" s="426"/>
      <c r="E58" s="76"/>
      <c r="F58" s="50"/>
      <c r="G58" s="77"/>
      <c r="H58" s="78"/>
      <c r="I58" s="26"/>
    </row>
    <row r="59" spans="1:9">
      <c r="A59" s="38"/>
      <c r="B59" s="427"/>
      <c r="C59" s="425"/>
      <c r="D59" s="426"/>
      <c r="E59" s="54"/>
      <c r="F59" s="55"/>
      <c r="G59" s="56"/>
      <c r="H59" s="57"/>
      <c r="I59" s="25"/>
    </row>
    <row r="60" spans="1:9">
      <c r="A60" s="35"/>
      <c r="B60" s="430"/>
      <c r="C60" s="425"/>
      <c r="D60" s="426"/>
      <c r="E60" s="72"/>
      <c r="F60" s="73"/>
      <c r="G60" s="74"/>
      <c r="H60" s="75"/>
      <c r="I60" s="25"/>
    </row>
    <row r="61" spans="1:9">
      <c r="A61" s="33"/>
      <c r="B61" s="424"/>
      <c r="C61" s="425"/>
      <c r="D61" s="426"/>
      <c r="E61" s="30"/>
      <c r="F61" s="29"/>
      <c r="G61" s="27"/>
      <c r="H61" s="28"/>
      <c r="I61" s="25"/>
    </row>
    <row r="62" spans="1:9">
      <c r="A62" s="33"/>
      <c r="B62" s="424"/>
      <c r="C62" s="425"/>
      <c r="D62" s="426"/>
      <c r="E62" s="30"/>
      <c r="F62" s="29"/>
      <c r="G62" s="27"/>
      <c r="H62" s="28"/>
      <c r="I62" s="25"/>
    </row>
    <row r="63" spans="1:9">
      <c r="A63" s="33"/>
      <c r="B63" s="424"/>
      <c r="C63" s="425"/>
      <c r="D63" s="426"/>
      <c r="E63" s="30"/>
      <c r="F63" s="29"/>
      <c r="G63" s="27"/>
      <c r="H63" s="28"/>
      <c r="I63" s="25"/>
    </row>
    <row r="64" spans="1:9">
      <c r="A64" s="33"/>
      <c r="B64" s="427"/>
      <c r="C64" s="425"/>
      <c r="D64" s="426"/>
      <c r="E64" s="76"/>
      <c r="F64" s="50"/>
      <c r="G64" s="77"/>
      <c r="H64" s="78"/>
      <c r="I64" s="26"/>
    </row>
    <row r="65" spans="1:9">
      <c r="A65" s="33"/>
      <c r="B65" s="427"/>
      <c r="C65" s="425"/>
      <c r="D65" s="426"/>
      <c r="E65" s="79"/>
      <c r="F65" s="80"/>
      <c r="G65" s="81"/>
      <c r="H65" s="82"/>
      <c r="I65" s="25"/>
    </row>
    <row r="66" spans="1:9">
      <c r="A66" s="38"/>
      <c r="B66" s="430"/>
      <c r="C66" s="425"/>
      <c r="D66" s="426"/>
      <c r="E66" s="72"/>
      <c r="F66" s="73"/>
      <c r="G66" s="74"/>
      <c r="H66" s="75"/>
      <c r="I66" s="25"/>
    </row>
    <row r="67" spans="1:9">
      <c r="A67" s="33"/>
      <c r="B67" s="428"/>
      <c r="C67" s="425"/>
      <c r="D67" s="426"/>
      <c r="E67" s="30"/>
      <c r="F67" s="29"/>
      <c r="G67" s="27"/>
      <c r="H67" s="28"/>
      <c r="I67" s="25"/>
    </row>
    <row r="68" spans="1:9">
      <c r="A68" s="33"/>
      <c r="B68" s="428"/>
      <c r="C68" s="425"/>
      <c r="D68" s="426"/>
      <c r="E68" s="58"/>
      <c r="F68" s="45"/>
      <c r="G68" s="46"/>
      <c r="H68" s="47"/>
      <c r="I68" s="25"/>
    </row>
    <row r="69" spans="1:9">
      <c r="A69" s="33"/>
      <c r="B69" s="428"/>
      <c r="C69" s="425"/>
      <c r="D69" s="426"/>
      <c r="E69" s="58"/>
      <c r="F69" s="45"/>
      <c r="G69" s="46"/>
      <c r="H69" s="47"/>
      <c r="I69" s="25"/>
    </row>
    <row r="70" spans="1:9">
      <c r="A70" s="33"/>
      <c r="B70" s="428"/>
      <c r="C70" s="425"/>
      <c r="D70" s="426"/>
      <c r="E70" s="58"/>
      <c r="F70" s="45"/>
      <c r="G70" s="46"/>
      <c r="H70" s="47"/>
      <c r="I70" s="25"/>
    </row>
    <row r="71" spans="1:9">
      <c r="A71" s="33"/>
      <c r="B71" s="428"/>
      <c r="C71" s="425"/>
      <c r="D71" s="426"/>
      <c r="E71" s="67"/>
      <c r="F71" s="42"/>
      <c r="G71" s="43"/>
      <c r="H71" s="44"/>
      <c r="I71" s="25"/>
    </row>
    <row r="72" spans="1:9">
      <c r="A72" s="33"/>
      <c r="B72" s="428"/>
      <c r="C72" s="425"/>
      <c r="D72" s="426"/>
      <c r="E72" s="58"/>
      <c r="F72" s="45"/>
      <c r="G72" s="46"/>
      <c r="H72" s="47"/>
      <c r="I72" s="25"/>
    </row>
    <row r="73" spans="1:9">
      <c r="A73" s="33"/>
      <c r="B73" s="424"/>
      <c r="C73" s="425"/>
      <c r="D73" s="426"/>
      <c r="E73" s="30"/>
      <c r="F73" s="29"/>
      <c r="G73" s="27"/>
      <c r="H73" s="28"/>
      <c r="I73" s="25"/>
    </row>
    <row r="74" spans="1:9">
      <c r="A74" s="33"/>
      <c r="B74" s="424"/>
      <c r="C74" s="425"/>
      <c r="D74" s="426"/>
      <c r="E74" s="30"/>
      <c r="F74" s="29"/>
      <c r="G74" s="27"/>
      <c r="H74" s="28"/>
      <c r="I74" s="25"/>
    </row>
    <row r="75" spans="1:9">
      <c r="A75" s="33"/>
      <c r="B75" s="428"/>
      <c r="C75" s="425"/>
      <c r="D75" s="426"/>
      <c r="E75" s="83"/>
      <c r="F75" s="84"/>
      <c r="G75" s="85"/>
      <c r="H75" s="86"/>
      <c r="I75" s="25"/>
    </row>
    <row r="76" spans="1:9">
      <c r="A76" s="33"/>
      <c r="B76" s="428"/>
      <c r="C76" s="425"/>
      <c r="D76" s="426"/>
      <c r="E76" s="83"/>
      <c r="F76" s="84"/>
      <c r="G76" s="85"/>
      <c r="H76" s="86"/>
      <c r="I76" s="25"/>
    </row>
    <row r="77" spans="1:9">
      <c r="A77" s="33"/>
      <c r="B77" s="427"/>
      <c r="C77" s="425"/>
      <c r="D77" s="426"/>
      <c r="E77" s="76"/>
      <c r="F77" s="50"/>
      <c r="G77" s="77"/>
      <c r="H77" s="78"/>
      <c r="I77" s="26"/>
    </row>
    <row r="78" spans="1:9">
      <c r="A78" s="34"/>
      <c r="B78" s="427"/>
      <c r="C78" s="425"/>
      <c r="D78" s="426"/>
      <c r="E78" s="79"/>
      <c r="F78" s="80"/>
      <c r="G78" s="81"/>
      <c r="H78" s="82"/>
      <c r="I78" s="25"/>
    </row>
    <row r="79" spans="1:9">
      <c r="A79" s="34"/>
      <c r="B79" s="430"/>
      <c r="C79" s="425"/>
      <c r="D79" s="426"/>
      <c r="E79" s="72"/>
      <c r="F79" s="73"/>
      <c r="G79" s="74"/>
      <c r="H79" s="75"/>
      <c r="I79" s="25"/>
    </row>
    <row r="80" spans="1:9" ht="15" customHeight="1">
      <c r="A80" s="33"/>
      <c r="B80" s="428"/>
      <c r="C80" s="425"/>
      <c r="D80" s="426"/>
      <c r="E80" s="67"/>
      <c r="F80" s="42"/>
      <c r="G80" s="43"/>
      <c r="H80" s="44"/>
      <c r="I80" s="25"/>
    </row>
    <row r="81" spans="1:9">
      <c r="A81" s="33"/>
      <c r="B81" s="428"/>
      <c r="C81" s="425"/>
      <c r="D81" s="426"/>
      <c r="E81" s="67"/>
      <c r="F81" s="42"/>
      <c r="G81" s="43"/>
      <c r="H81" s="44"/>
      <c r="I81" s="25"/>
    </row>
    <row r="82" spans="1:9">
      <c r="A82" s="33"/>
      <c r="B82" s="428"/>
      <c r="C82" s="425"/>
      <c r="D82" s="426"/>
      <c r="E82" s="67"/>
      <c r="F82" s="42"/>
      <c r="G82" s="43"/>
      <c r="H82" s="44"/>
      <c r="I82" s="25"/>
    </row>
    <row r="83" spans="1:9">
      <c r="A83" s="33"/>
      <c r="B83" s="428"/>
      <c r="C83" s="425"/>
      <c r="D83" s="426"/>
      <c r="E83" s="58"/>
      <c r="F83" s="45"/>
      <c r="G83" s="46"/>
      <c r="H83" s="47"/>
      <c r="I83" s="25"/>
    </row>
    <row r="84" spans="1:9">
      <c r="A84" s="33"/>
      <c r="B84" s="428"/>
      <c r="C84" s="425"/>
      <c r="D84" s="426"/>
      <c r="E84" s="58"/>
      <c r="F84" s="45"/>
      <c r="G84" s="46"/>
      <c r="H84" s="47"/>
      <c r="I84" s="25"/>
    </row>
    <row r="85" spans="1:9">
      <c r="A85" s="33"/>
      <c r="B85" s="428"/>
      <c r="C85" s="425"/>
      <c r="D85" s="426"/>
      <c r="E85" s="67"/>
      <c r="F85" s="42"/>
      <c r="G85" s="43"/>
      <c r="H85" s="44"/>
      <c r="I85" s="25"/>
    </row>
    <row r="86" spans="1:9">
      <c r="A86" s="33"/>
      <c r="B86" s="428"/>
      <c r="C86" s="425"/>
      <c r="D86" s="426"/>
      <c r="E86" s="58"/>
      <c r="F86" s="45"/>
      <c r="G86" s="46"/>
      <c r="H86" s="47"/>
      <c r="I86" s="25"/>
    </row>
    <row r="87" spans="1:9">
      <c r="A87" s="33"/>
      <c r="B87" s="424"/>
      <c r="C87" s="425"/>
      <c r="D87" s="426"/>
      <c r="E87" s="30"/>
      <c r="F87" s="29"/>
      <c r="G87" s="27"/>
      <c r="H87" s="28"/>
      <c r="I87" s="25"/>
    </row>
    <row r="88" spans="1:9">
      <c r="A88" s="33"/>
      <c r="B88" s="428"/>
      <c r="C88" s="425"/>
      <c r="D88" s="426"/>
      <c r="E88" s="83"/>
      <c r="F88" s="84"/>
      <c r="G88" s="85"/>
      <c r="H88" s="86"/>
      <c r="I88" s="25"/>
    </row>
    <row r="89" spans="1:9">
      <c r="A89" s="33"/>
      <c r="B89" s="446"/>
      <c r="C89" s="413"/>
      <c r="D89" s="414"/>
      <c r="E89" s="83"/>
      <c r="F89" s="84"/>
      <c r="G89" s="85"/>
      <c r="H89" s="86"/>
      <c r="I89" s="25"/>
    </row>
    <row r="90" spans="1:9">
      <c r="A90" s="33"/>
      <c r="B90" s="427"/>
      <c r="C90" s="425"/>
      <c r="D90" s="426"/>
      <c r="E90" s="76"/>
      <c r="F90" s="50"/>
      <c r="G90" s="77"/>
      <c r="H90" s="78"/>
      <c r="I90" s="26"/>
    </row>
    <row r="91" spans="1:9">
      <c r="A91" s="32"/>
      <c r="B91" s="427"/>
      <c r="C91" s="425"/>
      <c r="D91" s="426"/>
      <c r="E91" s="79"/>
      <c r="F91" s="80"/>
      <c r="G91" s="81"/>
      <c r="H91" s="82"/>
      <c r="I91" s="25"/>
    </row>
    <row r="92" spans="1:9">
      <c r="A92" s="36"/>
      <c r="B92" s="430"/>
      <c r="C92" s="425"/>
      <c r="D92" s="426"/>
      <c r="E92" s="72"/>
      <c r="F92" s="73"/>
      <c r="G92" s="74"/>
      <c r="H92" s="75"/>
      <c r="I92" s="25"/>
    </row>
    <row r="93" spans="1:9">
      <c r="A93" s="33"/>
      <c r="B93" s="428"/>
      <c r="C93" s="425"/>
      <c r="D93" s="426"/>
      <c r="E93" s="58"/>
      <c r="F93" s="45"/>
      <c r="G93" s="46"/>
      <c r="H93" s="47"/>
      <c r="I93" s="25"/>
    </row>
    <row r="94" spans="1:9">
      <c r="A94" s="33"/>
      <c r="B94" s="428"/>
      <c r="C94" s="425"/>
      <c r="D94" s="426"/>
      <c r="E94" s="67"/>
      <c r="F94" s="42"/>
      <c r="G94" s="43"/>
      <c r="H94" s="44"/>
      <c r="I94" s="25"/>
    </row>
    <row r="95" spans="1:9">
      <c r="A95" s="33"/>
      <c r="B95" s="424"/>
      <c r="C95" s="425"/>
      <c r="D95" s="426"/>
      <c r="E95" s="30"/>
      <c r="F95" s="29"/>
      <c r="G95" s="27"/>
      <c r="H95" s="28"/>
      <c r="I95" s="25"/>
    </row>
    <row r="96" spans="1:9">
      <c r="A96" s="32"/>
      <c r="B96" s="427"/>
      <c r="C96" s="425"/>
      <c r="D96" s="426"/>
      <c r="E96" s="76"/>
      <c r="F96" s="50"/>
      <c r="G96" s="77"/>
      <c r="H96" s="78"/>
      <c r="I96" s="26"/>
    </row>
    <row r="97" spans="1:9">
      <c r="A97" s="32"/>
      <c r="B97" s="427"/>
      <c r="C97" s="425"/>
      <c r="D97" s="426"/>
      <c r="E97" s="54"/>
      <c r="F97" s="55"/>
      <c r="G97" s="56"/>
      <c r="H97" s="57"/>
      <c r="I97" s="25"/>
    </row>
    <row r="98" spans="1:9">
      <c r="A98" s="36"/>
      <c r="B98" s="430"/>
      <c r="C98" s="425"/>
      <c r="D98" s="426"/>
      <c r="E98" s="72"/>
      <c r="F98" s="73"/>
      <c r="G98" s="74"/>
      <c r="H98" s="75"/>
      <c r="I98" s="25"/>
    </row>
    <row r="99" spans="1:9">
      <c r="A99" s="33"/>
      <c r="B99" s="424"/>
      <c r="C99" s="425"/>
      <c r="D99" s="426"/>
      <c r="E99" s="30"/>
      <c r="F99" s="29"/>
      <c r="G99" s="27"/>
      <c r="H99" s="28"/>
      <c r="I99" s="25"/>
    </row>
    <row r="100" spans="1:9">
      <c r="A100" s="33"/>
      <c r="B100" s="424"/>
      <c r="C100" s="425"/>
      <c r="D100" s="426"/>
      <c r="E100" s="58"/>
      <c r="F100" s="45"/>
      <c r="G100" s="46"/>
      <c r="H100" s="47"/>
      <c r="I100" s="25"/>
    </row>
    <row r="101" spans="1:9">
      <c r="A101" s="33"/>
      <c r="B101" s="424"/>
      <c r="C101" s="425"/>
      <c r="D101" s="426"/>
      <c r="E101" s="58"/>
      <c r="F101" s="45"/>
      <c r="G101" s="46"/>
      <c r="H101" s="47"/>
      <c r="I101" s="25"/>
    </row>
    <row r="102" spans="1:9">
      <c r="A102" s="33"/>
      <c r="B102" s="412"/>
      <c r="C102" s="413"/>
      <c r="D102" s="414"/>
      <c r="E102" s="58"/>
      <c r="F102" s="45"/>
      <c r="G102" s="46"/>
      <c r="H102" s="47"/>
      <c r="I102" s="25"/>
    </row>
    <row r="103" spans="1:9">
      <c r="A103" s="32"/>
      <c r="B103" s="427"/>
      <c r="C103" s="425"/>
      <c r="D103" s="426"/>
      <c r="E103" s="76"/>
      <c r="F103" s="50"/>
      <c r="G103" s="77"/>
      <c r="H103" s="78"/>
      <c r="I103" s="26"/>
    </row>
    <row r="104" spans="1:9">
      <c r="A104" s="32"/>
      <c r="B104" s="427"/>
      <c r="C104" s="425"/>
      <c r="D104" s="426"/>
      <c r="E104" s="79"/>
      <c r="F104" s="80"/>
      <c r="G104" s="81"/>
      <c r="H104" s="82"/>
      <c r="I104" s="25"/>
    </row>
    <row r="105" spans="1:9">
      <c r="A105" s="36"/>
      <c r="B105" s="448"/>
      <c r="C105" s="425"/>
      <c r="D105" s="426"/>
      <c r="E105" s="79"/>
      <c r="F105" s="80"/>
      <c r="G105" s="81"/>
      <c r="H105" s="82"/>
      <c r="I105" s="25"/>
    </row>
    <row r="106" spans="1:9">
      <c r="A106" s="33"/>
      <c r="B106" s="447"/>
      <c r="C106" s="425"/>
      <c r="D106" s="426"/>
      <c r="E106" s="30"/>
      <c r="F106" s="29"/>
      <c r="G106" s="27"/>
      <c r="H106" s="28"/>
      <c r="I106" s="25"/>
    </row>
    <row r="107" spans="1:9">
      <c r="A107" s="33"/>
      <c r="B107" s="447"/>
      <c r="C107" s="425"/>
      <c r="D107" s="426"/>
      <c r="E107" s="30"/>
      <c r="F107" s="29"/>
      <c r="G107" s="27"/>
      <c r="H107" s="28"/>
      <c r="I107" s="25"/>
    </row>
    <row r="108" spans="1:9">
      <c r="A108" s="33"/>
      <c r="B108" s="447"/>
      <c r="C108" s="425"/>
      <c r="D108" s="426"/>
      <c r="E108" s="30"/>
      <c r="F108" s="29"/>
      <c r="G108" s="27"/>
      <c r="H108" s="28"/>
      <c r="I108" s="25"/>
    </row>
    <row r="109" spans="1:9">
      <c r="A109" s="33"/>
      <c r="B109" s="447"/>
      <c r="C109" s="425"/>
      <c r="D109" s="426"/>
      <c r="E109" s="30"/>
      <c r="F109" s="29"/>
      <c r="G109" s="27"/>
      <c r="H109" s="28"/>
      <c r="I109" s="25"/>
    </row>
    <row r="110" spans="1:9">
      <c r="A110" s="33"/>
      <c r="B110" s="447"/>
      <c r="C110" s="425"/>
      <c r="D110" s="426"/>
      <c r="E110" s="30"/>
      <c r="F110" s="29"/>
      <c r="G110" s="27"/>
      <c r="H110" s="28"/>
      <c r="I110" s="25"/>
    </row>
    <row r="111" spans="1:9">
      <c r="A111" s="33"/>
      <c r="B111" s="447"/>
      <c r="C111" s="425"/>
      <c r="D111" s="426"/>
      <c r="E111" s="30"/>
      <c r="F111" s="29"/>
      <c r="G111" s="27"/>
      <c r="H111" s="28"/>
      <c r="I111" s="25"/>
    </row>
    <row r="112" spans="1:9">
      <c r="A112" s="33"/>
      <c r="B112" s="447"/>
      <c r="C112" s="425"/>
      <c r="D112" s="426"/>
      <c r="E112" s="30"/>
      <c r="F112" s="29"/>
      <c r="G112" s="27"/>
      <c r="H112" s="28"/>
      <c r="I112" s="25"/>
    </row>
    <row r="113" spans="1:9">
      <c r="A113" s="33"/>
      <c r="B113" s="447"/>
      <c r="C113" s="425"/>
      <c r="D113" s="426"/>
      <c r="E113" s="30"/>
      <c r="F113" s="29"/>
      <c r="G113" s="27"/>
      <c r="H113" s="28"/>
      <c r="I113" s="25"/>
    </row>
    <row r="114" spans="1:9">
      <c r="A114" s="33"/>
      <c r="B114" s="447"/>
      <c r="C114" s="425"/>
      <c r="D114" s="426"/>
      <c r="E114" s="30"/>
      <c r="F114" s="29"/>
      <c r="G114" s="27"/>
      <c r="H114" s="28"/>
      <c r="I114" s="25"/>
    </row>
    <row r="115" spans="1:9">
      <c r="A115" s="33"/>
      <c r="B115" s="447"/>
      <c r="C115" s="425"/>
      <c r="D115" s="426"/>
      <c r="E115" s="30"/>
      <c r="F115" s="29"/>
      <c r="G115" s="27"/>
      <c r="H115" s="28"/>
      <c r="I115" s="25"/>
    </row>
    <row r="116" spans="1:9">
      <c r="A116" s="33"/>
      <c r="B116" s="447"/>
      <c r="C116" s="425"/>
      <c r="D116" s="426"/>
      <c r="E116" s="30"/>
      <c r="F116" s="29"/>
      <c r="G116" s="27"/>
      <c r="H116" s="28"/>
      <c r="I116" s="25"/>
    </row>
    <row r="117" spans="1:9">
      <c r="A117" s="33"/>
      <c r="B117" s="447"/>
      <c r="C117" s="425"/>
      <c r="D117" s="426"/>
      <c r="E117" s="30"/>
      <c r="F117" s="29"/>
      <c r="G117" s="27"/>
      <c r="H117" s="28"/>
      <c r="I117" s="25"/>
    </row>
    <row r="118" spans="1:9">
      <c r="A118" s="33"/>
      <c r="B118" s="447"/>
      <c r="C118" s="425"/>
      <c r="D118" s="426"/>
      <c r="E118" s="30"/>
      <c r="F118" s="29"/>
      <c r="G118" s="27"/>
      <c r="H118" s="28"/>
      <c r="I118" s="25"/>
    </row>
    <row r="119" spans="1:9">
      <c r="A119" s="33"/>
      <c r="B119" s="447"/>
      <c r="C119" s="425"/>
      <c r="D119" s="426"/>
      <c r="E119" s="30"/>
      <c r="F119" s="29"/>
      <c r="G119" s="27"/>
      <c r="H119" s="28"/>
      <c r="I119" s="25"/>
    </row>
    <row r="120" spans="1:9">
      <c r="A120" s="33"/>
      <c r="B120" s="447"/>
      <c r="C120" s="425"/>
      <c r="D120" s="426"/>
      <c r="E120" s="30"/>
      <c r="F120" s="29"/>
      <c r="G120" s="27"/>
      <c r="H120" s="28"/>
      <c r="I120" s="25"/>
    </row>
    <row r="121" spans="1:9">
      <c r="A121" s="33"/>
      <c r="B121" s="447"/>
      <c r="C121" s="425"/>
      <c r="D121" s="426"/>
      <c r="E121" s="30"/>
      <c r="F121" s="29"/>
      <c r="G121" s="27"/>
      <c r="H121" s="28"/>
      <c r="I121" s="25"/>
    </row>
    <row r="122" spans="1:9">
      <c r="A122" s="33"/>
      <c r="B122" s="447"/>
      <c r="C122" s="425"/>
      <c r="D122" s="426"/>
      <c r="E122" s="30"/>
      <c r="F122" s="29"/>
      <c r="G122" s="27"/>
      <c r="H122" s="28"/>
      <c r="I122" s="25"/>
    </row>
    <row r="123" spans="1:9">
      <c r="A123" s="33"/>
      <c r="B123" s="447"/>
      <c r="C123" s="425"/>
      <c r="D123" s="426"/>
      <c r="E123" s="30"/>
      <c r="F123" s="29"/>
      <c r="G123" s="27"/>
      <c r="H123" s="28"/>
      <c r="I123" s="25"/>
    </row>
    <row r="124" spans="1:9">
      <c r="A124" s="33"/>
      <c r="B124" s="444"/>
      <c r="C124" s="425"/>
      <c r="D124" s="426"/>
      <c r="E124" s="30"/>
      <c r="F124" s="29"/>
      <c r="G124" s="27"/>
      <c r="H124" s="28"/>
      <c r="I124" s="25"/>
    </row>
    <row r="125" spans="1:9">
      <c r="A125" s="33"/>
      <c r="B125" s="447"/>
      <c r="C125" s="425"/>
      <c r="D125" s="426"/>
      <c r="E125" s="30"/>
      <c r="F125" s="29"/>
      <c r="G125" s="27"/>
      <c r="H125" s="28"/>
      <c r="I125" s="25"/>
    </row>
    <row r="126" spans="1:9">
      <c r="A126" s="33"/>
      <c r="B126" s="447"/>
      <c r="C126" s="425"/>
      <c r="D126" s="426"/>
      <c r="E126" s="30"/>
      <c r="F126" s="29"/>
      <c r="G126" s="27"/>
      <c r="H126" s="28"/>
      <c r="I126" s="25"/>
    </row>
    <row r="127" spans="1:9">
      <c r="A127" s="33"/>
      <c r="B127" s="444"/>
      <c r="C127" s="425"/>
      <c r="D127" s="426"/>
      <c r="E127" s="30"/>
      <c r="F127" s="29"/>
      <c r="G127" s="27"/>
      <c r="H127" s="28"/>
      <c r="I127" s="25"/>
    </row>
    <row r="128" spans="1:9">
      <c r="A128" s="33"/>
      <c r="B128" s="449"/>
      <c r="C128" s="413"/>
      <c r="D128" s="414"/>
      <c r="E128" s="30"/>
      <c r="F128" s="29"/>
      <c r="G128" s="27"/>
      <c r="H128" s="28"/>
      <c r="I128" s="25"/>
    </row>
    <row r="129" spans="1:9">
      <c r="A129" s="32"/>
      <c r="B129" s="427"/>
      <c r="C129" s="425"/>
      <c r="D129" s="426"/>
      <c r="E129" s="76"/>
      <c r="F129" s="50"/>
      <c r="G129" s="77"/>
      <c r="H129" s="78"/>
      <c r="I129" s="26"/>
    </row>
    <row r="130" spans="1:9">
      <c r="A130" s="32"/>
      <c r="B130" s="427"/>
      <c r="C130" s="425"/>
      <c r="D130" s="426"/>
      <c r="E130" s="79"/>
      <c r="F130" s="80"/>
      <c r="G130" s="81"/>
      <c r="H130" s="82"/>
      <c r="I130" s="26"/>
    </row>
    <row r="131" spans="1:9">
      <c r="A131" s="36"/>
      <c r="B131" s="448"/>
      <c r="C131" s="425"/>
      <c r="D131" s="426"/>
      <c r="E131" s="79"/>
      <c r="F131" s="80"/>
      <c r="G131" s="81"/>
      <c r="H131" s="82"/>
      <c r="I131" s="25"/>
    </row>
    <row r="132" spans="1:9">
      <c r="A132" s="33"/>
      <c r="B132" s="444"/>
      <c r="C132" s="425"/>
      <c r="D132" s="426"/>
      <c r="E132" s="30"/>
      <c r="F132" s="29"/>
      <c r="G132" s="27"/>
      <c r="H132" s="28"/>
      <c r="I132" s="25"/>
    </row>
    <row r="133" spans="1:9">
      <c r="A133" s="33"/>
      <c r="B133" s="444"/>
      <c r="C133" s="425"/>
      <c r="D133" s="426"/>
      <c r="E133" s="30"/>
      <c r="F133" s="29"/>
      <c r="G133" s="27"/>
      <c r="H133" s="28"/>
      <c r="I133" s="25"/>
    </row>
    <row r="134" spans="1:9">
      <c r="A134" s="33"/>
      <c r="B134" s="444"/>
      <c r="C134" s="425"/>
      <c r="D134" s="426"/>
      <c r="E134" s="30"/>
      <c r="F134" s="29"/>
      <c r="G134" s="27"/>
      <c r="H134" s="28"/>
      <c r="I134" s="25"/>
    </row>
    <row r="135" spans="1:9">
      <c r="A135" s="33"/>
      <c r="B135" s="444"/>
      <c r="C135" s="425"/>
      <c r="D135" s="426"/>
      <c r="E135" s="30"/>
      <c r="F135" s="29"/>
      <c r="G135" s="27"/>
      <c r="H135" s="28"/>
      <c r="I135" s="25"/>
    </row>
    <row r="136" spans="1:9" ht="15.75" thickBot="1">
      <c r="A136" s="33"/>
      <c r="B136" s="444"/>
      <c r="C136" s="425"/>
      <c r="D136" s="426"/>
      <c r="E136" s="30"/>
      <c r="F136" s="29"/>
      <c r="G136" s="27"/>
      <c r="H136" s="28"/>
      <c r="I136" s="25"/>
    </row>
    <row r="137" spans="1:9">
      <c r="A137" s="401"/>
      <c r="B137" s="401"/>
      <c r="C137" s="12"/>
      <c r="D137" s="12"/>
      <c r="E137" s="402"/>
      <c r="F137" s="403"/>
      <c r="G137" s="403"/>
      <c r="H137" s="403"/>
      <c r="I137" s="404"/>
    </row>
    <row r="138" spans="1:9" ht="15.75" thickBot="1">
      <c r="A138" s="408" t="s">
        <v>11</v>
      </c>
      <c r="B138" s="409"/>
      <c r="C138" s="409"/>
      <c r="D138" s="19"/>
      <c r="E138" s="405"/>
      <c r="F138" s="406"/>
      <c r="G138" s="406"/>
      <c r="H138" s="406"/>
      <c r="I138" s="407"/>
    </row>
    <row r="139" spans="1:9">
      <c r="A139" s="15"/>
      <c r="B139" s="12"/>
      <c r="C139" s="399" t="s">
        <v>23</v>
      </c>
      <c r="D139" s="400"/>
      <c r="E139" s="12"/>
      <c r="F139" s="12"/>
      <c r="G139" s="12"/>
      <c r="H139" s="12"/>
      <c r="I139" s="12"/>
    </row>
    <row r="140" spans="1:9">
      <c r="A140" s="16"/>
      <c r="B140" s="16"/>
      <c r="C140" s="16" t="s">
        <v>22</v>
      </c>
      <c r="D140" s="16"/>
      <c r="E140" s="41"/>
      <c r="F140" s="20" t="s">
        <v>25</v>
      </c>
      <c r="G140" s="3"/>
      <c r="H140" s="4"/>
      <c r="I140" s="24"/>
    </row>
    <row r="141" spans="1:9">
      <c r="A141" t="s">
        <v>29</v>
      </c>
      <c r="B141" s="16"/>
      <c r="C141" s="16"/>
      <c r="D141" s="16"/>
      <c r="E141" s="3"/>
      <c r="F141" s="3"/>
      <c r="G141" s="3"/>
      <c r="H141" s="4"/>
      <c r="I141" s="5"/>
    </row>
    <row r="142" spans="1:9">
      <c r="E142" s="21"/>
      <c r="F142" s="31"/>
      <c r="G142" s="21"/>
      <c r="H142" s="10"/>
      <c r="I142" s="11"/>
    </row>
    <row r="143" spans="1:9">
      <c r="A143" s="23" t="s">
        <v>27</v>
      </c>
      <c r="D143" s="23" t="s">
        <v>31</v>
      </c>
      <c r="E143" s="9"/>
      <c r="F143" s="9"/>
      <c r="G143" s="9"/>
      <c r="H143" s="10"/>
      <c r="I143" s="11"/>
    </row>
    <row r="144" spans="1:9">
      <c r="A144" t="s">
        <v>30</v>
      </c>
      <c r="D144" t="s">
        <v>35</v>
      </c>
      <c r="E144" s="21"/>
      <c r="F144" s="20"/>
      <c r="G144" s="9"/>
      <c r="H144" s="10"/>
      <c r="I144" s="11"/>
    </row>
    <row r="146" spans="1:4">
      <c r="A146" s="23" t="s">
        <v>28</v>
      </c>
    </row>
    <row r="147" spans="1:4">
      <c r="C147" s="22"/>
      <c r="D147" s="20" t="s">
        <v>21</v>
      </c>
    </row>
  </sheetData>
  <mergeCells count="138">
    <mergeCell ref="B132:D132"/>
    <mergeCell ref="B133:D133"/>
    <mergeCell ref="B134:D134"/>
    <mergeCell ref="B135:D135"/>
    <mergeCell ref="B136:D136"/>
    <mergeCell ref="B126:D126"/>
    <mergeCell ref="B127:D127"/>
    <mergeCell ref="B129:D129"/>
    <mergeCell ref="B130:D130"/>
    <mergeCell ref="B131:D131"/>
    <mergeCell ref="B128:D128"/>
    <mergeCell ref="B121:D121"/>
    <mergeCell ref="B122:D122"/>
    <mergeCell ref="B123:D123"/>
    <mergeCell ref="B124:D124"/>
    <mergeCell ref="B125:D125"/>
    <mergeCell ref="B116:D116"/>
    <mergeCell ref="B117:D117"/>
    <mergeCell ref="B118:D118"/>
    <mergeCell ref="B119:D119"/>
    <mergeCell ref="B120:D120"/>
    <mergeCell ref="B106:D106"/>
    <mergeCell ref="B101:D101"/>
    <mergeCell ref="B102:D102"/>
    <mergeCell ref="B103:D103"/>
    <mergeCell ref="B104:D104"/>
    <mergeCell ref="B105:D105"/>
    <mergeCell ref="B98:D98"/>
    <mergeCell ref="B99:D99"/>
    <mergeCell ref="B100:D100"/>
    <mergeCell ref="B111:D111"/>
    <mergeCell ref="B112:D112"/>
    <mergeCell ref="B113:D113"/>
    <mergeCell ref="B114:D114"/>
    <mergeCell ref="B115:D115"/>
    <mergeCell ref="B107:D107"/>
    <mergeCell ref="B108:D108"/>
    <mergeCell ref="B109:D109"/>
    <mergeCell ref="B110:D110"/>
    <mergeCell ref="B88:D88"/>
    <mergeCell ref="B89:D89"/>
    <mergeCell ref="B79:D79"/>
    <mergeCell ref="B81:D81"/>
    <mergeCell ref="B82:D82"/>
    <mergeCell ref="B83:D83"/>
    <mergeCell ref="B84:D84"/>
    <mergeCell ref="B96:D96"/>
    <mergeCell ref="B97:D97"/>
    <mergeCell ref="B85:D85"/>
    <mergeCell ref="B86:D86"/>
    <mergeCell ref="B87:D87"/>
    <mergeCell ref="B90:D90"/>
    <mergeCell ref="B91:D91"/>
    <mergeCell ref="B92:D92"/>
    <mergeCell ref="B94:D94"/>
    <mergeCell ref="B95:D95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73:D73"/>
    <mergeCell ref="B53:D53"/>
    <mergeCell ref="B54:D54"/>
    <mergeCell ref="B55:D55"/>
    <mergeCell ref="B56:D56"/>
    <mergeCell ref="B57:D57"/>
    <mergeCell ref="B25:D25"/>
    <mergeCell ref="B26:D26"/>
    <mergeCell ref="B27:D27"/>
    <mergeCell ref="B28:D28"/>
    <mergeCell ref="B32:D32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43:D43"/>
    <mergeCell ref="B30:D30"/>
    <mergeCell ref="B31:D31"/>
    <mergeCell ref="D6:I6"/>
    <mergeCell ref="B14:D14"/>
    <mergeCell ref="B15:D15"/>
    <mergeCell ref="B16:D16"/>
    <mergeCell ref="B17:D17"/>
    <mergeCell ref="B18:D18"/>
    <mergeCell ref="B19:D19"/>
    <mergeCell ref="B20:D20"/>
    <mergeCell ref="B37:D37"/>
    <mergeCell ref="B21:D21"/>
    <mergeCell ref="B22:D22"/>
    <mergeCell ref="B23:D23"/>
    <mergeCell ref="B24:D24"/>
    <mergeCell ref="A10:B10"/>
    <mergeCell ref="E11:I11"/>
    <mergeCell ref="E10:I10"/>
    <mergeCell ref="C139:D139"/>
    <mergeCell ref="A137:B137"/>
    <mergeCell ref="E137:I138"/>
    <mergeCell ref="A138:C138"/>
    <mergeCell ref="A12:A13"/>
    <mergeCell ref="B29:D29"/>
    <mergeCell ref="I12:I13"/>
    <mergeCell ref="B12:D13"/>
    <mergeCell ref="G12:G13"/>
    <mergeCell ref="H12:H13"/>
    <mergeCell ref="E12:E13"/>
    <mergeCell ref="F12:F13"/>
    <mergeCell ref="B52:D52"/>
    <mergeCell ref="B58:D58"/>
    <mergeCell ref="B80:D80"/>
    <mergeCell ref="B93:D93"/>
    <mergeCell ref="B44:D44"/>
    <mergeCell ref="B45:D45"/>
    <mergeCell ref="B46:D46"/>
    <mergeCell ref="B47:D47"/>
    <mergeCell ref="B48:D48"/>
    <mergeCell ref="B49:D49"/>
    <mergeCell ref="B50:D50"/>
    <mergeCell ref="B51:D51"/>
  </mergeCells>
  <printOptions horizontalCentered="1" verticalCentered="1"/>
  <pageMargins left="0.2" right="0.2" top="0.25" bottom="0.25" header="0.3" footer="0.3"/>
  <pageSetup paperSize="9" scale="59" orientation="portrait" r:id="rId1"/>
  <rowBreaks count="1" manualBreakCount="1">
    <brk id="9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Summary</vt:lpstr>
      <vt:lpstr>Original bid</vt:lpstr>
      <vt:lpstr>Final bid</vt:lpstr>
      <vt:lpstr>Reconciled Qty with Contr's amt</vt:lpstr>
      <vt:lpstr>'Final bid'!Print_Area</vt:lpstr>
      <vt:lpstr>'Original bid'!Print_Area</vt:lpstr>
      <vt:lpstr>'Final bid'!Print_Titles</vt:lpstr>
      <vt:lpstr>'Original bid'!Print_Titles</vt:lpstr>
      <vt:lpstr>'Reconciled Qty with Contr''s amt'!Print_Titles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PHLasPinDe</cp:lastModifiedBy>
  <cp:lastPrinted>2022-11-04T08:36:33Z</cp:lastPrinted>
  <dcterms:created xsi:type="dcterms:W3CDTF">2013-04-08T01:32:43Z</dcterms:created>
  <dcterms:modified xsi:type="dcterms:W3CDTF">2022-11-07T07:57:53Z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