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 &amp; V\Project 2020\Coffee Project\BID Docs\Coffee Electrical Works Pre-bid_14April2021_Rev-1\Reconciled\Automatic Compactor\"/>
    </mc:Choice>
  </mc:AlternateContent>
  <xr:revisionPtr revIDLastSave="0" documentId="13_ncr:1_{B0E892F8-FA5C-4C19-A533-DE7C5DEEDDEA}" xr6:coauthVersionLast="45" xr6:coauthVersionMax="45" xr10:uidLastSave="{00000000-0000-0000-0000-000000000000}"/>
  <bookViews>
    <workbookView xWindow="9330" yWindow="0" windowWidth="9720" windowHeight="14760" xr2:uid="{00000000-000D-0000-FFFF-FFFF00000000}"/>
  </bookViews>
  <sheets>
    <sheet name="Automatic Compactor" sheetId="1" r:id="rId1"/>
  </sheets>
  <externalReferences>
    <externalReference r:id="rId2"/>
  </externalReferences>
  <definedNames>
    <definedName name="_5SHUTTLEBUS">#N/A</definedName>
    <definedName name="_BUS142">#N/A</definedName>
    <definedName name="_Fill" localSheetId="0" hidden="1">#REF!</definedName>
    <definedName name="_Fill" hidden="1">#REF!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CANNTRAY" localSheetId="0">#REF!</definedName>
    <definedName name="CANNTRAY">#REF!</definedName>
    <definedName name="CLARKAT">#N/A</definedName>
    <definedName name="DUMPTRUCK169">#N/A</definedName>
    <definedName name="e" hidden="1">#REF!</definedName>
    <definedName name="EL" hidden="1">#REF!</definedName>
    <definedName name="electrical" hidden="1">#REF!</definedName>
    <definedName name="FIRETRUCK">#N/A</definedName>
    <definedName name="Format" localSheetId="0">#REF!</definedName>
    <definedName name="Format">#REF!</definedName>
    <definedName name="MACHINETOOLS">#N/A</definedName>
    <definedName name="Months">[1]Sheet5!$A$1:$B$13</definedName>
    <definedName name="past" localSheetId="0" hidden="1">#REF!</definedName>
    <definedName name="past" hidden="1">#REF!</definedName>
    <definedName name="_xlnm.Print_Area" localSheetId="0">'Automatic Compactor'!$A$1:$S$101</definedName>
    <definedName name="Print_Area_MI" localSheetId="0">#REF!</definedName>
    <definedName name="Print_Area_MI">#REF!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3" i="1" l="1"/>
  <c r="S84" i="1"/>
  <c r="S85" i="1"/>
  <c r="S86" i="1"/>
  <c r="S82" i="1"/>
  <c r="AL86" i="1" l="1"/>
  <c r="AL85" i="1"/>
  <c r="AL84" i="1"/>
  <c r="AL83" i="1"/>
  <c r="AL82" i="1"/>
  <c r="AL81" i="1"/>
  <c r="AL87" i="1" s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78" i="1" s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55" i="1" s="1"/>
  <c r="AL40" i="1"/>
  <c r="AL39" i="1"/>
  <c r="AL38" i="1"/>
  <c r="AL37" i="1"/>
  <c r="AL36" i="1"/>
  <c r="AL35" i="1"/>
  <c r="AL34" i="1"/>
  <c r="AL33" i="1"/>
  <c r="AL32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1" i="1"/>
  <c r="AL41" i="1" s="1"/>
  <c r="AK6" i="1"/>
  <c r="AL79" i="1" l="1"/>
  <c r="AL89" i="1"/>
  <c r="S11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2" i="1"/>
  <c r="S33" i="1"/>
  <c r="S34" i="1"/>
  <c r="S35" i="1"/>
  <c r="S36" i="1"/>
  <c r="S37" i="1"/>
  <c r="S38" i="1"/>
  <c r="S39" i="1"/>
  <c r="S40" i="1"/>
  <c r="S43" i="1"/>
  <c r="S44" i="1"/>
  <c r="S45" i="1"/>
  <c r="S46" i="1"/>
  <c r="S47" i="1"/>
  <c r="S48" i="1"/>
  <c r="S49" i="1"/>
  <c r="S50" i="1"/>
  <c r="S51" i="1"/>
  <c r="S52" i="1"/>
  <c r="S53" i="1"/>
  <c r="AL91" i="1" l="1"/>
  <c r="AL90" i="1"/>
  <c r="AL92" i="1" s="1"/>
  <c r="AL100" i="1" s="1"/>
  <c r="S41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4" i="1"/>
  <c r="S55" i="1" l="1"/>
  <c r="S78" i="1"/>
  <c r="S79" i="1" l="1"/>
  <c r="S81" i="1" l="1"/>
  <c r="S87" i="1" l="1"/>
  <c r="S89" i="1" s="1"/>
  <c r="R6" i="1" l="1"/>
  <c r="S91" i="1" l="1"/>
  <c r="S90" i="1"/>
  <c r="S92" i="1" l="1"/>
  <c r="S100" i="1" s="1"/>
</calcChain>
</file>

<file path=xl/sharedStrings.xml><?xml version="1.0" encoding="utf-8"?>
<sst xmlns="http://schemas.openxmlformats.org/spreadsheetml/2006/main" count="344" uniqueCount="126">
  <si>
    <t>F O R M S</t>
  </si>
  <si>
    <t>IN-HOUSE ESTIMATE DATA SHEET</t>
  </si>
  <si>
    <t>PROJECT TITLE:</t>
  </si>
  <si>
    <t>Date:</t>
  </si>
  <si>
    <t>COST CENTER:</t>
  </si>
  <si>
    <t xml:space="preserve"> </t>
  </si>
  <si>
    <t>Reference:</t>
  </si>
  <si>
    <t>No.</t>
  </si>
  <si>
    <t>SCOPE OF WORKS</t>
  </si>
  <si>
    <t>UNIT</t>
  </si>
  <si>
    <t>QTY</t>
  </si>
  <si>
    <t>U/RATE</t>
  </si>
  <si>
    <t>AMOUNT</t>
  </si>
  <si>
    <t>A.</t>
  </si>
  <si>
    <t>GENERAL REQUIREMENTS</t>
  </si>
  <si>
    <t>Mobilization/Demobilization</t>
  </si>
  <si>
    <t>lot</t>
  </si>
  <si>
    <t>PPE and other SH&amp;E Requirements</t>
  </si>
  <si>
    <t>Cotton Gloves</t>
  </si>
  <si>
    <t>doz</t>
  </si>
  <si>
    <t>Welding Gloves</t>
  </si>
  <si>
    <t>Welding mask</t>
  </si>
  <si>
    <t>pcs</t>
  </si>
  <si>
    <t>Dust mask</t>
  </si>
  <si>
    <t>Face shield</t>
  </si>
  <si>
    <t>Safety Vest</t>
  </si>
  <si>
    <t>Welding Blanket</t>
  </si>
  <si>
    <t>sht</t>
  </si>
  <si>
    <t>Ear plug</t>
  </si>
  <si>
    <t>Caution Tape</t>
  </si>
  <si>
    <t>Tools and Equipment(rental)</t>
  </si>
  <si>
    <t>Sub-Total A</t>
  </si>
  <si>
    <t>kg</t>
  </si>
  <si>
    <t>D.</t>
  </si>
  <si>
    <t>Labor cost</t>
  </si>
  <si>
    <t>GRAND TOTAL</t>
  </si>
  <si>
    <t>PhP</t>
  </si>
  <si>
    <t>Php</t>
  </si>
  <si>
    <t>S/S welding Rod 3/32''</t>
  </si>
  <si>
    <t>le</t>
  </si>
  <si>
    <t>CARI</t>
  </si>
  <si>
    <t>E.</t>
  </si>
  <si>
    <t>Tungsten Rod</t>
  </si>
  <si>
    <t>Drill Bit 8mm</t>
  </si>
  <si>
    <t>Masking Tape 1"</t>
  </si>
  <si>
    <t>Medicine Kit</t>
  </si>
  <si>
    <t>Safety Goggles</t>
  </si>
  <si>
    <t>Signages</t>
  </si>
  <si>
    <t>Fire Extinguisher</t>
  </si>
  <si>
    <t>pc</t>
  </si>
  <si>
    <t>SS Cable Tray 100mm x 6mtrs</t>
  </si>
  <si>
    <t>SS Cable Tray 50mm x 6mtrs</t>
  </si>
  <si>
    <t>Argon</t>
  </si>
  <si>
    <t>Drill Bit 6mmØ</t>
  </si>
  <si>
    <t>Mason Bit 6mmØ</t>
  </si>
  <si>
    <t>Mason Bit 8mmØ</t>
  </si>
  <si>
    <t>Tig kleen</t>
  </si>
  <si>
    <t>tube</t>
  </si>
  <si>
    <t>Gal.</t>
  </si>
  <si>
    <t>Days</t>
  </si>
  <si>
    <t>Person</t>
  </si>
  <si>
    <t>Rate/day</t>
  </si>
  <si>
    <t>Sub-Total D</t>
  </si>
  <si>
    <t>Cutting Wheel 4" x 1mm Ø ( Iron Free)</t>
  </si>
  <si>
    <t>Cyl.</t>
  </si>
  <si>
    <t>Profit</t>
  </si>
  <si>
    <t xml:space="preserve">                                                                                                                         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m/////////nnnnnnnnnnnnnnnnnn</t>
  </si>
  <si>
    <t>SS Cable Tray 30mm x 6mtrs</t>
  </si>
  <si>
    <t>SS Flat Bar 1 1/2" x 5mm x 6mtrs</t>
  </si>
  <si>
    <t>SS Flat Bar 1" x 5mm x 6mtrs</t>
  </si>
  <si>
    <t>SS Flat Bar 2" x 5mm x 6mtrs</t>
  </si>
  <si>
    <t>SS 304 Filler Rod 1/16</t>
  </si>
  <si>
    <t>SS Bolt &amp; Nut with waser ( Assorted Sizes)</t>
  </si>
  <si>
    <t>SS Angle Bar 2" x  2" x  4mm x 6 mtrs</t>
  </si>
  <si>
    <t>Flap disk</t>
  </si>
  <si>
    <t>Hilti Fire Stop Sealant</t>
  </si>
  <si>
    <t>SS Angle Bar 1 1/2" x  1 1/2" x  4mm x 6 mtrs</t>
  </si>
  <si>
    <t>Assorted Ferrules for Instruments</t>
  </si>
  <si>
    <t>Electrical Tape ( black )</t>
  </si>
  <si>
    <t>Ferrules &amp; Terminal Lugs Crimping Tools ( for Termination Works )</t>
  </si>
  <si>
    <t>Angle Grinder 4" dia ( 2 UNITS )</t>
  </si>
  <si>
    <t>Extension Wire   ( 2 UNITS )</t>
  </si>
  <si>
    <t>Harness Double Lanyard ( 4 UNITS )</t>
  </si>
  <si>
    <t>A-Frame Ladder, 10' ( 1 UNIT )</t>
  </si>
  <si>
    <t>Telescopic Ladder, 12' ( 1 UNIT )</t>
  </si>
  <si>
    <t>Administrative</t>
  </si>
  <si>
    <t>Coffee Uniform</t>
  </si>
  <si>
    <t>Safety shoes</t>
  </si>
  <si>
    <t>Hard Hat</t>
  </si>
  <si>
    <t>pack</t>
  </si>
  <si>
    <t>6.0" Black; Plastic; 100pcs per pack</t>
  </si>
  <si>
    <t>8.0" Black; Plastic; 100pcs per pack</t>
  </si>
  <si>
    <t>Sikaflex Gray 600ml</t>
  </si>
  <si>
    <t>Electrical Gloves</t>
  </si>
  <si>
    <t>pairs</t>
  </si>
  <si>
    <t>Scaffoldings</t>
  </si>
  <si>
    <t>Attachable face shield for Hard Hat</t>
  </si>
  <si>
    <t>SS Plate 4' x 8' x 3mm thk</t>
  </si>
  <si>
    <t>Assorted Motor Terminal lugs ( Ring type )</t>
  </si>
  <si>
    <t>SS Dyna Bolt 6mm dia with Cap Knot</t>
  </si>
  <si>
    <t>SS Dyna Bolt 8mm dia with Cap Knot</t>
  </si>
  <si>
    <t>SS Dyna Bolt 10mm dia with Cap Knot</t>
  </si>
  <si>
    <t>K.</t>
  </si>
  <si>
    <t>L.</t>
  </si>
  <si>
    <t>M.</t>
  </si>
  <si>
    <t>N.</t>
  </si>
  <si>
    <t>Total</t>
  </si>
  <si>
    <t>Portable Electric drill ( 2 UNIT )</t>
  </si>
  <si>
    <t>Portable Welding machine with complete accessories ( 2 UNITS )</t>
  </si>
  <si>
    <t>kgs</t>
  </si>
  <si>
    <t>Sub-Total E</t>
  </si>
  <si>
    <t>Sub-Total F</t>
  </si>
  <si>
    <t>TOTAL A+B+C+D+E+F</t>
  </si>
  <si>
    <t>Electrician w/5 hr OT</t>
  </si>
  <si>
    <t>Project Eng'r/ Foreman w/5 hr OT</t>
  </si>
  <si>
    <t>Welder Fabricator w/5 hr OT</t>
  </si>
  <si>
    <t>Semi-Skilled w/5 hr OT</t>
  </si>
  <si>
    <t>Electrical Fitter w/5 hr OT</t>
  </si>
  <si>
    <t>Safety Officer w/5 hr OT</t>
  </si>
  <si>
    <t>Materials</t>
  </si>
  <si>
    <t>Consumables</t>
  </si>
  <si>
    <t>COFFE AUTOMATIC COMPACTOR VARIOUS ELECTRICAL WORKS</t>
  </si>
  <si>
    <t>NESTLE</t>
  </si>
  <si>
    <t>Sub-Total B</t>
  </si>
  <si>
    <t>Sub-Total C</t>
  </si>
  <si>
    <t>TOTAL A+B+C+D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</si>
</sst>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[$-409]mmmm\ d\,\ yyyy;@"/>
    <numFmt numFmtId="166" formatCode="[$-409]d\-mmm\-yy;@"/>
    <numFmt numFmtId="167" formatCode="0.0."/>
    <numFmt numFmtId="168" formatCode="0."/>
    <numFmt numFmtId="169" formatCode="0.0000%"/>
    <numFmt numFmtId="170" formatCode="[$PHP]\ #,##0.00_);\([$PHP]\ #,##0.00\)"/>
  </numFmts>
  <fonts count="16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i/>
      <sz val="16"/>
      <name val="Helv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i/>
      <sz val="10"/>
      <name val="Arial"/>
      <family val="2"/>
    </font>
    <font>
      <b/>
      <sz val="10"/>
      <color rgb="FF01047F"/>
      <name val="Arial"/>
      <family val="2"/>
    </font>
    <font>
      <b/>
      <sz val="10"/>
      <color theme="1"/>
      <name val="Arial"/>
      <family val="2"/>
    </font>
    <font>
      <b/>
      <sz val="10"/>
      <color rgb="FF002060"/>
      <name val="Arial"/>
      <family val="2"/>
    </font>
    <font>
      <sz val="9"/>
      <name val="Verdana"/>
      <family val="2"/>
    </font>
    <font>
      <b/>
      <sz val="26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27" applyNumberFormat="0" applyBorder="0" applyAlignment="0" applyProtection="0"/>
    <xf numFmtId="164" fontId="5" fillId="0" borderId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1" fillId="0" borderId="0"/>
  </cellStyleXfs>
  <cellXfs count="269">
    <xf numFmtId="0" fontId="0" fillId="0" borderId="0" xfId="0"/>
    <xf numFmtId="0" fontId="3" fillId="0" borderId="0" xfId="3" applyNumberFormat="1" applyFont="1" applyFill="1" applyAlignment="1">
      <alignment vertical="center"/>
    </xf>
    <xf numFmtId="0" fontId="3" fillId="0" borderId="0" xfId="3" applyNumberFormat="1" applyFont="1" applyFill="1"/>
    <xf numFmtId="43" fontId="3" fillId="0" borderId="0" xfId="1" applyFont="1" applyFill="1"/>
    <xf numFmtId="43" fontId="3" fillId="0" borderId="0" xfId="4" applyFont="1" applyFill="1"/>
    <xf numFmtId="0" fontId="3" fillId="0" borderId="2" xfId="3" applyNumberFormat="1" applyFont="1" applyFill="1" applyBorder="1" applyAlignment="1">
      <alignment vertical="justify" wrapText="1"/>
    </xf>
    <xf numFmtId="0" fontId="3" fillId="0" borderId="0" xfId="3" applyNumberFormat="1" applyFont="1" applyFill="1" applyBorder="1" applyAlignment="1">
      <alignment vertical="justify" wrapText="1"/>
    </xf>
    <xf numFmtId="0" fontId="3" fillId="0" borderId="0" xfId="3" applyNumberFormat="1" applyFont="1" applyFill="1" applyBorder="1"/>
    <xf numFmtId="43" fontId="3" fillId="0" borderId="0" xfId="4" applyFont="1" applyFill="1" applyAlignment="1">
      <alignment vertical="center"/>
    </xf>
    <xf numFmtId="43" fontId="3" fillId="0" borderId="0" xfId="1" applyFont="1" applyFill="1" applyAlignment="1">
      <alignment vertical="center"/>
    </xf>
    <xf numFmtId="0" fontId="2" fillId="0" borderId="0" xfId="3" applyNumberFormat="1" applyFont="1" applyFill="1" applyAlignment="1">
      <alignment vertical="center"/>
    </xf>
    <xf numFmtId="43" fontId="2" fillId="0" borderId="0" xfId="4" applyFont="1" applyFill="1" applyAlignment="1">
      <alignment vertical="center"/>
    </xf>
    <xf numFmtId="43" fontId="2" fillId="0" borderId="0" xfId="1" applyFont="1" applyFill="1" applyAlignment="1">
      <alignment vertical="center"/>
    </xf>
    <xf numFmtId="0" fontId="2" fillId="0" borderId="0" xfId="3" applyNumberFormat="1" applyFont="1" applyFill="1"/>
    <xf numFmtId="43" fontId="2" fillId="0" borderId="0" xfId="1" applyFont="1" applyFill="1"/>
    <xf numFmtId="43" fontId="2" fillId="0" borderId="0" xfId="4" applyFont="1" applyFill="1"/>
    <xf numFmtId="0" fontId="3" fillId="0" borderId="0" xfId="3" applyNumberFormat="1" applyFont="1" applyFill="1" applyBorder="1" applyAlignment="1">
      <alignment horizontal="center"/>
    </xf>
    <xf numFmtId="164" fontId="3" fillId="0" borderId="0" xfId="3" applyFont="1" applyFill="1" applyBorder="1" applyAlignment="1">
      <alignment horizontal="left" vertical="center"/>
    </xf>
    <xf numFmtId="164" fontId="3" fillId="0" borderId="0" xfId="3" applyFont="1" applyFill="1" applyBorder="1" applyAlignment="1">
      <alignment horizontal="left"/>
    </xf>
    <xf numFmtId="43" fontId="3" fillId="0" borderId="0" xfId="1" applyFont="1" applyFill="1" applyBorder="1" applyAlignment="1">
      <alignment horizontal="left"/>
    </xf>
    <xf numFmtId="43" fontId="3" fillId="0" borderId="0" xfId="4" applyFont="1" applyFill="1" applyBorder="1" applyAlignment="1">
      <alignment horizontal="left"/>
    </xf>
    <xf numFmtId="164" fontId="3" fillId="0" borderId="19" xfId="3" applyFont="1" applyFill="1" applyBorder="1" applyAlignment="1">
      <alignment horizontal="left"/>
    </xf>
    <xf numFmtId="43" fontId="3" fillId="0" borderId="0" xfId="1" applyFont="1" applyFill="1" applyBorder="1" applyAlignment="1">
      <alignment horizontal="left" vertical="center"/>
    </xf>
    <xf numFmtId="0" fontId="3" fillId="0" borderId="1" xfId="3" applyNumberFormat="1" applyFont="1" applyFill="1" applyBorder="1"/>
    <xf numFmtId="0" fontId="3" fillId="0" borderId="2" xfId="3" applyNumberFormat="1" applyFont="1" applyFill="1" applyBorder="1"/>
    <xf numFmtId="0" fontId="2" fillId="0" borderId="2" xfId="3" applyNumberFormat="1" applyFont="1" applyFill="1" applyBorder="1" applyAlignment="1"/>
    <xf numFmtId="0" fontId="3" fillId="0" borderId="0" xfId="3" applyNumberFormat="1" applyFont="1" applyFill="1" applyBorder="1" applyAlignment="1">
      <alignment horizontal="left"/>
    </xf>
    <xf numFmtId="0" fontId="7" fillId="0" borderId="0" xfId="3" quotePrefix="1" applyNumberFormat="1" applyFont="1" applyFill="1" applyAlignment="1">
      <alignment vertical="center"/>
    </xf>
    <xf numFmtId="0" fontId="3" fillId="0" borderId="6" xfId="3" applyNumberFormat="1" applyFont="1" applyFill="1" applyBorder="1"/>
    <xf numFmtId="0" fontId="2" fillId="0" borderId="9" xfId="3" applyNumberFormat="1" applyFont="1" applyFill="1" applyBorder="1" applyAlignment="1"/>
    <xf numFmtId="0" fontId="3" fillId="0" borderId="9" xfId="3" applyNumberFormat="1" applyFont="1" applyFill="1" applyBorder="1" applyAlignment="1">
      <alignment horizontal="right"/>
    </xf>
    <xf numFmtId="166" fontId="6" fillId="0" borderId="9" xfId="3" applyNumberFormat="1" applyFont="1" applyFill="1" applyBorder="1" applyAlignment="1">
      <alignment horizontal="center"/>
    </xf>
    <xf numFmtId="0" fontId="3" fillId="0" borderId="23" xfId="0" applyFont="1" applyFill="1" applyBorder="1"/>
    <xf numFmtId="0" fontId="3" fillId="0" borderId="0" xfId="3" applyNumberFormat="1" applyFont="1" applyFill="1" applyBorder="1" applyAlignment="1">
      <alignment horizontal="right"/>
    </xf>
    <xf numFmtId="0" fontId="3" fillId="0" borderId="27" xfId="0" applyFont="1" applyFill="1" applyBorder="1" applyAlignment="1">
      <alignment horizontal="center" vertical="center"/>
    </xf>
    <xf numFmtId="2" fontId="3" fillId="0" borderId="27" xfId="0" applyNumberFormat="1" applyFont="1" applyFill="1" applyBorder="1" applyAlignment="1">
      <alignment horizontal="center" vertical="center"/>
    </xf>
    <xf numFmtId="43" fontId="3" fillId="0" borderId="27" xfId="4" applyFont="1" applyFill="1" applyBorder="1" applyAlignment="1">
      <alignment vertical="center"/>
    </xf>
    <xf numFmtId="43" fontId="3" fillId="0" borderId="28" xfId="4" applyFont="1" applyFill="1" applyBorder="1" applyAlignment="1">
      <alignment vertical="center"/>
    </xf>
    <xf numFmtId="0" fontId="3" fillId="0" borderId="0" xfId="3" applyNumberFormat="1" applyFont="1" applyFill="1" applyAlignment="1">
      <alignment vertical="center" shrinkToFit="1"/>
    </xf>
    <xf numFmtId="43" fontId="3" fillId="0" borderId="0" xfId="4" applyFont="1" applyFill="1" applyAlignment="1">
      <alignment vertical="center" shrinkToFit="1"/>
    </xf>
    <xf numFmtId="43" fontId="3" fillId="0" borderId="0" xfId="1" applyFont="1" applyFill="1" applyAlignment="1">
      <alignment vertical="center" shrinkToFit="1"/>
    </xf>
    <xf numFmtId="0" fontId="8" fillId="0" borderId="0" xfId="3" applyNumberFormat="1" applyFont="1" applyFill="1" applyAlignment="1">
      <alignment vertical="center" shrinkToFit="1"/>
    </xf>
    <xf numFmtId="1" fontId="8" fillId="0" borderId="0" xfId="3" applyNumberFormat="1" applyFont="1" applyFill="1" applyAlignment="1">
      <alignment vertical="center" shrinkToFit="1"/>
    </xf>
    <xf numFmtId="43" fontId="8" fillId="0" borderId="0" xfId="4" applyFont="1" applyFill="1" applyAlignment="1">
      <alignment vertical="center" shrinkToFit="1"/>
    </xf>
    <xf numFmtId="43" fontId="8" fillId="0" borderId="0" xfId="1" applyFont="1" applyFill="1" applyAlignment="1">
      <alignment vertical="center" shrinkToFit="1"/>
    </xf>
    <xf numFmtId="0" fontId="9" fillId="0" borderId="0" xfId="3" applyNumberFormat="1" applyFont="1" applyFill="1" applyAlignment="1">
      <alignment vertical="center" shrinkToFit="1"/>
    </xf>
    <xf numFmtId="43" fontId="3" fillId="0" borderId="0" xfId="4" applyFont="1" applyFill="1" applyBorder="1" applyAlignment="1">
      <alignment vertical="center" shrinkToFit="1"/>
    </xf>
    <xf numFmtId="43" fontId="9" fillId="0" borderId="0" xfId="4" applyFont="1" applyFill="1" applyBorder="1" applyAlignment="1">
      <alignment vertical="center" shrinkToFit="1"/>
    </xf>
    <xf numFmtId="43" fontId="9" fillId="0" borderId="0" xfId="1" applyFont="1" applyFill="1" applyBorder="1" applyAlignment="1">
      <alignment vertical="center" shrinkToFit="1"/>
    </xf>
    <xf numFmtId="0" fontId="3" fillId="0" borderId="0" xfId="3" applyNumberFormat="1" applyFont="1" applyFill="1" applyBorder="1" applyAlignment="1">
      <alignment vertical="center" shrinkToFit="1"/>
    </xf>
    <xf numFmtId="43" fontId="3" fillId="0" borderId="0" xfId="1" applyFont="1" applyFill="1" applyBorder="1" applyAlignment="1">
      <alignment vertical="center" shrinkToFit="1"/>
    </xf>
    <xf numFmtId="0" fontId="9" fillId="0" borderId="0" xfId="3" applyNumberFormat="1" applyFont="1" applyFill="1" applyBorder="1" applyAlignment="1">
      <alignment vertical="center" shrinkToFit="1"/>
    </xf>
    <xf numFmtId="43" fontId="3" fillId="0" borderId="0" xfId="3" applyNumberFormat="1" applyFont="1" applyFill="1" applyBorder="1" applyAlignment="1">
      <alignment vertical="center" shrinkToFit="1"/>
    </xf>
    <xf numFmtId="169" fontId="9" fillId="0" borderId="0" xfId="2" applyNumberFormat="1" applyFont="1" applyFill="1" applyBorder="1" applyAlignment="1">
      <alignment vertical="center" shrinkToFit="1"/>
    </xf>
    <xf numFmtId="43" fontId="9" fillId="0" borderId="0" xfId="4" applyFont="1" applyFill="1" applyAlignment="1">
      <alignment vertical="center" shrinkToFit="1"/>
    </xf>
    <xf numFmtId="43" fontId="9" fillId="0" borderId="0" xfId="1" applyFont="1" applyFill="1" applyAlignment="1">
      <alignment vertical="center" shrinkToFit="1"/>
    </xf>
    <xf numFmtId="0" fontId="2" fillId="0" borderId="27" xfId="3" applyNumberFormat="1" applyFont="1" applyFill="1" applyBorder="1" applyAlignment="1">
      <alignment horizontal="center" vertical="center" wrapText="1"/>
    </xf>
    <xf numFmtId="0" fontId="2" fillId="0" borderId="28" xfId="3" applyNumberFormat="1" applyFont="1" applyFill="1" applyBorder="1" applyAlignment="1">
      <alignment horizontal="center" vertical="center" wrapText="1"/>
    </xf>
    <xf numFmtId="0" fontId="3" fillId="0" borderId="0" xfId="3" applyNumberFormat="1" applyFont="1" applyFill="1" applyAlignment="1">
      <alignment vertical="center" wrapText="1"/>
    </xf>
    <xf numFmtId="43" fontId="3" fillId="0" borderId="0" xfId="4" applyFont="1" applyFill="1" applyAlignment="1">
      <alignment vertical="center" wrapText="1"/>
    </xf>
    <xf numFmtId="43" fontId="3" fillId="0" borderId="0" xfId="1" applyFont="1" applyFill="1" applyAlignment="1">
      <alignment vertical="center" wrapText="1"/>
    </xf>
    <xf numFmtId="0" fontId="8" fillId="0" borderId="27" xfId="0" applyFont="1" applyFill="1" applyBorder="1" applyAlignment="1">
      <alignment horizontal="center" vertical="center"/>
    </xf>
    <xf numFmtId="43" fontId="8" fillId="0" borderId="27" xfId="4" applyFont="1" applyFill="1" applyBorder="1" applyAlignment="1">
      <alignment vertical="center"/>
    </xf>
    <xf numFmtId="43" fontId="8" fillId="0" borderId="28" xfId="4" applyFont="1" applyFill="1" applyBorder="1" applyAlignment="1">
      <alignment vertical="center"/>
    </xf>
    <xf numFmtId="1" fontId="3" fillId="0" borderId="27" xfId="0" applyNumberFormat="1" applyFont="1" applyFill="1" applyBorder="1" applyAlignment="1">
      <alignment horizontal="center" vertical="center"/>
    </xf>
    <xf numFmtId="167" fontId="3" fillId="0" borderId="24" xfId="3" applyNumberFormat="1" applyFont="1" applyFill="1" applyBorder="1" applyAlignment="1">
      <alignment horizontal="right" vertical="center"/>
    </xf>
    <xf numFmtId="167" fontId="3" fillId="0" borderId="25" xfId="0" applyNumberFormat="1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43" fontId="3" fillId="0" borderId="27" xfId="4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9" fillId="0" borderId="27" xfId="0" applyFont="1" applyFill="1" applyBorder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/>
    </xf>
    <xf numFmtId="43" fontId="9" fillId="0" borderId="27" xfId="4" applyFont="1" applyFill="1" applyBorder="1" applyAlignment="1">
      <alignment vertical="center"/>
    </xf>
    <xf numFmtId="2" fontId="3" fillId="0" borderId="22" xfId="0" applyNumberFormat="1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/>
    </xf>
    <xf numFmtId="43" fontId="2" fillId="0" borderId="27" xfId="1" applyFont="1" applyBorder="1" applyAlignment="1">
      <alignment horizontal="center"/>
    </xf>
    <xf numFmtId="43" fontId="2" fillId="0" borderId="27" xfId="1" applyFont="1" applyFill="1" applyBorder="1" applyAlignment="1" applyProtection="1">
      <alignment horizontal="center"/>
    </xf>
    <xf numFmtId="43" fontId="3" fillId="0" borderId="28" xfId="4" applyFont="1" applyFill="1" applyBorder="1" applyAlignment="1">
      <alignment horizontal="center" vertical="center"/>
    </xf>
    <xf numFmtId="167" fontId="2" fillId="0" borderId="24" xfId="3" applyNumberFormat="1" applyFont="1" applyFill="1" applyBorder="1" applyAlignment="1">
      <alignment horizontal="center" vertical="center"/>
    </xf>
    <xf numFmtId="167" fontId="2" fillId="0" borderId="25" xfId="3" applyNumberFormat="1" applyFont="1" applyFill="1" applyBorder="1" applyAlignment="1">
      <alignment horizontal="center" vertical="center"/>
    </xf>
    <xf numFmtId="167" fontId="2" fillId="0" borderId="25" xfId="0" applyNumberFormat="1" applyFont="1" applyFill="1" applyBorder="1" applyAlignment="1">
      <alignment horizontal="center" vertical="center"/>
    </xf>
    <xf numFmtId="43" fontId="11" fillId="0" borderId="28" xfId="4" applyFont="1" applyFill="1" applyBorder="1" applyAlignment="1">
      <alignment vertical="center"/>
    </xf>
    <xf numFmtId="0" fontId="8" fillId="0" borderId="32" xfId="0" applyFont="1" applyFill="1" applyBorder="1" applyAlignment="1">
      <alignment horizontal="left" vertical="center" wrapText="1"/>
    </xf>
    <xf numFmtId="0" fontId="8" fillId="0" borderId="19" xfId="0" applyFont="1" applyFill="1" applyBorder="1" applyAlignment="1">
      <alignment horizontal="left" vertical="center" wrapText="1"/>
    </xf>
    <xf numFmtId="43" fontId="8" fillId="0" borderId="32" xfId="4" applyFont="1" applyFill="1" applyBorder="1" applyAlignment="1">
      <alignment horizontal="right" vertical="center" wrapText="1"/>
    </xf>
    <xf numFmtId="43" fontId="8" fillId="0" borderId="33" xfId="4" applyNumberFormat="1" applyFont="1" applyFill="1" applyBorder="1" applyAlignment="1">
      <alignment vertical="center" wrapText="1"/>
    </xf>
    <xf numFmtId="167" fontId="3" fillId="0" borderId="24" xfId="3" applyNumberFormat="1" applyFont="1" applyFill="1" applyBorder="1" applyAlignment="1">
      <alignment horizontal="center" vertical="center"/>
    </xf>
    <xf numFmtId="167" fontId="3" fillId="0" borderId="25" xfId="3" applyNumberFormat="1" applyFont="1" applyFill="1" applyBorder="1" applyAlignment="1">
      <alignment horizontal="center" vertical="center"/>
    </xf>
    <xf numFmtId="0" fontId="3" fillId="0" borderId="26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34" xfId="0" applyFont="1" applyFill="1" applyBorder="1" applyAlignment="1">
      <alignment horizontal="center" vertical="center"/>
    </xf>
    <xf numFmtId="2" fontId="3" fillId="0" borderId="13" xfId="0" applyNumberFormat="1" applyFont="1" applyFill="1" applyBorder="1" applyAlignment="1">
      <alignment horizontal="center" vertical="center"/>
    </xf>
    <xf numFmtId="43" fontId="3" fillId="0" borderId="34" xfId="4" applyFont="1" applyFill="1" applyBorder="1" applyAlignment="1">
      <alignment vertical="center"/>
    </xf>
    <xf numFmtId="43" fontId="3" fillId="0" borderId="35" xfId="4" applyFont="1" applyFill="1" applyBorder="1" applyAlignment="1">
      <alignment vertical="center"/>
    </xf>
    <xf numFmtId="0" fontId="9" fillId="0" borderId="34" xfId="0" applyFont="1" applyFill="1" applyBorder="1" applyAlignment="1">
      <alignment horizontal="center" vertical="center"/>
    </xf>
    <xf numFmtId="2" fontId="9" fillId="0" borderId="13" xfId="0" applyNumberFormat="1" applyFont="1" applyFill="1" applyBorder="1" applyAlignment="1">
      <alignment horizontal="center" vertical="center"/>
    </xf>
    <xf numFmtId="43" fontId="9" fillId="0" borderId="34" xfId="4" applyFont="1" applyFill="1" applyBorder="1" applyAlignment="1">
      <alignment vertical="center"/>
    </xf>
    <xf numFmtId="43" fontId="8" fillId="0" borderId="35" xfId="4" applyFont="1" applyFill="1" applyBorder="1" applyAlignment="1">
      <alignment vertical="center"/>
    </xf>
    <xf numFmtId="168" fontId="9" fillId="0" borderId="36" xfId="3" applyNumberFormat="1" applyFont="1" applyFill="1" applyBorder="1" applyAlignment="1">
      <alignment horizontal="right" vertical="center"/>
    </xf>
    <xf numFmtId="168" fontId="9" fillId="0" borderId="37" xfId="0" applyNumberFormat="1" applyFont="1" applyFill="1" applyBorder="1" applyAlignment="1">
      <alignment horizontal="right" vertical="center"/>
    </xf>
    <xf numFmtId="0" fontId="8" fillId="0" borderId="12" xfId="0" applyFont="1" applyFill="1" applyBorder="1" applyAlignment="1">
      <alignment horizontal="right" vertical="center"/>
    </xf>
    <xf numFmtId="0" fontId="8" fillId="0" borderId="13" xfId="0" applyFont="1" applyFill="1" applyBorder="1" applyAlignment="1">
      <alignment horizontal="right" vertical="center"/>
    </xf>
    <xf numFmtId="0" fontId="8" fillId="0" borderId="37" xfId="0" applyFont="1" applyFill="1" applyBorder="1" applyAlignment="1">
      <alignment horizontal="right" vertical="center"/>
    </xf>
    <xf numFmtId="0" fontId="8" fillId="0" borderId="12" xfId="0" applyFont="1" applyFill="1" applyBorder="1" applyAlignment="1">
      <alignment horizontal="left" vertical="center"/>
    </xf>
    <xf numFmtId="0" fontId="3" fillId="0" borderId="11" xfId="3" applyNumberFormat="1" applyFont="1" applyFill="1" applyBorder="1"/>
    <xf numFmtId="0" fontId="2" fillId="0" borderId="0" xfId="3" applyNumberFormat="1" applyFont="1" applyFill="1" applyBorder="1" applyAlignment="1">
      <alignment vertical="center"/>
    </xf>
    <xf numFmtId="43" fontId="2" fillId="0" borderId="0" xfId="4" applyFont="1" applyFill="1" applyBorder="1" applyAlignment="1">
      <alignment vertical="center"/>
    </xf>
    <xf numFmtId="43" fontId="2" fillId="0" borderId="0" xfId="1" applyFont="1" applyFill="1" applyBorder="1" applyAlignment="1">
      <alignment vertical="center"/>
    </xf>
    <xf numFmtId="0" fontId="3" fillId="0" borderId="2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167" fontId="3" fillId="0" borderId="24" xfId="3" applyNumberFormat="1" applyFont="1" applyFill="1" applyBorder="1" applyAlignment="1">
      <alignment horizontal="right" vertical="center"/>
    </xf>
    <xf numFmtId="167" fontId="3" fillId="0" borderId="25" xfId="0" applyNumberFormat="1" applyFont="1" applyFill="1" applyBorder="1" applyAlignment="1">
      <alignment horizontal="right" vertical="center"/>
    </xf>
    <xf numFmtId="43" fontId="14" fillId="0" borderId="27" xfId="4" applyFont="1" applyBorder="1" applyAlignment="1">
      <alignment vertical="center"/>
    </xf>
    <xf numFmtId="0" fontId="3" fillId="0" borderId="2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167" fontId="3" fillId="0" borderId="24" xfId="3" applyNumberFormat="1" applyFont="1" applyFill="1" applyBorder="1" applyAlignment="1">
      <alignment horizontal="right" vertical="center"/>
    </xf>
    <xf numFmtId="167" fontId="3" fillId="0" borderId="25" xfId="0" applyNumberFormat="1" applyFont="1" applyFill="1" applyBorder="1" applyAlignment="1">
      <alignment horizontal="right" vertical="center"/>
    </xf>
    <xf numFmtId="167" fontId="3" fillId="0" borderId="24" xfId="3" applyNumberFormat="1" applyFont="1" applyFill="1" applyBorder="1" applyAlignment="1">
      <alignment horizontal="right" vertical="center"/>
    </xf>
    <xf numFmtId="167" fontId="3" fillId="0" borderId="25" xfId="0" applyNumberFormat="1" applyFont="1" applyFill="1" applyBorder="1" applyAlignment="1">
      <alignment horizontal="right" vertical="center"/>
    </xf>
    <xf numFmtId="167" fontId="9" fillId="0" borderId="24" xfId="3" applyNumberFormat="1" applyFont="1" applyFill="1" applyBorder="1" applyAlignment="1">
      <alignment horizontal="right" vertical="center"/>
    </xf>
    <xf numFmtId="167" fontId="9" fillId="0" borderId="25" xfId="0" applyNumberFormat="1" applyFont="1" applyFill="1" applyBorder="1" applyAlignment="1">
      <alignment horizontal="righ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27" xfId="0" applyFont="1" applyBorder="1" applyAlignment="1">
      <alignment horizontal="center" vertical="center"/>
    </xf>
    <xf numFmtId="43" fontId="3" fillId="0" borderId="27" xfId="4" applyBorder="1" applyAlignment="1">
      <alignment vertical="center"/>
    </xf>
    <xf numFmtId="43" fontId="3" fillId="0" borderId="28" xfId="4" applyBorder="1" applyAlignment="1">
      <alignment vertical="center"/>
    </xf>
    <xf numFmtId="0" fontId="3" fillId="0" borderId="0" xfId="3" applyNumberFormat="1" applyFont="1" applyAlignment="1">
      <alignment vertical="center" shrinkToFit="1"/>
    </xf>
    <xf numFmtId="43" fontId="3" fillId="0" borderId="27" xfId="4" applyBorder="1" applyAlignment="1">
      <alignment horizontal="center" vertical="center"/>
    </xf>
    <xf numFmtId="43" fontId="3" fillId="0" borderId="0" xfId="4" applyAlignment="1">
      <alignment vertical="center" shrinkToFit="1"/>
    </xf>
    <xf numFmtId="43" fontId="3" fillId="0" borderId="0" xfId="1" applyAlignment="1">
      <alignment vertical="center" shrinkToFit="1"/>
    </xf>
    <xf numFmtId="0" fontId="9" fillId="0" borderId="0" xfId="3" applyNumberFormat="1" applyFont="1" applyAlignment="1">
      <alignment vertical="center" shrinkToFit="1"/>
    </xf>
    <xf numFmtId="0" fontId="9" fillId="0" borderId="27" xfId="0" applyFont="1" applyBorder="1" applyAlignment="1">
      <alignment horizontal="center" vertical="center"/>
    </xf>
    <xf numFmtId="2" fontId="9" fillId="0" borderId="22" xfId="0" applyNumberFormat="1" applyFont="1" applyBorder="1" applyAlignment="1">
      <alignment horizontal="center" vertical="center"/>
    </xf>
    <xf numFmtId="43" fontId="9" fillId="0" borderId="27" xfId="4" applyFont="1" applyBorder="1" applyAlignment="1">
      <alignment vertical="center"/>
    </xf>
    <xf numFmtId="43" fontId="8" fillId="0" borderId="28" xfId="4" applyFont="1" applyBorder="1" applyAlignment="1">
      <alignment vertical="center"/>
    </xf>
    <xf numFmtId="43" fontId="9" fillId="0" borderId="0" xfId="4" applyFont="1" applyAlignment="1">
      <alignment vertical="center" shrinkToFit="1"/>
    </xf>
    <xf numFmtId="43" fontId="9" fillId="0" borderId="0" xfId="1" applyFont="1" applyAlignment="1">
      <alignment vertical="center" shrinkToFit="1"/>
    </xf>
    <xf numFmtId="168" fontId="2" fillId="0" borderId="24" xfId="3" applyNumberFormat="1" applyFont="1" applyBorder="1" applyAlignment="1">
      <alignment horizontal="center" vertical="center"/>
    </xf>
    <xf numFmtId="168" fontId="2" fillId="0" borderId="25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43" fontId="3" fillId="4" borderId="28" xfId="4" applyFill="1" applyBorder="1" applyAlignment="1">
      <alignment horizontal="center" vertical="center"/>
    </xf>
    <xf numFmtId="167" fontId="9" fillId="0" borderId="24" xfId="3" applyNumberFormat="1" applyFont="1" applyBorder="1" applyAlignment="1">
      <alignment horizontal="right" vertical="center"/>
    </xf>
    <xf numFmtId="167" fontId="9" fillId="0" borderId="25" xfId="0" applyNumberFormat="1" applyFont="1" applyBorder="1" applyAlignment="1">
      <alignment horizontal="right" vertical="center"/>
    </xf>
    <xf numFmtId="0" fontId="3" fillId="0" borderId="22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170" fontId="8" fillId="5" borderId="28" xfId="4" applyNumberFormat="1" applyFont="1" applyFill="1" applyBorder="1" applyAlignment="1">
      <alignment vertical="center"/>
    </xf>
    <xf numFmtId="43" fontId="8" fillId="5" borderId="27" xfId="4" applyFont="1" applyFill="1" applyBorder="1" applyAlignment="1">
      <alignment horizontal="center" vertical="center"/>
    </xf>
    <xf numFmtId="170" fontId="13" fillId="0" borderId="28" xfId="1" applyNumberFormat="1" applyFont="1" applyFill="1" applyBorder="1" applyAlignment="1">
      <alignment vertical="center"/>
    </xf>
    <xf numFmtId="170" fontId="8" fillId="0" borderId="33" xfId="4" applyNumberFormat="1" applyFont="1" applyFill="1" applyBorder="1" applyAlignment="1">
      <alignment vertical="center" wrapText="1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167" fontId="9" fillId="0" borderId="24" xfId="3" applyNumberFormat="1" applyFont="1" applyBorder="1" applyAlignment="1">
      <alignment horizontal="right" vertical="center"/>
    </xf>
    <xf numFmtId="167" fontId="9" fillId="0" borderId="25" xfId="0" applyNumberFormat="1" applyFont="1" applyBorder="1" applyAlignment="1">
      <alignment horizontal="right" vertical="center"/>
    </xf>
    <xf numFmtId="168" fontId="2" fillId="0" borderId="24" xfId="3" applyNumberFormat="1" applyFont="1" applyBorder="1" applyAlignment="1">
      <alignment horizontal="center" vertical="center"/>
    </xf>
    <xf numFmtId="168" fontId="2" fillId="0" borderId="25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3" fillId="0" borderId="2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>
      <alignment horizontal="center"/>
    </xf>
    <xf numFmtId="167" fontId="2" fillId="0" borderId="24" xfId="3" applyNumberFormat="1" applyFont="1" applyFill="1" applyBorder="1" applyAlignment="1">
      <alignment horizontal="center" vertical="center"/>
    </xf>
    <xf numFmtId="167" fontId="2" fillId="0" borderId="25" xfId="3" applyNumberFormat="1" applyFont="1" applyFill="1" applyBorder="1" applyAlignment="1">
      <alignment horizontal="center" vertical="center"/>
    </xf>
    <xf numFmtId="167" fontId="3" fillId="0" borderId="24" xfId="3" applyNumberFormat="1" applyFont="1" applyFill="1" applyBorder="1" applyAlignment="1">
      <alignment horizontal="right" vertical="center"/>
    </xf>
    <xf numFmtId="167" fontId="3" fillId="0" borderId="25" xfId="0" applyNumberFormat="1" applyFont="1" applyFill="1" applyBorder="1" applyAlignment="1">
      <alignment horizontal="right" vertical="center"/>
    </xf>
    <xf numFmtId="0" fontId="3" fillId="0" borderId="22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167" fontId="9" fillId="0" borderId="24" xfId="3" applyNumberFormat="1" applyFont="1" applyFill="1" applyBorder="1" applyAlignment="1">
      <alignment horizontal="right" vertical="center"/>
    </xf>
    <xf numFmtId="167" fontId="9" fillId="0" borderId="25" xfId="0" applyNumberFormat="1" applyFont="1" applyFill="1" applyBorder="1" applyAlignment="1">
      <alignment horizontal="right" vertical="center"/>
    </xf>
    <xf numFmtId="164" fontId="3" fillId="0" borderId="1" xfId="3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6" xfId="0" applyFont="1" applyFill="1" applyBorder="1"/>
    <xf numFmtId="0" fontId="3" fillId="0" borderId="0" xfId="0" applyFont="1" applyFill="1" applyBorder="1"/>
    <xf numFmtId="0" fontId="3" fillId="0" borderId="7" xfId="0" applyFont="1" applyFill="1" applyBorder="1"/>
    <xf numFmtId="0" fontId="3" fillId="0" borderId="14" xfId="0" applyFont="1" applyFill="1" applyBorder="1"/>
    <xf numFmtId="0" fontId="3" fillId="0" borderId="15" xfId="0" applyFont="1" applyFill="1" applyBorder="1"/>
    <xf numFmtId="0" fontId="3" fillId="0" borderId="16" xfId="0" applyFont="1" applyFill="1" applyBorder="1"/>
    <xf numFmtId="164" fontId="2" fillId="0" borderId="4" xfId="3" applyFont="1" applyFill="1" applyBorder="1" applyAlignment="1">
      <alignment horizontal="center" vertical="center" wrapText="1"/>
    </xf>
    <xf numFmtId="0" fontId="3" fillId="0" borderId="8" xfId="0" applyFont="1" applyFill="1" applyBorder="1"/>
    <xf numFmtId="0" fontId="3" fillId="0" borderId="9" xfId="0" applyFont="1" applyFill="1" applyBorder="1"/>
    <xf numFmtId="164" fontId="2" fillId="0" borderId="2" xfId="3" applyFont="1" applyFill="1" applyBorder="1" applyAlignment="1">
      <alignment horizontal="center" vertical="center" wrapText="1"/>
    </xf>
    <xf numFmtId="164" fontId="2" fillId="0" borderId="5" xfId="3" applyFont="1" applyFill="1" applyBorder="1" applyAlignment="1">
      <alignment horizontal="center" vertical="center" wrapText="1"/>
    </xf>
    <xf numFmtId="164" fontId="2" fillId="0" borderId="10" xfId="3" applyFont="1" applyFill="1" applyBorder="1" applyAlignment="1">
      <alignment horizontal="center" vertical="center" wrapText="1"/>
    </xf>
    <xf numFmtId="164" fontId="2" fillId="0" borderId="0" xfId="3" applyFont="1" applyFill="1" applyBorder="1" applyAlignment="1">
      <alignment horizontal="center" vertical="center" wrapText="1"/>
    </xf>
    <xf numFmtId="164" fontId="2" fillId="0" borderId="11" xfId="3" applyFont="1" applyFill="1" applyBorder="1" applyAlignment="1">
      <alignment horizontal="center" vertical="center" wrapText="1"/>
    </xf>
    <xf numFmtId="164" fontId="2" fillId="0" borderId="17" xfId="3" applyFont="1" applyFill="1" applyBorder="1" applyAlignment="1">
      <alignment horizontal="center" vertical="center" wrapText="1"/>
    </xf>
    <xf numFmtId="164" fontId="2" fillId="0" borderId="15" xfId="3" applyFont="1" applyFill="1" applyBorder="1" applyAlignment="1">
      <alignment horizontal="center" vertical="center" wrapText="1"/>
    </xf>
    <xf numFmtId="164" fontId="2" fillId="0" borderId="18" xfId="3" applyFont="1" applyFill="1" applyBorder="1" applyAlignment="1">
      <alignment horizontal="center" vertical="center" wrapText="1"/>
    </xf>
    <xf numFmtId="164" fontId="2" fillId="0" borderId="12" xfId="3" applyFont="1" applyFill="1" applyBorder="1" applyAlignment="1">
      <alignment horizontal="center" vertical="center" wrapText="1"/>
    </xf>
    <xf numFmtId="0" fontId="3" fillId="0" borderId="13" xfId="0" applyFont="1" applyFill="1" applyBorder="1"/>
    <xf numFmtId="0" fontId="3" fillId="0" borderId="17" xfId="0" applyFont="1" applyFill="1" applyBorder="1"/>
    <xf numFmtId="165" fontId="6" fillId="0" borderId="20" xfId="3" applyNumberFormat="1" applyFont="1" applyFill="1" applyBorder="1" applyAlignment="1">
      <alignment horizontal="center" vertical="center"/>
    </xf>
    <xf numFmtId="165" fontId="3" fillId="0" borderId="21" xfId="0" applyNumberFormat="1" applyFont="1" applyFill="1" applyBorder="1" applyAlignment="1">
      <alignment vertical="center"/>
    </xf>
    <xf numFmtId="0" fontId="15" fillId="6" borderId="2" xfId="3" applyNumberFormat="1" applyFont="1" applyFill="1" applyBorder="1" applyAlignment="1">
      <alignment horizontal="center" vertical="center" wrapText="1"/>
    </xf>
    <xf numFmtId="0" fontId="15" fillId="6" borderId="0" xfId="3" applyNumberFormat="1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2" fillId="0" borderId="9" xfId="3" applyNumberFormat="1" applyFont="1" applyFill="1" applyBorder="1" applyAlignment="1">
      <alignment horizontal="center" vertical="center"/>
    </xf>
    <xf numFmtId="0" fontId="10" fillId="0" borderId="23" xfId="3" applyNumberFormat="1" applyFont="1" applyFill="1" applyBorder="1" applyAlignment="1">
      <alignment horizontal="center" vertical="center"/>
    </xf>
    <xf numFmtId="0" fontId="2" fillId="0" borderId="24" xfId="3" applyNumberFormat="1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vertical="center" wrapText="1"/>
    </xf>
    <xf numFmtId="0" fontId="2" fillId="0" borderId="26" xfId="3" applyNumberFormat="1" applyFont="1" applyFill="1" applyBorder="1" applyAlignment="1">
      <alignment horizontal="center" vertical="center" wrapText="1"/>
    </xf>
    <xf numFmtId="0" fontId="2" fillId="0" borderId="22" xfId="3" applyNumberFormat="1" applyFont="1" applyFill="1" applyBorder="1" applyAlignment="1">
      <alignment horizontal="center" vertical="center" wrapText="1"/>
    </xf>
    <xf numFmtId="0" fontId="2" fillId="0" borderId="25" xfId="3" applyNumberFormat="1" applyFont="1" applyFill="1" applyBorder="1" applyAlignment="1">
      <alignment horizontal="center" vertical="center" wrapText="1"/>
    </xf>
    <xf numFmtId="0" fontId="2" fillId="0" borderId="9" xfId="3" applyNumberFormat="1" applyFont="1" applyFill="1" applyBorder="1" applyAlignment="1">
      <alignment horizontal="left"/>
    </xf>
    <xf numFmtId="0" fontId="2" fillId="0" borderId="9" xfId="3" quotePrefix="1" applyNumberFormat="1" applyFont="1" applyFill="1" applyBorder="1" applyAlignment="1">
      <alignment horizontal="left"/>
    </xf>
    <xf numFmtId="167" fontId="9" fillId="0" borderId="24" xfId="3" applyNumberFormat="1" applyFont="1" applyFill="1" applyBorder="1" applyAlignment="1">
      <alignment horizontal="right" vertical="center"/>
    </xf>
    <xf numFmtId="167" fontId="9" fillId="0" borderId="25" xfId="0" applyNumberFormat="1" applyFont="1" applyFill="1" applyBorder="1" applyAlignment="1">
      <alignment horizontal="right" vertical="center"/>
    </xf>
    <xf numFmtId="0" fontId="8" fillId="0" borderId="26" xfId="0" applyFont="1" applyFill="1" applyBorder="1" applyAlignment="1">
      <alignment horizontal="right" vertical="center"/>
    </xf>
    <xf numFmtId="0" fontId="8" fillId="0" borderId="22" xfId="0" applyFont="1" applyFill="1" applyBorder="1" applyAlignment="1">
      <alignment horizontal="right" vertical="center"/>
    </xf>
    <xf numFmtId="0" fontId="8" fillId="0" borderId="25" xfId="0" applyFont="1" applyFill="1" applyBorder="1" applyAlignment="1">
      <alignment horizontal="right" vertical="center"/>
    </xf>
    <xf numFmtId="168" fontId="2" fillId="0" borderId="24" xfId="3" applyNumberFormat="1" applyFont="1" applyFill="1" applyBorder="1" applyAlignment="1">
      <alignment horizontal="center" vertical="center"/>
    </xf>
    <xf numFmtId="168" fontId="2" fillId="0" borderId="25" xfId="0" applyNumberFormat="1" applyFont="1" applyFill="1" applyBorder="1" applyAlignment="1">
      <alignment vertical="center"/>
    </xf>
    <xf numFmtId="0" fontId="2" fillId="0" borderId="26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vertical="center"/>
    </xf>
    <xf numFmtId="0" fontId="2" fillId="0" borderId="25" xfId="0" applyFont="1" applyFill="1" applyBorder="1" applyAlignment="1">
      <alignment vertical="center"/>
    </xf>
    <xf numFmtId="167" fontId="3" fillId="0" borderId="24" xfId="3" applyNumberFormat="1" applyFont="1" applyFill="1" applyBorder="1" applyAlignment="1">
      <alignment horizontal="right" vertical="center"/>
    </xf>
    <xf numFmtId="167" fontId="3" fillId="0" borderId="25" xfId="0" applyNumberFormat="1" applyFont="1" applyFill="1" applyBorder="1" applyAlignment="1">
      <alignment horizontal="right" vertical="center"/>
    </xf>
    <xf numFmtId="0" fontId="3" fillId="0" borderId="22" xfId="0" applyFont="1" applyFill="1" applyBorder="1" applyAlignment="1">
      <alignment vertical="center"/>
    </xf>
    <xf numFmtId="0" fontId="3" fillId="0" borderId="25" xfId="0" applyFont="1" applyFill="1" applyBorder="1" applyAlignment="1">
      <alignment vertical="center"/>
    </xf>
    <xf numFmtId="167" fontId="2" fillId="0" borderId="24" xfId="3" applyNumberFormat="1" applyFont="1" applyFill="1" applyBorder="1" applyAlignment="1">
      <alignment horizontal="center" vertical="center"/>
    </xf>
    <xf numFmtId="167" fontId="2" fillId="0" borderId="25" xfId="3" applyNumberFormat="1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5" xfId="0" applyFont="1" applyFill="1" applyBorder="1" applyAlignment="1">
      <alignment horizontal="left" vertical="center" wrapText="1"/>
    </xf>
    <xf numFmtId="0" fontId="12" fillId="0" borderId="26" xfId="0" applyFont="1" applyFill="1" applyBorder="1" applyAlignment="1">
      <alignment horizontal="left" vertical="center"/>
    </xf>
    <xf numFmtId="0" fontId="12" fillId="0" borderId="22" xfId="0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>
      <alignment horizontal="center"/>
    </xf>
    <xf numFmtId="0" fontId="2" fillId="0" borderId="22" xfId="0" applyFont="1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168" fontId="8" fillId="0" borderId="24" xfId="3" applyNumberFormat="1" applyFont="1" applyFill="1" applyBorder="1" applyAlignment="1">
      <alignment horizontal="center" vertical="center"/>
    </xf>
    <xf numFmtId="168" fontId="8" fillId="0" borderId="25" xfId="0" applyNumberFormat="1" applyFont="1" applyFill="1" applyBorder="1" applyAlignment="1">
      <alignment vertical="center"/>
    </xf>
    <xf numFmtId="0" fontId="8" fillId="0" borderId="38" xfId="0" applyFont="1" applyFill="1" applyBorder="1" applyAlignment="1">
      <alignment horizontal="right" vertical="center"/>
    </xf>
    <xf numFmtId="0" fontId="8" fillId="0" borderId="39" xfId="0" applyFont="1" applyFill="1" applyBorder="1" applyAlignment="1">
      <alignment horizontal="right" vertical="center"/>
    </xf>
    <xf numFmtId="0" fontId="8" fillId="0" borderId="40" xfId="0" applyFont="1" applyFill="1" applyBorder="1" applyAlignment="1">
      <alignment horizontal="right" vertical="center"/>
    </xf>
    <xf numFmtId="0" fontId="8" fillId="0" borderId="31" xfId="0" applyFont="1" applyFill="1" applyBorder="1" applyAlignment="1">
      <alignment horizontal="right" vertical="center" wrapText="1"/>
    </xf>
    <xf numFmtId="0" fontId="8" fillId="0" borderId="19" xfId="0" applyFont="1" applyFill="1" applyBorder="1" applyAlignment="1">
      <alignment horizontal="right" vertical="center" wrapText="1"/>
    </xf>
    <xf numFmtId="0" fontId="8" fillId="0" borderId="30" xfId="0" applyFont="1" applyFill="1" applyBorder="1" applyAlignment="1">
      <alignment horizontal="right" vertical="center" wrapText="1"/>
    </xf>
    <xf numFmtId="168" fontId="8" fillId="0" borderId="29" xfId="3" applyNumberFormat="1" applyFont="1" applyFill="1" applyBorder="1" applyAlignment="1">
      <alignment horizontal="center" vertical="center" wrapText="1"/>
    </xf>
    <xf numFmtId="168" fontId="8" fillId="0" borderId="30" xfId="0" applyNumberFormat="1" applyFont="1" applyFill="1" applyBorder="1" applyAlignment="1">
      <alignment vertical="center" wrapText="1"/>
    </xf>
    <xf numFmtId="168" fontId="8" fillId="0" borderId="30" xfId="3" applyNumberFormat="1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3" fillId="0" borderId="2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/>
    </xf>
    <xf numFmtId="0" fontId="8" fillId="0" borderId="26" xfId="0" applyFont="1" applyBorder="1" applyAlignment="1">
      <alignment horizontal="right" vertical="center"/>
    </xf>
    <xf numFmtId="0" fontId="8" fillId="0" borderId="22" xfId="0" applyFont="1" applyBorder="1" applyAlignment="1">
      <alignment horizontal="right" vertical="center"/>
    </xf>
    <xf numFmtId="0" fontId="8" fillId="0" borderId="25" xfId="0" applyFont="1" applyBorder="1" applyAlignment="1">
      <alignment horizontal="right" vertical="center"/>
    </xf>
    <xf numFmtId="168" fontId="2" fillId="0" borderId="24" xfId="3" applyNumberFormat="1" applyFont="1" applyBorder="1" applyAlignment="1">
      <alignment horizontal="center" vertical="center"/>
    </xf>
    <xf numFmtId="168" fontId="2" fillId="0" borderId="25" xfId="0" applyNumberFormat="1" applyFont="1" applyBorder="1" applyAlignment="1">
      <alignment vertical="center"/>
    </xf>
    <xf numFmtId="0" fontId="2" fillId="0" borderId="26" xfId="0" applyFont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167" fontId="9" fillId="0" borderId="24" xfId="3" applyNumberFormat="1" applyFont="1" applyBorder="1" applyAlignment="1">
      <alignment horizontal="right" vertical="center"/>
    </xf>
    <xf numFmtId="167" fontId="9" fillId="0" borderId="25" xfId="0" applyNumberFormat="1" applyFont="1" applyBorder="1" applyAlignment="1">
      <alignment horizontal="right" vertical="center"/>
    </xf>
  </cellXfs>
  <cellStyles count="12">
    <cellStyle name="Comma" xfId="1" builtinId="3"/>
    <cellStyle name="Comma 2" xfId="4" xr:uid="{00000000-0005-0000-0000-000001000000}"/>
    <cellStyle name="Currency 2" xfId="5" xr:uid="{00000000-0005-0000-0000-000002000000}"/>
    <cellStyle name="Grey" xfId="6" xr:uid="{00000000-0005-0000-0000-000003000000}"/>
    <cellStyle name="Input [yellow]" xfId="7" xr:uid="{00000000-0005-0000-0000-000004000000}"/>
    <cellStyle name="Normal" xfId="0" builtinId="0"/>
    <cellStyle name="Normal - Style1" xfId="8" xr:uid="{00000000-0005-0000-0000-000006000000}"/>
    <cellStyle name="Normal_CDOF-EN-F-07-001 Technical Purchase Requisition Form_ENGG-00520-WAREHOUSE FLOORING REPAIR" xfId="3" xr:uid="{00000000-0005-0000-0000-000007000000}"/>
    <cellStyle name="Percent" xfId="2" builtinId="5"/>
    <cellStyle name="Percent [2]" xfId="9" xr:uid="{00000000-0005-0000-0000-000009000000}"/>
    <cellStyle name="Percent 2" xfId="10" xr:uid="{00000000-0005-0000-0000-00000A000000}"/>
    <cellStyle name="Style 1" xfId="11" xr:uid="{00000000-0005-0000-0000-00000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26"/>
  <sheetViews>
    <sheetView showGridLines="0" tabSelected="1" topLeftCell="C55" zoomScale="60" zoomScaleNormal="60" workbookViewId="0">
      <selection activeCell="D83" sqref="D83:O83"/>
    </sheetView>
  </sheetViews>
  <sheetFormatPr defaultColWidth="3.5703125" defaultRowHeight="12.75" x14ac:dyDescent="0.2"/>
  <cols>
    <col min="1" max="1" width="0.85546875" style="2" hidden="1" customWidth="1"/>
    <col min="2" max="4" width="3.5703125" style="2" customWidth="1"/>
    <col min="5" max="5" width="7.5703125" style="2" customWidth="1"/>
    <col min="6" max="6" width="4.42578125" style="2" customWidth="1"/>
    <col min="7" max="7" width="5" style="2" customWidth="1"/>
    <col min="8" max="11" width="3.5703125" style="2" customWidth="1"/>
    <col min="12" max="12" width="9.28515625" style="2" customWidth="1"/>
    <col min="13" max="13" width="4.7109375" style="2" customWidth="1"/>
    <col min="14" max="14" width="13.7109375" style="2" customWidth="1"/>
    <col min="15" max="15" width="1.7109375" style="2" customWidth="1"/>
    <col min="16" max="16" width="21.140625" style="2" customWidth="1"/>
    <col min="17" max="17" width="12.140625" style="2" customWidth="1"/>
    <col min="18" max="18" width="15.5703125" style="2" customWidth="1"/>
    <col min="19" max="19" width="24.7109375" style="2" customWidth="1"/>
    <col min="20" max="20" width="11.7109375" style="2" customWidth="1"/>
    <col min="21" max="23" width="3.5703125" style="2" customWidth="1"/>
    <col min="24" max="24" width="7.5703125" style="2" customWidth="1"/>
    <col min="25" max="25" width="4.42578125" style="2" customWidth="1"/>
    <col min="26" max="26" width="5" style="2" customWidth="1"/>
    <col min="27" max="30" width="3.5703125" style="2" customWidth="1"/>
    <col min="31" max="31" width="9.28515625" style="2" customWidth="1"/>
    <col min="32" max="32" width="4.7109375" style="2" customWidth="1"/>
    <col min="33" max="33" width="13.7109375" style="2" customWidth="1"/>
    <col min="34" max="34" width="1.7109375" style="2" customWidth="1"/>
    <col min="35" max="35" width="21.140625" style="2" customWidth="1"/>
    <col min="36" max="36" width="12.140625" style="2" customWidth="1"/>
    <col min="37" max="37" width="15.5703125" style="2" customWidth="1"/>
    <col min="38" max="38" width="24.7109375" style="2" customWidth="1"/>
    <col min="39" max="39" width="15.42578125" style="1" customWidth="1"/>
    <col min="40" max="40" width="15.5703125" style="1" bestFit="1" customWidth="1"/>
    <col min="41" max="41" width="11.7109375" style="1" customWidth="1"/>
    <col min="42" max="42" width="26.5703125" style="9" customWidth="1"/>
    <col min="43" max="43" width="11.42578125" style="1" customWidth="1"/>
    <col min="44" max="44" width="14.7109375" style="3" customWidth="1"/>
    <col min="45" max="45" width="14.42578125" style="2" customWidth="1"/>
    <col min="46" max="46" width="11.42578125" style="2" customWidth="1"/>
    <col min="47" max="47" width="11.5703125" style="2" customWidth="1"/>
    <col min="48" max="48" width="12.85546875" style="2" customWidth="1"/>
    <col min="49" max="49" width="10.28515625" style="2" customWidth="1"/>
    <col min="50" max="50" width="10.28515625" style="4" customWidth="1"/>
    <col min="51" max="51" width="10.28515625" style="2" customWidth="1"/>
    <col min="52" max="16384" width="3.5703125" style="2"/>
  </cols>
  <sheetData>
    <row r="1" spans="2:50" ht="15" customHeight="1" x14ac:dyDescent="0.2">
      <c r="B1" s="178"/>
      <c r="C1" s="179"/>
      <c r="D1" s="179"/>
      <c r="E1" s="179"/>
      <c r="F1" s="179"/>
      <c r="G1" s="180"/>
      <c r="H1" s="187" t="s">
        <v>0</v>
      </c>
      <c r="I1" s="179"/>
      <c r="J1" s="179"/>
      <c r="K1" s="179"/>
      <c r="L1" s="179"/>
      <c r="M1" s="179"/>
      <c r="N1" s="179"/>
      <c r="O1" s="179"/>
      <c r="P1" s="179"/>
      <c r="Q1" s="187"/>
      <c r="R1" s="190"/>
      <c r="S1" s="191"/>
      <c r="T1" s="1"/>
      <c r="U1" s="178"/>
      <c r="V1" s="179"/>
      <c r="W1" s="179"/>
      <c r="X1" s="179"/>
      <c r="Y1" s="179"/>
      <c r="Z1" s="180"/>
      <c r="AA1" s="187" t="s">
        <v>0</v>
      </c>
      <c r="AB1" s="179"/>
      <c r="AC1" s="179"/>
      <c r="AD1" s="179"/>
      <c r="AE1" s="179"/>
      <c r="AF1" s="179"/>
      <c r="AG1" s="179"/>
      <c r="AH1" s="179"/>
      <c r="AI1" s="179"/>
      <c r="AJ1" s="187"/>
      <c r="AK1" s="190"/>
      <c r="AL1" s="191"/>
      <c r="AN1" s="2"/>
      <c r="AO1" s="2"/>
      <c r="AP1" s="3"/>
      <c r="AQ1" s="2"/>
    </row>
    <row r="2" spans="2:50" s="18" customFormat="1" ht="15" customHeight="1" x14ac:dyDescent="0.2">
      <c r="B2" s="181"/>
      <c r="C2" s="182"/>
      <c r="D2" s="182"/>
      <c r="E2" s="182"/>
      <c r="F2" s="182"/>
      <c r="G2" s="183"/>
      <c r="H2" s="188"/>
      <c r="I2" s="189"/>
      <c r="J2" s="189"/>
      <c r="K2" s="189"/>
      <c r="L2" s="189"/>
      <c r="M2" s="189"/>
      <c r="N2" s="189"/>
      <c r="O2" s="189"/>
      <c r="P2" s="189"/>
      <c r="Q2" s="192"/>
      <c r="R2" s="193"/>
      <c r="S2" s="194"/>
      <c r="T2" s="17"/>
      <c r="U2" s="181"/>
      <c r="V2" s="182"/>
      <c r="W2" s="182"/>
      <c r="X2" s="182"/>
      <c r="Y2" s="182"/>
      <c r="Z2" s="183"/>
      <c r="AA2" s="188"/>
      <c r="AB2" s="189"/>
      <c r="AC2" s="189"/>
      <c r="AD2" s="189"/>
      <c r="AE2" s="189"/>
      <c r="AF2" s="189"/>
      <c r="AG2" s="189"/>
      <c r="AH2" s="189"/>
      <c r="AI2" s="189"/>
      <c r="AJ2" s="192"/>
      <c r="AK2" s="193"/>
      <c r="AL2" s="194"/>
      <c r="AM2" s="17"/>
      <c r="AP2" s="19"/>
      <c r="AR2" s="19"/>
      <c r="AX2" s="20"/>
    </row>
    <row r="3" spans="2:50" s="18" customFormat="1" ht="15" customHeight="1" x14ac:dyDescent="0.2">
      <c r="B3" s="181"/>
      <c r="C3" s="182"/>
      <c r="D3" s="182"/>
      <c r="E3" s="182"/>
      <c r="F3" s="182"/>
      <c r="G3" s="183"/>
      <c r="H3" s="198" t="s">
        <v>1</v>
      </c>
      <c r="I3" s="199"/>
      <c r="J3" s="199"/>
      <c r="K3" s="199"/>
      <c r="L3" s="199"/>
      <c r="M3" s="199"/>
      <c r="N3" s="199"/>
      <c r="O3" s="199"/>
      <c r="P3" s="199"/>
      <c r="Q3" s="192"/>
      <c r="R3" s="193"/>
      <c r="S3" s="194"/>
      <c r="T3" s="17"/>
      <c r="U3" s="181"/>
      <c r="V3" s="182"/>
      <c r="W3" s="182"/>
      <c r="X3" s="182"/>
      <c r="Y3" s="182"/>
      <c r="Z3" s="183"/>
      <c r="AA3" s="198" t="s">
        <v>1</v>
      </c>
      <c r="AB3" s="199"/>
      <c r="AC3" s="199"/>
      <c r="AD3" s="199"/>
      <c r="AE3" s="199"/>
      <c r="AF3" s="199"/>
      <c r="AG3" s="199"/>
      <c r="AH3" s="199"/>
      <c r="AI3" s="199"/>
      <c r="AJ3" s="192"/>
      <c r="AK3" s="193"/>
      <c r="AL3" s="194"/>
      <c r="AM3" s="17"/>
      <c r="AP3" s="19"/>
      <c r="AR3" s="19"/>
      <c r="AX3" s="20"/>
    </row>
    <row r="4" spans="2:50" s="18" customFormat="1" ht="15" customHeight="1" thickBot="1" x14ac:dyDescent="0.25">
      <c r="B4" s="184"/>
      <c r="C4" s="185"/>
      <c r="D4" s="185"/>
      <c r="E4" s="185"/>
      <c r="F4" s="185"/>
      <c r="G4" s="186"/>
      <c r="H4" s="200"/>
      <c r="I4" s="185"/>
      <c r="J4" s="185"/>
      <c r="K4" s="185"/>
      <c r="L4" s="185"/>
      <c r="M4" s="185"/>
      <c r="N4" s="185"/>
      <c r="O4" s="185"/>
      <c r="P4" s="185"/>
      <c r="Q4" s="195"/>
      <c r="R4" s="196"/>
      <c r="S4" s="197"/>
      <c r="T4" s="17"/>
      <c r="U4" s="184"/>
      <c r="V4" s="185"/>
      <c r="W4" s="185"/>
      <c r="X4" s="185"/>
      <c r="Y4" s="185"/>
      <c r="Z4" s="186"/>
      <c r="AA4" s="200"/>
      <c r="AB4" s="185"/>
      <c r="AC4" s="185"/>
      <c r="AD4" s="185"/>
      <c r="AE4" s="185"/>
      <c r="AF4" s="185"/>
      <c r="AG4" s="185"/>
      <c r="AH4" s="185"/>
      <c r="AI4" s="185"/>
      <c r="AJ4" s="195"/>
      <c r="AK4" s="196"/>
      <c r="AL4" s="197"/>
      <c r="AM4" s="17"/>
      <c r="AP4" s="19"/>
      <c r="AR4" s="19"/>
      <c r="AX4" s="20"/>
    </row>
    <row r="5" spans="2:50" s="18" customFormat="1" ht="10.5" customHeight="1" thickBot="1" x14ac:dyDescent="0.25">
      <c r="Q5" s="21"/>
      <c r="R5" s="21"/>
      <c r="S5" s="21"/>
      <c r="AJ5" s="21"/>
      <c r="AK5" s="21"/>
      <c r="AL5" s="21"/>
      <c r="AM5" s="17"/>
      <c r="AN5" s="17"/>
      <c r="AO5" s="17"/>
      <c r="AP5" s="22"/>
      <c r="AQ5" s="17"/>
      <c r="AR5" s="19"/>
      <c r="AX5" s="20"/>
    </row>
    <row r="6" spans="2:50" ht="17.25" customHeight="1" x14ac:dyDescent="0.2">
      <c r="B6" s="23" t="s">
        <v>2</v>
      </c>
      <c r="C6" s="24"/>
      <c r="D6" s="24"/>
      <c r="E6" s="24"/>
      <c r="F6" s="25" t="s">
        <v>121</v>
      </c>
      <c r="G6" s="25"/>
      <c r="H6" s="25"/>
      <c r="I6" s="25"/>
      <c r="J6" s="25"/>
      <c r="K6" s="25"/>
      <c r="L6" s="25"/>
      <c r="M6" s="25"/>
      <c r="N6" s="25"/>
      <c r="O6" s="25"/>
      <c r="P6" s="25"/>
      <c r="Q6" s="26" t="s">
        <v>3</v>
      </c>
      <c r="R6" s="201">
        <f ca="1">NOW()</f>
        <v>44328.268287037034</v>
      </c>
      <c r="S6" s="202"/>
      <c r="U6" s="23" t="s">
        <v>2</v>
      </c>
      <c r="V6" s="24"/>
      <c r="W6" s="24"/>
      <c r="X6" s="24"/>
      <c r="Y6" s="25" t="s">
        <v>121</v>
      </c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6" t="s">
        <v>3</v>
      </c>
      <c r="AK6" s="201">
        <f ca="1">NOW()</f>
        <v>44328.268287037034</v>
      </c>
      <c r="AL6" s="202"/>
      <c r="AM6" s="27"/>
    </row>
    <row r="7" spans="2:50" ht="17.25" customHeight="1" x14ac:dyDescent="0.2">
      <c r="B7" s="28"/>
      <c r="C7" s="7"/>
      <c r="D7" s="7"/>
      <c r="E7" s="7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30"/>
      <c r="R7" s="31"/>
      <c r="S7" s="32"/>
      <c r="U7" s="28"/>
      <c r="V7" s="7"/>
      <c r="W7" s="7"/>
      <c r="X7" s="7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30"/>
      <c r="AK7" s="31"/>
      <c r="AL7" s="32"/>
    </row>
    <row r="8" spans="2:50" ht="17.25" customHeight="1" x14ac:dyDescent="0.2">
      <c r="B8" s="28" t="s">
        <v>4</v>
      </c>
      <c r="C8" s="7"/>
      <c r="D8" s="7"/>
      <c r="E8" s="7"/>
      <c r="F8" s="215" t="s">
        <v>5</v>
      </c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33" t="s">
        <v>6</v>
      </c>
      <c r="R8" s="208"/>
      <c r="S8" s="209"/>
      <c r="T8" s="1"/>
      <c r="U8" s="28" t="s">
        <v>4</v>
      </c>
      <c r="V8" s="7"/>
      <c r="W8" s="7"/>
      <c r="X8" s="7"/>
      <c r="Y8" s="215" t="s">
        <v>5</v>
      </c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33" t="s">
        <v>6</v>
      </c>
      <c r="AK8" s="208"/>
      <c r="AL8" s="209"/>
      <c r="AN8" s="2"/>
      <c r="AO8" s="2"/>
      <c r="AP8" s="3"/>
      <c r="AQ8" s="2"/>
    </row>
    <row r="9" spans="2:50" s="58" customFormat="1" ht="24.95" customHeight="1" x14ac:dyDescent="0.2">
      <c r="B9" s="210" t="s">
        <v>7</v>
      </c>
      <c r="C9" s="211"/>
      <c r="D9" s="212" t="s">
        <v>8</v>
      </c>
      <c r="E9" s="213"/>
      <c r="F9" s="213"/>
      <c r="G9" s="213"/>
      <c r="H9" s="213"/>
      <c r="I9" s="213"/>
      <c r="J9" s="213"/>
      <c r="K9" s="213"/>
      <c r="L9" s="213"/>
      <c r="M9" s="213"/>
      <c r="N9" s="213"/>
      <c r="O9" s="214"/>
      <c r="P9" s="56" t="s">
        <v>9</v>
      </c>
      <c r="Q9" s="56" t="s">
        <v>10</v>
      </c>
      <c r="R9" s="56" t="s">
        <v>11</v>
      </c>
      <c r="S9" s="57" t="s">
        <v>12</v>
      </c>
      <c r="U9" s="210" t="s">
        <v>7</v>
      </c>
      <c r="V9" s="211"/>
      <c r="W9" s="212" t="s">
        <v>8</v>
      </c>
      <c r="X9" s="213"/>
      <c r="Y9" s="213"/>
      <c r="Z9" s="213"/>
      <c r="AA9" s="213"/>
      <c r="AB9" s="213"/>
      <c r="AC9" s="213"/>
      <c r="AD9" s="213"/>
      <c r="AE9" s="213"/>
      <c r="AF9" s="213"/>
      <c r="AG9" s="213"/>
      <c r="AH9" s="214"/>
      <c r="AI9" s="56" t="s">
        <v>9</v>
      </c>
      <c r="AJ9" s="56" t="s">
        <v>10</v>
      </c>
      <c r="AK9" s="56" t="s">
        <v>11</v>
      </c>
      <c r="AL9" s="57" t="s">
        <v>12</v>
      </c>
      <c r="AN9" s="59"/>
      <c r="AO9" s="59"/>
      <c r="AP9" s="60"/>
      <c r="AR9" s="60"/>
      <c r="AX9" s="59"/>
    </row>
    <row r="10" spans="2:50" s="41" customFormat="1" ht="18.75" customHeight="1" x14ac:dyDescent="0.2">
      <c r="B10" s="222" t="s">
        <v>13</v>
      </c>
      <c r="C10" s="223"/>
      <c r="D10" s="224" t="s">
        <v>14</v>
      </c>
      <c r="E10" s="225"/>
      <c r="F10" s="225"/>
      <c r="G10" s="225"/>
      <c r="H10" s="225"/>
      <c r="I10" s="225"/>
      <c r="J10" s="225"/>
      <c r="K10" s="225"/>
      <c r="L10" s="225"/>
      <c r="M10" s="225"/>
      <c r="N10" s="225"/>
      <c r="O10" s="226"/>
      <c r="P10" s="61"/>
      <c r="Q10" s="61"/>
      <c r="R10" s="62"/>
      <c r="S10" s="63"/>
      <c r="U10" s="222" t="s">
        <v>13</v>
      </c>
      <c r="V10" s="223"/>
      <c r="W10" s="224" t="s">
        <v>14</v>
      </c>
      <c r="X10" s="225"/>
      <c r="Y10" s="225"/>
      <c r="Z10" s="225"/>
      <c r="AA10" s="225"/>
      <c r="AB10" s="225"/>
      <c r="AC10" s="225"/>
      <c r="AD10" s="225"/>
      <c r="AE10" s="225"/>
      <c r="AF10" s="225"/>
      <c r="AG10" s="225"/>
      <c r="AH10" s="226"/>
      <c r="AI10" s="61"/>
      <c r="AJ10" s="61"/>
      <c r="AK10" s="62"/>
      <c r="AL10" s="63"/>
      <c r="AM10" s="42"/>
      <c r="AN10" s="43"/>
      <c r="AO10" s="43"/>
      <c r="AP10" s="44"/>
      <c r="AR10" s="44"/>
      <c r="AX10" s="43"/>
    </row>
    <row r="11" spans="2:50" s="38" customFormat="1" ht="18.75" customHeight="1" x14ac:dyDescent="0.2">
      <c r="B11" s="227">
        <v>1</v>
      </c>
      <c r="C11" s="228"/>
      <c r="D11" s="205" t="s">
        <v>15</v>
      </c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30"/>
      <c r="P11" s="34" t="s">
        <v>16</v>
      </c>
      <c r="Q11" s="64">
        <v>1</v>
      </c>
      <c r="R11" s="36">
        <v>20000</v>
      </c>
      <c r="S11" s="37">
        <f t="shared" ref="S11:S23" si="0">R11*Q11</f>
        <v>20000</v>
      </c>
      <c r="U11" s="227">
        <v>1</v>
      </c>
      <c r="V11" s="228"/>
      <c r="W11" s="205" t="s">
        <v>15</v>
      </c>
      <c r="X11" s="229"/>
      <c r="Y11" s="229"/>
      <c r="Z11" s="229"/>
      <c r="AA11" s="229"/>
      <c r="AB11" s="229"/>
      <c r="AC11" s="229"/>
      <c r="AD11" s="229"/>
      <c r="AE11" s="229"/>
      <c r="AF11" s="229"/>
      <c r="AG11" s="229"/>
      <c r="AH11" s="230"/>
      <c r="AI11" s="34" t="s">
        <v>16</v>
      </c>
      <c r="AJ11" s="64">
        <v>1</v>
      </c>
      <c r="AK11" s="36">
        <v>20000</v>
      </c>
      <c r="AL11" s="37">
        <f t="shared" ref="AL11" si="1">AK11*AJ11</f>
        <v>20000</v>
      </c>
      <c r="AM11" s="39"/>
      <c r="AN11" s="39"/>
      <c r="AO11" s="39"/>
      <c r="AP11" s="40"/>
      <c r="AR11" s="40"/>
      <c r="AX11" s="39"/>
    </row>
    <row r="12" spans="2:50" s="38" customFormat="1" ht="18.75" customHeight="1" x14ac:dyDescent="0.2">
      <c r="B12" s="227">
        <v>2</v>
      </c>
      <c r="C12" s="228"/>
      <c r="D12" s="205" t="s">
        <v>17</v>
      </c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30"/>
      <c r="P12" s="34"/>
      <c r="Q12" s="64"/>
      <c r="R12" s="36"/>
      <c r="S12" s="37"/>
      <c r="U12" s="227">
        <v>2</v>
      </c>
      <c r="V12" s="228"/>
      <c r="W12" s="205" t="s">
        <v>17</v>
      </c>
      <c r="X12" s="229"/>
      <c r="Y12" s="229"/>
      <c r="Z12" s="229"/>
      <c r="AA12" s="229"/>
      <c r="AB12" s="229"/>
      <c r="AC12" s="229"/>
      <c r="AD12" s="229"/>
      <c r="AE12" s="229"/>
      <c r="AF12" s="229"/>
      <c r="AG12" s="229"/>
      <c r="AH12" s="230"/>
      <c r="AI12" s="34"/>
      <c r="AJ12" s="64"/>
      <c r="AK12" s="36"/>
      <c r="AL12" s="37"/>
      <c r="AM12" s="39"/>
      <c r="AN12" s="39"/>
      <c r="AO12" s="39"/>
      <c r="AP12" s="40"/>
      <c r="AR12" s="40"/>
      <c r="AX12" s="39"/>
    </row>
    <row r="13" spans="2:50" s="38" customFormat="1" ht="18.75" customHeight="1" x14ac:dyDescent="0.2">
      <c r="B13" s="65"/>
      <c r="C13" s="66"/>
      <c r="D13" s="67" t="s">
        <v>46</v>
      </c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9"/>
      <c r="P13" s="34" t="s">
        <v>22</v>
      </c>
      <c r="Q13" s="64">
        <v>12</v>
      </c>
      <c r="R13" s="36">
        <v>300</v>
      </c>
      <c r="S13" s="37">
        <f>R13*Q13</f>
        <v>3600</v>
      </c>
      <c r="U13" s="172"/>
      <c r="V13" s="173"/>
      <c r="W13" s="166" t="s">
        <v>46</v>
      </c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5"/>
      <c r="AI13" s="34" t="s">
        <v>22</v>
      </c>
      <c r="AJ13" s="64">
        <v>12</v>
      </c>
      <c r="AK13" s="36">
        <v>300</v>
      </c>
      <c r="AL13" s="37">
        <f>AK13*AJ13</f>
        <v>3600</v>
      </c>
      <c r="AM13" s="39"/>
      <c r="AN13" s="39"/>
      <c r="AO13" s="39"/>
      <c r="AP13" s="40"/>
      <c r="AR13" s="40"/>
      <c r="AX13" s="39"/>
    </row>
    <row r="14" spans="2:50" s="38" customFormat="1" ht="18.75" customHeight="1" x14ac:dyDescent="0.2">
      <c r="B14" s="121"/>
      <c r="C14" s="122"/>
      <c r="D14" s="118" t="s">
        <v>18</v>
      </c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20"/>
      <c r="P14" s="34" t="s">
        <v>19</v>
      </c>
      <c r="Q14" s="64">
        <v>10</v>
      </c>
      <c r="R14" s="36">
        <v>200</v>
      </c>
      <c r="S14" s="37">
        <f t="shared" ref="S14" si="2">R14*Q14</f>
        <v>2000</v>
      </c>
      <c r="U14" s="172"/>
      <c r="V14" s="173"/>
      <c r="W14" s="166" t="s">
        <v>18</v>
      </c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5"/>
      <c r="AI14" s="34" t="s">
        <v>19</v>
      </c>
      <c r="AJ14" s="64">
        <v>10</v>
      </c>
      <c r="AK14" s="36">
        <v>200</v>
      </c>
      <c r="AL14" s="37">
        <f t="shared" ref="AL14:AL30" si="3">AK14*AJ14</f>
        <v>2000</v>
      </c>
      <c r="AM14" s="39"/>
      <c r="AN14" s="39"/>
      <c r="AO14" s="39"/>
      <c r="AP14" s="40"/>
      <c r="AR14" s="40"/>
      <c r="AX14" s="39"/>
    </row>
    <row r="15" spans="2:50" s="38" customFormat="1" ht="18.75" customHeight="1" x14ac:dyDescent="0.2">
      <c r="B15" s="65"/>
      <c r="C15" s="66"/>
      <c r="D15" s="67" t="s">
        <v>93</v>
      </c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9"/>
      <c r="P15" s="34" t="s">
        <v>94</v>
      </c>
      <c r="Q15" s="64">
        <v>4</v>
      </c>
      <c r="R15" s="36">
        <v>1500</v>
      </c>
      <c r="S15" s="37">
        <f t="shared" si="0"/>
        <v>6000</v>
      </c>
      <c r="U15" s="172"/>
      <c r="V15" s="173"/>
      <c r="W15" s="166" t="s">
        <v>93</v>
      </c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5"/>
      <c r="AI15" s="34" t="s">
        <v>94</v>
      </c>
      <c r="AJ15" s="64">
        <v>4</v>
      </c>
      <c r="AK15" s="36">
        <v>1500</v>
      </c>
      <c r="AL15" s="37">
        <f t="shared" si="3"/>
        <v>6000</v>
      </c>
      <c r="AM15" s="39"/>
      <c r="AN15" s="39"/>
      <c r="AO15" s="39"/>
      <c r="AP15" s="40"/>
      <c r="AR15" s="40"/>
      <c r="AX15" s="39"/>
    </row>
    <row r="16" spans="2:50" s="38" customFormat="1" ht="18.75" customHeight="1" x14ac:dyDescent="0.2">
      <c r="B16" s="65"/>
      <c r="C16" s="66"/>
      <c r="D16" s="67" t="s">
        <v>20</v>
      </c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9"/>
      <c r="P16" s="34" t="s">
        <v>94</v>
      </c>
      <c r="Q16" s="64">
        <v>2</v>
      </c>
      <c r="R16" s="36">
        <v>300</v>
      </c>
      <c r="S16" s="37">
        <f t="shared" si="0"/>
        <v>600</v>
      </c>
      <c r="U16" s="172"/>
      <c r="V16" s="173"/>
      <c r="W16" s="166" t="s">
        <v>20</v>
      </c>
      <c r="X16" s="174"/>
      <c r="Y16" s="174"/>
      <c r="Z16" s="174"/>
      <c r="AA16" s="174"/>
      <c r="AB16" s="174"/>
      <c r="AC16" s="174"/>
      <c r="AD16" s="174"/>
      <c r="AE16" s="174"/>
      <c r="AF16" s="174"/>
      <c r="AG16" s="174"/>
      <c r="AH16" s="175"/>
      <c r="AI16" s="34" t="s">
        <v>94</v>
      </c>
      <c r="AJ16" s="64">
        <v>2</v>
      </c>
      <c r="AK16" s="36">
        <v>300</v>
      </c>
      <c r="AL16" s="37">
        <f t="shared" si="3"/>
        <v>600</v>
      </c>
      <c r="AM16" s="39"/>
      <c r="AN16" s="39"/>
      <c r="AO16" s="39"/>
      <c r="AP16" s="40"/>
      <c r="AR16" s="40"/>
      <c r="AX16" s="39"/>
    </row>
    <row r="17" spans="2:50" s="38" customFormat="1" ht="18.75" customHeight="1" x14ac:dyDescent="0.2">
      <c r="B17" s="65"/>
      <c r="C17" s="66"/>
      <c r="D17" s="67" t="s">
        <v>21</v>
      </c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9"/>
      <c r="P17" s="34" t="s">
        <v>49</v>
      </c>
      <c r="Q17" s="64">
        <v>1</v>
      </c>
      <c r="R17" s="36">
        <v>450</v>
      </c>
      <c r="S17" s="37">
        <f t="shared" si="0"/>
        <v>450</v>
      </c>
      <c r="U17" s="172"/>
      <c r="V17" s="173"/>
      <c r="W17" s="166" t="s">
        <v>21</v>
      </c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5"/>
      <c r="AI17" s="34" t="s">
        <v>49</v>
      </c>
      <c r="AJ17" s="64">
        <v>1</v>
      </c>
      <c r="AK17" s="36">
        <v>450</v>
      </c>
      <c r="AL17" s="37">
        <f t="shared" si="3"/>
        <v>450</v>
      </c>
      <c r="AM17" s="39"/>
      <c r="AN17" s="39"/>
      <c r="AO17" s="39"/>
      <c r="AP17" s="40"/>
      <c r="AR17" s="40"/>
      <c r="AX17" s="39"/>
    </row>
    <row r="18" spans="2:50" s="38" customFormat="1" ht="18.75" customHeight="1" x14ac:dyDescent="0.2">
      <c r="B18" s="65"/>
      <c r="C18" s="66"/>
      <c r="D18" s="67" t="s">
        <v>23</v>
      </c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9"/>
      <c r="P18" s="34" t="s">
        <v>22</v>
      </c>
      <c r="Q18" s="64">
        <v>100</v>
      </c>
      <c r="R18" s="36">
        <v>20</v>
      </c>
      <c r="S18" s="37">
        <f t="shared" si="0"/>
        <v>2000</v>
      </c>
      <c r="U18" s="172"/>
      <c r="V18" s="173"/>
      <c r="W18" s="166" t="s">
        <v>23</v>
      </c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5"/>
      <c r="AI18" s="34" t="s">
        <v>22</v>
      </c>
      <c r="AJ18" s="64">
        <v>100</v>
      </c>
      <c r="AK18" s="36">
        <v>20</v>
      </c>
      <c r="AL18" s="37">
        <f t="shared" si="3"/>
        <v>2000</v>
      </c>
      <c r="AM18" s="39"/>
      <c r="AN18" s="39"/>
      <c r="AO18" s="39"/>
      <c r="AP18" s="40"/>
      <c r="AR18" s="40"/>
      <c r="AX18" s="39"/>
    </row>
    <row r="19" spans="2:50" s="38" customFormat="1" ht="18.75" customHeight="1" x14ac:dyDescent="0.2">
      <c r="B19" s="65"/>
      <c r="C19" s="66"/>
      <c r="D19" s="67" t="s">
        <v>24</v>
      </c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9"/>
      <c r="P19" s="34" t="s">
        <v>49</v>
      </c>
      <c r="Q19" s="64">
        <v>2</v>
      </c>
      <c r="R19" s="36">
        <v>400</v>
      </c>
      <c r="S19" s="37">
        <f t="shared" si="0"/>
        <v>800</v>
      </c>
      <c r="U19" s="172"/>
      <c r="V19" s="173"/>
      <c r="W19" s="166" t="s">
        <v>24</v>
      </c>
      <c r="X19" s="174"/>
      <c r="Y19" s="174"/>
      <c r="Z19" s="174"/>
      <c r="AA19" s="174"/>
      <c r="AB19" s="174"/>
      <c r="AC19" s="174"/>
      <c r="AD19" s="174"/>
      <c r="AE19" s="174"/>
      <c r="AF19" s="174"/>
      <c r="AG19" s="174"/>
      <c r="AH19" s="175"/>
      <c r="AI19" s="34" t="s">
        <v>49</v>
      </c>
      <c r="AJ19" s="64">
        <v>2</v>
      </c>
      <c r="AK19" s="36">
        <v>400</v>
      </c>
      <c r="AL19" s="37">
        <f t="shared" si="3"/>
        <v>800</v>
      </c>
      <c r="AM19" s="39"/>
      <c r="AN19" s="39"/>
      <c r="AO19" s="39"/>
      <c r="AP19" s="40"/>
      <c r="AR19" s="40"/>
      <c r="AX19" s="39"/>
    </row>
    <row r="20" spans="2:50" s="38" customFormat="1" ht="18.75" customHeight="1" x14ac:dyDescent="0.2">
      <c r="B20" s="65"/>
      <c r="C20" s="66"/>
      <c r="D20" s="67" t="s">
        <v>25</v>
      </c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9"/>
      <c r="P20" s="34" t="s">
        <v>22</v>
      </c>
      <c r="Q20" s="64">
        <v>4</v>
      </c>
      <c r="R20" s="36">
        <v>350</v>
      </c>
      <c r="S20" s="37">
        <f t="shared" si="0"/>
        <v>1400</v>
      </c>
      <c r="U20" s="172"/>
      <c r="V20" s="173"/>
      <c r="W20" s="166" t="s">
        <v>25</v>
      </c>
      <c r="X20" s="174"/>
      <c r="Y20" s="174"/>
      <c r="Z20" s="174"/>
      <c r="AA20" s="174"/>
      <c r="AB20" s="174"/>
      <c r="AC20" s="174"/>
      <c r="AD20" s="174"/>
      <c r="AE20" s="174"/>
      <c r="AF20" s="174"/>
      <c r="AG20" s="174"/>
      <c r="AH20" s="175"/>
      <c r="AI20" s="34" t="s">
        <v>22</v>
      </c>
      <c r="AJ20" s="64">
        <v>4</v>
      </c>
      <c r="AK20" s="36">
        <v>350</v>
      </c>
      <c r="AL20" s="37">
        <f t="shared" si="3"/>
        <v>1400</v>
      </c>
      <c r="AM20" s="39"/>
      <c r="AN20" s="39"/>
      <c r="AO20" s="39"/>
      <c r="AP20" s="40"/>
      <c r="AR20" s="40"/>
      <c r="AX20" s="39"/>
    </row>
    <row r="21" spans="2:50" s="38" customFormat="1" ht="18.75" customHeight="1" x14ac:dyDescent="0.2">
      <c r="B21" s="65"/>
      <c r="C21" s="66"/>
      <c r="D21" s="67" t="s">
        <v>26</v>
      </c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9"/>
      <c r="P21" s="34" t="s">
        <v>27</v>
      </c>
      <c r="Q21" s="64">
        <v>2</v>
      </c>
      <c r="R21" s="36">
        <v>2500</v>
      </c>
      <c r="S21" s="37">
        <f t="shared" si="0"/>
        <v>5000</v>
      </c>
      <c r="U21" s="172"/>
      <c r="V21" s="173"/>
      <c r="W21" s="166" t="s">
        <v>26</v>
      </c>
      <c r="X21" s="174"/>
      <c r="Y21" s="174"/>
      <c r="Z21" s="174"/>
      <c r="AA21" s="174"/>
      <c r="AB21" s="174"/>
      <c r="AC21" s="174"/>
      <c r="AD21" s="174"/>
      <c r="AE21" s="174"/>
      <c r="AF21" s="174"/>
      <c r="AG21" s="174"/>
      <c r="AH21" s="175"/>
      <c r="AI21" s="34" t="s">
        <v>27</v>
      </c>
      <c r="AJ21" s="64">
        <v>2</v>
      </c>
      <c r="AK21" s="36">
        <v>2500</v>
      </c>
      <c r="AL21" s="37">
        <f t="shared" si="3"/>
        <v>5000</v>
      </c>
      <c r="AM21" s="39"/>
      <c r="AN21" s="39"/>
      <c r="AO21" s="39"/>
      <c r="AP21" s="40"/>
      <c r="AR21" s="40"/>
      <c r="AX21" s="39"/>
    </row>
    <row r="22" spans="2:50" s="38" customFormat="1" ht="18.75" customHeight="1" x14ac:dyDescent="0.2">
      <c r="B22" s="65"/>
      <c r="C22" s="66"/>
      <c r="D22" s="67" t="s">
        <v>28</v>
      </c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9"/>
      <c r="P22" s="34" t="s">
        <v>19</v>
      </c>
      <c r="Q22" s="64">
        <v>5</v>
      </c>
      <c r="R22" s="36">
        <v>350</v>
      </c>
      <c r="S22" s="37">
        <f t="shared" si="0"/>
        <v>1750</v>
      </c>
      <c r="U22" s="172"/>
      <c r="V22" s="173"/>
      <c r="W22" s="166" t="s">
        <v>28</v>
      </c>
      <c r="X22" s="174"/>
      <c r="Y22" s="174"/>
      <c r="Z22" s="174"/>
      <c r="AA22" s="174"/>
      <c r="AB22" s="174"/>
      <c r="AC22" s="174"/>
      <c r="AD22" s="174"/>
      <c r="AE22" s="174"/>
      <c r="AF22" s="174"/>
      <c r="AG22" s="174"/>
      <c r="AH22" s="175"/>
      <c r="AI22" s="34" t="s">
        <v>19</v>
      </c>
      <c r="AJ22" s="64">
        <v>5</v>
      </c>
      <c r="AK22" s="36">
        <v>350</v>
      </c>
      <c r="AL22" s="37">
        <f t="shared" si="3"/>
        <v>1750</v>
      </c>
      <c r="AM22" s="39" t="s">
        <v>66</v>
      </c>
      <c r="AN22" s="39"/>
      <c r="AO22" s="39"/>
      <c r="AP22" s="40"/>
      <c r="AR22" s="40"/>
      <c r="AX22" s="39"/>
    </row>
    <row r="23" spans="2:50" s="38" customFormat="1" ht="18.75" customHeight="1" x14ac:dyDescent="0.2">
      <c r="B23" s="65"/>
      <c r="C23" s="66"/>
      <c r="D23" s="67" t="s">
        <v>29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9"/>
      <c r="P23" s="34" t="s">
        <v>16</v>
      </c>
      <c r="Q23" s="64">
        <v>1</v>
      </c>
      <c r="R23" s="36">
        <v>1500</v>
      </c>
      <c r="S23" s="37">
        <f t="shared" si="0"/>
        <v>1500</v>
      </c>
      <c r="U23" s="172"/>
      <c r="V23" s="173"/>
      <c r="W23" s="166" t="s">
        <v>29</v>
      </c>
      <c r="X23" s="174"/>
      <c r="Y23" s="174"/>
      <c r="Z23" s="174"/>
      <c r="AA23" s="174"/>
      <c r="AB23" s="174"/>
      <c r="AC23" s="174"/>
      <c r="AD23" s="174"/>
      <c r="AE23" s="174"/>
      <c r="AF23" s="174"/>
      <c r="AG23" s="174"/>
      <c r="AH23" s="175"/>
      <c r="AI23" s="34" t="s">
        <v>16</v>
      </c>
      <c r="AJ23" s="64">
        <v>1</v>
      </c>
      <c r="AK23" s="36">
        <v>1500</v>
      </c>
      <c r="AL23" s="37">
        <f t="shared" si="3"/>
        <v>1500</v>
      </c>
      <c r="AM23" s="39"/>
      <c r="AN23" s="39"/>
      <c r="AO23" s="39"/>
      <c r="AP23" s="40"/>
      <c r="AR23" s="40"/>
      <c r="AX23" s="39"/>
    </row>
    <row r="24" spans="2:50" s="38" customFormat="1" ht="18.75" customHeight="1" x14ac:dyDescent="0.2">
      <c r="B24" s="65"/>
      <c r="C24" s="66"/>
      <c r="D24" s="67" t="s">
        <v>45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9"/>
      <c r="P24" s="34" t="s">
        <v>16</v>
      </c>
      <c r="Q24" s="64">
        <v>1</v>
      </c>
      <c r="R24" s="36">
        <v>1200</v>
      </c>
      <c r="S24" s="37">
        <f t="shared" ref="S24:S26" si="4">R24*Q24</f>
        <v>1200</v>
      </c>
      <c r="U24" s="172"/>
      <c r="V24" s="173"/>
      <c r="W24" s="166" t="s">
        <v>45</v>
      </c>
      <c r="X24" s="174"/>
      <c r="Y24" s="174"/>
      <c r="Z24" s="174"/>
      <c r="AA24" s="174"/>
      <c r="AB24" s="174"/>
      <c r="AC24" s="174"/>
      <c r="AD24" s="174"/>
      <c r="AE24" s="174"/>
      <c r="AF24" s="174"/>
      <c r="AG24" s="174"/>
      <c r="AH24" s="175"/>
      <c r="AI24" s="34" t="s">
        <v>16</v>
      </c>
      <c r="AJ24" s="64">
        <v>1</v>
      </c>
      <c r="AK24" s="36">
        <v>1200</v>
      </c>
      <c r="AL24" s="37">
        <f t="shared" si="3"/>
        <v>1200</v>
      </c>
      <c r="AM24" s="39"/>
      <c r="AN24" s="39"/>
      <c r="AO24" s="39"/>
      <c r="AP24" s="40"/>
      <c r="AR24" s="40"/>
      <c r="AX24" s="39"/>
    </row>
    <row r="25" spans="2:50" s="38" customFormat="1" ht="18.75" customHeight="1" x14ac:dyDescent="0.2">
      <c r="B25" s="65"/>
      <c r="C25" s="66"/>
      <c r="D25" s="67" t="s">
        <v>47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9"/>
      <c r="P25" s="34" t="s">
        <v>16</v>
      </c>
      <c r="Q25" s="64">
        <v>1</v>
      </c>
      <c r="R25" s="36">
        <v>2000</v>
      </c>
      <c r="S25" s="37">
        <f t="shared" si="4"/>
        <v>2000</v>
      </c>
      <c r="U25" s="172"/>
      <c r="V25" s="173"/>
      <c r="W25" s="166" t="s">
        <v>47</v>
      </c>
      <c r="X25" s="174"/>
      <c r="Y25" s="174"/>
      <c r="Z25" s="174"/>
      <c r="AA25" s="174"/>
      <c r="AB25" s="174"/>
      <c r="AC25" s="174"/>
      <c r="AD25" s="174"/>
      <c r="AE25" s="174"/>
      <c r="AF25" s="174"/>
      <c r="AG25" s="174"/>
      <c r="AH25" s="175"/>
      <c r="AI25" s="34" t="s">
        <v>16</v>
      </c>
      <c r="AJ25" s="64">
        <v>1</v>
      </c>
      <c r="AK25" s="36">
        <v>2000</v>
      </c>
      <c r="AL25" s="37">
        <f t="shared" si="3"/>
        <v>2000</v>
      </c>
      <c r="AM25" s="39"/>
      <c r="AN25" s="39"/>
      <c r="AO25" s="39"/>
      <c r="AP25" s="40"/>
      <c r="AR25" s="40"/>
      <c r="AX25" s="39"/>
    </row>
    <row r="26" spans="2:50" s="38" customFormat="1" ht="18.75" customHeight="1" x14ac:dyDescent="0.2">
      <c r="B26" s="65"/>
      <c r="C26" s="66"/>
      <c r="D26" s="67" t="s">
        <v>48</v>
      </c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9"/>
      <c r="P26" s="34" t="s">
        <v>49</v>
      </c>
      <c r="Q26" s="64">
        <v>2</v>
      </c>
      <c r="R26" s="36">
        <v>3600</v>
      </c>
      <c r="S26" s="37">
        <f t="shared" si="4"/>
        <v>7200</v>
      </c>
      <c r="U26" s="172"/>
      <c r="V26" s="173"/>
      <c r="W26" s="166" t="s">
        <v>48</v>
      </c>
      <c r="X26" s="174"/>
      <c r="Y26" s="174"/>
      <c r="Z26" s="174"/>
      <c r="AA26" s="174"/>
      <c r="AB26" s="174"/>
      <c r="AC26" s="174"/>
      <c r="AD26" s="174"/>
      <c r="AE26" s="174"/>
      <c r="AF26" s="174"/>
      <c r="AG26" s="174"/>
      <c r="AH26" s="175"/>
      <c r="AI26" s="34" t="s">
        <v>49</v>
      </c>
      <c r="AJ26" s="64">
        <v>2</v>
      </c>
      <c r="AK26" s="36">
        <v>3600</v>
      </c>
      <c r="AL26" s="37">
        <f t="shared" si="3"/>
        <v>7200</v>
      </c>
      <c r="AM26" s="39"/>
      <c r="AN26" s="39"/>
      <c r="AO26" s="39"/>
      <c r="AP26" s="40"/>
      <c r="AR26" s="40"/>
      <c r="AX26" s="39"/>
    </row>
    <row r="27" spans="2:50" s="38" customFormat="1" ht="18.75" customHeight="1" x14ac:dyDescent="0.2">
      <c r="B27" s="115"/>
      <c r="C27" s="116"/>
      <c r="D27" s="112" t="s">
        <v>86</v>
      </c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4"/>
      <c r="P27" s="34" t="s">
        <v>22</v>
      </c>
      <c r="Q27" s="64">
        <v>12</v>
      </c>
      <c r="R27" s="36">
        <v>1500</v>
      </c>
      <c r="S27" s="37">
        <f t="shared" ref="S27:S28" si="5">R27*Q27</f>
        <v>18000</v>
      </c>
      <c r="U27" s="172"/>
      <c r="V27" s="173"/>
      <c r="W27" s="166" t="s">
        <v>86</v>
      </c>
      <c r="X27" s="174"/>
      <c r="Y27" s="174"/>
      <c r="Z27" s="174"/>
      <c r="AA27" s="174"/>
      <c r="AB27" s="174"/>
      <c r="AC27" s="174"/>
      <c r="AD27" s="174"/>
      <c r="AE27" s="174"/>
      <c r="AF27" s="174"/>
      <c r="AG27" s="174"/>
      <c r="AH27" s="175"/>
      <c r="AI27" s="34" t="s">
        <v>22</v>
      </c>
      <c r="AJ27" s="64">
        <v>12</v>
      </c>
      <c r="AK27" s="36">
        <v>1500</v>
      </c>
      <c r="AL27" s="37">
        <f t="shared" si="3"/>
        <v>18000</v>
      </c>
      <c r="AM27" s="39"/>
      <c r="AN27" s="39"/>
      <c r="AO27" s="39"/>
      <c r="AP27" s="40"/>
      <c r="AR27" s="40"/>
      <c r="AX27" s="39"/>
    </row>
    <row r="28" spans="2:50" s="38" customFormat="1" ht="18.75" customHeight="1" x14ac:dyDescent="0.2">
      <c r="B28" s="65"/>
      <c r="C28" s="66"/>
      <c r="D28" s="67" t="s">
        <v>87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34" t="s">
        <v>22</v>
      </c>
      <c r="Q28" s="64">
        <v>12</v>
      </c>
      <c r="R28" s="36">
        <v>2500</v>
      </c>
      <c r="S28" s="37">
        <f t="shared" si="5"/>
        <v>30000</v>
      </c>
      <c r="U28" s="172"/>
      <c r="V28" s="173"/>
      <c r="W28" s="166" t="s">
        <v>87</v>
      </c>
      <c r="X28" s="174"/>
      <c r="Y28" s="174"/>
      <c r="Z28" s="174"/>
      <c r="AA28" s="174"/>
      <c r="AB28" s="174"/>
      <c r="AC28" s="174"/>
      <c r="AD28" s="174"/>
      <c r="AE28" s="174"/>
      <c r="AF28" s="174"/>
      <c r="AG28" s="174"/>
      <c r="AH28" s="175"/>
      <c r="AI28" s="34" t="s">
        <v>22</v>
      </c>
      <c r="AJ28" s="64">
        <v>12</v>
      </c>
      <c r="AK28" s="36">
        <v>2500</v>
      </c>
      <c r="AL28" s="37">
        <f t="shared" si="3"/>
        <v>30000</v>
      </c>
      <c r="AM28" s="39"/>
      <c r="AN28" s="39"/>
      <c r="AO28" s="39"/>
      <c r="AP28" s="40"/>
      <c r="AR28" s="40"/>
      <c r="AX28" s="39"/>
    </row>
    <row r="29" spans="2:50" s="38" customFormat="1" ht="18.75" customHeight="1" x14ac:dyDescent="0.2">
      <c r="B29" s="115"/>
      <c r="C29" s="116"/>
      <c r="D29" s="112" t="s">
        <v>88</v>
      </c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4"/>
      <c r="P29" s="34" t="s">
        <v>22</v>
      </c>
      <c r="Q29" s="64">
        <v>12</v>
      </c>
      <c r="R29" s="36">
        <v>1200</v>
      </c>
      <c r="S29" s="37">
        <f t="shared" ref="S29:S30" si="6">R29*Q29</f>
        <v>14400</v>
      </c>
      <c r="U29" s="172"/>
      <c r="V29" s="173"/>
      <c r="W29" s="166" t="s">
        <v>88</v>
      </c>
      <c r="X29" s="174"/>
      <c r="Y29" s="174"/>
      <c r="Z29" s="174"/>
      <c r="AA29" s="174"/>
      <c r="AB29" s="174"/>
      <c r="AC29" s="174"/>
      <c r="AD29" s="174"/>
      <c r="AE29" s="174"/>
      <c r="AF29" s="174"/>
      <c r="AG29" s="174"/>
      <c r="AH29" s="175"/>
      <c r="AI29" s="34" t="s">
        <v>22</v>
      </c>
      <c r="AJ29" s="64">
        <v>12</v>
      </c>
      <c r="AK29" s="36">
        <v>1200</v>
      </c>
      <c r="AL29" s="37">
        <f t="shared" si="3"/>
        <v>14400</v>
      </c>
      <c r="AM29" s="39"/>
      <c r="AN29" s="39"/>
      <c r="AO29" s="39"/>
      <c r="AP29" s="40"/>
      <c r="AR29" s="40"/>
      <c r="AX29" s="39"/>
    </row>
    <row r="30" spans="2:50" s="38" customFormat="1" ht="18.75" customHeight="1" x14ac:dyDescent="0.2">
      <c r="B30" s="123"/>
      <c r="C30" s="124"/>
      <c r="D30" s="127" t="s">
        <v>96</v>
      </c>
      <c r="E30" s="128"/>
      <c r="F30" s="128"/>
      <c r="G30" s="128"/>
      <c r="H30" s="128"/>
      <c r="I30" s="128"/>
      <c r="J30" s="128"/>
      <c r="K30" s="128"/>
      <c r="L30" s="128"/>
      <c r="M30" s="128"/>
      <c r="N30" s="128"/>
      <c r="O30" s="129"/>
      <c r="P30" s="130" t="s">
        <v>22</v>
      </c>
      <c r="Q30" s="64">
        <v>12</v>
      </c>
      <c r="R30" s="131">
        <v>750</v>
      </c>
      <c r="S30" s="132">
        <f t="shared" si="6"/>
        <v>9000</v>
      </c>
      <c r="U30" s="172"/>
      <c r="V30" s="173"/>
      <c r="W30" s="157" t="s">
        <v>96</v>
      </c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9"/>
      <c r="AI30" s="130" t="s">
        <v>22</v>
      </c>
      <c r="AJ30" s="64">
        <v>12</v>
      </c>
      <c r="AK30" s="131">
        <v>750</v>
      </c>
      <c r="AL30" s="132">
        <f t="shared" si="3"/>
        <v>9000</v>
      </c>
      <c r="AM30" s="39"/>
      <c r="AN30" s="39"/>
      <c r="AO30" s="39"/>
      <c r="AP30" s="40"/>
      <c r="AR30" s="40"/>
      <c r="AX30" s="39"/>
    </row>
    <row r="31" spans="2:50" s="38" customFormat="1" ht="18.75" customHeight="1" x14ac:dyDescent="0.2">
      <c r="B31" s="227">
        <v>3</v>
      </c>
      <c r="C31" s="228"/>
      <c r="D31" s="205" t="s">
        <v>30</v>
      </c>
      <c r="E31" s="229"/>
      <c r="F31" s="229"/>
      <c r="G31" s="229"/>
      <c r="H31" s="229"/>
      <c r="I31" s="229"/>
      <c r="J31" s="229"/>
      <c r="K31" s="229"/>
      <c r="L31" s="229"/>
      <c r="M31" s="229"/>
      <c r="N31" s="229"/>
      <c r="O31" s="230"/>
      <c r="P31" s="34"/>
      <c r="Q31" s="35"/>
      <c r="R31" s="70"/>
      <c r="S31" s="37"/>
      <c r="U31" s="227">
        <v>3</v>
      </c>
      <c r="V31" s="228"/>
      <c r="W31" s="205" t="s">
        <v>30</v>
      </c>
      <c r="X31" s="229"/>
      <c r="Y31" s="229"/>
      <c r="Z31" s="229"/>
      <c r="AA31" s="229"/>
      <c r="AB31" s="229"/>
      <c r="AC31" s="229"/>
      <c r="AD31" s="229"/>
      <c r="AE31" s="229"/>
      <c r="AF31" s="229"/>
      <c r="AG31" s="229"/>
      <c r="AH31" s="230"/>
      <c r="AI31" s="34"/>
      <c r="AJ31" s="35"/>
      <c r="AK31" s="70"/>
      <c r="AL31" s="37"/>
      <c r="AM31" s="39"/>
      <c r="AN31" s="39"/>
      <c r="AO31" s="39"/>
      <c r="AP31" s="40"/>
      <c r="AR31" s="40"/>
      <c r="AX31" s="39"/>
    </row>
    <row r="32" spans="2:50" s="38" customFormat="1" ht="18.75" customHeight="1" x14ac:dyDescent="0.2">
      <c r="B32" s="65"/>
      <c r="C32" s="66"/>
      <c r="D32" s="67" t="s">
        <v>108</v>
      </c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2"/>
      <c r="P32" s="34" t="s">
        <v>16</v>
      </c>
      <c r="Q32" s="64">
        <v>1</v>
      </c>
      <c r="R32" s="70">
        <v>16000</v>
      </c>
      <c r="S32" s="37">
        <f t="shared" ref="S32" si="7">R32*Q32</f>
        <v>16000</v>
      </c>
      <c r="U32" s="172"/>
      <c r="V32" s="173"/>
      <c r="W32" s="166" t="s">
        <v>108</v>
      </c>
      <c r="X32" s="167"/>
      <c r="Y32" s="167"/>
      <c r="Z32" s="167"/>
      <c r="AA32" s="167"/>
      <c r="AB32" s="167"/>
      <c r="AC32" s="167"/>
      <c r="AD32" s="167"/>
      <c r="AE32" s="167"/>
      <c r="AF32" s="167"/>
      <c r="AG32" s="167"/>
      <c r="AH32" s="168"/>
      <c r="AI32" s="34" t="s">
        <v>16</v>
      </c>
      <c r="AJ32" s="64">
        <v>1</v>
      </c>
      <c r="AK32" s="70">
        <v>16000</v>
      </c>
      <c r="AL32" s="37">
        <f t="shared" ref="AL32:AL37" si="8">AK32*AJ32</f>
        <v>16000</v>
      </c>
      <c r="AM32" s="39"/>
      <c r="AN32" s="39"/>
      <c r="AO32" s="39"/>
      <c r="AP32" s="40"/>
      <c r="AR32" s="40"/>
      <c r="AX32" s="39"/>
    </row>
    <row r="33" spans="2:51" s="38" customFormat="1" ht="18.75" customHeight="1" x14ac:dyDescent="0.2">
      <c r="B33" s="65"/>
      <c r="C33" s="66"/>
      <c r="D33" s="67" t="s">
        <v>79</v>
      </c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2"/>
      <c r="P33" s="34" t="s">
        <v>16</v>
      </c>
      <c r="Q33" s="64">
        <v>1</v>
      </c>
      <c r="R33" s="70">
        <v>3500</v>
      </c>
      <c r="S33" s="37">
        <f t="shared" ref="S33:S34" si="9">R33*Q33</f>
        <v>3500</v>
      </c>
      <c r="U33" s="172"/>
      <c r="V33" s="173"/>
      <c r="W33" s="166" t="s">
        <v>79</v>
      </c>
      <c r="X33" s="167"/>
      <c r="Y33" s="167"/>
      <c r="Z33" s="167"/>
      <c r="AA33" s="167"/>
      <c r="AB33" s="167"/>
      <c r="AC33" s="167"/>
      <c r="AD33" s="167"/>
      <c r="AE33" s="167"/>
      <c r="AF33" s="167"/>
      <c r="AG33" s="167"/>
      <c r="AH33" s="168"/>
      <c r="AI33" s="34" t="s">
        <v>16</v>
      </c>
      <c r="AJ33" s="64">
        <v>1</v>
      </c>
      <c r="AK33" s="70">
        <v>3500</v>
      </c>
      <c r="AL33" s="37">
        <f t="shared" si="8"/>
        <v>3500</v>
      </c>
      <c r="AM33" s="39"/>
      <c r="AN33" s="39"/>
      <c r="AO33" s="39"/>
      <c r="AP33" s="40"/>
      <c r="AR33" s="40"/>
      <c r="AX33" s="39"/>
    </row>
    <row r="34" spans="2:51" s="38" customFormat="1" ht="18.75" customHeight="1" x14ac:dyDescent="0.2">
      <c r="B34" s="121"/>
      <c r="C34" s="122"/>
      <c r="D34" s="205" t="s">
        <v>95</v>
      </c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7"/>
      <c r="P34" s="34" t="s">
        <v>16</v>
      </c>
      <c r="Q34" s="64">
        <v>1</v>
      </c>
      <c r="R34" s="70">
        <v>15000</v>
      </c>
      <c r="S34" s="37">
        <f t="shared" si="9"/>
        <v>15000</v>
      </c>
      <c r="U34" s="172"/>
      <c r="V34" s="173"/>
      <c r="W34" s="205" t="s">
        <v>95</v>
      </c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7"/>
      <c r="AI34" s="34" t="s">
        <v>16</v>
      </c>
      <c r="AJ34" s="64">
        <v>1</v>
      </c>
      <c r="AK34" s="70">
        <v>15000</v>
      </c>
      <c r="AL34" s="37">
        <f t="shared" si="8"/>
        <v>15000</v>
      </c>
      <c r="AM34" s="39"/>
      <c r="AN34" s="39"/>
      <c r="AO34" s="39"/>
      <c r="AP34" s="40"/>
      <c r="AR34" s="40"/>
      <c r="AX34" s="39"/>
    </row>
    <row r="35" spans="2:51" s="38" customFormat="1" ht="18.75" customHeight="1" x14ac:dyDescent="0.2">
      <c r="B35" s="65"/>
      <c r="C35" s="66"/>
      <c r="D35" s="205" t="s">
        <v>80</v>
      </c>
      <c r="E35" s="206"/>
      <c r="F35" s="206"/>
      <c r="G35" s="206"/>
      <c r="H35" s="206"/>
      <c r="I35" s="206"/>
      <c r="J35" s="206"/>
      <c r="K35" s="206"/>
      <c r="L35" s="206"/>
      <c r="M35" s="206"/>
      <c r="N35" s="206"/>
      <c r="O35" s="207"/>
      <c r="P35" s="34" t="s">
        <v>16</v>
      </c>
      <c r="Q35" s="64">
        <v>1</v>
      </c>
      <c r="R35" s="70">
        <v>3000</v>
      </c>
      <c r="S35" s="37">
        <f t="shared" ref="S35:S40" si="10">R35*Q35</f>
        <v>3000</v>
      </c>
      <c r="U35" s="172"/>
      <c r="V35" s="173"/>
      <c r="W35" s="205" t="s">
        <v>80</v>
      </c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7"/>
      <c r="AI35" s="34" t="s">
        <v>16</v>
      </c>
      <c r="AJ35" s="64">
        <v>1</v>
      </c>
      <c r="AK35" s="70">
        <v>3000</v>
      </c>
      <c r="AL35" s="37">
        <f t="shared" si="8"/>
        <v>3000</v>
      </c>
      <c r="AM35" s="39"/>
      <c r="AN35" s="39"/>
      <c r="AO35" s="39"/>
      <c r="AP35" s="40"/>
      <c r="AR35" s="40"/>
      <c r="AX35" s="39"/>
    </row>
    <row r="36" spans="2:51" s="38" customFormat="1" ht="18.75" customHeight="1" x14ac:dyDescent="0.2">
      <c r="B36" s="65"/>
      <c r="C36" s="66"/>
      <c r="D36" s="205" t="s">
        <v>107</v>
      </c>
      <c r="E36" s="206"/>
      <c r="F36" s="206"/>
      <c r="G36" s="206"/>
      <c r="H36" s="206"/>
      <c r="I36" s="206"/>
      <c r="J36" s="206"/>
      <c r="K36" s="206"/>
      <c r="L36" s="206"/>
      <c r="M36" s="206"/>
      <c r="N36" s="206"/>
      <c r="O36" s="207"/>
      <c r="P36" s="34" t="s">
        <v>16</v>
      </c>
      <c r="Q36" s="64">
        <v>1</v>
      </c>
      <c r="R36" s="70">
        <v>3000</v>
      </c>
      <c r="S36" s="37">
        <f t="shared" si="10"/>
        <v>3000</v>
      </c>
      <c r="U36" s="172"/>
      <c r="V36" s="173"/>
      <c r="W36" s="205" t="s">
        <v>107</v>
      </c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7"/>
      <c r="AI36" s="34" t="s">
        <v>16</v>
      </c>
      <c r="AJ36" s="64">
        <v>1</v>
      </c>
      <c r="AK36" s="70">
        <v>3000</v>
      </c>
      <c r="AL36" s="37">
        <f t="shared" si="8"/>
        <v>3000</v>
      </c>
      <c r="AM36" s="39"/>
      <c r="AN36" s="39"/>
      <c r="AO36" s="39"/>
      <c r="AP36" s="40"/>
      <c r="AR36" s="40"/>
      <c r="AX36" s="39"/>
    </row>
    <row r="37" spans="2:51" s="38" customFormat="1" ht="18.75" customHeight="1" x14ac:dyDescent="0.2">
      <c r="B37" s="65"/>
      <c r="C37" s="66"/>
      <c r="D37" s="205" t="s">
        <v>81</v>
      </c>
      <c r="E37" s="206"/>
      <c r="F37" s="206"/>
      <c r="G37" s="206"/>
      <c r="H37" s="206"/>
      <c r="I37" s="206"/>
      <c r="J37" s="206"/>
      <c r="K37" s="206"/>
      <c r="L37" s="206"/>
      <c r="M37" s="206"/>
      <c r="N37" s="206"/>
      <c r="O37" s="207"/>
      <c r="P37" s="34" t="s">
        <v>16</v>
      </c>
      <c r="Q37" s="64">
        <v>1</v>
      </c>
      <c r="R37" s="70">
        <v>3000</v>
      </c>
      <c r="S37" s="37">
        <f t="shared" si="10"/>
        <v>3000</v>
      </c>
      <c r="U37" s="172"/>
      <c r="V37" s="173"/>
      <c r="W37" s="205" t="s">
        <v>81</v>
      </c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7"/>
      <c r="AI37" s="34" t="s">
        <v>16</v>
      </c>
      <c r="AJ37" s="64">
        <v>1</v>
      </c>
      <c r="AK37" s="70">
        <v>3000</v>
      </c>
      <c r="AL37" s="37">
        <f t="shared" si="8"/>
        <v>3000</v>
      </c>
      <c r="AM37" s="39"/>
      <c r="AN37" s="39"/>
      <c r="AO37" s="39"/>
      <c r="AP37" s="40"/>
      <c r="AR37" s="40"/>
      <c r="AX37" s="39"/>
    </row>
    <row r="38" spans="2:51" s="38" customFormat="1" ht="18.75" customHeight="1" x14ac:dyDescent="0.2">
      <c r="B38" s="65"/>
      <c r="C38" s="66"/>
      <c r="D38" s="205" t="s">
        <v>82</v>
      </c>
      <c r="E38" s="206"/>
      <c r="F38" s="206"/>
      <c r="G38" s="206"/>
      <c r="H38" s="206"/>
      <c r="I38" s="206"/>
      <c r="J38" s="206"/>
      <c r="K38" s="206"/>
      <c r="L38" s="206"/>
      <c r="M38" s="206"/>
      <c r="N38" s="206"/>
      <c r="O38" s="207"/>
      <c r="P38" s="34" t="s">
        <v>16</v>
      </c>
      <c r="Q38" s="64">
        <v>1</v>
      </c>
      <c r="R38" s="70">
        <v>3000</v>
      </c>
      <c r="S38" s="37">
        <f>R38*Q38</f>
        <v>3000</v>
      </c>
      <c r="U38" s="172"/>
      <c r="V38" s="173"/>
      <c r="W38" s="205" t="s">
        <v>82</v>
      </c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7"/>
      <c r="AI38" s="34" t="s">
        <v>16</v>
      </c>
      <c r="AJ38" s="64">
        <v>1</v>
      </c>
      <c r="AK38" s="70">
        <v>3000</v>
      </c>
      <c r="AL38" s="37">
        <f>AK38*AJ38</f>
        <v>3000</v>
      </c>
      <c r="AM38" s="39"/>
      <c r="AN38" s="39"/>
      <c r="AO38" s="39"/>
      <c r="AP38" s="40"/>
      <c r="AR38" s="40"/>
      <c r="AX38" s="39"/>
    </row>
    <row r="39" spans="2:51" s="38" customFormat="1" ht="18.75" customHeight="1" x14ac:dyDescent="0.2">
      <c r="B39" s="65"/>
      <c r="C39" s="66"/>
      <c r="D39" s="205" t="s">
        <v>83</v>
      </c>
      <c r="E39" s="206"/>
      <c r="F39" s="206"/>
      <c r="G39" s="206"/>
      <c r="H39" s="206"/>
      <c r="I39" s="206"/>
      <c r="J39" s="206"/>
      <c r="K39" s="206"/>
      <c r="L39" s="206"/>
      <c r="M39" s="206"/>
      <c r="N39" s="206"/>
      <c r="O39" s="207"/>
      <c r="P39" s="34" t="s">
        <v>16</v>
      </c>
      <c r="Q39" s="64">
        <v>1</v>
      </c>
      <c r="R39" s="70">
        <v>3000</v>
      </c>
      <c r="S39" s="37">
        <f t="shared" si="10"/>
        <v>3000</v>
      </c>
      <c r="U39" s="172"/>
      <c r="V39" s="173"/>
      <c r="W39" s="205" t="s">
        <v>83</v>
      </c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7"/>
      <c r="AI39" s="34" t="s">
        <v>16</v>
      </c>
      <c r="AJ39" s="64">
        <v>1</v>
      </c>
      <c r="AK39" s="70">
        <v>3000</v>
      </c>
      <c r="AL39" s="37">
        <f t="shared" ref="AL39:AL40" si="11">AK39*AJ39</f>
        <v>3000</v>
      </c>
      <c r="AM39" s="39"/>
      <c r="AN39" s="39"/>
      <c r="AO39" s="39"/>
      <c r="AP39" s="40"/>
      <c r="AR39" s="40"/>
      <c r="AX39" s="39"/>
    </row>
    <row r="40" spans="2:51" s="38" customFormat="1" ht="18.75" customHeight="1" x14ac:dyDescent="0.2">
      <c r="B40" s="65"/>
      <c r="C40" s="66"/>
      <c r="D40" s="205" t="s">
        <v>84</v>
      </c>
      <c r="E40" s="206"/>
      <c r="F40" s="206"/>
      <c r="G40" s="206"/>
      <c r="H40" s="206"/>
      <c r="I40" s="206"/>
      <c r="J40" s="206"/>
      <c r="K40" s="206"/>
      <c r="L40" s="206"/>
      <c r="M40" s="206"/>
      <c r="N40" s="206"/>
      <c r="O40" s="207"/>
      <c r="P40" s="34" t="s">
        <v>16</v>
      </c>
      <c r="Q40" s="64">
        <v>1</v>
      </c>
      <c r="R40" s="70">
        <v>3000</v>
      </c>
      <c r="S40" s="37">
        <f t="shared" si="10"/>
        <v>3000</v>
      </c>
      <c r="U40" s="172"/>
      <c r="V40" s="173"/>
      <c r="W40" s="205" t="s">
        <v>84</v>
      </c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7"/>
      <c r="AI40" s="34" t="s">
        <v>16</v>
      </c>
      <c r="AJ40" s="64">
        <v>1</v>
      </c>
      <c r="AK40" s="70">
        <v>3000</v>
      </c>
      <c r="AL40" s="37">
        <f t="shared" si="11"/>
        <v>3000</v>
      </c>
      <c r="AM40" s="39"/>
      <c r="AN40" s="39"/>
      <c r="AO40" s="39"/>
      <c r="AP40" s="40"/>
      <c r="AR40" s="40"/>
      <c r="AX40" s="39"/>
    </row>
    <row r="41" spans="2:51" s="45" customFormat="1" ht="18.75" customHeight="1" x14ac:dyDescent="0.2">
      <c r="B41" s="217" t="s">
        <v>5</v>
      </c>
      <c r="C41" s="218"/>
      <c r="D41" s="219" t="s">
        <v>31</v>
      </c>
      <c r="E41" s="220"/>
      <c r="F41" s="220"/>
      <c r="G41" s="220"/>
      <c r="H41" s="220"/>
      <c r="I41" s="220"/>
      <c r="J41" s="220"/>
      <c r="K41" s="220"/>
      <c r="L41" s="220"/>
      <c r="M41" s="220"/>
      <c r="N41" s="220"/>
      <c r="O41" s="221"/>
      <c r="P41" s="73"/>
      <c r="Q41" s="74"/>
      <c r="R41" s="75"/>
      <c r="S41" s="63">
        <f>SUM(S11:S40)</f>
        <v>179400</v>
      </c>
      <c r="U41" s="217" t="s">
        <v>5</v>
      </c>
      <c r="V41" s="218"/>
      <c r="W41" s="219" t="s">
        <v>31</v>
      </c>
      <c r="X41" s="220"/>
      <c r="Y41" s="220"/>
      <c r="Z41" s="220"/>
      <c r="AA41" s="220"/>
      <c r="AB41" s="220"/>
      <c r="AC41" s="220"/>
      <c r="AD41" s="220"/>
      <c r="AE41" s="220"/>
      <c r="AF41" s="220"/>
      <c r="AG41" s="220"/>
      <c r="AH41" s="221"/>
      <c r="AI41" s="73"/>
      <c r="AJ41" s="74"/>
      <c r="AK41" s="75"/>
      <c r="AL41" s="63">
        <f>SUM(AL11:AL40)</f>
        <v>179400</v>
      </c>
      <c r="AM41" s="46"/>
      <c r="AN41" s="47"/>
      <c r="AO41" s="47"/>
      <c r="AP41" s="48"/>
      <c r="AQ41" s="49"/>
      <c r="AR41" s="50"/>
      <c r="AS41" s="51"/>
      <c r="AT41" s="51"/>
      <c r="AU41" s="51"/>
      <c r="AV41" s="51"/>
      <c r="AW41" s="51"/>
      <c r="AX41" s="47"/>
      <c r="AY41" s="51"/>
    </row>
    <row r="42" spans="2:51" s="137" customFormat="1" ht="18.75" customHeight="1" x14ac:dyDescent="0.2">
      <c r="B42" s="262" t="s">
        <v>33</v>
      </c>
      <c r="C42" s="263"/>
      <c r="D42" s="264" t="s">
        <v>119</v>
      </c>
      <c r="E42" s="265"/>
      <c r="F42" s="265"/>
      <c r="G42" s="265"/>
      <c r="H42" s="265"/>
      <c r="I42" s="265"/>
      <c r="J42" s="265"/>
      <c r="K42" s="265"/>
      <c r="L42" s="265"/>
      <c r="M42" s="265"/>
      <c r="N42" s="265"/>
      <c r="O42" s="266"/>
      <c r="P42" s="138"/>
      <c r="Q42" s="139"/>
      <c r="R42" s="140"/>
      <c r="S42" s="141"/>
      <c r="U42" s="262" t="s">
        <v>33</v>
      </c>
      <c r="V42" s="263"/>
      <c r="W42" s="264" t="s">
        <v>119</v>
      </c>
      <c r="X42" s="265"/>
      <c r="Y42" s="265"/>
      <c r="Z42" s="265"/>
      <c r="AA42" s="265"/>
      <c r="AB42" s="265"/>
      <c r="AC42" s="265"/>
      <c r="AD42" s="265"/>
      <c r="AE42" s="265"/>
      <c r="AF42" s="265"/>
      <c r="AG42" s="265"/>
      <c r="AH42" s="266"/>
      <c r="AI42" s="138"/>
      <c r="AJ42" s="139"/>
      <c r="AK42" s="140"/>
      <c r="AL42" s="141"/>
      <c r="AM42" s="135"/>
      <c r="AN42" s="142"/>
      <c r="AO42" s="142"/>
      <c r="AP42" s="143"/>
      <c r="AQ42" s="133"/>
      <c r="AR42" s="136"/>
      <c r="AX42" s="142"/>
    </row>
    <row r="43" spans="2:51" s="137" customFormat="1" ht="18.75" customHeight="1" x14ac:dyDescent="0.2">
      <c r="B43" s="144"/>
      <c r="C43" s="145"/>
      <c r="D43" s="127" t="s">
        <v>67</v>
      </c>
      <c r="E43" s="146"/>
      <c r="F43" s="146"/>
      <c r="G43" s="146"/>
      <c r="H43" s="146"/>
      <c r="I43" s="146"/>
      <c r="J43" s="146"/>
      <c r="K43" s="146"/>
      <c r="L43" s="146"/>
      <c r="M43" s="146"/>
      <c r="N43" s="146"/>
      <c r="O43" s="147"/>
      <c r="P43" s="130" t="s">
        <v>39</v>
      </c>
      <c r="Q43" s="130">
        <v>10</v>
      </c>
      <c r="R43" s="134">
        <v>4550</v>
      </c>
      <c r="S43" s="148">
        <f t="shared" ref="S43:S54" si="12">R43*Q43</f>
        <v>45500</v>
      </c>
      <c r="U43" s="162"/>
      <c r="V43" s="163"/>
      <c r="W43" s="157" t="s">
        <v>67</v>
      </c>
      <c r="X43" s="164"/>
      <c r="Y43" s="164"/>
      <c r="Z43" s="164"/>
      <c r="AA43" s="164"/>
      <c r="AB43" s="164"/>
      <c r="AC43" s="164"/>
      <c r="AD43" s="164"/>
      <c r="AE43" s="164"/>
      <c r="AF43" s="164"/>
      <c r="AG43" s="164"/>
      <c r="AH43" s="165"/>
      <c r="AI43" s="130" t="s">
        <v>39</v>
      </c>
      <c r="AJ43" s="130">
        <v>10</v>
      </c>
      <c r="AK43" s="134">
        <v>4550</v>
      </c>
      <c r="AL43" s="148">
        <f t="shared" ref="AL43:AL54" si="13">AK43*AJ43</f>
        <v>45500</v>
      </c>
      <c r="AM43" s="135"/>
      <c r="AN43" s="142"/>
      <c r="AO43" s="142"/>
      <c r="AP43" s="143"/>
      <c r="AQ43" s="133"/>
      <c r="AR43" s="136"/>
      <c r="AX43" s="142"/>
    </row>
    <row r="44" spans="2:51" s="137" customFormat="1" ht="18.75" customHeight="1" x14ac:dyDescent="0.2">
      <c r="B44" s="144"/>
      <c r="C44" s="145"/>
      <c r="D44" s="127" t="s">
        <v>51</v>
      </c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7"/>
      <c r="P44" s="130" t="s">
        <v>39</v>
      </c>
      <c r="Q44" s="130">
        <v>10</v>
      </c>
      <c r="R44" s="134">
        <v>5160</v>
      </c>
      <c r="S44" s="148">
        <f t="shared" si="12"/>
        <v>51600</v>
      </c>
      <c r="U44" s="162"/>
      <c r="V44" s="163"/>
      <c r="W44" s="157" t="s">
        <v>51</v>
      </c>
      <c r="X44" s="164"/>
      <c r="Y44" s="164"/>
      <c r="Z44" s="164"/>
      <c r="AA44" s="164"/>
      <c r="AB44" s="164"/>
      <c r="AC44" s="164"/>
      <c r="AD44" s="164"/>
      <c r="AE44" s="164"/>
      <c r="AF44" s="164"/>
      <c r="AG44" s="164"/>
      <c r="AH44" s="165"/>
      <c r="AI44" s="130" t="s">
        <v>39</v>
      </c>
      <c r="AJ44" s="130">
        <v>10</v>
      </c>
      <c r="AK44" s="134">
        <v>5160</v>
      </c>
      <c r="AL44" s="148">
        <f t="shared" si="13"/>
        <v>51600</v>
      </c>
      <c r="AM44" s="135"/>
      <c r="AN44" s="142"/>
      <c r="AO44" s="142"/>
      <c r="AP44" s="143"/>
      <c r="AQ44" s="133"/>
      <c r="AR44" s="136"/>
      <c r="AX44" s="142"/>
    </row>
    <row r="45" spans="2:51" s="137" customFormat="1" ht="18.75" customHeight="1" x14ac:dyDescent="0.2">
      <c r="B45" s="144"/>
      <c r="C45" s="145"/>
      <c r="D45" s="127" t="s">
        <v>50</v>
      </c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7"/>
      <c r="P45" s="130" t="s">
        <v>39</v>
      </c>
      <c r="Q45" s="130">
        <v>10</v>
      </c>
      <c r="R45" s="134">
        <v>5880</v>
      </c>
      <c r="S45" s="148">
        <f t="shared" si="12"/>
        <v>58800</v>
      </c>
      <c r="U45" s="162"/>
      <c r="V45" s="163"/>
      <c r="W45" s="157" t="s">
        <v>50</v>
      </c>
      <c r="X45" s="164"/>
      <c r="Y45" s="164"/>
      <c r="Z45" s="164"/>
      <c r="AA45" s="164"/>
      <c r="AB45" s="164"/>
      <c r="AC45" s="164"/>
      <c r="AD45" s="164"/>
      <c r="AE45" s="164"/>
      <c r="AF45" s="164"/>
      <c r="AG45" s="164"/>
      <c r="AH45" s="165"/>
      <c r="AI45" s="130" t="s">
        <v>39</v>
      </c>
      <c r="AJ45" s="130">
        <v>10</v>
      </c>
      <c r="AK45" s="134">
        <v>5880</v>
      </c>
      <c r="AL45" s="148">
        <f t="shared" si="13"/>
        <v>58800</v>
      </c>
      <c r="AM45" s="135"/>
      <c r="AN45" s="142"/>
      <c r="AO45" s="142"/>
      <c r="AP45" s="143"/>
      <c r="AQ45" s="133"/>
      <c r="AR45" s="136"/>
      <c r="AX45" s="142"/>
    </row>
    <row r="46" spans="2:51" s="137" customFormat="1" ht="18.75" customHeight="1" x14ac:dyDescent="0.2">
      <c r="B46" s="144"/>
      <c r="C46" s="145"/>
      <c r="D46" s="127" t="s">
        <v>69</v>
      </c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7"/>
      <c r="P46" s="130" t="s">
        <v>39</v>
      </c>
      <c r="Q46" s="130">
        <v>5</v>
      </c>
      <c r="R46" s="134">
        <v>1200</v>
      </c>
      <c r="S46" s="148">
        <f t="shared" si="12"/>
        <v>6000</v>
      </c>
      <c r="U46" s="162"/>
      <c r="V46" s="163"/>
      <c r="W46" s="157" t="s">
        <v>69</v>
      </c>
      <c r="X46" s="164"/>
      <c r="Y46" s="164"/>
      <c r="Z46" s="164"/>
      <c r="AA46" s="164"/>
      <c r="AB46" s="164"/>
      <c r="AC46" s="164"/>
      <c r="AD46" s="164"/>
      <c r="AE46" s="164"/>
      <c r="AF46" s="164"/>
      <c r="AG46" s="164"/>
      <c r="AH46" s="165"/>
      <c r="AI46" s="130" t="s">
        <v>39</v>
      </c>
      <c r="AJ46" s="130">
        <v>5</v>
      </c>
      <c r="AK46" s="134">
        <v>1200</v>
      </c>
      <c r="AL46" s="148">
        <f t="shared" si="13"/>
        <v>6000</v>
      </c>
      <c r="AM46" s="135"/>
      <c r="AN46" s="142"/>
      <c r="AO46" s="142"/>
      <c r="AP46" s="143"/>
      <c r="AQ46" s="133"/>
      <c r="AR46" s="136"/>
      <c r="AX46" s="142"/>
    </row>
    <row r="47" spans="2:51" s="137" customFormat="1" ht="18.75" customHeight="1" x14ac:dyDescent="0.2">
      <c r="B47" s="144"/>
      <c r="C47" s="145"/>
      <c r="D47" s="127" t="s">
        <v>68</v>
      </c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7"/>
      <c r="P47" s="130" t="s">
        <v>39</v>
      </c>
      <c r="Q47" s="130">
        <v>5</v>
      </c>
      <c r="R47" s="134">
        <v>1850</v>
      </c>
      <c r="S47" s="148">
        <f t="shared" si="12"/>
        <v>9250</v>
      </c>
      <c r="U47" s="162"/>
      <c r="V47" s="163"/>
      <c r="W47" s="157" t="s">
        <v>68</v>
      </c>
      <c r="X47" s="164"/>
      <c r="Y47" s="164"/>
      <c r="Z47" s="164"/>
      <c r="AA47" s="164"/>
      <c r="AB47" s="164"/>
      <c r="AC47" s="164"/>
      <c r="AD47" s="164"/>
      <c r="AE47" s="164"/>
      <c r="AF47" s="164"/>
      <c r="AG47" s="164"/>
      <c r="AH47" s="165"/>
      <c r="AI47" s="130" t="s">
        <v>39</v>
      </c>
      <c r="AJ47" s="130">
        <v>5</v>
      </c>
      <c r="AK47" s="134">
        <v>1850</v>
      </c>
      <c r="AL47" s="148">
        <f t="shared" si="13"/>
        <v>9250</v>
      </c>
      <c r="AM47" s="135"/>
      <c r="AN47" s="142"/>
      <c r="AO47" s="142"/>
      <c r="AP47" s="143"/>
      <c r="AQ47" s="133"/>
      <c r="AR47" s="136"/>
      <c r="AX47" s="142"/>
    </row>
    <row r="48" spans="2:51" s="137" customFormat="1" ht="18.75" customHeight="1" x14ac:dyDescent="0.2">
      <c r="B48" s="144"/>
      <c r="C48" s="145"/>
      <c r="D48" s="127" t="s">
        <v>70</v>
      </c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7"/>
      <c r="P48" s="130" t="s">
        <v>39</v>
      </c>
      <c r="Q48" s="130">
        <v>5</v>
      </c>
      <c r="R48" s="134">
        <v>2350</v>
      </c>
      <c r="S48" s="148">
        <f t="shared" si="12"/>
        <v>11750</v>
      </c>
      <c r="U48" s="162"/>
      <c r="V48" s="163"/>
      <c r="W48" s="157" t="s">
        <v>70</v>
      </c>
      <c r="X48" s="164"/>
      <c r="Y48" s="164"/>
      <c r="Z48" s="164"/>
      <c r="AA48" s="164"/>
      <c r="AB48" s="164"/>
      <c r="AC48" s="164"/>
      <c r="AD48" s="164"/>
      <c r="AE48" s="164"/>
      <c r="AF48" s="164"/>
      <c r="AG48" s="164"/>
      <c r="AH48" s="165"/>
      <c r="AI48" s="130" t="s">
        <v>39</v>
      </c>
      <c r="AJ48" s="130">
        <v>5</v>
      </c>
      <c r="AK48" s="134">
        <v>2350</v>
      </c>
      <c r="AL48" s="148">
        <f t="shared" si="13"/>
        <v>11750</v>
      </c>
      <c r="AM48" s="135"/>
      <c r="AN48" s="142"/>
      <c r="AO48" s="142"/>
      <c r="AP48" s="143"/>
      <c r="AQ48" s="133"/>
      <c r="AR48" s="136"/>
      <c r="AX48" s="142"/>
    </row>
    <row r="49" spans="2:50" s="137" customFormat="1" ht="18.75" customHeight="1" x14ac:dyDescent="0.2">
      <c r="B49" s="149"/>
      <c r="C49" s="150"/>
      <c r="D49" s="256" t="s">
        <v>76</v>
      </c>
      <c r="E49" s="257"/>
      <c r="F49" s="257"/>
      <c r="G49" s="257"/>
      <c r="H49" s="257"/>
      <c r="I49" s="257"/>
      <c r="J49" s="257"/>
      <c r="K49" s="257"/>
      <c r="L49" s="257"/>
      <c r="M49" s="257"/>
      <c r="N49" s="257"/>
      <c r="O49" s="258"/>
      <c r="P49" s="130" t="s">
        <v>39</v>
      </c>
      <c r="Q49" s="130">
        <v>3</v>
      </c>
      <c r="R49" s="134">
        <v>2950</v>
      </c>
      <c r="S49" s="148">
        <f t="shared" si="12"/>
        <v>8850</v>
      </c>
      <c r="U49" s="160"/>
      <c r="V49" s="161"/>
      <c r="W49" s="256" t="s">
        <v>76</v>
      </c>
      <c r="X49" s="257"/>
      <c r="Y49" s="257"/>
      <c r="Z49" s="257"/>
      <c r="AA49" s="257"/>
      <c r="AB49" s="257"/>
      <c r="AC49" s="257"/>
      <c r="AD49" s="257"/>
      <c r="AE49" s="257"/>
      <c r="AF49" s="257"/>
      <c r="AG49" s="257"/>
      <c r="AH49" s="258"/>
      <c r="AI49" s="130" t="s">
        <v>39</v>
      </c>
      <c r="AJ49" s="130">
        <v>3</v>
      </c>
      <c r="AK49" s="134">
        <v>2950</v>
      </c>
      <c r="AL49" s="148">
        <f t="shared" si="13"/>
        <v>8850</v>
      </c>
      <c r="AM49" s="135"/>
      <c r="AN49" s="142"/>
      <c r="AO49" s="142"/>
      <c r="AP49" s="143"/>
      <c r="AQ49" s="133"/>
      <c r="AR49" s="136"/>
      <c r="AX49" s="142"/>
    </row>
    <row r="50" spans="2:50" s="137" customFormat="1" ht="18.75" customHeight="1" x14ac:dyDescent="0.2">
      <c r="B50" s="149"/>
      <c r="C50" s="150"/>
      <c r="D50" s="256" t="s">
        <v>73</v>
      </c>
      <c r="E50" s="257"/>
      <c r="F50" s="257"/>
      <c r="G50" s="257"/>
      <c r="H50" s="257"/>
      <c r="I50" s="257"/>
      <c r="J50" s="257"/>
      <c r="K50" s="257"/>
      <c r="L50" s="257"/>
      <c r="M50" s="257"/>
      <c r="N50" s="257"/>
      <c r="O50" s="258"/>
      <c r="P50" s="130" t="s">
        <v>39</v>
      </c>
      <c r="Q50" s="130">
        <v>3</v>
      </c>
      <c r="R50" s="134">
        <v>3650</v>
      </c>
      <c r="S50" s="148">
        <f t="shared" si="12"/>
        <v>10950</v>
      </c>
      <c r="U50" s="160"/>
      <c r="V50" s="161"/>
      <c r="W50" s="256" t="s">
        <v>73</v>
      </c>
      <c r="X50" s="257"/>
      <c r="Y50" s="257"/>
      <c r="Z50" s="257"/>
      <c r="AA50" s="257"/>
      <c r="AB50" s="257"/>
      <c r="AC50" s="257"/>
      <c r="AD50" s="257"/>
      <c r="AE50" s="257"/>
      <c r="AF50" s="257"/>
      <c r="AG50" s="257"/>
      <c r="AH50" s="258"/>
      <c r="AI50" s="130" t="s">
        <v>39</v>
      </c>
      <c r="AJ50" s="130">
        <v>3</v>
      </c>
      <c r="AK50" s="134">
        <v>3650</v>
      </c>
      <c r="AL50" s="148">
        <f t="shared" si="13"/>
        <v>10950</v>
      </c>
      <c r="AM50" s="135"/>
      <c r="AN50" s="142"/>
      <c r="AO50" s="142"/>
      <c r="AP50" s="143"/>
      <c r="AQ50" s="133"/>
      <c r="AR50" s="136"/>
      <c r="AX50" s="142"/>
    </row>
    <row r="51" spans="2:50" s="137" customFormat="1" ht="18.75" customHeight="1" x14ac:dyDescent="0.2">
      <c r="B51" s="149"/>
      <c r="C51" s="150"/>
      <c r="D51" s="256" t="s">
        <v>97</v>
      </c>
      <c r="E51" s="257"/>
      <c r="F51" s="257"/>
      <c r="G51" s="257"/>
      <c r="H51" s="257"/>
      <c r="I51" s="257"/>
      <c r="J51" s="257"/>
      <c r="K51" s="257"/>
      <c r="L51" s="257"/>
      <c r="M51" s="257"/>
      <c r="N51" s="257"/>
      <c r="O51" s="258"/>
      <c r="P51" s="130" t="s">
        <v>27</v>
      </c>
      <c r="Q51" s="130">
        <v>1</v>
      </c>
      <c r="R51" s="134">
        <v>16200</v>
      </c>
      <c r="S51" s="148">
        <f t="shared" si="12"/>
        <v>16200</v>
      </c>
      <c r="U51" s="160"/>
      <c r="V51" s="161"/>
      <c r="W51" s="256" t="s">
        <v>97</v>
      </c>
      <c r="X51" s="257"/>
      <c r="Y51" s="257"/>
      <c r="Z51" s="257"/>
      <c r="AA51" s="257"/>
      <c r="AB51" s="257"/>
      <c r="AC51" s="257"/>
      <c r="AD51" s="257"/>
      <c r="AE51" s="257"/>
      <c r="AF51" s="257"/>
      <c r="AG51" s="257"/>
      <c r="AH51" s="258"/>
      <c r="AI51" s="130" t="s">
        <v>27</v>
      </c>
      <c r="AJ51" s="130">
        <v>1</v>
      </c>
      <c r="AK51" s="134">
        <v>16200</v>
      </c>
      <c r="AL51" s="148">
        <f t="shared" si="13"/>
        <v>16200</v>
      </c>
      <c r="AM51" s="135"/>
      <c r="AN51" s="142"/>
      <c r="AO51" s="142"/>
      <c r="AP51" s="143"/>
      <c r="AQ51" s="133"/>
      <c r="AR51" s="136"/>
      <c r="AX51" s="142"/>
    </row>
    <row r="52" spans="2:50" s="137" customFormat="1" ht="18.75" customHeight="1" x14ac:dyDescent="0.2">
      <c r="B52" s="149"/>
      <c r="C52" s="150"/>
      <c r="D52" s="256" t="s">
        <v>72</v>
      </c>
      <c r="E52" s="257"/>
      <c r="F52" s="257"/>
      <c r="G52" s="257"/>
      <c r="H52" s="257"/>
      <c r="I52" s="257"/>
      <c r="J52" s="257"/>
      <c r="K52" s="257"/>
      <c r="L52" s="257"/>
      <c r="M52" s="257"/>
      <c r="N52" s="257"/>
      <c r="O52" s="258"/>
      <c r="P52" s="130" t="s">
        <v>16</v>
      </c>
      <c r="Q52" s="130">
        <v>1</v>
      </c>
      <c r="R52" s="131">
        <v>2000</v>
      </c>
      <c r="S52" s="148">
        <f t="shared" si="12"/>
        <v>2000</v>
      </c>
      <c r="U52" s="160"/>
      <c r="V52" s="161"/>
      <c r="W52" s="256" t="s">
        <v>72</v>
      </c>
      <c r="X52" s="257"/>
      <c r="Y52" s="257"/>
      <c r="Z52" s="257"/>
      <c r="AA52" s="257"/>
      <c r="AB52" s="257"/>
      <c r="AC52" s="257"/>
      <c r="AD52" s="257"/>
      <c r="AE52" s="257"/>
      <c r="AF52" s="257"/>
      <c r="AG52" s="257"/>
      <c r="AH52" s="258"/>
      <c r="AI52" s="130" t="s">
        <v>16</v>
      </c>
      <c r="AJ52" s="130">
        <v>1</v>
      </c>
      <c r="AK52" s="131">
        <v>2000</v>
      </c>
      <c r="AL52" s="148">
        <f t="shared" si="13"/>
        <v>2000</v>
      </c>
      <c r="AM52" s="135"/>
      <c r="AN52" s="142"/>
      <c r="AO52" s="142"/>
      <c r="AP52" s="143"/>
      <c r="AQ52" s="133"/>
      <c r="AR52" s="136"/>
      <c r="AX52" s="142"/>
    </row>
    <row r="53" spans="2:50" s="137" customFormat="1" ht="18.75" customHeight="1" x14ac:dyDescent="0.2">
      <c r="B53" s="149"/>
      <c r="C53" s="150"/>
      <c r="D53" s="127" t="s">
        <v>77</v>
      </c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2"/>
      <c r="P53" s="130" t="s">
        <v>16</v>
      </c>
      <c r="Q53" s="130">
        <v>1</v>
      </c>
      <c r="R53" s="131">
        <v>2000</v>
      </c>
      <c r="S53" s="148">
        <f t="shared" si="12"/>
        <v>2000</v>
      </c>
      <c r="U53" s="160"/>
      <c r="V53" s="161"/>
      <c r="W53" s="157" t="s">
        <v>77</v>
      </c>
      <c r="X53" s="158"/>
      <c r="Y53" s="158"/>
      <c r="Z53" s="158"/>
      <c r="AA53" s="158"/>
      <c r="AB53" s="158"/>
      <c r="AC53" s="158"/>
      <c r="AD53" s="158"/>
      <c r="AE53" s="158"/>
      <c r="AF53" s="158"/>
      <c r="AG53" s="158"/>
      <c r="AH53" s="159"/>
      <c r="AI53" s="130" t="s">
        <v>16</v>
      </c>
      <c r="AJ53" s="130">
        <v>1</v>
      </c>
      <c r="AK53" s="131">
        <v>2000</v>
      </c>
      <c r="AL53" s="148">
        <f t="shared" si="13"/>
        <v>2000</v>
      </c>
      <c r="AM53" s="135"/>
      <c r="AN53" s="142"/>
      <c r="AO53" s="142"/>
      <c r="AP53" s="143"/>
      <c r="AQ53" s="133"/>
      <c r="AR53" s="136"/>
      <c r="AX53" s="142"/>
    </row>
    <row r="54" spans="2:50" s="137" customFormat="1" ht="18.75" customHeight="1" x14ac:dyDescent="0.2">
      <c r="B54" s="149"/>
      <c r="C54" s="150"/>
      <c r="D54" s="127" t="s">
        <v>98</v>
      </c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2"/>
      <c r="P54" s="130" t="s">
        <v>16</v>
      </c>
      <c r="Q54" s="130">
        <v>1</v>
      </c>
      <c r="R54" s="131">
        <v>2000</v>
      </c>
      <c r="S54" s="148">
        <f t="shared" si="12"/>
        <v>2000</v>
      </c>
      <c r="U54" s="160"/>
      <c r="V54" s="161"/>
      <c r="W54" s="157" t="s">
        <v>98</v>
      </c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9"/>
      <c r="AI54" s="130" t="s">
        <v>16</v>
      </c>
      <c r="AJ54" s="130">
        <v>1</v>
      </c>
      <c r="AK54" s="131">
        <v>2000</v>
      </c>
      <c r="AL54" s="148">
        <f t="shared" si="13"/>
        <v>2000</v>
      </c>
      <c r="AM54" s="135"/>
      <c r="AN54" s="142"/>
      <c r="AO54" s="142"/>
      <c r="AP54" s="143"/>
      <c r="AQ54" s="133"/>
      <c r="AR54" s="136"/>
      <c r="AX54" s="142"/>
    </row>
    <row r="55" spans="2:50" s="137" customFormat="1" ht="18.75" customHeight="1" x14ac:dyDescent="0.2">
      <c r="B55" s="267" t="s">
        <v>5</v>
      </c>
      <c r="C55" s="268"/>
      <c r="D55" s="259" t="s">
        <v>123</v>
      </c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1"/>
      <c r="P55" s="138"/>
      <c r="Q55" s="139"/>
      <c r="R55" s="140"/>
      <c r="S55" s="141">
        <f>SUM(S43:S54)</f>
        <v>224900</v>
      </c>
      <c r="U55" s="267" t="s">
        <v>5</v>
      </c>
      <c r="V55" s="268"/>
      <c r="W55" s="259" t="s">
        <v>62</v>
      </c>
      <c r="X55" s="260"/>
      <c r="Y55" s="260"/>
      <c r="Z55" s="260"/>
      <c r="AA55" s="260"/>
      <c r="AB55" s="260"/>
      <c r="AC55" s="260"/>
      <c r="AD55" s="260"/>
      <c r="AE55" s="260"/>
      <c r="AF55" s="260"/>
      <c r="AG55" s="260"/>
      <c r="AH55" s="261"/>
      <c r="AI55" s="138"/>
      <c r="AJ55" s="139"/>
      <c r="AK55" s="140"/>
      <c r="AL55" s="141">
        <f>SUM(AL43:AL54)</f>
        <v>224900</v>
      </c>
      <c r="AM55" s="135"/>
      <c r="AN55" s="142"/>
      <c r="AO55" s="142"/>
      <c r="AP55" s="143"/>
      <c r="AQ55" s="133"/>
      <c r="AR55" s="136"/>
      <c r="AX55" s="142"/>
    </row>
    <row r="56" spans="2:50" s="137" customFormat="1" ht="18.75" customHeight="1" x14ac:dyDescent="0.2">
      <c r="B56" s="144"/>
      <c r="C56" s="145"/>
      <c r="D56" s="127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7"/>
      <c r="P56" s="130"/>
      <c r="Q56" s="130"/>
      <c r="R56" s="134"/>
      <c r="S56" s="132"/>
      <c r="U56" s="162"/>
      <c r="V56" s="163"/>
      <c r="W56" s="157"/>
      <c r="X56" s="164"/>
      <c r="Y56" s="164"/>
      <c r="Z56" s="164"/>
      <c r="AA56" s="164"/>
      <c r="AB56" s="164"/>
      <c r="AC56" s="164"/>
      <c r="AD56" s="164"/>
      <c r="AE56" s="164"/>
      <c r="AF56" s="164"/>
      <c r="AG56" s="164"/>
      <c r="AH56" s="165"/>
      <c r="AI56" s="130"/>
      <c r="AJ56" s="130"/>
      <c r="AK56" s="134"/>
      <c r="AL56" s="132"/>
      <c r="AM56" s="135"/>
      <c r="AN56" s="142"/>
      <c r="AO56" s="142"/>
      <c r="AP56" s="143"/>
      <c r="AQ56" s="133"/>
      <c r="AR56" s="136"/>
      <c r="AX56" s="142"/>
    </row>
    <row r="57" spans="2:50" s="137" customFormat="1" ht="18.75" customHeight="1" x14ac:dyDescent="0.2">
      <c r="B57" s="262" t="s">
        <v>41</v>
      </c>
      <c r="C57" s="263"/>
      <c r="D57" s="264" t="s">
        <v>120</v>
      </c>
      <c r="E57" s="265"/>
      <c r="F57" s="265"/>
      <c r="G57" s="265"/>
      <c r="H57" s="265"/>
      <c r="I57" s="265"/>
      <c r="J57" s="265"/>
      <c r="K57" s="265"/>
      <c r="L57" s="265"/>
      <c r="M57" s="265"/>
      <c r="N57" s="265"/>
      <c r="O57" s="266"/>
      <c r="P57" s="138"/>
      <c r="Q57" s="139"/>
      <c r="R57" s="140"/>
      <c r="S57" s="141"/>
      <c r="U57" s="262" t="s">
        <v>41</v>
      </c>
      <c r="V57" s="263"/>
      <c r="W57" s="264" t="s">
        <v>120</v>
      </c>
      <c r="X57" s="265"/>
      <c r="Y57" s="265"/>
      <c r="Z57" s="265"/>
      <c r="AA57" s="265"/>
      <c r="AB57" s="265"/>
      <c r="AC57" s="265"/>
      <c r="AD57" s="265"/>
      <c r="AE57" s="265"/>
      <c r="AF57" s="265"/>
      <c r="AG57" s="265"/>
      <c r="AH57" s="266"/>
      <c r="AI57" s="138"/>
      <c r="AJ57" s="139"/>
      <c r="AK57" s="140"/>
      <c r="AL57" s="141"/>
      <c r="AM57" s="135"/>
      <c r="AN57" s="142"/>
      <c r="AO57" s="142"/>
      <c r="AP57" s="143"/>
      <c r="AQ57" s="133"/>
      <c r="AR57" s="136"/>
      <c r="AX57" s="142"/>
    </row>
    <row r="58" spans="2:50" s="137" customFormat="1" ht="18.75" customHeight="1" x14ac:dyDescent="0.2">
      <c r="B58" s="149"/>
      <c r="C58" s="150"/>
      <c r="D58" s="256" t="s">
        <v>52</v>
      </c>
      <c r="E58" s="257"/>
      <c r="F58" s="257"/>
      <c r="G58" s="257"/>
      <c r="H58" s="257"/>
      <c r="I58" s="257"/>
      <c r="J58" s="257"/>
      <c r="K58" s="257"/>
      <c r="L58" s="257"/>
      <c r="M58" s="257"/>
      <c r="N58" s="257"/>
      <c r="O58" s="258"/>
      <c r="P58" s="34" t="s">
        <v>64</v>
      </c>
      <c r="Q58" s="76">
        <v>2</v>
      </c>
      <c r="R58" s="36">
        <v>4250</v>
      </c>
      <c r="S58" s="132">
        <f>R58*Q58</f>
        <v>8500</v>
      </c>
      <c r="U58" s="160"/>
      <c r="V58" s="161"/>
      <c r="W58" s="256" t="s">
        <v>52</v>
      </c>
      <c r="X58" s="257"/>
      <c r="Y58" s="257"/>
      <c r="Z58" s="257"/>
      <c r="AA58" s="257"/>
      <c r="AB58" s="257"/>
      <c r="AC58" s="257"/>
      <c r="AD58" s="257"/>
      <c r="AE58" s="257"/>
      <c r="AF58" s="257"/>
      <c r="AG58" s="257"/>
      <c r="AH58" s="258"/>
      <c r="AI58" s="34" t="s">
        <v>64</v>
      </c>
      <c r="AJ58" s="76">
        <v>2</v>
      </c>
      <c r="AK58" s="36">
        <v>4250</v>
      </c>
      <c r="AL58" s="132">
        <f>AK58*AJ58</f>
        <v>8500</v>
      </c>
      <c r="AM58" s="135"/>
      <c r="AN58" s="142"/>
      <c r="AO58" s="142"/>
      <c r="AP58" s="143"/>
      <c r="AQ58" s="133"/>
      <c r="AR58" s="136"/>
      <c r="AX58" s="142"/>
    </row>
    <row r="59" spans="2:50" s="137" customFormat="1" ht="18.75" customHeight="1" x14ac:dyDescent="0.2">
      <c r="B59" s="149"/>
      <c r="C59" s="150"/>
      <c r="D59" s="256" t="s">
        <v>42</v>
      </c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8"/>
      <c r="P59" s="34" t="s">
        <v>22</v>
      </c>
      <c r="Q59" s="76">
        <v>3</v>
      </c>
      <c r="R59" s="36">
        <v>200</v>
      </c>
      <c r="S59" s="132">
        <f>R59*Q59</f>
        <v>600</v>
      </c>
      <c r="U59" s="160"/>
      <c r="V59" s="161"/>
      <c r="W59" s="256" t="s">
        <v>42</v>
      </c>
      <c r="X59" s="257"/>
      <c r="Y59" s="257"/>
      <c r="Z59" s="257"/>
      <c r="AA59" s="257"/>
      <c r="AB59" s="257"/>
      <c r="AC59" s="257"/>
      <c r="AD59" s="257"/>
      <c r="AE59" s="257"/>
      <c r="AF59" s="257"/>
      <c r="AG59" s="257"/>
      <c r="AH59" s="258"/>
      <c r="AI59" s="34" t="s">
        <v>22</v>
      </c>
      <c r="AJ59" s="76">
        <v>3</v>
      </c>
      <c r="AK59" s="36">
        <v>200</v>
      </c>
      <c r="AL59" s="132">
        <f>AK59*AJ59</f>
        <v>600</v>
      </c>
      <c r="AM59" s="135"/>
      <c r="AN59" s="142"/>
      <c r="AO59" s="142"/>
      <c r="AP59" s="143"/>
      <c r="AQ59" s="133"/>
      <c r="AR59" s="136"/>
      <c r="AX59" s="142"/>
    </row>
    <row r="60" spans="2:50" s="137" customFormat="1" ht="18.75" customHeight="1" x14ac:dyDescent="0.2">
      <c r="B60" s="149"/>
      <c r="C60" s="150"/>
      <c r="D60" s="256" t="s">
        <v>38</v>
      </c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8"/>
      <c r="P60" s="34" t="s">
        <v>32</v>
      </c>
      <c r="Q60" s="76">
        <v>1</v>
      </c>
      <c r="R60" s="36">
        <v>850</v>
      </c>
      <c r="S60" s="132">
        <f>R60*Q60</f>
        <v>850</v>
      </c>
      <c r="U60" s="160"/>
      <c r="V60" s="161"/>
      <c r="W60" s="256" t="s">
        <v>38</v>
      </c>
      <c r="X60" s="257"/>
      <c r="Y60" s="257"/>
      <c r="Z60" s="257"/>
      <c r="AA60" s="257"/>
      <c r="AB60" s="257"/>
      <c r="AC60" s="257"/>
      <c r="AD60" s="257"/>
      <c r="AE60" s="257"/>
      <c r="AF60" s="257"/>
      <c r="AG60" s="257"/>
      <c r="AH60" s="258"/>
      <c r="AI60" s="34" t="s">
        <v>32</v>
      </c>
      <c r="AJ60" s="76">
        <v>1</v>
      </c>
      <c r="AK60" s="36">
        <v>850</v>
      </c>
      <c r="AL60" s="132">
        <f>AK60*AJ60</f>
        <v>850</v>
      </c>
      <c r="AM60" s="135"/>
      <c r="AN60" s="142"/>
      <c r="AO60" s="142"/>
      <c r="AP60" s="143"/>
      <c r="AQ60" s="133"/>
      <c r="AR60" s="136"/>
      <c r="AX60" s="142"/>
    </row>
    <row r="61" spans="2:50" s="137" customFormat="1" ht="18.75" customHeight="1" x14ac:dyDescent="0.2">
      <c r="B61" s="149"/>
      <c r="C61" s="150"/>
      <c r="D61" s="256" t="s">
        <v>71</v>
      </c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8"/>
      <c r="P61" s="34" t="s">
        <v>109</v>
      </c>
      <c r="Q61" s="76">
        <v>2</v>
      </c>
      <c r="R61" s="36">
        <v>750</v>
      </c>
      <c r="S61" s="132">
        <f t="shared" ref="S61:S77" si="14">R61*Q61</f>
        <v>1500</v>
      </c>
      <c r="U61" s="160"/>
      <c r="V61" s="161"/>
      <c r="W61" s="256" t="s">
        <v>71</v>
      </c>
      <c r="X61" s="257"/>
      <c r="Y61" s="257"/>
      <c r="Z61" s="257"/>
      <c r="AA61" s="257"/>
      <c r="AB61" s="257"/>
      <c r="AC61" s="257"/>
      <c r="AD61" s="257"/>
      <c r="AE61" s="257"/>
      <c r="AF61" s="257"/>
      <c r="AG61" s="257"/>
      <c r="AH61" s="258"/>
      <c r="AI61" s="34" t="s">
        <v>109</v>
      </c>
      <c r="AJ61" s="76">
        <v>2</v>
      </c>
      <c r="AK61" s="36">
        <v>750</v>
      </c>
      <c r="AL61" s="132">
        <f t="shared" ref="AL61:AL77" si="15">AK61*AJ61</f>
        <v>1500</v>
      </c>
      <c r="AM61" s="135"/>
      <c r="AN61" s="142"/>
      <c r="AO61" s="142"/>
      <c r="AP61" s="143"/>
      <c r="AQ61" s="133"/>
      <c r="AR61" s="136"/>
      <c r="AX61" s="142"/>
    </row>
    <row r="62" spans="2:50" s="137" customFormat="1" ht="18.75" customHeight="1" x14ac:dyDescent="0.2">
      <c r="B62" s="149"/>
      <c r="C62" s="150"/>
      <c r="D62" s="256" t="s">
        <v>63</v>
      </c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8"/>
      <c r="P62" s="34" t="s">
        <v>22</v>
      </c>
      <c r="Q62" s="76">
        <v>100</v>
      </c>
      <c r="R62" s="36">
        <v>80</v>
      </c>
      <c r="S62" s="132">
        <f t="shared" si="14"/>
        <v>8000</v>
      </c>
      <c r="U62" s="160"/>
      <c r="V62" s="161"/>
      <c r="W62" s="256" t="s">
        <v>63</v>
      </c>
      <c r="X62" s="257"/>
      <c r="Y62" s="257"/>
      <c r="Z62" s="257"/>
      <c r="AA62" s="257"/>
      <c r="AB62" s="257"/>
      <c r="AC62" s="257"/>
      <c r="AD62" s="257"/>
      <c r="AE62" s="257"/>
      <c r="AF62" s="257"/>
      <c r="AG62" s="257"/>
      <c r="AH62" s="258"/>
      <c r="AI62" s="34" t="s">
        <v>22</v>
      </c>
      <c r="AJ62" s="76">
        <v>100</v>
      </c>
      <c r="AK62" s="36">
        <v>80</v>
      </c>
      <c r="AL62" s="132">
        <f t="shared" si="15"/>
        <v>8000</v>
      </c>
      <c r="AM62" s="135"/>
      <c r="AN62" s="142"/>
      <c r="AO62" s="142"/>
      <c r="AP62" s="143"/>
      <c r="AQ62" s="133"/>
      <c r="AR62" s="136"/>
      <c r="AX62" s="142"/>
    </row>
    <row r="63" spans="2:50" s="137" customFormat="1" ht="18.75" customHeight="1" x14ac:dyDescent="0.2">
      <c r="B63" s="149"/>
      <c r="C63" s="150"/>
      <c r="D63" s="256" t="s">
        <v>44</v>
      </c>
      <c r="E63" s="257"/>
      <c r="F63" s="257"/>
      <c r="G63" s="257"/>
      <c r="H63" s="257"/>
      <c r="I63" s="257"/>
      <c r="J63" s="257"/>
      <c r="K63" s="257"/>
      <c r="L63" s="257"/>
      <c r="M63" s="257"/>
      <c r="N63" s="257"/>
      <c r="O63" s="258"/>
      <c r="P63" s="34" t="s">
        <v>22</v>
      </c>
      <c r="Q63" s="76">
        <v>5</v>
      </c>
      <c r="R63" s="36">
        <v>50</v>
      </c>
      <c r="S63" s="132">
        <f t="shared" si="14"/>
        <v>250</v>
      </c>
      <c r="U63" s="160"/>
      <c r="V63" s="161"/>
      <c r="W63" s="256" t="s">
        <v>44</v>
      </c>
      <c r="X63" s="257"/>
      <c r="Y63" s="257"/>
      <c r="Z63" s="257"/>
      <c r="AA63" s="257"/>
      <c r="AB63" s="257"/>
      <c r="AC63" s="257"/>
      <c r="AD63" s="257"/>
      <c r="AE63" s="257"/>
      <c r="AF63" s="257"/>
      <c r="AG63" s="257"/>
      <c r="AH63" s="258"/>
      <c r="AI63" s="34" t="s">
        <v>22</v>
      </c>
      <c r="AJ63" s="76">
        <v>5</v>
      </c>
      <c r="AK63" s="36">
        <v>50</v>
      </c>
      <c r="AL63" s="132">
        <f t="shared" si="15"/>
        <v>250</v>
      </c>
      <c r="AM63" s="135"/>
      <c r="AN63" s="142"/>
      <c r="AO63" s="142"/>
      <c r="AP63" s="143"/>
      <c r="AQ63" s="133"/>
      <c r="AR63" s="136"/>
      <c r="AX63" s="142"/>
    </row>
    <row r="64" spans="2:50" s="137" customFormat="1" ht="18.75" customHeight="1" x14ac:dyDescent="0.2">
      <c r="B64" s="149"/>
      <c r="C64" s="150"/>
      <c r="D64" s="256" t="s">
        <v>53</v>
      </c>
      <c r="E64" s="257"/>
      <c r="F64" s="257"/>
      <c r="G64" s="257"/>
      <c r="H64" s="257"/>
      <c r="I64" s="257"/>
      <c r="J64" s="257"/>
      <c r="K64" s="257"/>
      <c r="L64" s="257"/>
      <c r="M64" s="257"/>
      <c r="N64" s="257"/>
      <c r="O64" s="258"/>
      <c r="P64" s="34" t="s">
        <v>22</v>
      </c>
      <c r="Q64" s="76">
        <v>2</v>
      </c>
      <c r="R64" s="36">
        <v>250</v>
      </c>
      <c r="S64" s="132">
        <f t="shared" si="14"/>
        <v>500</v>
      </c>
      <c r="U64" s="160"/>
      <c r="V64" s="161"/>
      <c r="W64" s="256" t="s">
        <v>53</v>
      </c>
      <c r="X64" s="257"/>
      <c r="Y64" s="257"/>
      <c r="Z64" s="257"/>
      <c r="AA64" s="257"/>
      <c r="AB64" s="257"/>
      <c r="AC64" s="257"/>
      <c r="AD64" s="257"/>
      <c r="AE64" s="257"/>
      <c r="AF64" s="257"/>
      <c r="AG64" s="257"/>
      <c r="AH64" s="258"/>
      <c r="AI64" s="34" t="s">
        <v>22</v>
      </c>
      <c r="AJ64" s="76">
        <v>2</v>
      </c>
      <c r="AK64" s="36">
        <v>250</v>
      </c>
      <c r="AL64" s="132">
        <f t="shared" si="15"/>
        <v>500</v>
      </c>
      <c r="AM64" s="135"/>
      <c r="AN64" s="142"/>
      <c r="AO64" s="142"/>
      <c r="AP64" s="143"/>
      <c r="AQ64" s="133"/>
      <c r="AR64" s="136"/>
      <c r="AX64" s="142"/>
    </row>
    <row r="65" spans="2:51" s="137" customFormat="1" ht="18.75" customHeight="1" x14ac:dyDescent="0.2">
      <c r="B65" s="149"/>
      <c r="C65" s="150"/>
      <c r="D65" s="256" t="s">
        <v>43</v>
      </c>
      <c r="E65" s="257"/>
      <c r="F65" s="257"/>
      <c r="G65" s="257"/>
      <c r="H65" s="257"/>
      <c r="I65" s="257"/>
      <c r="J65" s="257"/>
      <c r="K65" s="257"/>
      <c r="L65" s="257"/>
      <c r="M65" s="257"/>
      <c r="N65" s="257"/>
      <c r="O65" s="258"/>
      <c r="P65" s="34" t="s">
        <v>22</v>
      </c>
      <c r="Q65" s="76">
        <v>2</v>
      </c>
      <c r="R65" s="36">
        <v>350</v>
      </c>
      <c r="S65" s="132">
        <f t="shared" si="14"/>
        <v>700</v>
      </c>
      <c r="U65" s="160"/>
      <c r="V65" s="161"/>
      <c r="W65" s="256" t="s">
        <v>43</v>
      </c>
      <c r="X65" s="257"/>
      <c r="Y65" s="257"/>
      <c r="Z65" s="257"/>
      <c r="AA65" s="257"/>
      <c r="AB65" s="257"/>
      <c r="AC65" s="257"/>
      <c r="AD65" s="257"/>
      <c r="AE65" s="257"/>
      <c r="AF65" s="257"/>
      <c r="AG65" s="257"/>
      <c r="AH65" s="258"/>
      <c r="AI65" s="34" t="s">
        <v>22</v>
      </c>
      <c r="AJ65" s="76">
        <v>2</v>
      </c>
      <c r="AK65" s="36">
        <v>350</v>
      </c>
      <c r="AL65" s="132">
        <f t="shared" si="15"/>
        <v>700</v>
      </c>
      <c r="AM65" s="135"/>
      <c r="AN65" s="142"/>
      <c r="AO65" s="142"/>
      <c r="AP65" s="143"/>
      <c r="AQ65" s="133"/>
      <c r="AR65" s="136"/>
      <c r="AX65" s="142"/>
    </row>
    <row r="66" spans="2:51" s="137" customFormat="1" ht="18.75" customHeight="1" x14ac:dyDescent="0.2">
      <c r="B66" s="149"/>
      <c r="C66" s="150"/>
      <c r="D66" s="256" t="s">
        <v>54</v>
      </c>
      <c r="E66" s="257"/>
      <c r="F66" s="257"/>
      <c r="G66" s="257"/>
      <c r="H66" s="257"/>
      <c r="I66" s="257"/>
      <c r="J66" s="257"/>
      <c r="K66" s="257"/>
      <c r="L66" s="257"/>
      <c r="M66" s="257"/>
      <c r="N66" s="257"/>
      <c r="O66" s="258"/>
      <c r="P66" s="34" t="s">
        <v>22</v>
      </c>
      <c r="Q66" s="76">
        <v>2</v>
      </c>
      <c r="R66" s="36">
        <v>150</v>
      </c>
      <c r="S66" s="132">
        <f t="shared" si="14"/>
        <v>300</v>
      </c>
      <c r="U66" s="160"/>
      <c r="V66" s="161"/>
      <c r="W66" s="256" t="s">
        <v>54</v>
      </c>
      <c r="X66" s="257"/>
      <c r="Y66" s="257"/>
      <c r="Z66" s="257"/>
      <c r="AA66" s="257"/>
      <c r="AB66" s="257"/>
      <c r="AC66" s="257"/>
      <c r="AD66" s="257"/>
      <c r="AE66" s="257"/>
      <c r="AF66" s="257"/>
      <c r="AG66" s="257"/>
      <c r="AH66" s="258"/>
      <c r="AI66" s="34" t="s">
        <v>22</v>
      </c>
      <c r="AJ66" s="76">
        <v>2</v>
      </c>
      <c r="AK66" s="36">
        <v>150</v>
      </c>
      <c r="AL66" s="132">
        <f t="shared" si="15"/>
        <v>300</v>
      </c>
      <c r="AM66" s="135"/>
      <c r="AN66" s="142"/>
      <c r="AO66" s="142"/>
      <c r="AP66" s="143"/>
      <c r="AQ66" s="133"/>
      <c r="AR66" s="136"/>
      <c r="AX66" s="142"/>
    </row>
    <row r="67" spans="2:51" s="137" customFormat="1" ht="18.75" customHeight="1" x14ac:dyDescent="0.2">
      <c r="B67" s="149"/>
      <c r="C67" s="150"/>
      <c r="D67" s="256" t="s">
        <v>55</v>
      </c>
      <c r="E67" s="257"/>
      <c r="F67" s="257"/>
      <c r="G67" s="257"/>
      <c r="H67" s="257"/>
      <c r="I67" s="257"/>
      <c r="J67" s="257"/>
      <c r="K67" s="257"/>
      <c r="L67" s="257"/>
      <c r="M67" s="257"/>
      <c r="N67" s="257"/>
      <c r="O67" s="258"/>
      <c r="P67" s="34" t="s">
        <v>22</v>
      </c>
      <c r="Q67" s="76">
        <v>2</v>
      </c>
      <c r="R67" s="36">
        <v>200</v>
      </c>
      <c r="S67" s="132">
        <f t="shared" si="14"/>
        <v>400</v>
      </c>
      <c r="U67" s="160"/>
      <c r="V67" s="161"/>
      <c r="W67" s="256" t="s">
        <v>55</v>
      </c>
      <c r="X67" s="257"/>
      <c r="Y67" s="257"/>
      <c r="Z67" s="257"/>
      <c r="AA67" s="257"/>
      <c r="AB67" s="257"/>
      <c r="AC67" s="257"/>
      <c r="AD67" s="257"/>
      <c r="AE67" s="257"/>
      <c r="AF67" s="257"/>
      <c r="AG67" s="257"/>
      <c r="AH67" s="258"/>
      <c r="AI67" s="34" t="s">
        <v>22</v>
      </c>
      <c r="AJ67" s="76">
        <v>2</v>
      </c>
      <c r="AK67" s="36">
        <v>200</v>
      </c>
      <c r="AL67" s="132">
        <f t="shared" si="15"/>
        <v>400</v>
      </c>
      <c r="AM67" s="135"/>
      <c r="AN67" s="142"/>
      <c r="AO67" s="142"/>
      <c r="AP67" s="143"/>
      <c r="AQ67" s="133"/>
      <c r="AR67" s="136"/>
      <c r="AX67" s="142"/>
    </row>
    <row r="68" spans="2:51" s="137" customFormat="1" ht="18.75" customHeight="1" x14ac:dyDescent="0.2">
      <c r="B68" s="149"/>
      <c r="C68" s="150"/>
      <c r="D68" s="256" t="s">
        <v>74</v>
      </c>
      <c r="E68" s="257"/>
      <c r="F68" s="257"/>
      <c r="G68" s="257"/>
      <c r="H68" s="257"/>
      <c r="I68" s="257"/>
      <c r="J68" s="257"/>
      <c r="K68" s="257"/>
      <c r="L68" s="257"/>
      <c r="M68" s="257"/>
      <c r="N68" s="257"/>
      <c r="O68" s="258"/>
      <c r="P68" s="34" t="s">
        <v>22</v>
      </c>
      <c r="Q68" s="76">
        <v>50</v>
      </c>
      <c r="R68" s="36">
        <v>210</v>
      </c>
      <c r="S68" s="132">
        <f t="shared" si="14"/>
        <v>10500</v>
      </c>
      <c r="U68" s="160"/>
      <c r="V68" s="161"/>
      <c r="W68" s="256" t="s">
        <v>74</v>
      </c>
      <c r="X68" s="257"/>
      <c r="Y68" s="257"/>
      <c r="Z68" s="257"/>
      <c r="AA68" s="257"/>
      <c r="AB68" s="257"/>
      <c r="AC68" s="257"/>
      <c r="AD68" s="257"/>
      <c r="AE68" s="257"/>
      <c r="AF68" s="257"/>
      <c r="AG68" s="257"/>
      <c r="AH68" s="258"/>
      <c r="AI68" s="34" t="s">
        <v>22</v>
      </c>
      <c r="AJ68" s="76">
        <v>50</v>
      </c>
      <c r="AK68" s="36">
        <v>210</v>
      </c>
      <c r="AL68" s="132">
        <f t="shared" si="15"/>
        <v>10500</v>
      </c>
      <c r="AM68" s="135"/>
      <c r="AN68" s="142"/>
      <c r="AO68" s="142"/>
      <c r="AP68" s="143"/>
      <c r="AQ68" s="133"/>
      <c r="AR68" s="136"/>
      <c r="AX68" s="142"/>
    </row>
    <row r="69" spans="2:51" s="137" customFormat="1" ht="18.75" customHeight="1" x14ac:dyDescent="0.2">
      <c r="B69" s="149"/>
      <c r="C69" s="150"/>
      <c r="D69" s="256" t="s">
        <v>99</v>
      </c>
      <c r="E69" s="257"/>
      <c r="F69" s="257"/>
      <c r="G69" s="257"/>
      <c r="H69" s="257"/>
      <c r="I69" s="257"/>
      <c r="J69" s="257"/>
      <c r="K69" s="257"/>
      <c r="L69" s="257"/>
      <c r="M69" s="257"/>
      <c r="N69" s="257"/>
      <c r="O69" s="258"/>
      <c r="P69" s="34" t="s">
        <v>22</v>
      </c>
      <c r="Q69" s="76">
        <v>50</v>
      </c>
      <c r="R69" s="36">
        <v>55</v>
      </c>
      <c r="S69" s="132">
        <f t="shared" si="14"/>
        <v>2750</v>
      </c>
      <c r="U69" s="160"/>
      <c r="V69" s="161"/>
      <c r="W69" s="256" t="s">
        <v>99</v>
      </c>
      <c r="X69" s="257"/>
      <c r="Y69" s="257"/>
      <c r="Z69" s="257"/>
      <c r="AA69" s="257"/>
      <c r="AB69" s="257"/>
      <c r="AC69" s="257"/>
      <c r="AD69" s="257"/>
      <c r="AE69" s="257"/>
      <c r="AF69" s="257"/>
      <c r="AG69" s="257"/>
      <c r="AH69" s="258"/>
      <c r="AI69" s="34" t="s">
        <v>22</v>
      </c>
      <c r="AJ69" s="76">
        <v>50</v>
      </c>
      <c r="AK69" s="36">
        <v>55</v>
      </c>
      <c r="AL69" s="132">
        <f t="shared" si="15"/>
        <v>2750</v>
      </c>
      <c r="AM69" s="135"/>
      <c r="AN69" s="142"/>
      <c r="AO69" s="142"/>
      <c r="AP69" s="143"/>
      <c r="AQ69" s="133"/>
      <c r="AR69" s="136"/>
      <c r="AX69" s="142"/>
    </row>
    <row r="70" spans="2:51" s="137" customFormat="1" ht="18.75" customHeight="1" x14ac:dyDescent="0.2">
      <c r="B70" s="149"/>
      <c r="C70" s="150"/>
      <c r="D70" s="256" t="s">
        <v>100</v>
      </c>
      <c r="E70" s="257"/>
      <c r="F70" s="257"/>
      <c r="G70" s="257"/>
      <c r="H70" s="257"/>
      <c r="I70" s="257"/>
      <c r="J70" s="257"/>
      <c r="K70" s="257"/>
      <c r="L70" s="257"/>
      <c r="M70" s="257"/>
      <c r="N70" s="257"/>
      <c r="O70" s="258"/>
      <c r="P70" s="34" t="s">
        <v>22</v>
      </c>
      <c r="Q70" s="76">
        <v>50</v>
      </c>
      <c r="R70" s="36">
        <v>70</v>
      </c>
      <c r="S70" s="132">
        <f t="shared" si="14"/>
        <v>3500</v>
      </c>
      <c r="U70" s="160"/>
      <c r="V70" s="161"/>
      <c r="W70" s="256" t="s">
        <v>100</v>
      </c>
      <c r="X70" s="257"/>
      <c r="Y70" s="257"/>
      <c r="Z70" s="257"/>
      <c r="AA70" s="257"/>
      <c r="AB70" s="257"/>
      <c r="AC70" s="257"/>
      <c r="AD70" s="257"/>
      <c r="AE70" s="257"/>
      <c r="AF70" s="257"/>
      <c r="AG70" s="257"/>
      <c r="AH70" s="258"/>
      <c r="AI70" s="34" t="s">
        <v>22</v>
      </c>
      <c r="AJ70" s="76">
        <v>50</v>
      </c>
      <c r="AK70" s="36">
        <v>70</v>
      </c>
      <c r="AL70" s="132">
        <f t="shared" si="15"/>
        <v>3500</v>
      </c>
      <c r="AM70" s="135"/>
      <c r="AN70" s="142"/>
      <c r="AO70" s="142"/>
      <c r="AP70" s="143"/>
      <c r="AQ70" s="133"/>
      <c r="AR70" s="136"/>
      <c r="AX70" s="142"/>
    </row>
    <row r="71" spans="2:51" s="137" customFormat="1" ht="18.75" customHeight="1" x14ac:dyDescent="0.2">
      <c r="B71" s="149"/>
      <c r="C71" s="150"/>
      <c r="D71" s="256" t="s">
        <v>101</v>
      </c>
      <c r="E71" s="257"/>
      <c r="F71" s="257"/>
      <c r="G71" s="257"/>
      <c r="H71" s="257"/>
      <c r="I71" s="257"/>
      <c r="J71" s="257"/>
      <c r="K71" s="257"/>
      <c r="L71" s="257"/>
      <c r="M71" s="257"/>
      <c r="N71" s="257"/>
      <c r="O71" s="258"/>
      <c r="P71" s="34" t="s">
        <v>22</v>
      </c>
      <c r="Q71" s="76">
        <v>50</v>
      </c>
      <c r="R71" s="36">
        <v>85</v>
      </c>
      <c r="S71" s="132">
        <f t="shared" si="14"/>
        <v>4250</v>
      </c>
      <c r="U71" s="160"/>
      <c r="V71" s="161"/>
      <c r="W71" s="256" t="s">
        <v>101</v>
      </c>
      <c r="X71" s="257"/>
      <c r="Y71" s="257"/>
      <c r="Z71" s="257"/>
      <c r="AA71" s="257"/>
      <c r="AB71" s="257"/>
      <c r="AC71" s="257"/>
      <c r="AD71" s="257"/>
      <c r="AE71" s="257"/>
      <c r="AF71" s="257"/>
      <c r="AG71" s="257"/>
      <c r="AH71" s="258"/>
      <c r="AI71" s="34" t="s">
        <v>22</v>
      </c>
      <c r="AJ71" s="76">
        <v>50</v>
      </c>
      <c r="AK71" s="36">
        <v>85</v>
      </c>
      <c r="AL71" s="132">
        <f t="shared" si="15"/>
        <v>4250</v>
      </c>
      <c r="AM71" s="135"/>
      <c r="AN71" s="142"/>
      <c r="AO71" s="142"/>
      <c r="AP71" s="143"/>
      <c r="AQ71" s="133"/>
      <c r="AR71" s="136"/>
      <c r="AX71" s="142"/>
    </row>
    <row r="72" spans="2:51" s="137" customFormat="1" ht="18.75" customHeight="1" x14ac:dyDescent="0.2">
      <c r="B72" s="149"/>
      <c r="C72" s="150"/>
      <c r="D72" s="127" t="s">
        <v>78</v>
      </c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2"/>
      <c r="P72" s="34" t="s">
        <v>22</v>
      </c>
      <c r="Q72" s="76">
        <v>5</v>
      </c>
      <c r="R72" s="36">
        <v>50</v>
      </c>
      <c r="S72" s="132">
        <f t="shared" si="14"/>
        <v>250</v>
      </c>
      <c r="U72" s="160"/>
      <c r="V72" s="161"/>
      <c r="W72" s="157" t="s">
        <v>78</v>
      </c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9"/>
      <c r="AI72" s="34" t="s">
        <v>22</v>
      </c>
      <c r="AJ72" s="76">
        <v>5</v>
      </c>
      <c r="AK72" s="36">
        <v>50</v>
      </c>
      <c r="AL72" s="132">
        <f t="shared" si="15"/>
        <v>250</v>
      </c>
      <c r="AM72" s="135"/>
      <c r="AN72" s="142"/>
      <c r="AO72" s="142"/>
      <c r="AP72" s="143"/>
      <c r="AQ72" s="133"/>
      <c r="AR72" s="136"/>
      <c r="AX72" s="142"/>
    </row>
    <row r="73" spans="2:51" s="137" customFormat="1" ht="18.75" customHeight="1" x14ac:dyDescent="0.2">
      <c r="B73" s="149"/>
      <c r="C73" s="150"/>
      <c r="D73" s="127" t="s">
        <v>90</v>
      </c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2"/>
      <c r="P73" s="34" t="s">
        <v>89</v>
      </c>
      <c r="Q73" s="76">
        <v>5</v>
      </c>
      <c r="R73" s="36">
        <v>200</v>
      </c>
      <c r="S73" s="132">
        <f t="shared" si="14"/>
        <v>1000</v>
      </c>
      <c r="U73" s="160"/>
      <c r="V73" s="161"/>
      <c r="W73" s="157" t="s">
        <v>90</v>
      </c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9"/>
      <c r="AI73" s="34" t="s">
        <v>89</v>
      </c>
      <c r="AJ73" s="76">
        <v>5</v>
      </c>
      <c r="AK73" s="36">
        <v>200</v>
      </c>
      <c r="AL73" s="132">
        <f t="shared" si="15"/>
        <v>1000</v>
      </c>
      <c r="AM73" s="135"/>
      <c r="AN73" s="142"/>
      <c r="AO73" s="142"/>
      <c r="AP73" s="143"/>
      <c r="AQ73" s="133"/>
      <c r="AR73" s="136"/>
      <c r="AX73" s="142"/>
    </row>
    <row r="74" spans="2:51" s="137" customFormat="1" ht="18.75" customHeight="1" x14ac:dyDescent="0.2">
      <c r="B74" s="149"/>
      <c r="C74" s="150"/>
      <c r="D74" s="127" t="s">
        <v>91</v>
      </c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2"/>
      <c r="P74" s="34" t="s">
        <v>89</v>
      </c>
      <c r="Q74" s="76">
        <v>5</v>
      </c>
      <c r="R74" s="36">
        <v>250</v>
      </c>
      <c r="S74" s="132">
        <f t="shared" si="14"/>
        <v>1250</v>
      </c>
      <c r="U74" s="160"/>
      <c r="V74" s="161"/>
      <c r="W74" s="157" t="s">
        <v>91</v>
      </c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9"/>
      <c r="AI74" s="34" t="s">
        <v>89</v>
      </c>
      <c r="AJ74" s="76">
        <v>5</v>
      </c>
      <c r="AK74" s="36">
        <v>250</v>
      </c>
      <c r="AL74" s="132">
        <f t="shared" si="15"/>
        <v>1250</v>
      </c>
      <c r="AM74" s="135"/>
      <c r="AN74" s="142"/>
      <c r="AO74" s="142"/>
      <c r="AP74" s="143"/>
      <c r="AQ74" s="133"/>
      <c r="AR74" s="136"/>
      <c r="AX74" s="142"/>
    </row>
    <row r="75" spans="2:51" s="137" customFormat="1" ht="18.75" customHeight="1" x14ac:dyDescent="0.2">
      <c r="B75" s="149"/>
      <c r="C75" s="150"/>
      <c r="D75" s="127" t="s">
        <v>75</v>
      </c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2"/>
      <c r="P75" s="34" t="s">
        <v>57</v>
      </c>
      <c r="Q75" s="76">
        <v>2</v>
      </c>
      <c r="R75" s="36">
        <v>1500</v>
      </c>
      <c r="S75" s="132">
        <f t="shared" si="14"/>
        <v>3000</v>
      </c>
      <c r="U75" s="160"/>
      <c r="V75" s="161"/>
      <c r="W75" s="157" t="s">
        <v>75</v>
      </c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9"/>
      <c r="AI75" s="34" t="s">
        <v>57</v>
      </c>
      <c r="AJ75" s="76">
        <v>2</v>
      </c>
      <c r="AK75" s="36">
        <v>1500</v>
      </c>
      <c r="AL75" s="132">
        <f t="shared" si="15"/>
        <v>3000</v>
      </c>
      <c r="AM75" s="135"/>
      <c r="AN75" s="142"/>
      <c r="AO75" s="142"/>
      <c r="AP75" s="143"/>
      <c r="AQ75" s="133"/>
      <c r="AR75" s="136"/>
      <c r="AX75" s="142"/>
    </row>
    <row r="76" spans="2:51" s="137" customFormat="1" ht="18.75" customHeight="1" x14ac:dyDescent="0.2">
      <c r="B76" s="149"/>
      <c r="C76" s="150"/>
      <c r="D76" s="127" t="s">
        <v>92</v>
      </c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2"/>
      <c r="P76" s="34" t="s">
        <v>57</v>
      </c>
      <c r="Q76" s="76">
        <v>2</v>
      </c>
      <c r="R76" s="36">
        <v>600</v>
      </c>
      <c r="S76" s="132">
        <f t="shared" si="14"/>
        <v>1200</v>
      </c>
      <c r="U76" s="160"/>
      <c r="V76" s="161"/>
      <c r="W76" s="157" t="s">
        <v>92</v>
      </c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9"/>
      <c r="AI76" s="34" t="s">
        <v>57</v>
      </c>
      <c r="AJ76" s="76">
        <v>2</v>
      </c>
      <c r="AK76" s="36">
        <v>600</v>
      </c>
      <c r="AL76" s="132">
        <f t="shared" si="15"/>
        <v>1200</v>
      </c>
      <c r="AM76" s="135"/>
      <c r="AN76" s="142"/>
      <c r="AO76" s="142"/>
      <c r="AP76" s="143"/>
      <c r="AQ76" s="133"/>
      <c r="AR76" s="136"/>
      <c r="AX76" s="142"/>
    </row>
    <row r="77" spans="2:51" s="137" customFormat="1" ht="18.75" customHeight="1" x14ac:dyDescent="0.2">
      <c r="B77" s="149"/>
      <c r="C77" s="150"/>
      <c r="D77" s="127" t="s">
        <v>56</v>
      </c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2"/>
      <c r="P77" s="34" t="s">
        <v>58</v>
      </c>
      <c r="Q77" s="76">
        <v>1</v>
      </c>
      <c r="R77" s="36">
        <v>1950</v>
      </c>
      <c r="S77" s="132">
        <f t="shared" si="14"/>
        <v>1950</v>
      </c>
      <c r="U77" s="160"/>
      <c r="V77" s="161"/>
      <c r="W77" s="157" t="s">
        <v>56</v>
      </c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9"/>
      <c r="AI77" s="34" t="s">
        <v>58</v>
      </c>
      <c r="AJ77" s="76">
        <v>1</v>
      </c>
      <c r="AK77" s="36">
        <v>1950</v>
      </c>
      <c r="AL77" s="132">
        <f t="shared" si="15"/>
        <v>1950</v>
      </c>
      <c r="AM77" s="135"/>
      <c r="AN77" s="142"/>
      <c r="AO77" s="142"/>
      <c r="AP77" s="143"/>
      <c r="AQ77" s="133"/>
      <c r="AR77" s="136"/>
      <c r="AX77" s="142"/>
    </row>
    <row r="78" spans="2:51" s="137" customFormat="1" ht="18.75" customHeight="1" x14ac:dyDescent="0.2">
      <c r="B78" s="149"/>
      <c r="C78" s="150"/>
      <c r="D78" s="259" t="s">
        <v>124</v>
      </c>
      <c r="E78" s="260"/>
      <c r="F78" s="260"/>
      <c r="G78" s="260"/>
      <c r="H78" s="260"/>
      <c r="I78" s="260"/>
      <c r="J78" s="260"/>
      <c r="K78" s="260"/>
      <c r="L78" s="260"/>
      <c r="M78" s="260"/>
      <c r="N78" s="260"/>
      <c r="O78" s="261"/>
      <c r="P78" s="138"/>
      <c r="Q78" s="139"/>
      <c r="R78" s="140"/>
      <c r="S78" s="141">
        <f>SUM(S58:S77)</f>
        <v>51250</v>
      </c>
      <c r="U78" s="160"/>
      <c r="V78" s="161"/>
      <c r="W78" s="259" t="s">
        <v>110</v>
      </c>
      <c r="X78" s="260"/>
      <c r="Y78" s="260"/>
      <c r="Z78" s="260"/>
      <c r="AA78" s="260"/>
      <c r="AB78" s="260"/>
      <c r="AC78" s="260"/>
      <c r="AD78" s="260"/>
      <c r="AE78" s="260"/>
      <c r="AF78" s="260"/>
      <c r="AG78" s="260"/>
      <c r="AH78" s="261"/>
      <c r="AI78" s="138"/>
      <c r="AJ78" s="139"/>
      <c r="AK78" s="140"/>
      <c r="AL78" s="141">
        <f>SUM(AL58:AL77)</f>
        <v>51250</v>
      </c>
      <c r="AM78" s="135"/>
      <c r="AN78" s="142"/>
      <c r="AO78" s="142"/>
      <c r="AP78" s="143"/>
      <c r="AQ78" s="133"/>
      <c r="AR78" s="136"/>
      <c r="AX78" s="142"/>
    </row>
    <row r="79" spans="2:51" s="45" customFormat="1" ht="18.75" customHeight="1" x14ac:dyDescent="0.2">
      <c r="B79" s="125"/>
      <c r="C79" s="126"/>
      <c r="D79" s="219"/>
      <c r="E79" s="220"/>
      <c r="F79" s="220"/>
      <c r="G79" s="220"/>
      <c r="H79" s="220"/>
      <c r="I79" s="220"/>
      <c r="J79" s="220"/>
      <c r="K79" s="220"/>
      <c r="L79" s="220"/>
      <c r="M79" s="220"/>
      <c r="N79" s="220"/>
      <c r="O79" s="221"/>
      <c r="P79" s="73"/>
      <c r="Q79" s="74"/>
      <c r="R79" s="154" t="s">
        <v>106</v>
      </c>
      <c r="S79" s="153">
        <f>S78+S55</f>
        <v>276150</v>
      </c>
      <c r="U79" s="176"/>
      <c r="V79" s="177"/>
      <c r="W79" s="219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1"/>
      <c r="AI79" s="73"/>
      <c r="AJ79" s="74"/>
      <c r="AK79" s="154" t="s">
        <v>106</v>
      </c>
      <c r="AL79" s="153">
        <f>AL78+AL55</f>
        <v>276150</v>
      </c>
      <c r="AM79" s="46"/>
      <c r="AN79" s="47"/>
      <c r="AO79" s="47"/>
      <c r="AP79" s="48"/>
      <c r="AQ79" s="49"/>
      <c r="AR79" s="50"/>
      <c r="AS79" s="51"/>
      <c r="AT79" s="51"/>
      <c r="AU79" s="51"/>
      <c r="AV79" s="51"/>
      <c r="AW79" s="51"/>
      <c r="AX79" s="47"/>
      <c r="AY79" s="51"/>
    </row>
    <row r="80" spans="2:51" s="38" customFormat="1" ht="18.75" customHeight="1" x14ac:dyDescent="0.2">
      <c r="B80" s="231" t="s">
        <v>102</v>
      </c>
      <c r="C80" s="232"/>
      <c r="D80" s="233" t="s">
        <v>34</v>
      </c>
      <c r="E80" s="234"/>
      <c r="F80" s="234"/>
      <c r="G80" s="234"/>
      <c r="H80" s="234"/>
      <c r="I80" s="234"/>
      <c r="J80" s="234"/>
      <c r="K80" s="234"/>
      <c r="L80" s="234"/>
      <c r="M80" s="234"/>
      <c r="N80" s="234"/>
      <c r="O80" s="235"/>
      <c r="P80" s="77" t="s">
        <v>59</v>
      </c>
      <c r="Q80" s="78" t="s">
        <v>60</v>
      </c>
      <c r="R80" s="79" t="s">
        <v>61</v>
      </c>
      <c r="S80" s="80"/>
      <c r="U80" s="231" t="s">
        <v>102</v>
      </c>
      <c r="V80" s="232"/>
      <c r="W80" s="233" t="s">
        <v>34</v>
      </c>
      <c r="X80" s="234"/>
      <c r="Y80" s="234"/>
      <c r="Z80" s="234"/>
      <c r="AA80" s="234"/>
      <c r="AB80" s="234"/>
      <c r="AC80" s="234"/>
      <c r="AD80" s="234"/>
      <c r="AE80" s="234"/>
      <c r="AF80" s="234"/>
      <c r="AG80" s="234"/>
      <c r="AH80" s="235"/>
      <c r="AI80" s="77" t="s">
        <v>59</v>
      </c>
      <c r="AJ80" s="78" t="s">
        <v>60</v>
      </c>
      <c r="AK80" s="79" t="s">
        <v>61</v>
      </c>
      <c r="AL80" s="80"/>
      <c r="AM80" s="46"/>
      <c r="AN80" s="47"/>
      <c r="AO80" s="47"/>
      <c r="AP80" s="49"/>
      <c r="AQ80" s="49"/>
      <c r="AR80" s="50"/>
      <c r="AS80" s="49"/>
      <c r="AT80" s="49"/>
      <c r="AU80" s="49"/>
      <c r="AV80" s="49"/>
      <c r="AW80" s="49"/>
      <c r="AX80" s="46"/>
      <c r="AY80" s="49"/>
    </row>
    <row r="81" spans="2:51" s="38" customFormat="1" ht="18.75" customHeight="1" x14ac:dyDescent="0.2">
      <c r="B81" s="81"/>
      <c r="C81" s="82"/>
      <c r="D81" s="205" t="s">
        <v>114</v>
      </c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7"/>
      <c r="P81" s="34">
        <v>45</v>
      </c>
      <c r="Q81" s="76">
        <v>1</v>
      </c>
      <c r="R81" s="117">
        <v>2235.46875</v>
      </c>
      <c r="S81" s="37">
        <f>R81*Q81*P81</f>
        <v>100596.09375</v>
      </c>
      <c r="T81" s="49"/>
      <c r="U81" s="170"/>
      <c r="V81" s="171"/>
      <c r="W81" s="205" t="s">
        <v>114</v>
      </c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7"/>
      <c r="AI81" s="34">
        <v>45</v>
      </c>
      <c r="AJ81" s="76">
        <v>1</v>
      </c>
      <c r="AK81" s="117">
        <v>2235.46875</v>
      </c>
      <c r="AL81" s="37">
        <f>AK81*AJ81*AI81</f>
        <v>100596.09375</v>
      </c>
      <c r="AM81" s="46"/>
      <c r="AN81" s="47"/>
      <c r="AO81" s="47"/>
      <c r="AP81" s="49"/>
      <c r="AQ81" s="49"/>
      <c r="AR81" s="50"/>
      <c r="AS81" s="49"/>
      <c r="AT81" s="49"/>
      <c r="AU81" s="49"/>
      <c r="AV81" s="49"/>
      <c r="AW81" s="49"/>
      <c r="AX81" s="46"/>
      <c r="AY81" s="49"/>
    </row>
    <row r="82" spans="2:51" s="38" customFormat="1" ht="18.75" customHeight="1" x14ac:dyDescent="0.2">
      <c r="B82" s="81"/>
      <c r="C82" s="82"/>
      <c r="D82" s="205" t="s">
        <v>113</v>
      </c>
      <c r="E82" s="206"/>
      <c r="F82" s="206"/>
      <c r="G82" s="206"/>
      <c r="H82" s="206"/>
      <c r="I82" s="206"/>
      <c r="J82" s="206"/>
      <c r="K82" s="206"/>
      <c r="L82" s="206"/>
      <c r="M82" s="206"/>
      <c r="N82" s="206"/>
      <c r="O82" s="207"/>
      <c r="P82" s="34">
        <v>45</v>
      </c>
      <c r="Q82" s="76">
        <v>2</v>
      </c>
      <c r="R82" s="117">
        <v>1327.03125</v>
      </c>
      <c r="S82" s="37">
        <f>R82*Q82*P82</f>
        <v>119432.8125</v>
      </c>
      <c r="T82" s="49"/>
      <c r="U82" s="170"/>
      <c r="V82" s="171"/>
      <c r="W82" s="205" t="s">
        <v>113</v>
      </c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7"/>
      <c r="AI82" s="34">
        <v>45</v>
      </c>
      <c r="AJ82" s="76">
        <v>2</v>
      </c>
      <c r="AK82" s="117">
        <v>1327.03125</v>
      </c>
      <c r="AL82" s="37">
        <f>AK86*AJ82*AI82</f>
        <v>136265.625</v>
      </c>
      <c r="AM82" s="46"/>
      <c r="AN82" s="47"/>
      <c r="AO82" s="47"/>
      <c r="AP82" s="49"/>
      <c r="AQ82" s="49"/>
      <c r="AR82" s="50"/>
      <c r="AS82" s="49"/>
      <c r="AT82" s="49"/>
      <c r="AU82" s="49"/>
      <c r="AV82" s="49"/>
      <c r="AW82" s="49"/>
      <c r="AX82" s="46"/>
      <c r="AY82" s="49"/>
    </row>
    <row r="83" spans="2:51" s="38" customFormat="1" ht="18.75" customHeight="1" x14ac:dyDescent="0.2">
      <c r="B83" s="81"/>
      <c r="C83" s="82"/>
      <c r="D83" s="205" t="s">
        <v>115</v>
      </c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7"/>
      <c r="P83" s="34">
        <v>45</v>
      </c>
      <c r="Q83" s="76">
        <v>1</v>
      </c>
      <c r="R83" s="117">
        <v>1350.1875</v>
      </c>
      <c r="S83" s="37">
        <f t="shared" ref="S83:S86" si="16">R83*Q83*P83</f>
        <v>60758.4375</v>
      </c>
      <c r="T83" s="49"/>
      <c r="U83" s="170"/>
      <c r="V83" s="171"/>
      <c r="W83" s="205" t="s">
        <v>115</v>
      </c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7"/>
      <c r="AI83" s="34">
        <v>45</v>
      </c>
      <c r="AJ83" s="76">
        <v>1</v>
      </c>
      <c r="AK83" s="117">
        <v>1350.1875</v>
      </c>
      <c r="AL83" s="37">
        <f>AK82*AJ83*AI83</f>
        <v>59716.40625</v>
      </c>
      <c r="AM83" s="46"/>
      <c r="AN83" s="47"/>
      <c r="AO83" s="47"/>
      <c r="AP83" s="49"/>
      <c r="AQ83" s="49"/>
      <c r="AR83" s="50"/>
      <c r="AS83" s="49"/>
      <c r="AT83" s="49"/>
      <c r="AU83" s="49"/>
      <c r="AV83" s="49"/>
      <c r="AW83" s="49"/>
      <c r="AX83" s="46"/>
      <c r="AY83" s="49"/>
    </row>
    <row r="84" spans="2:51" s="38" customFormat="1" ht="18.75" customHeight="1" x14ac:dyDescent="0.2">
      <c r="B84" s="81"/>
      <c r="C84" s="82"/>
      <c r="D84" s="205" t="s">
        <v>116</v>
      </c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7"/>
      <c r="P84" s="34">
        <v>45</v>
      </c>
      <c r="Q84" s="76">
        <v>5</v>
      </c>
      <c r="R84" s="117">
        <v>1134.65625</v>
      </c>
      <c r="S84" s="37">
        <f t="shared" si="16"/>
        <v>255297.65625</v>
      </c>
      <c r="T84" s="49"/>
      <c r="U84" s="170"/>
      <c r="V84" s="171"/>
      <c r="W84" s="205" t="s">
        <v>116</v>
      </c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7"/>
      <c r="AI84" s="34">
        <v>45</v>
      </c>
      <c r="AJ84" s="76">
        <v>5</v>
      </c>
      <c r="AK84" s="117">
        <v>1134.65625</v>
      </c>
      <c r="AL84" s="37">
        <f>AK83*AJ84*AI84</f>
        <v>303792.1875</v>
      </c>
      <c r="AM84" s="46"/>
      <c r="AN84" s="47"/>
      <c r="AO84" s="47"/>
      <c r="AP84" s="49"/>
      <c r="AQ84" s="49"/>
      <c r="AR84" s="50"/>
      <c r="AS84" s="49"/>
      <c r="AT84" s="49"/>
      <c r="AU84" s="49"/>
      <c r="AV84" s="49"/>
      <c r="AW84" s="49"/>
      <c r="AX84" s="46"/>
      <c r="AY84" s="49"/>
    </row>
    <row r="85" spans="2:51" s="38" customFormat="1" ht="18.75" customHeight="1" x14ac:dyDescent="0.2">
      <c r="B85" s="81"/>
      <c r="C85" s="82"/>
      <c r="D85" s="205" t="s">
        <v>117</v>
      </c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7"/>
      <c r="P85" s="34">
        <v>45</v>
      </c>
      <c r="Q85" s="76">
        <v>2</v>
      </c>
      <c r="R85" s="117">
        <v>1350.1875</v>
      </c>
      <c r="S85" s="37">
        <f t="shared" si="16"/>
        <v>121516.875</v>
      </c>
      <c r="T85" s="49"/>
      <c r="U85" s="170"/>
      <c r="V85" s="171"/>
      <c r="W85" s="205" t="s">
        <v>117</v>
      </c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7"/>
      <c r="AI85" s="34">
        <v>45</v>
      </c>
      <c r="AJ85" s="76">
        <v>2</v>
      </c>
      <c r="AK85" s="117">
        <v>1350.1875</v>
      </c>
      <c r="AL85" s="37">
        <f>AK84*AJ85*AI85</f>
        <v>102119.0625</v>
      </c>
      <c r="AM85" s="46"/>
      <c r="AN85" s="47"/>
      <c r="AO85" s="47"/>
      <c r="AP85" s="49"/>
      <c r="AQ85" s="49"/>
      <c r="AR85" s="50"/>
      <c r="AS85" s="49"/>
      <c r="AT85" s="49"/>
      <c r="AU85" s="49"/>
      <c r="AV85" s="49"/>
      <c r="AW85" s="49"/>
      <c r="AX85" s="46"/>
      <c r="AY85" s="49"/>
    </row>
    <row r="86" spans="2:51" s="38" customFormat="1" ht="18.75" customHeight="1" x14ac:dyDescent="0.2">
      <c r="B86" s="81"/>
      <c r="C86" s="82"/>
      <c r="D86" s="205" t="s">
        <v>118</v>
      </c>
      <c r="E86" s="206"/>
      <c r="F86" s="206"/>
      <c r="G86" s="206"/>
      <c r="H86" s="206"/>
      <c r="I86" s="206"/>
      <c r="J86" s="206"/>
      <c r="K86" s="206"/>
      <c r="L86" s="206"/>
      <c r="M86" s="206"/>
      <c r="N86" s="206"/>
      <c r="O86" s="207"/>
      <c r="P86" s="34">
        <v>45</v>
      </c>
      <c r="Q86" s="76">
        <v>1</v>
      </c>
      <c r="R86" s="117">
        <v>1514.0625</v>
      </c>
      <c r="S86" s="37">
        <f t="shared" si="16"/>
        <v>68132.8125</v>
      </c>
      <c r="T86" s="49"/>
      <c r="U86" s="170"/>
      <c r="V86" s="171"/>
      <c r="W86" s="205" t="s">
        <v>118</v>
      </c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7"/>
      <c r="AI86" s="34">
        <v>45</v>
      </c>
      <c r="AJ86" s="76">
        <v>1</v>
      </c>
      <c r="AK86" s="117">
        <v>1514.0625</v>
      </c>
      <c r="AL86" s="37">
        <f>AK85*AJ86*AI86</f>
        <v>60758.4375</v>
      </c>
      <c r="AM86" s="46"/>
      <c r="AN86" s="47"/>
      <c r="AO86" s="47"/>
      <c r="AP86" s="49"/>
      <c r="AQ86" s="49"/>
      <c r="AR86" s="50"/>
      <c r="AS86" s="49"/>
      <c r="AT86" s="49"/>
      <c r="AU86" s="49"/>
      <c r="AV86" s="49"/>
      <c r="AW86" s="49"/>
      <c r="AX86" s="46"/>
      <c r="AY86" s="49"/>
    </row>
    <row r="87" spans="2:51" s="38" customFormat="1" ht="18.75" customHeight="1" x14ac:dyDescent="0.2">
      <c r="B87" s="81"/>
      <c r="C87" s="83"/>
      <c r="D87" s="219" t="s">
        <v>62</v>
      </c>
      <c r="E87" s="220"/>
      <c r="F87" s="220"/>
      <c r="G87" s="220"/>
      <c r="H87" s="220"/>
      <c r="I87" s="220"/>
      <c r="J87" s="220"/>
      <c r="K87" s="220"/>
      <c r="L87" s="220"/>
      <c r="M87" s="220"/>
      <c r="N87" s="220"/>
      <c r="O87" s="221"/>
      <c r="P87" s="34"/>
      <c r="Q87" s="76"/>
      <c r="R87" s="36"/>
      <c r="S87" s="84">
        <f>SUM(S81:S86)</f>
        <v>725734.6875</v>
      </c>
      <c r="U87" s="170"/>
      <c r="V87" s="83"/>
      <c r="W87" s="219" t="s">
        <v>111</v>
      </c>
      <c r="X87" s="220"/>
      <c r="Y87" s="220"/>
      <c r="Z87" s="220"/>
      <c r="AA87" s="220"/>
      <c r="AB87" s="220"/>
      <c r="AC87" s="220"/>
      <c r="AD87" s="220"/>
      <c r="AE87" s="220"/>
      <c r="AF87" s="220"/>
      <c r="AG87" s="220"/>
      <c r="AH87" s="221"/>
      <c r="AI87" s="34"/>
      <c r="AJ87" s="76"/>
      <c r="AK87" s="36"/>
      <c r="AL87" s="84">
        <f>SUM(AL81:AL86)</f>
        <v>763247.8125</v>
      </c>
      <c r="AM87" s="46"/>
      <c r="AN87" s="47"/>
      <c r="AO87" s="47"/>
      <c r="AP87" s="49"/>
      <c r="AQ87" s="49"/>
      <c r="AR87" s="50"/>
      <c r="AS87" s="49"/>
      <c r="AT87" s="49"/>
      <c r="AU87" s="49"/>
      <c r="AV87" s="49"/>
      <c r="AW87" s="49"/>
      <c r="AX87" s="46"/>
      <c r="AY87" s="49"/>
    </row>
    <row r="88" spans="2:51" s="38" customFormat="1" ht="18.75" customHeight="1" x14ac:dyDescent="0.2">
      <c r="B88" s="231" t="s">
        <v>103</v>
      </c>
      <c r="C88" s="232"/>
      <c r="D88" s="236" t="s">
        <v>40</v>
      </c>
      <c r="E88" s="237"/>
      <c r="F88" s="237"/>
      <c r="G88" s="237"/>
      <c r="H88" s="237"/>
      <c r="I88" s="237"/>
      <c r="J88" s="237"/>
      <c r="K88" s="237"/>
      <c r="L88" s="237"/>
      <c r="M88" s="237"/>
      <c r="N88" s="237"/>
      <c r="O88" s="238"/>
      <c r="P88" s="34"/>
      <c r="Q88" s="76"/>
      <c r="R88" s="36"/>
      <c r="S88" s="63">
        <v>10000</v>
      </c>
      <c r="U88" s="231" t="s">
        <v>103</v>
      </c>
      <c r="V88" s="232"/>
      <c r="W88" s="236" t="s">
        <v>40</v>
      </c>
      <c r="X88" s="237"/>
      <c r="Y88" s="237"/>
      <c r="Z88" s="237"/>
      <c r="AA88" s="237"/>
      <c r="AB88" s="237"/>
      <c r="AC88" s="237"/>
      <c r="AD88" s="237"/>
      <c r="AE88" s="237"/>
      <c r="AF88" s="237"/>
      <c r="AG88" s="237"/>
      <c r="AH88" s="238"/>
      <c r="AI88" s="34"/>
      <c r="AJ88" s="76"/>
      <c r="AK88" s="36"/>
      <c r="AL88" s="63">
        <v>10000</v>
      </c>
      <c r="AM88" s="46"/>
      <c r="AN88" s="47"/>
      <c r="AO88" s="46"/>
      <c r="AP88" s="50"/>
      <c r="AQ88" s="49"/>
      <c r="AR88" s="50"/>
      <c r="AS88" s="49"/>
      <c r="AT88" s="49"/>
      <c r="AU88" s="49"/>
      <c r="AV88" s="49"/>
      <c r="AW88" s="49"/>
      <c r="AX88" s="46"/>
      <c r="AY88" s="49"/>
    </row>
    <row r="89" spans="2:51" s="38" customFormat="1" ht="18.75" customHeight="1" x14ac:dyDescent="0.2">
      <c r="B89" s="81"/>
      <c r="C89" s="83"/>
      <c r="D89" s="219" t="s">
        <v>125</v>
      </c>
      <c r="E89" s="220"/>
      <c r="F89" s="220"/>
      <c r="G89" s="220"/>
      <c r="H89" s="220"/>
      <c r="I89" s="220"/>
      <c r="J89" s="220"/>
      <c r="K89" s="220"/>
      <c r="L89" s="220"/>
      <c r="M89" s="220"/>
      <c r="N89" s="220"/>
      <c r="O89" s="221"/>
      <c r="P89" s="34"/>
      <c r="Q89" s="76"/>
      <c r="R89" s="36"/>
      <c r="S89" s="155">
        <f>S41+S55+S78+S87</f>
        <v>1181284.6875</v>
      </c>
      <c r="U89" s="170"/>
      <c r="V89" s="83"/>
      <c r="W89" s="219" t="s">
        <v>112</v>
      </c>
      <c r="X89" s="220"/>
      <c r="Y89" s="220"/>
      <c r="Z89" s="220"/>
      <c r="AA89" s="220"/>
      <c r="AB89" s="220"/>
      <c r="AC89" s="220"/>
      <c r="AD89" s="220"/>
      <c r="AE89" s="220"/>
      <c r="AF89" s="220"/>
      <c r="AG89" s="220"/>
      <c r="AH89" s="221"/>
      <c r="AI89" s="34"/>
      <c r="AJ89" s="76"/>
      <c r="AK89" s="36"/>
      <c r="AL89" s="155">
        <f>AL41+AL55+AL78+AL87</f>
        <v>1218797.8125</v>
      </c>
      <c r="AM89" s="46"/>
      <c r="AN89" s="47"/>
      <c r="AO89" s="46"/>
      <c r="AP89" s="50"/>
      <c r="AQ89" s="49"/>
      <c r="AR89" s="50"/>
      <c r="AS89" s="49"/>
      <c r="AT89" s="49"/>
      <c r="AU89" s="49"/>
      <c r="AV89" s="49"/>
      <c r="AW89" s="49"/>
      <c r="AX89" s="46"/>
      <c r="AY89" s="49"/>
    </row>
    <row r="90" spans="2:51" s="38" customFormat="1" ht="18.75" customHeight="1" x14ac:dyDescent="0.2">
      <c r="B90" s="231" t="s">
        <v>104</v>
      </c>
      <c r="C90" s="232"/>
      <c r="D90" s="224" t="s">
        <v>85</v>
      </c>
      <c r="E90" s="240"/>
      <c r="F90" s="240"/>
      <c r="G90" s="240"/>
      <c r="H90" s="240"/>
      <c r="I90" s="240"/>
      <c r="J90" s="240"/>
      <c r="K90" s="240"/>
      <c r="L90" s="240"/>
      <c r="M90" s="240"/>
      <c r="N90" s="240"/>
      <c r="O90" s="241"/>
      <c r="P90" s="34"/>
      <c r="Q90" s="76"/>
      <c r="R90" s="36"/>
      <c r="S90" s="84">
        <f>S89*0.05</f>
        <v>59064.234375</v>
      </c>
      <c r="U90" s="231" t="s">
        <v>104</v>
      </c>
      <c r="V90" s="232"/>
      <c r="W90" s="224" t="s">
        <v>85</v>
      </c>
      <c r="X90" s="240"/>
      <c r="Y90" s="240"/>
      <c r="Z90" s="240"/>
      <c r="AA90" s="240"/>
      <c r="AB90" s="240"/>
      <c r="AC90" s="240"/>
      <c r="AD90" s="240"/>
      <c r="AE90" s="240"/>
      <c r="AF90" s="240"/>
      <c r="AG90" s="240"/>
      <c r="AH90" s="241"/>
      <c r="AI90" s="34"/>
      <c r="AJ90" s="76"/>
      <c r="AK90" s="36"/>
      <c r="AL90" s="84">
        <f>AL89*0.05</f>
        <v>60939.890625</v>
      </c>
      <c r="AM90" s="46"/>
      <c r="AN90" s="47"/>
      <c r="AO90" s="46"/>
      <c r="AP90" s="50"/>
      <c r="AQ90" s="49"/>
      <c r="AR90" s="50"/>
      <c r="AS90" s="49"/>
      <c r="AT90" s="49"/>
      <c r="AU90" s="49"/>
      <c r="AV90" s="49"/>
      <c r="AW90" s="49"/>
      <c r="AX90" s="46"/>
      <c r="AY90" s="49"/>
    </row>
    <row r="91" spans="2:51" s="38" customFormat="1" ht="18.75" customHeight="1" thickBot="1" x14ac:dyDescent="0.25">
      <c r="B91" s="231" t="s">
        <v>105</v>
      </c>
      <c r="C91" s="232"/>
      <c r="D91" s="224" t="s">
        <v>65</v>
      </c>
      <c r="E91" s="240"/>
      <c r="F91" s="240"/>
      <c r="G91" s="240"/>
      <c r="H91" s="240"/>
      <c r="I91" s="240"/>
      <c r="J91" s="240"/>
      <c r="K91" s="240"/>
      <c r="L91" s="240"/>
      <c r="M91" s="240"/>
      <c r="N91" s="240"/>
      <c r="O91" s="241"/>
      <c r="P91" s="34"/>
      <c r="Q91" s="76"/>
      <c r="R91" s="36"/>
      <c r="S91" s="84">
        <f>S89*0.15</f>
        <v>177192.703125</v>
      </c>
      <c r="U91" s="231" t="s">
        <v>105</v>
      </c>
      <c r="V91" s="232"/>
      <c r="W91" s="224" t="s">
        <v>65</v>
      </c>
      <c r="X91" s="240"/>
      <c r="Y91" s="240"/>
      <c r="Z91" s="240"/>
      <c r="AA91" s="240"/>
      <c r="AB91" s="240"/>
      <c r="AC91" s="240"/>
      <c r="AD91" s="240"/>
      <c r="AE91" s="240"/>
      <c r="AF91" s="240"/>
      <c r="AG91" s="240"/>
      <c r="AH91" s="241"/>
      <c r="AI91" s="34"/>
      <c r="AJ91" s="76"/>
      <c r="AK91" s="36"/>
      <c r="AL91" s="84">
        <f>AL89*0.15</f>
        <v>182819.671875</v>
      </c>
      <c r="AM91" s="46"/>
      <c r="AN91" s="47"/>
      <c r="AO91" s="46"/>
      <c r="AP91" s="50"/>
      <c r="AQ91" s="49"/>
      <c r="AR91" s="50"/>
      <c r="AS91" s="49"/>
      <c r="AT91" s="49"/>
      <c r="AU91" s="49"/>
      <c r="AV91" s="49"/>
      <c r="AW91" s="49"/>
      <c r="AX91" s="46"/>
      <c r="AY91" s="49"/>
    </row>
    <row r="92" spans="2:51" s="38" customFormat="1" ht="18.75" customHeight="1" thickBot="1" x14ac:dyDescent="0.25">
      <c r="B92" s="250"/>
      <c r="C92" s="252"/>
      <c r="D92" s="247" t="s">
        <v>35</v>
      </c>
      <c r="E92" s="248"/>
      <c r="F92" s="248"/>
      <c r="G92" s="248"/>
      <c r="H92" s="248"/>
      <c r="I92" s="248"/>
      <c r="J92" s="248"/>
      <c r="K92" s="248"/>
      <c r="L92" s="248"/>
      <c r="M92" s="248"/>
      <c r="N92" s="248"/>
      <c r="O92" s="249"/>
      <c r="P92" s="85"/>
      <c r="Q92" s="86"/>
      <c r="R92" s="87" t="s">
        <v>36</v>
      </c>
      <c r="S92" s="156">
        <f>S89+S88+S90+S91</f>
        <v>1427541.625</v>
      </c>
      <c r="U92" s="250"/>
      <c r="V92" s="252"/>
      <c r="W92" s="247" t="s">
        <v>35</v>
      </c>
      <c r="X92" s="248"/>
      <c r="Y92" s="248"/>
      <c r="Z92" s="248"/>
      <c r="AA92" s="248"/>
      <c r="AB92" s="248"/>
      <c r="AC92" s="248"/>
      <c r="AD92" s="248"/>
      <c r="AE92" s="248"/>
      <c r="AF92" s="248"/>
      <c r="AG92" s="248"/>
      <c r="AH92" s="249"/>
      <c r="AI92" s="85"/>
      <c r="AJ92" s="86"/>
      <c r="AK92" s="87" t="s">
        <v>36</v>
      </c>
      <c r="AL92" s="156">
        <f>AL89+AL88+AL90+AL91</f>
        <v>1472557.375</v>
      </c>
      <c r="AM92" s="46"/>
      <c r="AN92" s="47"/>
      <c r="AO92" s="46"/>
      <c r="AP92" s="50"/>
      <c r="AQ92" s="49"/>
      <c r="AR92" s="50"/>
      <c r="AS92" s="49"/>
      <c r="AT92" s="52"/>
      <c r="AU92" s="52"/>
      <c r="AV92" s="49"/>
      <c r="AW92" s="49"/>
      <c r="AX92" s="46"/>
      <c r="AY92" s="49"/>
    </row>
    <row r="93" spans="2:51" s="38" customFormat="1" ht="18.75" hidden="1" customHeight="1" x14ac:dyDescent="0.2">
      <c r="B93" s="89"/>
      <c r="C93" s="90"/>
      <c r="D93" s="91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3"/>
      <c r="P93" s="94"/>
      <c r="Q93" s="95"/>
      <c r="R93" s="96"/>
      <c r="S93" s="97"/>
      <c r="U93" s="89"/>
      <c r="V93" s="90"/>
      <c r="W93" s="91"/>
      <c r="X93" s="92"/>
      <c r="Y93" s="92"/>
      <c r="Z93" s="92"/>
      <c r="AA93" s="92"/>
      <c r="AB93" s="92"/>
      <c r="AC93" s="92"/>
      <c r="AD93" s="92"/>
      <c r="AE93" s="92"/>
      <c r="AF93" s="92"/>
      <c r="AG93" s="92"/>
      <c r="AH93" s="93"/>
      <c r="AI93" s="94"/>
      <c r="AJ93" s="95"/>
      <c r="AK93" s="96"/>
      <c r="AL93" s="97"/>
      <c r="AM93" s="46"/>
      <c r="AN93" s="47"/>
      <c r="AO93" s="46"/>
      <c r="AP93" s="50"/>
      <c r="AQ93" s="49"/>
      <c r="AR93" s="50"/>
      <c r="AS93" s="49"/>
      <c r="AT93" s="52"/>
      <c r="AU93" s="52"/>
      <c r="AV93" s="49"/>
      <c r="AW93" s="49"/>
      <c r="AX93" s="46"/>
      <c r="AY93" s="49"/>
    </row>
    <row r="94" spans="2:51" s="38" customFormat="1" ht="18.75" hidden="1" customHeight="1" x14ac:dyDescent="0.2">
      <c r="B94" s="89"/>
      <c r="C94" s="90"/>
      <c r="D94" s="91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3"/>
      <c r="P94" s="94"/>
      <c r="Q94" s="95"/>
      <c r="R94" s="96"/>
      <c r="S94" s="97"/>
      <c r="U94" s="89"/>
      <c r="V94" s="90"/>
      <c r="W94" s="91"/>
      <c r="X94" s="92"/>
      <c r="Y94" s="92"/>
      <c r="Z94" s="92"/>
      <c r="AA94" s="92"/>
      <c r="AB94" s="92"/>
      <c r="AC94" s="92"/>
      <c r="AD94" s="92"/>
      <c r="AE94" s="92"/>
      <c r="AF94" s="92"/>
      <c r="AG94" s="92"/>
      <c r="AH94" s="93"/>
      <c r="AI94" s="94"/>
      <c r="AJ94" s="95"/>
      <c r="AK94" s="96"/>
      <c r="AL94" s="97"/>
      <c r="AM94" s="46"/>
      <c r="AN94" s="47"/>
      <c r="AO94" s="46"/>
      <c r="AP94" s="50"/>
      <c r="AQ94" s="49"/>
      <c r="AR94" s="50"/>
      <c r="AS94" s="49"/>
      <c r="AT94" s="52"/>
      <c r="AU94" s="52"/>
      <c r="AV94" s="49"/>
      <c r="AW94" s="49"/>
      <c r="AX94" s="46"/>
      <c r="AY94" s="49"/>
    </row>
    <row r="95" spans="2:51" s="38" customFormat="1" ht="18.75" hidden="1" customHeight="1" x14ac:dyDescent="0.2">
      <c r="B95" s="89"/>
      <c r="C95" s="90"/>
      <c r="D95" s="253"/>
      <c r="E95" s="254"/>
      <c r="F95" s="254"/>
      <c r="G95" s="254"/>
      <c r="H95" s="254"/>
      <c r="I95" s="254"/>
      <c r="J95" s="254"/>
      <c r="K95" s="254"/>
      <c r="L95" s="254"/>
      <c r="M95" s="254"/>
      <c r="N95" s="254"/>
      <c r="O95" s="255"/>
      <c r="P95" s="98"/>
      <c r="Q95" s="99"/>
      <c r="R95" s="100"/>
      <c r="S95" s="101"/>
      <c r="U95" s="89"/>
      <c r="V95" s="90"/>
      <c r="W95" s="253"/>
      <c r="X95" s="254"/>
      <c r="Y95" s="254"/>
      <c r="Z95" s="254"/>
      <c r="AA95" s="254"/>
      <c r="AB95" s="254"/>
      <c r="AC95" s="254"/>
      <c r="AD95" s="254"/>
      <c r="AE95" s="254"/>
      <c r="AF95" s="254"/>
      <c r="AG95" s="254"/>
      <c r="AH95" s="255"/>
      <c r="AI95" s="98"/>
      <c r="AJ95" s="99"/>
      <c r="AK95" s="100"/>
      <c r="AL95" s="101"/>
      <c r="AM95" s="46"/>
      <c r="AN95" s="47"/>
      <c r="AO95" s="46"/>
      <c r="AP95" s="50"/>
      <c r="AQ95" s="49"/>
      <c r="AR95" s="50"/>
      <c r="AS95" s="49"/>
      <c r="AT95" s="52"/>
      <c r="AU95" s="52"/>
      <c r="AV95" s="49"/>
      <c r="AW95" s="49"/>
      <c r="AX95" s="46"/>
      <c r="AY95" s="49"/>
    </row>
    <row r="96" spans="2:51" s="38" customFormat="1" ht="18.75" hidden="1" customHeight="1" x14ac:dyDescent="0.2">
      <c r="B96" s="242"/>
      <c r="C96" s="243"/>
      <c r="D96" s="219"/>
      <c r="E96" s="220"/>
      <c r="F96" s="220"/>
      <c r="G96" s="220"/>
      <c r="H96" s="220"/>
      <c r="I96" s="220"/>
      <c r="J96" s="220"/>
      <c r="K96" s="220"/>
      <c r="L96" s="220"/>
      <c r="M96" s="220"/>
      <c r="N96" s="220"/>
      <c r="O96" s="221"/>
      <c r="P96" s="98"/>
      <c r="Q96" s="99"/>
      <c r="R96" s="100"/>
      <c r="S96" s="101"/>
      <c r="U96" s="242"/>
      <c r="V96" s="243"/>
      <c r="W96" s="219"/>
      <c r="X96" s="220"/>
      <c r="Y96" s="220"/>
      <c r="Z96" s="220"/>
      <c r="AA96" s="220"/>
      <c r="AB96" s="220"/>
      <c r="AC96" s="220"/>
      <c r="AD96" s="220"/>
      <c r="AE96" s="220"/>
      <c r="AF96" s="220"/>
      <c r="AG96" s="220"/>
      <c r="AH96" s="221"/>
      <c r="AI96" s="98"/>
      <c r="AJ96" s="99"/>
      <c r="AK96" s="100"/>
      <c r="AL96" s="101"/>
      <c r="AM96" s="46"/>
      <c r="AN96" s="47"/>
      <c r="AO96" s="46"/>
      <c r="AP96" s="50"/>
      <c r="AQ96" s="49"/>
      <c r="AR96" s="50"/>
      <c r="AS96" s="49"/>
      <c r="AT96" s="52"/>
      <c r="AU96" s="52"/>
      <c r="AV96" s="49"/>
      <c r="AW96" s="49"/>
      <c r="AX96" s="46"/>
      <c r="AY96" s="49"/>
    </row>
    <row r="97" spans="2:51" s="38" customFormat="1" ht="18.75" hidden="1" customHeight="1" x14ac:dyDescent="0.2">
      <c r="B97" s="102"/>
      <c r="C97" s="103"/>
      <c r="D97" s="104"/>
      <c r="E97" s="105"/>
      <c r="F97" s="105"/>
      <c r="G97" s="105"/>
      <c r="H97" s="105"/>
      <c r="I97" s="105"/>
      <c r="J97" s="105"/>
      <c r="K97" s="105"/>
      <c r="L97" s="105"/>
      <c r="M97" s="105"/>
      <c r="N97" s="105"/>
      <c r="O97" s="106"/>
      <c r="P97" s="98"/>
      <c r="Q97" s="99"/>
      <c r="R97" s="100"/>
      <c r="S97" s="100"/>
      <c r="U97" s="102"/>
      <c r="V97" s="103"/>
      <c r="W97" s="104"/>
      <c r="X97" s="105"/>
      <c r="Y97" s="105"/>
      <c r="Z97" s="105"/>
      <c r="AA97" s="105"/>
      <c r="AB97" s="105"/>
      <c r="AC97" s="105"/>
      <c r="AD97" s="105"/>
      <c r="AE97" s="105"/>
      <c r="AF97" s="105"/>
      <c r="AG97" s="105"/>
      <c r="AH97" s="106"/>
      <c r="AI97" s="98"/>
      <c r="AJ97" s="99"/>
      <c r="AK97" s="100"/>
      <c r="AL97" s="100"/>
      <c r="AM97" s="46"/>
      <c r="AN97" s="47"/>
      <c r="AO97" s="46"/>
      <c r="AP97" s="50"/>
      <c r="AQ97" s="49"/>
      <c r="AR97" s="50"/>
      <c r="AS97" s="49"/>
      <c r="AT97" s="52"/>
      <c r="AU97" s="52"/>
      <c r="AV97" s="49"/>
      <c r="AW97" s="49"/>
      <c r="AX97" s="46"/>
      <c r="AY97" s="49"/>
    </row>
    <row r="98" spans="2:51" s="38" customFormat="1" ht="18.75" hidden="1" customHeight="1" x14ac:dyDescent="0.2">
      <c r="B98" s="102"/>
      <c r="C98" s="103"/>
      <c r="D98" s="107"/>
      <c r="E98" s="105"/>
      <c r="F98" s="105"/>
      <c r="G98" s="105"/>
      <c r="H98" s="105"/>
      <c r="I98" s="105"/>
      <c r="J98" s="105"/>
      <c r="K98" s="105"/>
      <c r="L98" s="105"/>
      <c r="M98" s="105"/>
      <c r="N98" s="105"/>
      <c r="O98" s="106"/>
      <c r="P98" s="98"/>
      <c r="Q98" s="99"/>
      <c r="R98" s="100"/>
      <c r="S98" s="101"/>
      <c r="U98" s="102"/>
      <c r="V98" s="103"/>
      <c r="W98" s="107"/>
      <c r="X98" s="105"/>
      <c r="Y98" s="105"/>
      <c r="Z98" s="105"/>
      <c r="AA98" s="105"/>
      <c r="AB98" s="105"/>
      <c r="AC98" s="105"/>
      <c r="AD98" s="105"/>
      <c r="AE98" s="105"/>
      <c r="AF98" s="105"/>
      <c r="AG98" s="105"/>
      <c r="AH98" s="106"/>
      <c r="AI98" s="98"/>
      <c r="AJ98" s="99"/>
      <c r="AK98" s="100"/>
      <c r="AL98" s="101"/>
      <c r="AM98" s="46"/>
      <c r="AN98" s="47"/>
      <c r="AO98" s="46"/>
      <c r="AP98" s="50"/>
      <c r="AQ98" s="49"/>
      <c r="AR98" s="50"/>
      <c r="AS98" s="49"/>
      <c r="AT98" s="52"/>
      <c r="AU98" s="52"/>
      <c r="AV98" s="49"/>
      <c r="AW98" s="49"/>
      <c r="AX98" s="46"/>
      <c r="AY98" s="49"/>
    </row>
    <row r="99" spans="2:51" s="38" customFormat="1" ht="18.75" hidden="1" customHeight="1" x14ac:dyDescent="0.2">
      <c r="B99" s="242"/>
      <c r="C99" s="243"/>
      <c r="D99" s="244"/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6"/>
      <c r="P99" s="98"/>
      <c r="Q99" s="99"/>
      <c r="R99" s="100"/>
      <c r="S99" s="101"/>
      <c r="U99" s="242"/>
      <c r="V99" s="243"/>
      <c r="W99" s="244"/>
      <c r="X99" s="245"/>
      <c r="Y99" s="245"/>
      <c r="Z99" s="245"/>
      <c r="AA99" s="245"/>
      <c r="AB99" s="245"/>
      <c r="AC99" s="245"/>
      <c r="AD99" s="245"/>
      <c r="AE99" s="245"/>
      <c r="AF99" s="245"/>
      <c r="AG99" s="245"/>
      <c r="AH99" s="246"/>
      <c r="AI99" s="98"/>
      <c r="AJ99" s="99"/>
      <c r="AK99" s="100"/>
      <c r="AL99" s="101"/>
      <c r="AM99" s="46"/>
      <c r="AN99" s="47"/>
      <c r="AO99" s="46"/>
      <c r="AP99" s="50"/>
      <c r="AQ99" s="49"/>
      <c r="AR99" s="50"/>
      <c r="AS99" s="49"/>
      <c r="AT99" s="52"/>
      <c r="AU99" s="52"/>
      <c r="AV99" s="49"/>
      <c r="AW99" s="49"/>
      <c r="AX99" s="46"/>
      <c r="AY99" s="49"/>
    </row>
    <row r="100" spans="2:51" s="38" customFormat="1" ht="18.75" hidden="1" customHeight="1" x14ac:dyDescent="0.2">
      <c r="B100" s="102"/>
      <c r="C100" s="103"/>
      <c r="D100" s="247" t="s">
        <v>35</v>
      </c>
      <c r="E100" s="248"/>
      <c r="F100" s="248"/>
      <c r="G100" s="248"/>
      <c r="H100" s="248"/>
      <c r="I100" s="248"/>
      <c r="J100" s="248"/>
      <c r="K100" s="248"/>
      <c r="L100" s="248"/>
      <c r="M100" s="248"/>
      <c r="N100" s="248"/>
      <c r="O100" s="249"/>
      <c r="P100" s="85"/>
      <c r="Q100" s="86"/>
      <c r="R100" s="87" t="s">
        <v>37</v>
      </c>
      <c r="S100" s="88" t="e">
        <f>S41+#REF!+#REF!+#REF!+#REF!+#REF!+S92</f>
        <v>#REF!</v>
      </c>
      <c r="U100" s="102"/>
      <c r="V100" s="103"/>
      <c r="W100" s="247" t="s">
        <v>35</v>
      </c>
      <c r="X100" s="248"/>
      <c r="Y100" s="248"/>
      <c r="Z100" s="248"/>
      <c r="AA100" s="248"/>
      <c r="AB100" s="248"/>
      <c r="AC100" s="248"/>
      <c r="AD100" s="248"/>
      <c r="AE100" s="248"/>
      <c r="AF100" s="248"/>
      <c r="AG100" s="248"/>
      <c r="AH100" s="249"/>
      <c r="AI100" s="85"/>
      <c r="AJ100" s="86"/>
      <c r="AK100" s="87" t="s">
        <v>37</v>
      </c>
      <c r="AL100" s="88" t="e">
        <f>AL41+#REF!+#REF!+#REF!+#REF!+#REF!+AL92</f>
        <v>#REF!</v>
      </c>
      <c r="AM100" s="46"/>
      <c r="AN100" s="47"/>
      <c r="AO100" s="46"/>
      <c r="AP100" s="50"/>
      <c r="AQ100" s="49"/>
      <c r="AR100" s="50"/>
      <c r="AS100" s="49"/>
      <c r="AT100" s="52"/>
      <c r="AU100" s="52"/>
      <c r="AV100" s="49"/>
      <c r="AW100" s="49"/>
      <c r="AX100" s="46"/>
      <c r="AY100" s="49"/>
    </row>
    <row r="101" spans="2:51" s="38" customFormat="1" ht="18.75" hidden="1" customHeight="1" x14ac:dyDescent="0.2">
      <c r="B101" s="250"/>
      <c r="C101" s="251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108"/>
      <c r="U101" s="250"/>
      <c r="V101" s="251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108"/>
      <c r="AM101" s="46"/>
      <c r="AN101" s="47"/>
      <c r="AO101" s="46"/>
      <c r="AP101" s="50"/>
      <c r="AQ101" s="49"/>
      <c r="AR101" s="50"/>
      <c r="AS101" s="49"/>
      <c r="AT101" s="52"/>
      <c r="AU101" s="52"/>
      <c r="AV101" s="49"/>
      <c r="AW101" s="49"/>
      <c r="AX101" s="46"/>
      <c r="AY101" s="49"/>
    </row>
    <row r="102" spans="2:51" s="38" customFormat="1" ht="18.75" customHeight="1" x14ac:dyDescent="0.2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203" t="s">
        <v>122</v>
      </c>
      <c r="S102" s="203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46"/>
      <c r="AN102" s="47"/>
      <c r="AO102" s="46"/>
      <c r="AP102" s="50"/>
      <c r="AQ102" s="49"/>
      <c r="AR102" s="50"/>
      <c r="AS102" s="49"/>
      <c r="AT102" s="52"/>
      <c r="AU102" s="52"/>
      <c r="AV102" s="49"/>
      <c r="AW102" s="49"/>
      <c r="AX102" s="46"/>
      <c r="AY102" s="49"/>
    </row>
    <row r="103" spans="2:51" s="45" customFormat="1" ht="18.75" customHeight="1" x14ac:dyDescent="0.2"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46"/>
      <c r="Q103" s="46"/>
      <c r="R103" s="204"/>
      <c r="S103" s="204"/>
      <c r="T103" s="4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46"/>
      <c r="AJ103" s="46"/>
      <c r="AK103" s="46"/>
      <c r="AL103" s="46"/>
      <c r="AM103" s="46"/>
      <c r="AN103" s="47"/>
      <c r="AO103" s="47"/>
      <c r="AP103" s="48"/>
      <c r="AQ103" s="51"/>
      <c r="AR103" s="53"/>
      <c r="AS103" s="51"/>
      <c r="AT103" s="51"/>
      <c r="AU103" s="51"/>
      <c r="AV103" s="51"/>
      <c r="AW103" s="51"/>
      <c r="AX103" s="47"/>
      <c r="AY103" s="51"/>
    </row>
    <row r="104" spans="2:51" s="45" customFormat="1" ht="18.75" customHeight="1" x14ac:dyDescent="0.2"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46"/>
      <c r="Q104" s="46"/>
      <c r="R104" s="46"/>
      <c r="S104" s="46"/>
      <c r="T104" s="4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46"/>
      <c r="AJ104" s="46"/>
      <c r="AK104" s="46"/>
      <c r="AL104" s="46"/>
      <c r="AM104" s="46"/>
      <c r="AN104" s="47"/>
      <c r="AO104" s="54"/>
      <c r="AP104" s="55"/>
      <c r="AR104" s="55"/>
      <c r="AX104" s="54"/>
    </row>
    <row r="105" spans="2:51" s="45" customFormat="1" ht="18.75" customHeight="1" x14ac:dyDescent="0.2"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46"/>
      <c r="Q105" s="46"/>
      <c r="R105" s="46"/>
      <c r="S105" s="46"/>
      <c r="T105" s="4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46"/>
      <c r="AJ105" s="46"/>
      <c r="AK105" s="46"/>
      <c r="AL105" s="46"/>
      <c r="AM105" s="46"/>
      <c r="AN105" s="47"/>
      <c r="AO105" s="54"/>
      <c r="AP105" s="55"/>
      <c r="AR105" s="55"/>
      <c r="AX105" s="54"/>
    </row>
    <row r="106" spans="2:51" s="45" customFormat="1" ht="18.75" customHeight="1" x14ac:dyDescent="0.2"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46"/>
      <c r="Q106" s="46"/>
      <c r="R106" s="46"/>
      <c r="S106" s="46"/>
      <c r="T106" s="4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46"/>
      <c r="AJ106" s="46"/>
      <c r="AK106" s="46"/>
      <c r="AL106" s="46"/>
      <c r="AM106" s="46"/>
      <c r="AN106" s="47"/>
      <c r="AO106" s="54"/>
      <c r="AP106" s="55"/>
      <c r="AR106" s="55"/>
      <c r="AX106" s="54"/>
    </row>
    <row r="107" spans="2:51" s="45" customFormat="1" ht="18.75" customHeight="1" x14ac:dyDescent="0.2"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46"/>
      <c r="Q107" s="46"/>
      <c r="R107" s="46"/>
      <c r="S107" s="46"/>
      <c r="T107" s="4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46"/>
      <c r="AJ107" s="46"/>
      <c r="AK107" s="46"/>
      <c r="AL107" s="46"/>
      <c r="AM107" s="46"/>
      <c r="AN107" s="47"/>
      <c r="AO107" s="54"/>
      <c r="AP107" s="55"/>
      <c r="AR107" s="55"/>
      <c r="AX107" s="54"/>
    </row>
    <row r="108" spans="2:51" s="41" customFormat="1" ht="24.95" customHeight="1" x14ac:dyDescent="0.2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46"/>
      <c r="Q108" s="46"/>
      <c r="R108" s="46"/>
      <c r="S108" s="46"/>
      <c r="T108" s="46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46"/>
      <c r="AJ108" s="46"/>
      <c r="AK108" s="46"/>
      <c r="AL108" s="46"/>
      <c r="AM108" s="46"/>
      <c r="AN108" s="47"/>
      <c r="AO108" s="43"/>
      <c r="AP108" s="44"/>
      <c r="AR108" s="44"/>
      <c r="AX108" s="43"/>
    </row>
    <row r="109" spans="2:51" ht="8.25" customHeight="1" x14ac:dyDescent="0.2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46"/>
      <c r="Q109" s="46"/>
      <c r="R109" s="46"/>
      <c r="S109" s="46"/>
      <c r="T109" s="46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46"/>
      <c r="AJ109" s="46"/>
      <c r="AK109" s="46"/>
      <c r="AL109" s="46"/>
      <c r="AM109" s="46"/>
      <c r="AN109" s="47"/>
      <c r="AO109" s="8"/>
    </row>
    <row r="110" spans="2:51" s="10" customFormat="1" ht="11.25" customHeight="1" x14ac:dyDescent="0.2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46"/>
      <c r="R110" s="46"/>
      <c r="S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46"/>
      <c r="AK110" s="46"/>
      <c r="AL110" s="7"/>
      <c r="AM110" s="46"/>
      <c r="AN110" s="47"/>
      <c r="AO110" s="11"/>
      <c r="AP110" s="12"/>
      <c r="AR110" s="12"/>
      <c r="AX110" s="11"/>
    </row>
    <row r="111" spans="2:51" s="109" customFormat="1" ht="12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46"/>
      <c r="R111" s="46"/>
      <c r="S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46"/>
      <c r="AK111" s="46"/>
      <c r="AL111" s="7"/>
      <c r="AM111" s="46"/>
      <c r="AN111" s="47"/>
      <c r="AO111" s="110"/>
      <c r="AP111" s="111"/>
      <c r="AR111" s="111"/>
      <c r="AX111" s="110"/>
    </row>
    <row r="112" spans="2:51" s="13" customFormat="1" ht="23.25" customHeight="1" x14ac:dyDescent="0.2">
      <c r="B112" s="7"/>
      <c r="C112" s="7"/>
      <c r="D112" s="7"/>
      <c r="E112" s="7"/>
      <c r="F112" s="239"/>
      <c r="G112" s="239"/>
      <c r="H112" s="239"/>
      <c r="I112" s="239"/>
      <c r="J112" s="239"/>
      <c r="K112" s="239"/>
      <c r="L112" s="239"/>
      <c r="M112" s="239"/>
      <c r="N112" s="7"/>
      <c r="O112" s="16"/>
      <c r="P112" s="16"/>
      <c r="Q112" s="46"/>
      <c r="R112" s="46"/>
      <c r="S112" s="7"/>
      <c r="U112" s="7"/>
      <c r="V112" s="7"/>
      <c r="W112" s="7"/>
      <c r="X112" s="7"/>
      <c r="Y112" s="239"/>
      <c r="Z112" s="239"/>
      <c r="AA112" s="239"/>
      <c r="AB112" s="239"/>
      <c r="AC112" s="239"/>
      <c r="AD112" s="239"/>
      <c r="AE112" s="239"/>
      <c r="AF112" s="239"/>
      <c r="AG112" s="7"/>
      <c r="AH112" s="169"/>
      <c r="AI112" s="169"/>
      <c r="AJ112" s="46"/>
      <c r="AK112" s="46"/>
      <c r="AL112" s="7"/>
      <c r="AM112" s="46"/>
      <c r="AN112" s="47"/>
      <c r="AO112" s="11"/>
      <c r="AP112" s="12"/>
      <c r="AQ112" s="10"/>
      <c r="AR112" s="14"/>
      <c r="AX112" s="15"/>
    </row>
    <row r="113" spans="2:50" s="13" customFormat="1" ht="16.5" customHeight="1" x14ac:dyDescent="0.2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46"/>
      <c r="R113" s="46"/>
      <c r="S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46"/>
      <c r="AK113" s="46"/>
      <c r="AL113" s="7"/>
      <c r="AM113" s="46"/>
      <c r="AN113" s="47"/>
      <c r="AO113" s="11"/>
      <c r="AP113" s="12"/>
      <c r="AQ113" s="10"/>
      <c r="AR113" s="14"/>
      <c r="AX113" s="15"/>
    </row>
    <row r="114" spans="2:50" s="109" customFormat="1" ht="15" customHeight="1" x14ac:dyDescent="0.2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46"/>
      <c r="R114" s="46"/>
      <c r="S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46"/>
      <c r="AK114" s="46"/>
      <c r="AL114" s="7"/>
      <c r="AM114" s="46"/>
      <c r="AN114" s="47"/>
      <c r="AO114" s="110"/>
      <c r="AP114" s="111"/>
      <c r="AR114" s="111"/>
      <c r="AX114" s="110"/>
    </row>
    <row r="115" spans="2:50" s="13" customFormat="1" ht="15" customHeight="1" x14ac:dyDescent="0.2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46"/>
      <c r="R115" s="46"/>
      <c r="S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46"/>
      <c r="AK115" s="46"/>
      <c r="AL115" s="7"/>
      <c r="AM115" s="46"/>
      <c r="AN115" s="47"/>
      <c r="AO115" s="11"/>
      <c r="AP115" s="12"/>
      <c r="AQ115" s="10"/>
      <c r="AR115" s="14"/>
      <c r="AX115" s="15"/>
    </row>
    <row r="116" spans="2:50" ht="15" customHeight="1" x14ac:dyDescent="0.2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46"/>
      <c r="R116" s="46"/>
      <c r="S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46"/>
      <c r="AK116" s="46"/>
      <c r="AL116" s="7"/>
      <c r="AM116" s="46"/>
      <c r="AN116" s="47"/>
    </row>
    <row r="117" spans="2:50" ht="15" customHeight="1" x14ac:dyDescent="0.2">
      <c r="Q117" s="46"/>
      <c r="R117" s="46"/>
      <c r="AJ117" s="46"/>
      <c r="AK117" s="46"/>
      <c r="AM117" s="46"/>
      <c r="AN117" s="47"/>
    </row>
    <row r="118" spans="2:50" ht="15" customHeight="1" x14ac:dyDescent="0.2">
      <c r="Q118" s="46"/>
      <c r="R118" s="46"/>
      <c r="AJ118" s="46"/>
      <c r="AK118" s="46"/>
      <c r="AM118" s="46"/>
      <c r="AN118" s="47"/>
    </row>
    <row r="119" spans="2:50" ht="15" customHeight="1" x14ac:dyDescent="0.2">
      <c r="Q119" s="46"/>
      <c r="R119" s="46"/>
      <c r="AJ119" s="46"/>
      <c r="AK119" s="46"/>
      <c r="AM119" s="46"/>
      <c r="AN119" s="47"/>
    </row>
    <row r="120" spans="2:50" ht="15" customHeight="1" x14ac:dyDescent="0.2">
      <c r="Q120" s="46"/>
      <c r="R120" s="46"/>
      <c r="AJ120" s="46"/>
      <c r="AK120" s="46"/>
      <c r="AM120" s="46"/>
      <c r="AN120" s="47"/>
    </row>
    <row r="121" spans="2:50" ht="15" customHeight="1" x14ac:dyDescent="0.2">
      <c r="Q121" s="46"/>
      <c r="R121" s="46"/>
      <c r="AJ121" s="46"/>
      <c r="AK121" s="46"/>
      <c r="AM121" s="46"/>
      <c r="AN121" s="47"/>
    </row>
    <row r="122" spans="2:50" ht="15" customHeight="1" x14ac:dyDescent="0.2">
      <c r="Q122" s="46"/>
      <c r="R122" s="46"/>
      <c r="AJ122" s="46"/>
      <c r="AK122" s="46"/>
      <c r="AM122" s="46"/>
      <c r="AN122" s="47"/>
    </row>
    <row r="123" spans="2:50" ht="15" customHeight="1" x14ac:dyDescent="0.2">
      <c r="Q123" s="46"/>
      <c r="R123" s="46"/>
      <c r="AJ123" s="46"/>
      <c r="AK123" s="46"/>
    </row>
    <row r="124" spans="2:50" ht="15" customHeight="1" x14ac:dyDescent="0.2">
      <c r="Q124" s="46"/>
      <c r="R124" s="46"/>
      <c r="AJ124" s="46"/>
      <c r="AK124" s="46"/>
    </row>
    <row r="125" spans="2:50" ht="15" customHeight="1" x14ac:dyDescent="0.2">
      <c r="Q125" s="46"/>
      <c r="R125" s="46"/>
      <c r="AJ125" s="46"/>
      <c r="AK125" s="46"/>
    </row>
    <row r="126" spans="2:50" x14ac:dyDescent="0.2">
      <c r="Q126" s="46"/>
      <c r="R126" s="46"/>
      <c r="AJ126" s="46"/>
      <c r="AK126" s="46"/>
    </row>
  </sheetData>
  <mergeCells count="157">
    <mergeCell ref="W100:AH100"/>
    <mergeCell ref="U101:V101"/>
    <mergeCell ref="Y112:AF112"/>
    <mergeCell ref="W95:AH95"/>
    <mergeCell ref="U96:V96"/>
    <mergeCell ref="W96:AH96"/>
    <mergeCell ref="U99:V99"/>
    <mergeCell ref="W99:AH99"/>
    <mergeCell ref="U90:V90"/>
    <mergeCell ref="W90:AH90"/>
    <mergeCell ref="U91:V91"/>
    <mergeCell ref="W91:AH91"/>
    <mergeCell ref="U92:V92"/>
    <mergeCell ref="W92:AH92"/>
    <mergeCell ref="W86:AH86"/>
    <mergeCell ref="W87:AH87"/>
    <mergeCell ref="U88:V88"/>
    <mergeCell ref="W88:AH88"/>
    <mergeCell ref="W89:AH89"/>
    <mergeCell ref="W81:AH81"/>
    <mergeCell ref="W82:AH82"/>
    <mergeCell ref="W83:AH83"/>
    <mergeCell ref="W84:AH84"/>
    <mergeCell ref="W85:AH85"/>
    <mergeCell ref="W71:AH71"/>
    <mergeCell ref="W78:AH78"/>
    <mergeCell ref="W79:AH79"/>
    <mergeCell ref="U80:V80"/>
    <mergeCell ref="W80:AH80"/>
    <mergeCell ref="W66:AH66"/>
    <mergeCell ref="W67:AH67"/>
    <mergeCell ref="W68:AH68"/>
    <mergeCell ref="W69:AH69"/>
    <mergeCell ref="W70:AH70"/>
    <mergeCell ref="W61:AH61"/>
    <mergeCell ref="W62:AH62"/>
    <mergeCell ref="W63:AH63"/>
    <mergeCell ref="W64:AH64"/>
    <mergeCell ref="W65:AH65"/>
    <mergeCell ref="U57:V57"/>
    <mergeCell ref="W57:AH57"/>
    <mergeCell ref="W58:AH58"/>
    <mergeCell ref="W59:AH59"/>
    <mergeCell ref="W60:AH60"/>
    <mergeCell ref="W49:AH49"/>
    <mergeCell ref="W50:AH50"/>
    <mergeCell ref="W51:AH51"/>
    <mergeCell ref="W52:AH52"/>
    <mergeCell ref="U55:V55"/>
    <mergeCell ref="W55:AH55"/>
    <mergeCell ref="W39:AH39"/>
    <mergeCell ref="W40:AH40"/>
    <mergeCell ref="U41:V41"/>
    <mergeCell ref="W41:AH41"/>
    <mergeCell ref="U42:V42"/>
    <mergeCell ref="W42:AH42"/>
    <mergeCell ref="W34:AH34"/>
    <mergeCell ref="W35:AH35"/>
    <mergeCell ref="W36:AH36"/>
    <mergeCell ref="W37:AH37"/>
    <mergeCell ref="W38:AH38"/>
    <mergeCell ref="U11:V11"/>
    <mergeCell ref="W11:AH11"/>
    <mergeCell ref="U12:V12"/>
    <mergeCell ref="W12:AH12"/>
    <mergeCell ref="U31:V31"/>
    <mergeCell ref="W31:AH31"/>
    <mergeCell ref="Y8:AI8"/>
    <mergeCell ref="AK8:AL8"/>
    <mergeCell ref="U9:V9"/>
    <mergeCell ref="W9:AH9"/>
    <mergeCell ref="U10:V10"/>
    <mergeCell ref="W10:AH10"/>
    <mergeCell ref="U1:Z4"/>
    <mergeCell ref="AA1:AI2"/>
    <mergeCell ref="AJ1:AL4"/>
    <mergeCell ref="AA3:AI4"/>
    <mergeCell ref="AK6:AL6"/>
    <mergeCell ref="D70:O70"/>
    <mergeCell ref="D71:O71"/>
    <mergeCell ref="D59:O59"/>
    <mergeCell ref="D60:O60"/>
    <mergeCell ref="D61:O61"/>
    <mergeCell ref="D62:O62"/>
    <mergeCell ref="B42:C42"/>
    <mergeCell ref="D42:O42"/>
    <mergeCell ref="D49:O49"/>
    <mergeCell ref="D50:O50"/>
    <mergeCell ref="D51:O51"/>
    <mergeCell ref="B55:C55"/>
    <mergeCell ref="D55:O55"/>
    <mergeCell ref="B57:C57"/>
    <mergeCell ref="D57:O57"/>
    <mergeCell ref="D52:O52"/>
    <mergeCell ref="F112:M112"/>
    <mergeCell ref="D89:O89"/>
    <mergeCell ref="D90:O90"/>
    <mergeCell ref="B99:C99"/>
    <mergeCell ref="D99:O99"/>
    <mergeCell ref="D100:O100"/>
    <mergeCell ref="B101:C101"/>
    <mergeCell ref="B92:C92"/>
    <mergeCell ref="D92:O92"/>
    <mergeCell ref="D95:O95"/>
    <mergeCell ref="B96:C96"/>
    <mergeCell ref="D96:O96"/>
    <mergeCell ref="B91:C91"/>
    <mergeCell ref="D91:O91"/>
    <mergeCell ref="B90:C90"/>
    <mergeCell ref="D31:O31"/>
    <mergeCell ref="D35:O35"/>
    <mergeCell ref="D36:O36"/>
    <mergeCell ref="B80:C80"/>
    <mergeCell ref="D80:O80"/>
    <mergeCell ref="D87:O87"/>
    <mergeCell ref="B88:C88"/>
    <mergeCell ref="D88:O88"/>
    <mergeCell ref="D86:O86"/>
    <mergeCell ref="D81:O81"/>
    <mergeCell ref="D85:O85"/>
    <mergeCell ref="D84:O84"/>
    <mergeCell ref="D82:O82"/>
    <mergeCell ref="D83:O83"/>
    <mergeCell ref="D58:O58"/>
    <mergeCell ref="D63:O63"/>
    <mergeCell ref="D64:O64"/>
    <mergeCell ref="D65:O65"/>
    <mergeCell ref="D66:O66"/>
    <mergeCell ref="D79:O79"/>
    <mergeCell ref="D78:O78"/>
    <mergeCell ref="D67:O67"/>
    <mergeCell ref="D68:O68"/>
    <mergeCell ref="D69:O69"/>
    <mergeCell ref="B1:G4"/>
    <mergeCell ref="H1:P2"/>
    <mergeCell ref="Q1:S4"/>
    <mergeCell ref="H3:P4"/>
    <mergeCell ref="R6:S6"/>
    <mergeCell ref="R102:S103"/>
    <mergeCell ref="D37:O37"/>
    <mergeCell ref="R8:S8"/>
    <mergeCell ref="D34:O34"/>
    <mergeCell ref="B9:C9"/>
    <mergeCell ref="D9:O9"/>
    <mergeCell ref="D39:O39"/>
    <mergeCell ref="D40:O40"/>
    <mergeCell ref="F8:P8"/>
    <mergeCell ref="B41:C41"/>
    <mergeCell ref="D41:O41"/>
    <mergeCell ref="B10:C10"/>
    <mergeCell ref="D10:O10"/>
    <mergeCell ref="B11:C11"/>
    <mergeCell ref="D11:O11"/>
    <mergeCell ref="B12:C12"/>
    <mergeCell ref="D12:O12"/>
    <mergeCell ref="B31:C31"/>
    <mergeCell ref="D38:O38"/>
  </mergeCells>
  <printOptions horizontalCentered="1"/>
  <pageMargins left="0.46" right="0.35" top="0.52" bottom="0.74" header="0.5" footer="0.5"/>
  <pageSetup paperSize="9" scale="61" orientation="portrait" r:id="rId1"/>
  <headerFooter alignWithMargins="0"/>
  <rowBreaks count="1" manualBreakCount="1">
    <brk id="101" max="18" man="1"/>
  </rowBreaks>
  <colBreaks count="1" manualBreakCount="1">
    <brk id="3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Automatic Compactor</vt:lpstr>
      <vt:lpstr>'Automatic Compactor'!Print_Area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PHPacataAr1</cp:lastModifiedBy>
  <cp:lastPrinted>2017-09-28T00:38:01Z</cp:lastPrinted>
  <dcterms:created xsi:type="dcterms:W3CDTF">2015-08-28T00:04:07Z</dcterms:created>
  <dcterms:modified xsi:type="dcterms:W3CDTF">2021-05-11T22:26:23Z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Owner">
    <vt:lpwstr>RomelAlexander.Ladra@ph.nestle.com</vt:lpwstr>
  </property>
  <property fmtid="{D5CDD505-2E9C-101B-9397-08002B2CF9AE}" pid="5" name="MSIP_Label_1ada0a2f-b917-4d51-b0d0-d418a10c8b23_SetDate">
    <vt:lpwstr>2019-02-09T01:42:13.8635522Z</vt:lpwstr>
  </property>
  <property fmtid="{D5CDD505-2E9C-101B-9397-08002B2CF9AE}" pid="6" name="MSIP_Label_1ada0a2f-b917-4d51-b0d0-d418a10c8b23_Name">
    <vt:lpwstr>General Use</vt:lpwstr>
  </property>
  <property fmtid="{D5CDD505-2E9C-101B-9397-08002B2CF9AE}" pid="7" name="MSIP_Label_1ada0a2f-b917-4d51-b0d0-d418a10c8b23_Application">
    <vt:lpwstr>Microsoft Azure Information Protection</vt:lpwstr>
  </property>
  <property fmtid="{D5CDD505-2E9C-101B-9397-08002B2CF9AE}" pid="8" name="MSIP_Label_1ada0a2f-b917-4d51-b0d0-d418a10c8b23_Extended_MSFT_Method">
    <vt:lpwstr>Automatic</vt:lpwstr>
  </property>
  <property fmtid="{D5CDD505-2E9C-101B-9397-08002B2CF9AE}" pid="9" name="Sensitivity">
    <vt:lpwstr>General Use</vt:lpwstr>
  </property>
</Properties>
</file>