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PHLasPinDe\Desktop\"/>
    </mc:Choice>
  </mc:AlternateContent>
  <xr:revisionPtr revIDLastSave="0" documentId="8_{47B3C8E7-30BE-4C8D-937E-8317EE5BA1B5}" xr6:coauthVersionLast="47" xr6:coauthVersionMax="47" xr10:uidLastSave="{00000000-0000-0000-0000-000000000000}"/>
  <bookViews>
    <workbookView xWindow="-120" yWindow="-120" windowWidth="19440" windowHeight="15000" activeTab="1" xr2:uid="{00000000-000D-0000-FFFF-FFFF00000000}"/>
  </bookViews>
  <sheets>
    <sheet name="Original bid" sheetId="8" r:id="rId1"/>
    <sheet name="Final bid" sheetId="7" r:id="rId2"/>
  </sheets>
  <externalReferences>
    <externalReference r:id="rId3"/>
  </externalReferences>
  <definedNames>
    <definedName name="_5SHUTTLEBUS">#N/A</definedName>
    <definedName name="_BUS142">#N/A</definedName>
    <definedName name="_Fill" localSheetId="1" hidden="1">#REF!</definedName>
    <definedName name="_Fill" localSheetId="0" hidden="1">#REF!</definedName>
    <definedName name="_Fill" hidden="1">#REF!</definedName>
    <definedName name="_Key1" localSheetId="1" hidden="1">#REF!</definedName>
    <definedName name="_Key1" localSheetId="0" hidden="1">#REF!</definedName>
    <definedName name="_Key1" hidden="1">#REF!</definedName>
    <definedName name="_Order1" hidden="1">255</definedName>
    <definedName name="_Sort" localSheetId="1" hidden="1">#REF!</definedName>
    <definedName name="_Sort" localSheetId="0" hidden="1">#REF!</definedName>
    <definedName name="_Sort" hidden="1">#REF!</definedName>
    <definedName name="CANNTRAY" localSheetId="1">#REF!</definedName>
    <definedName name="CANNTRAY" localSheetId="0">#REF!</definedName>
    <definedName name="CANNTRAY">#REF!</definedName>
    <definedName name="CLARKAT">#N/A</definedName>
    <definedName name="DUMPTRUCK169">#N/A</definedName>
    <definedName name="FIRETRUCK">#N/A</definedName>
    <definedName name="MACHINETOOLS">#N/A</definedName>
    <definedName name="Months">[1]Sheet5!$A$1:$B$13</definedName>
    <definedName name="past" localSheetId="1" hidden="1">#REF!</definedName>
    <definedName name="past" localSheetId="0" hidden="1">#REF!</definedName>
    <definedName name="past" hidden="1">#REF!</definedName>
    <definedName name="_xlnm.Print_Area" localSheetId="1">'Final bid'!$B$1:$T$156</definedName>
    <definedName name="_xlnm.Print_Area" localSheetId="0">'Original bid'!$B$1:$T$162</definedName>
    <definedName name="Print_Area_MI" localSheetId="1">#REF!</definedName>
    <definedName name="Print_Area_MI" localSheetId="0">#REF!</definedName>
    <definedName name="Print_Area_MI">#REF!</definedName>
    <definedName name="_xlnm.Print_Titles" localSheetId="1">'Final bid'!$12:$12</definedName>
    <definedName name="_xlnm.Print_Titles" localSheetId="0">'Original bid'!$12:$12</definedName>
    <definedName name="RELOCAFETERIA">#N/A</definedName>
    <definedName name="REPLIFTRUCK">#N/A</definedName>
    <definedName name="REPLROOFPREP">#N/A</definedName>
    <definedName name="YARDGOAT">#N/A</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139" i="7" l="1"/>
  <c r="AD145" i="8"/>
  <c r="AD130" i="8"/>
  <c r="AD129" i="8"/>
  <c r="AD128" i="8"/>
  <c r="AD131" i="8" s="1"/>
  <c r="AI130" i="8"/>
  <c r="AI129" i="8"/>
  <c r="AI128" i="8"/>
  <c r="AD98" i="8"/>
  <c r="AD78" i="8"/>
  <c r="AD77" i="8"/>
  <c r="AD62" i="8"/>
  <c r="AD61" i="8"/>
  <c r="AD60" i="8"/>
  <c r="AD59" i="8"/>
  <c r="AD58" i="8"/>
  <c r="AD57" i="8"/>
  <c r="AD54" i="8"/>
  <c r="Y124" i="8"/>
  <c r="U125" i="8"/>
  <c r="Y61" i="8"/>
  <c r="Y60" i="8"/>
  <c r="Y59" i="8"/>
  <c r="Y58" i="8"/>
  <c r="Y57" i="8"/>
  <c r="T60" i="8"/>
  <c r="T59" i="8"/>
  <c r="T58" i="8"/>
  <c r="T57" i="8"/>
  <c r="Y54" i="8"/>
  <c r="AI78" i="8"/>
  <c r="AI77" i="8"/>
  <c r="AI59" i="8"/>
  <c r="AI58" i="8"/>
  <c r="AI57" i="8"/>
  <c r="AI54" i="8"/>
  <c r="AI17" i="8"/>
  <c r="AD139" i="7" l="1"/>
  <c r="AD140" i="7"/>
  <c r="AD126" i="7"/>
  <c r="AD125" i="7"/>
  <c r="AD124" i="7"/>
  <c r="AD127" i="7" s="1"/>
  <c r="Y125" i="7"/>
  <c r="T125" i="7"/>
  <c r="Y124" i="7"/>
  <c r="T124" i="7"/>
  <c r="AD95" i="7"/>
  <c r="AD75" i="7"/>
  <c r="Y75" i="7"/>
  <c r="T75" i="7"/>
  <c r="AD74" i="7"/>
  <c r="Y74" i="7"/>
  <c r="T74" i="7"/>
  <c r="AD59" i="7"/>
  <c r="AD56" i="7"/>
  <c r="AD55" i="7"/>
  <c r="AD50" i="7"/>
  <c r="AD42" i="7"/>
  <c r="Y55" i="7" l="1"/>
  <c r="Y50" i="7"/>
  <c r="Y56" i="7"/>
  <c r="AE125" i="8"/>
  <c r="AE131" i="8" s="1"/>
  <c r="Z125" i="8"/>
  <c r="Z131" i="8" s="1"/>
  <c r="P125" i="8"/>
  <c r="AI123" i="8"/>
  <c r="AD123" i="8"/>
  <c r="Y123" i="8"/>
  <c r="T123" i="8"/>
  <c r="AI122" i="8"/>
  <c r="AD122" i="8"/>
  <c r="Y122" i="8"/>
  <c r="T122" i="8"/>
  <c r="AI121" i="8"/>
  <c r="AD121" i="8"/>
  <c r="Y121" i="8"/>
  <c r="T121" i="8"/>
  <c r="AI120" i="8"/>
  <c r="AD120" i="8"/>
  <c r="Y120" i="8"/>
  <c r="T120" i="8"/>
  <c r="AI119" i="8"/>
  <c r="AD119" i="8"/>
  <c r="Y119" i="8"/>
  <c r="T119" i="8"/>
  <c r="AI118" i="8"/>
  <c r="AD118" i="8"/>
  <c r="Y118" i="8"/>
  <c r="T118" i="8"/>
  <c r="AI117" i="8"/>
  <c r="AD117" i="8"/>
  <c r="Y117" i="8"/>
  <c r="T117" i="8"/>
  <c r="AI116" i="8"/>
  <c r="AD116" i="8"/>
  <c r="Y116" i="8"/>
  <c r="T116" i="8"/>
  <c r="AI115" i="8"/>
  <c r="AD115" i="8"/>
  <c r="Y115" i="8"/>
  <c r="T115" i="8"/>
  <c r="AE112" i="8"/>
  <c r="Z112" i="8"/>
  <c r="U112" i="8"/>
  <c r="P112" i="8"/>
  <c r="AI111" i="8"/>
  <c r="AD111" i="8"/>
  <c r="Y111" i="8"/>
  <c r="T111" i="8"/>
  <c r="AI110" i="8"/>
  <c r="AD110" i="8"/>
  <c r="Y110" i="8"/>
  <c r="T110" i="8"/>
  <c r="AI109" i="8"/>
  <c r="AD109" i="8"/>
  <c r="Y109" i="8"/>
  <c r="T109" i="8"/>
  <c r="AI108" i="8"/>
  <c r="AD108" i="8"/>
  <c r="Y108" i="8"/>
  <c r="T108" i="8"/>
  <c r="AI107" i="8"/>
  <c r="AD107" i="8"/>
  <c r="Y107" i="8"/>
  <c r="T107" i="8"/>
  <c r="AI106" i="8"/>
  <c r="AD106" i="8"/>
  <c r="Y106" i="8"/>
  <c r="T106" i="8"/>
  <c r="AI105" i="8"/>
  <c r="AD105" i="8"/>
  <c r="Y105" i="8"/>
  <c r="T105" i="8"/>
  <c r="AI104" i="8"/>
  <c r="AD104" i="8"/>
  <c r="Y104" i="8"/>
  <c r="T104" i="8"/>
  <c r="AI103" i="8"/>
  <c r="AD103" i="8"/>
  <c r="Y103" i="8"/>
  <c r="T103" i="8"/>
  <c r="AE100" i="8"/>
  <c r="Z100" i="8"/>
  <c r="U100" i="8"/>
  <c r="P100" i="8"/>
  <c r="AI99" i="8"/>
  <c r="AD99" i="8"/>
  <c r="Y99" i="8"/>
  <c r="T99" i="8"/>
  <c r="AI98" i="8"/>
  <c r="Y98" i="8"/>
  <c r="T98" i="8"/>
  <c r="AI97" i="8"/>
  <c r="AD97" i="8"/>
  <c r="Y97" i="8"/>
  <c r="T97" i="8"/>
  <c r="AI96" i="8"/>
  <c r="AD96" i="8"/>
  <c r="Y96" i="8"/>
  <c r="T96" i="8"/>
  <c r="AI95" i="8"/>
  <c r="AD95" i="8"/>
  <c r="Y95" i="8"/>
  <c r="T95" i="8"/>
  <c r="AI94" i="8"/>
  <c r="AD94" i="8"/>
  <c r="Y94" i="8"/>
  <c r="T94" i="8"/>
  <c r="AI93" i="8"/>
  <c r="AD93" i="8"/>
  <c r="Y93" i="8"/>
  <c r="T93" i="8"/>
  <c r="AI92" i="8"/>
  <c r="AD92" i="8"/>
  <c r="Y92" i="8"/>
  <c r="T92" i="8"/>
  <c r="AI91" i="8"/>
  <c r="AD91" i="8"/>
  <c r="Y91" i="8"/>
  <c r="T91" i="8"/>
  <c r="AE88" i="8"/>
  <c r="Z88" i="8"/>
  <c r="U88" i="8"/>
  <c r="P88" i="8"/>
  <c r="AI87" i="8"/>
  <c r="AD87" i="8"/>
  <c r="Y87" i="8"/>
  <c r="T87" i="8"/>
  <c r="AI86" i="8"/>
  <c r="AD86" i="8"/>
  <c r="Y86" i="8"/>
  <c r="T86" i="8"/>
  <c r="AI85" i="8"/>
  <c r="AD85" i="8"/>
  <c r="Y85" i="8"/>
  <c r="T85" i="8"/>
  <c r="AI84" i="8"/>
  <c r="AD84" i="8"/>
  <c r="Y84" i="8"/>
  <c r="T84" i="8"/>
  <c r="AI83" i="8"/>
  <c r="AD83" i="8"/>
  <c r="Y83" i="8"/>
  <c r="T83" i="8"/>
  <c r="AI76" i="8"/>
  <c r="AD76" i="8"/>
  <c r="Y76" i="8"/>
  <c r="T76" i="8"/>
  <c r="AI75" i="8"/>
  <c r="AD75" i="8"/>
  <c r="Y75" i="8"/>
  <c r="T75" i="8"/>
  <c r="AI74" i="8"/>
  <c r="AD74" i="8"/>
  <c r="Y74" i="8"/>
  <c r="T74" i="8"/>
  <c r="AI73" i="8"/>
  <c r="AD73" i="8"/>
  <c r="Y73" i="8"/>
  <c r="T73" i="8"/>
  <c r="AI72" i="8"/>
  <c r="AD72" i="8"/>
  <c r="Y72" i="8"/>
  <c r="T72" i="8"/>
  <c r="AI71" i="8"/>
  <c r="AD71" i="8"/>
  <c r="Y71" i="8"/>
  <c r="T71" i="8"/>
  <c r="AI70" i="8"/>
  <c r="AD70" i="8"/>
  <c r="Y70" i="8"/>
  <c r="T70" i="8"/>
  <c r="AI69" i="8"/>
  <c r="AD69" i="8"/>
  <c r="Y69" i="8"/>
  <c r="T69" i="8"/>
  <c r="AI68" i="8"/>
  <c r="AD68" i="8"/>
  <c r="Y68" i="8"/>
  <c r="T68" i="8"/>
  <c r="AI56" i="8"/>
  <c r="AD56" i="8"/>
  <c r="Y56" i="8"/>
  <c r="T56" i="8"/>
  <c r="AI55" i="8"/>
  <c r="AD55" i="8"/>
  <c r="Y55" i="8"/>
  <c r="T55" i="8"/>
  <c r="T54" i="8"/>
  <c r="AI53" i="8"/>
  <c r="AD53" i="8"/>
  <c r="Y53" i="8"/>
  <c r="T53" i="8"/>
  <c r="AI52" i="8"/>
  <c r="AD52" i="8"/>
  <c r="Y52" i="8"/>
  <c r="T52" i="8"/>
  <c r="AI51" i="8"/>
  <c r="AD51" i="8"/>
  <c r="Y51" i="8"/>
  <c r="T51" i="8"/>
  <c r="AI50" i="8"/>
  <c r="AD50" i="8"/>
  <c r="Y50" i="8"/>
  <c r="T50" i="8"/>
  <c r="AI49" i="8"/>
  <c r="AD49" i="8"/>
  <c r="Y49" i="8"/>
  <c r="T49" i="8"/>
  <c r="AI48" i="8"/>
  <c r="AD48" i="8"/>
  <c r="Y48" i="8"/>
  <c r="T48" i="8"/>
  <c r="AI47" i="8"/>
  <c r="AD47" i="8"/>
  <c r="Y47" i="8"/>
  <c r="T47" i="8"/>
  <c r="AI42" i="8"/>
  <c r="AD42" i="8"/>
  <c r="Y42" i="8"/>
  <c r="T42" i="8"/>
  <c r="AI41" i="8"/>
  <c r="AD41" i="8"/>
  <c r="Y41" i="8"/>
  <c r="T41" i="8"/>
  <c r="AI40" i="8"/>
  <c r="AD40" i="8"/>
  <c r="Y40" i="8"/>
  <c r="T40" i="8"/>
  <c r="AI39" i="8"/>
  <c r="AD39" i="8"/>
  <c r="Y39" i="8"/>
  <c r="T39" i="8"/>
  <c r="AI38" i="8"/>
  <c r="AD38" i="8"/>
  <c r="Y38" i="8"/>
  <c r="T38" i="8"/>
  <c r="AI37" i="8"/>
  <c r="AD37" i="8"/>
  <c r="Y37" i="8"/>
  <c r="T37" i="8"/>
  <c r="AI36" i="8"/>
  <c r="AD36" i="8"/>
  <c r="Y36" i="8"/>
  <c r="T36" i="8"/>
  <c r="AI35" i="8"/>
  <c r="AD35" i="8"/>
  <c r="Y35" i="8"/>
  <c r="T35" i="8"/>
  <c r="AI34" i="8"/>
  <c r="AD34" i="8"/>
  <c r="Y34" i="8"/>
  <c r="T34" i="8"/>
  <c r="AI33" i="8"/>
  <c r="AD33" i="8"/>
  <c r="Y33" i="8"/>
  <c r="T33" i="8"/>
  <c r="AI30" i="8"/>
  <c r="AD30" i="8"/>
  <c r="Y30" i="8"/>
  <c r="T30" i="8"/>
  <c r="AI29" i="8"/>
  <c r="AD29" i="8"/>
  <c r="Y29" i="8"/>
  <c r="T29" i="8"/>
  <c r="AI28" i="8"/>
  <c r="AD28" i="8"/>
  <c r="Y28" i="8"/>
  <c r="T28" i="8"/>
  <c r="AI27" i="8"/>
  <c r="AD27" i="8"/>
  <c r="Y27" i="8"/>
  <c r="T27" i="8"/>
  <c r="AI26" i="8"/>
  <c r="AD26" i="8"/>
  <c r="Y26" i="8"/>
  <c r="T26" i="8"/>
  <c r="AI25" i="8"/>
  <c r="AD25" i="8"/>
  <c r="Y25" i="8"/>
  <c r="T25" i="8"/>
  <c r="AI24" i="8"/>
  <c r="AD24" i="8"/>
  <c r="Y24" i="8"/>
  <c r="T24" i="8"/>
  <c r="AI23" i="8"/>
  <c r="AD23" i="8"/>
  <c r="Y23" i="8"/>
  <c r="T23" i="8"/>
  <c r="AI22" i="8"/>
  <c r="AD22" i="8"/>
  <c r="Y22" i="8"/>
  <c r="T22" i="8"/>
  <c r="AI21" i="8"/>
  <c r="AD21" i="8"/>
  <c r="Y21" i="8"/>
  <c r="T21" i="8"/>
  <c r="AI20" i="8"/>
  <c r="AD20" i="8"/>
  <c r="Y20" i="8"/>
  <c r="T20" i="8"/>
  <c r="AI19" i="8"/>
  <c r="AD19" i="8"/>
  <c r="Y19" i="8"/>
  <c r="T19" i="8"/>
  <c r="AI16" i="8"/>
  <c r="AD16" i="8"/>
  <c r="Y16" i="8"/>
  <c r="T16" i="8"/>
  <c r="AI15" i="8"/>
  <c r="AD15" i="8"/>
  <c r="Y15" i="8"/>
  <c r="T15" i="8"/>
  <c r="T56" i="7"/>
  <c r="Z121" i="7"/>
  <c r="Z127" i="7" s="1"/>
  <c r="AD120" i="7"/>
  <c r="AD119" i="7"/>
  <c r="AD118" i="7"/>
  <c r="Z109" i="7"/>
  <c r="AD108" i="7"/>
  <c r="AD107" i="7"/>
  <c r="AD106" i="7"/>
  <c r="AD105" i="7"/>
  <c r="AD104" i="7"/>
  <c r="AD103" i="7"/>
  <c r="AD102" i="7"/>
  <c r="AD101" i="7"/>
  <c r="AD100" i="7"/>
  <c r="Z97" i="7"/>
  <c r="AD96" i="7"/>
  <c r="AD94" i="7"/>
  <c r="AD93" i="7"/>
  <c r="AD92" i="7"/>
  <c r="AD91" i="7"/>
  <c r="AD90" i="7"/>
  <c r="AD89" i="7"/>
  <c r="AD88" i="7"/>
  <c r="Z85" i="7"/>
  <c r="AD84" i="7"/>
  <c r="AD83" i="7"/>
  <c r="AD82" i="7"/>
  <c r="AD81" i="7"/>
  <c r="AD80" i="7"/>
  <c r="AD73" i="7"/>
  <c r="AD72" i="7"/>
  <c r="AD71" i="7"/>
  <c r="AD70" i="7"/>
  <c r="AD69" i="7"/>
  <c r="AD68" i="7"/>
  <c r="AD67" i="7"/>
  <c r="AD66" i="7"/>
  <c r="AD65" i="7"/>
  <c r="AD58" i="7"/>
  <c r="AD57" i="7"/>
  <c r="AD54" i="7"/>
  <c r="AD53" i="7"/>
  <c r="AD52" i="7"/>
  <c r="AD51" i="7"/>
  <c r="AD49" i="7"/>
  <c r="AD48" i="7"/>
  <c r="AD47" i="7"/>
  <c r="AD41" i="7"/>
  <c r="AD40" i="7"/>
  <c r="AD39" i="7"/>
  <c r="AD38" i="7"/>
  <c r="AD37" i="7"/>
  <c r="AD36" i="7"/>
  <c r="AD35" i="7"/>
  <c r="AD34" i="7"/>
  <c r="AD33" i="7"/>
  <c r="AD32" i="7"/>
  <c r="AD29" i="7"/>
  <c r="AD28" i="7"/>
  <c r="AD27" i="7"/>
  <c r="AD26" i="7"/>
  <c r="AD25" i="7"/>
  <c r="AD24" i="7"/>
  <c r="AD23" i="7"/>
  <c r="AD22" i="7"/>
  <c r="AD21" i="7"/>
  <c r="AD20" i="7"/>
  <c r="AD19" i="7"/>
  <c r="AD18" i="7"/>
  <c r="AD16" i="7"/>
  <c r="AD15" i="7"/>
  <c r="U121" i="7"/>
  <c r="U127" i="7" s="1"/>
  <c r="Y120" i="7"/>
  <c r="Y119" i="7"/>
  <c r="Y118" i="7"/>
  <c r="Y117" i="7"/>
  <c r="Y116" i="7"/>
  <c r="Y115" i="7"/>
  <c r="Y114" i="7"/>
  <c r="Y113" i="7"/>
  <c r="Y112" i="7"/>
  <c r="U109" i="7"/>
  <c r="Y108" i="7"/>
  <c r="Y107" i="7"/>
  <c r="Y106" i="7"/>
  <c r="Y105" i="7"/>
  <c r="Y104" i="7"/>
  <c r="Y103" i="7"/>
  <c r="Y102" i="7"/>
  <c r="Y101" i="7"/>
  <c r="Y100" i="7"/>
  <c r="U97" i="7"/>
  <c r="Y96" i="7"/>
  <c r="Y95" i="7"/>
  <c r="Y94" i="7"/>
  <c r="Y93" i="7"/>
  <c r="Y92" i="7"/>
  <c r="Y91" i="7"/>
  <c r="Y90" i="7"/>
  <c r="Y89" i="7"/>
  <c r="Y88" i="7"/>
  <c r="U85" i="7"/>
  <c r="Y84" i="7"/>
  <c r="Y83" i="7"/>
  <c r="Y82" i="7"/>
  <c r="Y81" i="7"/>
  <c r="Y80" i="7"/>
  <c r="Y73" i="7"/>
  <c r="Y72" i="7"/>
  <c r="Y71" i="7"/>
  <c r="Y70" i="7"/>
  <c r="Y69" i="7"/>
  <c r="Y68" i="7"/>
  <c r="Y67" i="7"/>
  <c r="Y66" i="7"/>
  <c r="Y65" i="7"/>
  <c r="Y58" i="7"/>
  <c r="Y57" i="7"/>
  <c r="Y54" i="7"/>
  <c r="Y53" i="7"/>
  <c r="Y52" i="7"/>
  <c r="Y51" i="7"/>
  <c r="Y49" i="7"/>
  <c r="Y48" i="7"/>
  <c r="Y47" i="7"/>
  <c r="Y41" i="7"/>
  <c r="Y40" i="7"/>
  <c r="Y39" i="7"/>
  <c r="Y38" i="7"/>
  <c r="Y37" i="7"/>
  <c r="Y36" i="7"/>
  <c r="Y35" i="7"/>
  <c r="Y34" i="7"/>
  <c r="Y33" i="7"/>
  <c r="Y32" i="7"/>
  <c r="Y29" i="7"/>
  <c r="Y28" i="7"/>
  <c r="Y27" i="7"/>
  <c r="Y26" i="7"/>
  <c r="Y25" i="7"/>
  <c r="Y24" i="7"/>
  <c r="Y23" i="7"/>
  <c r="Y22" i="7"/>
  <c r="Y21" i="7"/>
  <c r="Y20" i="7"/>
  <c r="Y19" i="7"/>
  <c r="Y18" i="7"/>
  <c r="Y16" i="7"/>
  <c r="Y15" i="7"/>
  <c r="T73" i="7"/>
  <c r="T58" i="7"/>
  <c r="T57" i="7"/>
  <c r="T52" i="7"/>
  <c r="AD63" i="8" l="1"/>
  <c r="AD79" i="8"/>
  <c r="AD100" i="8"/>
  <c r="AD125" i="8"/>
  <c r="AD88" i="8"/>
  <c r="Y125" i="8"/>
  <c r="Y63" i="8"/>
  <c r="T63" i="8"/>
  <c r="AI79" i="8"/>
  <c r="AI139" i="8" s="1"/>
  <c r="AI88" i="8"/>
  <c r="AI31" i="8"/>
  <c r="Y112" i="8"/>
  <c r="AI125" i="8"/>
  <c r="AI131" i="8" s="1"/>
  <c r="Y43" i="8"/>
  <c r="AI43" i="8"/>
  <c r="AD76" i="7"/>
  <c r="AD43" i="7"/>
  <c r="AD60" i="7"/>
  <c r="Y60" i="7"/>
  <c r="Y76" i="7"/>
  <c r="Y31" i="8"/>
  <c r="T79" i="8"/>
  <c r="T88" i="8"/>
  <c r="T100" i="8"/>
  <c r="AD112" i="8"/>
  <c r="AD31" i="8"/>
  <c r="T43" i="8"/>
  <c r="Y79" i="8"/>
  <c r="Y88" i="8"/>
  <c r="Y100" i="8"/>
  <c r="AI112" i="8"/>
  <c r="AI100" i="8"/>
  <c r="T112" i="8"/>
  <c r="T125" i="8"/>
  <c r="T31" i="8"/>
  <c r="AD97" i="7"/>
  <c r="AD109" i="7"/>
  <c r="AD30" i="7"/>
  <c r="AD85" i="7"/>
  <c r="AD121" i="7"/>
  <c r="Y85" i="7"/>
  <c r="Y30" i="7"/>
  <c r="Y97" i="7"/>
  <c r="Y43" i="7"/>
  <c r="Y121" i="7"/>
  <c r="Y127" i="7" s="1"/>
  <c r="Y109" i="7"/>
  <c r="T51" i="7"/>
  <c r="AD139" i="8" l="1"/>
  <c r="AI140" i="8"/>
  <c r="AD138" i="8"/>
  <c r="AD140" i="8"/>
  <c r="AI138" i="8"/>
  <c r="Y138" i="8"/>
  <c r="Y135" i="7"/>
  <c r="T140" i="8"/>
  <c r="T138" i="8"/>
  <c r="AD135" i="7"/>
  <c r="T139" i="8"/>
  <c r="Y140" i="8"/>
  <c r="Y139" i="8"/>
  <c r="AD136" i="7"/>
  <c r="Y134" i="7"/>
  <c r="AD134" i="7"/>
  <c r="Y136" i="7"/>
  <c r="T37" i="7"/>
  <c r="T53" i="7"/>
  <c r="T49" i="7"/>
  <c r="T40" i="7"/>
  <c r="AD146" i="8" l="1"/>
  <c r="AI141" i="8"/>
  <c r="AI135" i="8"/>
  <c r="T134" i="8"/>
  <c r="T135" i="8"/>
  <c r="T141" i="8"/>
  <c r="T145" i="8" s="1"/>
  <c r="T147" i="8" s="1"/>
  <c r="Y141" i="8"/>
  <c r="Y135" i="8"/>
  <c r="Y134" i="8"/>
  <c r="Y131" i="7"/>
  <c r="Y138" i="7"/>
  <c r="Y130" i="7"/>
  <c r="T48" i="7"/>
  <c r="AD148" i="8" l="1"/>
  <c r="AD147" i="8"/>
  <c r="AI145" i="8"/>
  <c r="AI148" i="8" s="1"/>
  <c r="Y139" i="7"/>
  <c r="Y142" i="7" s="1"/>
  <c r="T146" i="8"/>
  <c r="T148" i="8"/>
  <c r="Y147" i="8"/>
  <c r="Y148" i="8"/>
  <c r="Y146" i="8"/>
  <c r="AD141" i="7"/>
  <c r="AD142" i="7"/>
  <c r="AI142" i="7"/>
  <c r="P97" i="7"/>
  <c r="P109" i="7"/>
  <c r="P121" i="7"/>
  <c r="P127" i="7" s="1"/>
  <c r="T69" i="7"/>
  <c r="T68" i="7"/>
  <c r="T66" i="7"/>
  <c r="T91" i="7"/>
  <c r="T90" i="7"/>
  <c r="T89" i="7"/>
  <c r="T88" i="7"/>
  <c r="T92" i="7"/>
  <c r="T93" i="7"/>
  <c r="T94" i="7"/>
  <c r="T96" i="7"/>
  <c r="AI146" i="8" l="1"/>
  <c r="AI147" i="8"/>
  <c r="Y141" i="7"/>
  <c r="Y140" i="7"/>
  <c r="T54" i="7"/>
  <c r="T47" i="7"/>
  <c r="T60" i="7" l="1"/>
  <c r="T120" i="7"/>
  <c r="T95" i="7"/>
  <c r="T84" i="7"/>
  <c r="P85" i="7"/>
  <c r="T97" i="7" l="1"/>
  <c r="T105" i="7"/>
  <c r="T113" i="7" l="1"/>
  <c r="T114" i="7"/>
  <c r="T115" i="7"/>
  <c r="T116" i="7"/>
  <c r="T117" i="7"/>
  <c r="T118" i="7"/>
  <c r="T119" i="7"/>
  <c r="T112" i="7"/>
  <c r="T121" i="7" l="1"/>
  <c r="T127" i="7" s="1"/>
  <c r="T81" i="7"/>
  <c r="T82" i="7"/>
  <c r="T83" i="7"/>
  <c r="T80" i="7"/>
  <c r="T85" i="7" l="1"/>
  <c r="T108" i="7"/>
  <c r="T107" i="7"/>
  <c r="T106" i="7"/>
  <c r="T104" i="7"/>
  <c r="T103" i="7"/>
  <c r="T102" i="7"/>
  <c r="T101" i="7"/>
  <c r="T100" i="7"/>
  <c r="T72" i="7"/>
  <c r="T71" i="7"/>
  <c r="T70" i="7"/>
  <c r="T67" i="7"/>
  <c r="T65" i="7"/>
  <c r="T41" i="7"/>
  <c r="T39" i="7"/>
  <c r="T38" i="7"/>
  <c r="T36" i="7"/>
  <c r="T35" i="7"/>
  <c r="T34" i="7"/>
  <c r="T33" i="7"/>
  <c r="T32" i="7"/>
  <c r="T29" i="7"/>
  <c r="T28" i="7"/>
  <c r="T27" i="7"/>
  <c r="T26" i="7"/>
  <c r="T25" i="7"/>
  <c r="T24" i="7"/>
  <c r="T23" i="7"/>
  <c r="T22" i="7"/>
  <c r="T21" i="7"/>
  <c r="T20" i="7"/>
  <c r="T19" i="7"/>
  <c r="T18" i="7"/>
  <c r="T16" i="7"/>
  <c r="T15" i="7"/>
  <c r="T76" i="7" l="1"/>
  <c r="T135" i="7" s="1"/>
  <c r="T30" i="7"/>
  <c r="T43" i="7"/>
  <c r="T109" i="7"/>
  <c r="T136" i="7" s="1"/>
  <c r="T134" i="7" l="1"/>
  <c r="T131" i="7" s="1"/>
  <c r="T138" i="7" l="1"/>
  <c r="T140" i="7" s="1"/>
  <c r="T130" i="7"/>
  <c r="T142" i="7" l="1"/>
  <c r="T141" i="7"/>
</calcChain>
</file>

<file path=xl/sharedStrings.xml><?xml version="1.0" encoding="utf-8"?>
<sst xmlns="http://schemas.openxmlformats.org/spreadsheetml/2006/main" count="986" uniqueCount="159">
  <si>
    <r>
      <t xml:space="preserve">abcdef           </t>
    </r>
    <r>
      <rPr>
        <i/>
        <sz val="10"/>
        <rFont val="Arial"/>
        <family val="2"/>
      </rPr>
      <t xml:space="preserve">Good Food, Good Life </t>
    </r>
  </si>
  <si>
    <t>F O R M S</t>
  </si>
  <si>
    <t>FORM CODE</t>
  </si>
  <si>
    <t>BID BREAKDOWN DATA SHEET</t>
  </si>
  <si>
    <t>PROJECT TITLE:</t>
  </si>
  <si>
    <t>Date:</t>
  </si>
  <si>
    <t>COST CENTER:</t>
  </si>
  <si>
    <t xml:space="preserve"> </t>
  </si>
  <si>
    <t>Reference:</t>
  </si>
  <si>
    <t>No.</t>
  </si>
  <si>
    <t>SCOPE OF WORKS</t>
  </si>
  <si>
    <t>Man'r</t>
  </si>
  <si>
    <t>UNIT</t>
  </si>
  <si>
    <t>QTY</t>
  </si>
  <si>
    <t>U/RATE</t>
  </si>
  <si>
    <t>AMOUNT</t>
  </si>
  <si>
    <t>A.</t>
  </si>
  <si>
    <t>GENERAL REQUIREMENTS</t>
  </si>
  <si>
    <t>Mobilization(Temfacil)</t>
  </si>
  <si>
    <t>lot</t>
  </si>
  <si>
    <t>Demobilization/Housekeeping</t>
  </si>
  <si>
    <t>pairs</t>
  </si>
  <si>
    <t>pcs</t>
  </si>
  <si>
    <t>kgs</t>
  </si>
  <si>
    <t>SUB-TOTAL</t>
  </si>
  <si>
    <t>Tools &amp; Equipment Rentals</t>
  </si>
  <si>
    <t>Tig welding machines</t>
  </si>
  <si>
    <t>unit</t>
  </si>
  <si>
    <t>Portable Grinders ( double insulation ) 4" dia.</t>
  </si>
  <si>
    <t>Lot</t>
  </si>
  <si>
    <t>Lamps</t>
  </si>
  <si>
    <t>Working Table/bench vise/pipe stand support</t>
  </si>
  <si>
    <t>set</t>
  </si>
  <si>
    <t>CONSUMABLES</t>
  </si>
  <si>
    <t>Cutting Discs, 4"Ø, "Tyrolit" brand, 15,300 rated rpm</t>
  </si>
  <si>
    <t>Grinding Discs, 4"Ø, "Tyrolit" brand, 15,300 rated rpm</t>
  </si>
  <si>
    <t>Argon Gas</t>
  </si>
  <si>
    <t>Painting Works</t>
  </si>
  <si>
    <t>LABOR COSTING</t>
  </si>
  <si>
    <t>days</t>
  </si>
  <si>
    <t>NO.OF PERSON</t>
  </si>
  <si>
    <t>HRS/DAY</t>
  </si>
  <si>
    <t>DAYS</t>
  </si>
  <si>
    <t>RATE/HR</t>
  </si>
  <si>
    <t>CARI</t>
  </si>
  <si>
    <t>3% of Total Project Cost</t>
  </si>
  <si>
    <t>Administrative cost</t>
  </si>
  <si>
    <t>Summary:</t>
  </si>
  <si>
    <t>General Requirements</t>
  </si>
  <si>
    <t>Material cost and Consumables</t>
  </si>
  <si>
    <t>Labor cost</t>
  </si>
  <si>
    <t>Mark-up / profit</t>
  </si>
  <si>
    <t>GRAND TOTAL COST  (VAT Exclusive)</t>
  </si>
  <si>
    <t>GRAND TOTAL COST (VAT Inclusive)</t>
  </si>
  <si>
    <t>COMPLETION</t>
  </si>
  <si>
    <t>GRAND TOTAL</t>
  </si>
  <si>
    <t>Php</t>
  </si>
  <si>
    <t>Visa</t>
  </si>
  <si>
    <t>Submitted by:</t>
  </si>
  <si>
    <t xml:space="preserve"> Noted by:</t>
  </si>
  <si>
    <t>Date</t>
  </si>
  <si>
    <t>The Grand total indicated above constitute the Fixed Lump Sum Price of our bid which includes the cost of materials, labor, equipments, overhead profits and all other construction related costs to satisfactorily complete the work in accordance with the drawings, Scope of Work, Specifications and other related bid documents.</t>
  </si>
  <si>
    <t>It is understood that the quantities and unit prices indicated above are complete and any item not shown but otherwise required to satisfactorily complete the work are considered built-in and included in our Fixed Lump Sum Price. It is also understood that this Bid Breakdown is part of our proposal and the Owner can use this as one of the basis for evaluation.</t>
  </si>
  <si>
    <t xml:space="preserve">Construction Duration : </t>
  </si>
  <si>
    <t>(Company Name)</t>
  </si>
  <si>
    <t>(Signature Over Printed Name)</t>
  </si>
  <si>
    <t>30working days</t>
  </si>
  <si>
    <t>MAT'LS BREAKDOWN</t>
  </si>
  <si>
    <t>PROPOSE INSTALLATION OF  New Cyclone Separator</t>
  </si>
  <si>
    <t>DISMANTLING WORKS</t>
  </si>
  <si>
    <t xml:space="preserve">SHOP FABRICATION WORKS </t>
  </si>
  <si>
    <t>Cutting Discs, 7"Ø, "Tyrolit" brand, 15,300 rated rpm</t>
  </si>
  <si>
    <t>B.</t>
  </si>
  <si>
    <t>C.</t>
  </si>
  <si>
    <t>D.</t>
  </si>
  <si>
    <t>E.</t>
  </si>
  <si>
    <t>F.</t>
  </si>
  <si>
    <t>G.</t>
  </si>
  <si>
    <t>Hand tools( Combination wrench 2 set, allen key,Rubber mallet,Ball hammer, Union Spanner etc. )</t>
  </si>
  <si>
    <t>Extension wire</t>
  </si>
  <si>
    <t>MS Base Plate 10MM THK X 200 X 200</t>
  </si>
  <si>
    <t>MS Angle Bar 4" X 8MM  THK (Base support frame)</t>
  </si>
  <si>
    <t>Chemical Bolt M14 (Walling Base Support)</t>
  </si>
  <si>
    <t>Le</t>
  </si>
  <si>
    <t>Project Engineer</t>
  </si>
  <si>
    <t>Foreman/ Quality</t>
  </si>
  <si>
    <t>Mechanical Fitter</t>
  </si>
  <si>
    <t>Welder</t>
  </si>
  <si>
    <t>Skilled Helper</t>
  </si>
  <si>
    <t>cyl</t>
  </si>
  <si>
    <t>Safety Officer</t>
  </si>
  <si>
    <t>Quality Officer</t>
  </si>
  <si>
    <t>Foreman</t>
  </si>
  <si>
    <t>Skilled Helper / scaoffolder</t>
  </si>
  <si>
    <t>Fire Watcher</t>
  </si>
  <si>
    <t>Electrician</t>
  </si>
  <si>
    <t>Tungsten rod</t>
  </si>
  <si>
    <t>Filler Rod</t>
  </si>
  <si>
    <t>Welding rod 7018</t>
  </si>
  <si>
    <t>Chain Block, shackles, Lifting belt, lifting lugs, rope &amp; etc. with certificate</t>
  </si>
  <si>
    <t>MS Flat bar 2" X 1 LE X 5MM THK (toe guard)</t>
  </si>
  <si>
    <t>Safety Provisiona</t>
  </si>
  <si>
    <t>Cotton Gloves</t>
  </si>
  <si>
    <t>Welding Mask</t>
  </si>
  <si>
    <t>Welding Gloves</t>
  </si>
  <si>
    <t>Welding Apron</t>
  </si>
  <si>
    <t>Safety Googles</t>
  </si>
  <si>
    <t>Dust Mask - N95</t>
  </si>
  <si>
    <t>Caution Tape</t>
  </si>
  <si>
    <t>Rags</t>
  </si>
  <si>
    <t>Safety Signages</t>
  </si>
  <si>
    <t>Welding blankets UP TO  1200-1500C RATING</t>
  </si>
  <si>
    <t>Fire Blanket ( 500C MAXIMUM RATING)</t>
  </si>
  <si>
    <t>Fire Extinguisher</t>
  </si>
  <si>
    <t>A-Ladder/ extended ladder</t>
  </si>
  <si>
    <t>Scaffolding  &amp; Portable platforms</t>
  </si>
  <si>
    <t>Portable Drills (Double insulation )</t>
  </si>
  <si>
    <t>sht</t>
  </si>
  <si>
    <t>MS bolts &amp; nuts w/ washer for cyclone</t>
  </si>
  <si>
    <t>Gasket teflon white (5mm thk)</t>
  </si>
  <si>
    <t>INSTALLATION WORKS &amp; OVERTIME</t>
  </si>
  <si>
    <t>COMMISSIONING</t>
  </si>
  <si>
    <t>ms plate 3MM THK x 4' x 8' (cyclone)</t>
  </si>
  <si>
    <t>concrete works &amp; restoration</t>
  </si>
  <si>
    <t>structural analysis</t>
  </si>
  <si>
    <t>Miscellaneous</t>
  </si>
  <si>
    <t>Roof deck cover (1372mm dia x 898 dia x 240 x 491)</t>
  </si>
  <si>
    <t>39working days</t>
  </si>
  <si>
    <t>In-House (original) + Contractors (original bid)</t>
  </si>
  <si>
    <t>In-House</t>
  </si>
  <si>
    <t>G&amp;R</t>
  </si>
  <si>
    <t>O&amp;J</t>
  </si>
  <si>
    <t>FEDCON</t>
  </si>
  <si>
    <t>In-House (final) + Contractors (final bid)</t>
  </si>
  <si>
    <t>Chemical anchor</t>
  </si>
  <si>
    <t>MS Plate 10mm thk</t>
  </si>
  <si>
    <t xml:space="preserve">Construction panel </t>
  </si>
  <si>
    <t>MS Angle bar 6mm x 3"</t>
  </si>
  <si>
    <t>Other consumables, tin plate, temporary support</t>
  </si>
  <si>
    <t>Acetylene/oxygen</t>
  </si>
  <si>
    <t>H</t>
  </si>
  <si>
    <t>I</t>
  </si>
  <si>
    <t>OTHERS</t>
  </si>
  <si>
    <t>AS BUILT PLAN</t>
  </si>
  <si>
    <t>STRUCTURAL ANALYSIS</t>
  </si>
  <si>
    <t>TEMPORARY ENCLOSURE</t>
  </si>
  <si>
    <t>Others</t>
  </si>
  <si>
    <t>Not included in the technical reconciliation</t>
  </si>
  <si>
    <t>Strucutral analysis</t>
  </si>
  <si>
    <t>ms plate 6MM THK x 4' x 8' (cyclone)</t>
  </si>
  <si>
    <t>MS expansion bolt 3/4" dia</t>
  </si>
  <si>
    <t>MS Expanded metal 6mm x 1" x 2"</t>
  </si>
  <si>
    <t>Acetylyne</t>
  </si>
  <si>
    <t>Oxygen</t>
  </si>
  <si>
    <t>NDT LPT (internal only no 3rd party)</t>
  </si>
  <si>
    <t xml:space="preserve">ms plate 10MM THK </t>
  </si>
  <si>
    <t>Semi skilled</t>
  </si>
  <si>
    <t>38working days</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</si>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</sst>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0.00_)"/>
    <numFmt numFmtId="165" formatCode="[$-409]mmmm\ d\,\ yyyy;@"/>
    <numFmt numFmtId="166" formatCode="[$-409]d\-mmm\-yy;@"/>
    <numFmt numFmtId="167" formatCode="0.0."/>
    <numFmt numFmtId="168" formatCode="0."/>
    <numFmt numFmtId="169" formatCode="_(* #,##0.0_);_(* \(#,##0.0\);_(* &quot;-&quot;??_);_(@_)"/>
  </numFmts>
  <fonts count="44">
    <font>
      <sz val="10"/>
      <name val="Arial"/>
    </font>
    <font>
      <sz val="10"/>
      <name val="Courier"/>
      <family val="3"/>
    </font>
    <font>
      <sz val="20"/>
      <name val="Nestle Logo"/>
      <charset val="2"/>
    </font>
    <font>
      <i/>
      <sz val="10"/>
      <name val="Arial"/>
      <family val="2"/>
    </font>
    <font>
      <b/>
      <sz val="16"/>
      <name val="Arial"/>
      <family val="2"/>
    </font>
    <font>
      <b/>
      <sz val="10"/>
      <name val="Arial"/>
      <family val="2"/>
    </font>
    <font>
      <sz val="10"/>
      <name val="Arial"/>
      <family val="2"/>
    </font>
    <font>
      <sz val="10"/>
      <name val="Tahoma"/>
      <family val="2"/>
    </font>
    <font>
      <b/>
      <sz val="14"/>
      <name val="Arial"/>
      <family val="2"/>
    </font>
    <font>
      <sz val="10"/>
      <name val="Verdana"/>
      <family val="2"/>
    </font>
    <font>
      <b/>
      <sz val="12"/>
      <name val="Verdana"/>
      <family val="2"/>
    </font>
    <font>
      <b/>
      <sz val="11"/>
      <name val="Verdana"/>
      <family val="2"/>
    </font>
    <font>
      <sz val="11"/>
      <name val="Verdana"/>
      <family val="2"/>
    </font>
    <font>
      <b/>
      <sz val="12"/>
      <color theme="1"/>
      <name val="Verdana"/>
      <family val="2"/>
    </font>
    <font>
      <b/>
      <sz val="10"/>
      <color indexed="12"/>
      <name val="Verdana"/>
      <family val="2"/>
    </font>
    <font>
      <b/>
      <i/>
      <sz val="12"/>
      <name val="Verdana"/>
      <family val="2"/>
    </font>
    <font>
      <sz val="12"/>
      <name val="Verdana"/>
      <family val="2"/>
    </font>
    <font>
      <b/>
      <sz val="11"/>
      <color indexed="18"/>
      <name val="Verdana"/>
      <family val="2"/>
    </font>
    <font>
      <b/>
      <sz val="10"/>
      <color indexed="18"/>
      <name val="Verdana"/>
      <family val="2"/>
    </font>
    <font>
      <b/>
      <sz val="11"/>
      <color rgb="FF000099"/>
      <name val="Verdana"/>
      <family val="2"/>
    </font>
    <font>
      <b/>
      <sz val="11"/>
      <color rgb="FF21038F"/>
      <name val="Verdana"/>
      <family val="2"/>
    </font>
    <font>
      <sz val="11"/>
      <color rgb="FFFF0000"/>
      <name val="Verdana"/>
      <family val="2"/>
    </font>
    <font>
      <sz val="11"/>
      <color indexed="18"/>
      <name val="Verdana"/>
      <family val="2"/>
    </font>
    <font>
      <sz val="10"/>
      <color indexed="18"/>
      <name val="Verdana"/>
      <family val="2"/>
    </font>
    <font>
      <sz val="11"/>
      <name val="Arial"/>
      <family val="2"/>
    </font>
    <font>
      <b/>
      <sz val="11"/>
      <color rgb="FF000099"/>
      <name val="Arial"/>
      <family val="2"/>
    </font>
    <font>
      <sz val="11"/>
      <color theme="1"/>
      <name val="Verdana"/>
      <family val="2"/>
    </font>
    <font>
      <b/>
      <sz val="11"/>
      <name val="Arial"/>
      <family val="2"/>
    </font>
    <font>
      <b/>
      <sz val="11"/>
      <color theme="3"/>
      <name val="Verdana"/>
      <family val="2"/>
    </font>
    <font>
      <sz val="10"/>
      <color rgb="FF000099"/>
      <name val="Verdana"/>
      <family val="2"/>
    </font>
    <font>
      <sz val="10"/>
      <color rgb="FF21038F"/>
      <name val="Verdana"/>
      <family val="2"/>
    </font>
    <font>
      <b/>
      <i/>
      <sz val="11"/>
      <color rgb="FF21038F"/>
      <name val="Arial"/>
      <family val="2"/>
    </font>
    <font>
      <sz val="11"/>
      <color rgb="FF21038F"/>
      <name val="Arial"/>
      <family val="2"/>
    </font>
    <font>
      <sz val="10"/>
      <color rgb="FFFF0000"/>
      <name val="Verdana"/>
      <family val="2"/>
    </font>
    <font>
      <b/>
      <i/>
      <sz val="11"/>
      <name val="Arial"/>
      <family val="2"/>
    </font>
    <font>
      <b/>
      <sz val="11"/>
      <color indexed="18"/>
      <name val="Arial"/>
      <family val="2"/>
    </font>
    <font>
      <b/>
      <sz val="12"/>
      <color indexed="18"/>
      <name val="Verdana"/>
      <family val="2"/>
    </font>
    <font>
      <b/>
      <sz val="8"/>
      <name val="Arial"/>
      <family val="2"/>
    </font>
    <font>
      <b/>
      <sz val="11"/>
      <color indexed="12"/>
      <name val="Arial"/>
      <family val="2"/>
    </font>
    <font>
      <i/>
      <sz val="11"/>
      <name val="Verdana"/>
      <family val="2"/>
    </font>
    <font>
      <i/>
      <sz val="11"/>
      <name val="Arial"/>
      <family val="2"/>
    </font>
    <font>
      <b/>
      <u/>
      <sz val="10"/>
      <name val="Arial"/>
      <family val="2"/>
    </font>
    <font>
      <sz val="9"/>
      <name val="Arial"/>
      <family val="2"/>
    </font>
    <font>
      <b/>
      <sz val="10"/>
      <name val="Verdana"/>
      <family val="2"/>
    </font>
  </fonts>
  <fills count="7">
    <fill>
      <patternFill patternType="none"/>
    </fill>
    <fill>
      <patternFill patternType="gray125"/>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49">
    <border>
      <left/>
      <right/>
      <top/>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s>
  <cellStyleXfs count="4">
    <xf numFmtId="0" fontId="0" fillId="0" borderId="0"/>
    <xf numFmtId="43" fontId="6" fillId="0" borderId="0" applyFont="0" applyFill="0" applyBorder="0" applyAlignment="0" applyProtection="0"/>
    <xf numFmtId="164" fontId="1" fillId="0" borderId="0"/>
    <xf numFmtId="43" fontId="6" fillId="0" borderId="0" applyFont="0" applyFill="0" applyBorder="0" applyAlignment="0" applyProtection="0"/>
  </cellStyleXfs>
  <cellXfs count="383">
    <xf numFmtId="0" fontId="0" fillId="0" borderId="0" xfId="0"/>
    <xf numFmtId="0" fontId="6" fillId="0" borderId="0" xfId="2" applyNumberFormat="1" applyFont="1" applyAlignment="1">
      <alignment vertical="center"/>
    </xf>
    <xf numFmtId="0" fontId="6" fillId="0" borderId="0" xfId="2" applyNumberFormat="1" applyFont="1"/>
    <xf numFmtId="164" fontId="7" fillId="0" borderId="0" xfId="2" applyFont="1" applyBorder="1" applyAlignment="1">
      <alignment horizontal="left" vertical="center"/>
    </xf>
    <xf numFmtId="164" fontId="7" fillId="0" borderId="0" xfId="2" applyFont="1" applyBorder="1" applyAlignment="1">
      <alignment horizontal="left"/>
    </xf>
    <xf numFmtId="0" fontId="9" fillId="0" borderId="1" xfId="2" applyNumberFormat="1" applyFont="1" applyBorder="1"/>
    <xf numFmtId="0" fontId="9" fillId="0" borderId="2" xfId="2" applyNumberFormat="1" applyFont="1" applyBorder="1"/>
    <xf numFmtId="0" fontId="9" fillId="0" borderId="0" xfId="2" applyNumberFormat="1" applyFont="1" applyBorder="1" applyAlignment="1">
      <alignment horizontal="right"/>
    </xf>
    <xf numFmtId="0" fontId="9" fillId="0" borderId="0" xfId="2" applyNumberFormat="1" applyFont="1"/>
    <xf numFmtId="0" fontId="9" fillId="0" borderId="6" xfId="2" applyNumberFormat="1" applyFont="1" applyBorder="1"/>
    <xf numFmtId="0" fontId="9" fillId="0" borderId="0" xfId="2" applyNumberFormat="1" applyFont="1" applyBorder="1"/>
    <xf numFmtId="0" fontId="9" fillId="0" borderId="0" xfId="2" applyNumberFormat="1" applyFont="1" applyAlignment="1">
      <alignment vertical="center"/>
    </xf>
    <xf numFmtId="0" fontId="10" fillId="4" borderId="28" xfId="2" applyNumberFormat="1" applyFont="1" applyFill="1" applyBorder="1" applyAlignment="1">
      <alignment horizontal="center" vertical="center" wrapText="1"/>
    </xf>
    <xf numFmtId="0" fontId="10" fillId="4" borderId="29" xfId="2" applyNumberFormat="1" applyFont="1" applyFill="1" applyBorder="1" applyAlignment="1">
      <alignment horizontal="center" vertical="center" wrapText="1"/>
    </xf>
    <xf numFmtId="0" fontId="16" fillId="0" borderId="0" xfId="2" applyNumberFormat="1" applyFont="1" applyAlignment="1">
      <alignment vertical="center" wrapText="1"/>
    </xf>
    <xf numFmtId="0" fontId="9" fillId="0" borderId="28" xfId="0" applyFont="1" applyBorder="1" applyAlignment="1">
      <alignment horizontal="center" vertical="center"/>
    </xf>
    <xf numFmtId="2" fontId="9" fillId="0" borderId="28" xfId="0" applyNumberFormat="1" applyFont="1" applyBorder="1" applyAlignment="1">
      <alignment horizontal="center" vertical="center"/>
    </xf>
    <xf numFmtId="43" fontId="9" fillId="0" borderId="28" xfId="1" applyFont="1" applyBorder="1" applyAlignment="1">
      <alignment vertical="center"/>
    </xf>
    <xf numFmtId="43" fontId="9" fillId="0" borderId="29" xfId="1" applyFont="1" applyBorder="1" applyAlignment="1">
      <alignment vertical="center"/>
    </xf>
    <xf numFmtId="0" fontId="9" fillId="0" borderId="0" xfId="2" applyNumberFormat="1" applyFont="1" applyAlignment="1">
      <alignment vertical="center" shrinkToFit="1"/>
    </xf>
    <xf numFmtId="0" fontId="17" fillId="0" borderId="28" xfId="0" applyFont="1" applyBorder="1" applyAlignment="1">
      <alignment horizontal="center" vertical="center"/>
    </xf>
    <xf numFmtId="43" fontId="17" fillId="0" borderId="28" xfId="1" applyFont="1" applyBorder="1" applyAlignment="1">
      <alignment vertical="center"/>
    </xf>
    <xf numFmtId="43" fontId="17" fillId="0" borderId="29" xfId="1" applyFont="1" applyBorder="1" applyAlignment="1">
      <alignment vertical="center"/>
    </xf>
    <xf numFmtId="0" fontId="18" fillId="0" borderId="0" xfId="2" applyNumberFormat="1" applyFont="1" applyAlignment="1">
      <alignment vertical="center" shrinkToFit="1"/>
    </xf>
    <xf numFmtId="43" fontId="19" fillId="0" borderId="29" xfId="1" applyFont="1" applyBorder="1" applyAlignment="1">
      <alignment vertical="center"/>
    </xf>
    <xf numFmtId="0" fontId="12" fillId="0" borderId="28" xfId="0" applyFont="1" applyBorder="1" applyAlignment="1">
      <alignment horizontal="center" vertical="center"/>
    </xf>
    <xf numFmtId="0" fontId="12" fillId="0" borderId="26" xfId="0" applyFont="1" applyBorder="1" applyAlignment="1">
      <alignment horizontal="center" vertical="center"/>
    </xf>
    <xf numFmtId="43" fontId="12" fillId="0" borderId="28" xfId="1" applyFont="1" applyBorder="1" applyAlignment="1">
      <alignment vertical="center"/>
    </xf>
    <xf numFmtId="43" fontId="12" fillId="0" borderId="29" xfId="1" applyFont="1" applyBorder="1" applyAlignment="1">
      <alignment vertical="center"/>
    </xf>
    <xf numFmtId="43" fontId="20" fillId="0" borderId="29" xfId="1" applyFont="1" applyBorder="1" applyAlignment="1">
      <alignment vertical="center"/>
    </xf>
    <xf numFmtId="0" fontId="12" fillId="2" borderId="26" xfId="0" applyFont="1" applyFill="1" applyBorder="1" applyAlignment="1">
      <alignment horizontal="center" vertical="center"/>
    </xf>
    <xf numFmtId="0" fontId="12" fillId="2" borderId="22" xfId="0" applyFont="1" applyFill="1" applyBorder="1" applyAlignment="1">
      <alignment horizontal="center" vertical="center"/>
    </xf>
    <xf numFmtId="0" fontId="19" fillId="2" borderId="26" xfId="0" applyFont="1" applyFill="1" applyBorder="1" applyAlignment="1">
      <alignment horizontal="right" vertical="center"/>
    </xf>
    <xf numFmtId="0" fontId="22" fillId="0" borderId="28" xfId="0" applyFont="1" applyBorder="1" applyAlignment="1">
      <alignment horizontal="center" vertical="center"/>
    </xf>
    <xf numFmtId="2" fontId="22" fillId="0" borderId="22" xfId="0" applyNumberFormat="1" applyFont="1" applyBorder="1" applyAlignment="1">
      <alignment horizontal="center" vertical="center"/>
    </xf>
    <xf numFmtId="43" fontId="22" fillId="0" borderId="28" xfId="1" applyFont="1" applyBorder="1" applyAlignment="1">
      <alignment vertical="center"/>
    </xf>
    <xf numFmtId="43" fontId="17" fillId="0" borderId="29" xfId="1" applyFont="1" applyFill="1" applyBorder="1" applyAlignment="1">
      <alignment vertical="center"/>
    </xf>
    <xf numFmtId="0" fontId="23" fillId="0" borderId="0" xfId="2" applyNumberFormat="1" applyFont="1" applyAlignment="1">
      <alignment vertical="center" shrinkToFit="1"/>
    </xf>
    <xf numFmtId="0" fontId="24" fillId="0" borderId="30" xfId="0" applyFont="1" applyBorder="1" applyAlignment="1">
      <alignment horizontal="center" vertical="center"/>
    </xf>
    <xf numFmtId="43" fontId="12" fillId="0" borderId="31" xfId="1" applyFont="1" applyBorder="1" applyAlignment="1">
      <alignment vertical="center"/>
    </xf>
    <xf numFmtId="0" fontId="12" fillId="5" borderId="31" xfId="0" applyFont="1" applyFill="1" applyBorder="1" applyAlignment="1">
      <alignment horizontal="center" vertical="center"/>
    </xf>
    <xf numFmtId="37" fontId="12" fillId="5" borderId="31" xfId="1" applyNumberFormat="1" applyFont="1" applyFill="1" applyBorder="1" applyAlignment="1">
      <alignment horizontal="center" vertical="center"/>
    </xf>
    <xf numFmtId="43" fontId="12" fillId="5" borderId="29" xfId="1" applyFont="1" applyFill="1" applyBorder="1" applyAlignment="1">
      <alignment vertical="center"/>
    </xf>
    <xf numFmtId="0" fontId="23" fillId="5" borderId="0" xfId="2" applyNumberFormat="1" applyFont="1" applyFill="1" applyAlignment="1">
      <alignment vertical="center" shrinkToFit="1"/>
    </xf>
    <xf numFmtId="43" fontId="12" fillId="5" borderId="31" xfId="1" applyFont="1" applyFill="1" applyBorder="1" applyAlignment="1">
      <alignment horizontal="center" vertical="center"/>
    </xf>
    <xf numFmtId="43" fontId="19" fillId="5" borderId="29" xfId="1" applyFont="1" applyFill="1" applyBorder="1" applyAlignment="1">
      <alignment vertical="center"/>
    </xf>
    <xf numFmtId="1" fontId="12" fillId="5" borderId="13" xfId="0" applyNumberFormat="1" applyFont="1" applyFill="1" applyBorder="1" applyAlignment="1">
      <alignment horizontal="center" vertical="center"/>
    </xf>
    <xf numFmtId="0" fontId="23" fillId="5" borderId="0" xfId="2" applyNumberFormat="1" applyFont="1" applyFill="1" applyBorder="1" applyAlignment="1">
      <alignment vertical="center" shrinkToFit="1"/>
    </xf>
    <xf numFmtId="43" fontId="12" fillId="5" borderId="28" xfId="1" applyFont="1" applyFill="1" applyBorder="1" applyAlignment="1">
      <alignment vertical="center"/>
    </xf>
    <xf numFmtId="0" fontId="22" fillId="5" borderId="31" xfId="0" applyFont="1" applyFill="1" applyBorder="1" applyAlignment="1">
      <alignment horizontal="center" vertical="center"/>
    </xf>
    <xf numFmtId="2" fontId="22" fillId="5" borderId="13" xfId="0" applyNumberFormat="1" applyFont="1" applyFill="1" applyBorder="1" applyAlignment="1">
      <alignment horizontal="center" vertical="center"/>
    </xf>
    <xf numFmtId="43" fontId="22" fillId="5" borderId="31" xfId="1" applyFont="1" applyFill="1" applyBorder="1" applyAlignment="1">
      <alignment vertical="center"/>
    </xf>
    <xf numFmtId="0" fontId="22" fillId="0" borderId="31" xfId="0" applyFont="1" applyBorder="1" applyAlignment="1">
      <alignment horizontal="center" vertical="center"/>
    </xf>
    <xf numFmtId="2" fontId="22" fillId="0" borderId="13" xfId="0" applyNumberFormat="1" applyFont="1" applyBorder="1" applyAlignment="1">
      <alignment horizontal="center" vertical="center"/>
    </xf>
    <xf numFmtId="43" fontId="22" fillId="0" borderId="31" xfId="1" applyFont="1" applyBorder="1" applyAlignment="1">
      <alignment vertical="center"/>
    </xf>
    <xf numFmtId="0" fontId="26" fillId="0" borderId="31" xfId="0" applyFont="1" applyBorder="1" applyAlignment="1">
      <alignment horizontal="center" vertical="center"/>
    </xf>
    <xf numFmtId="0" fontId="12" fillId="0" borderId="13" xfId="0" applyNumberFormat="1" applyFont="1" applyBorder="1" applyAlignment="1">
      <alignment horizontal="center" vertical="center"/>
    </xf>
    <xf numFmtId="0" fontId="26" fillId="0" borderId="28" xfId="0" applyFont="1" applyBorder="1" applyAlignment="1">
      <alignment horizontal="center" vertical="center"/>
    </xf>
    <xf numFmtId="0" fontId="12" fillId="0" borderId="22" xfId="0" applyNumberFormat="1" applyFont="1" applyBorder="1" applyAlignment="1">
      <alignment horizontal="center" vertical="center"/>
    </xf>
    <xf numFmtId="43" fontId="28" fillId="0" borderId="29" xfId="1" applyFont="1" applyBorder="1" applyAlignment="1">
      <alignment vertical="center"/>
    </xf>
    <xf numFmtId="2" fontId="12" fillId="0" borderId="13" xfId="0" applyNumberFormat="1" applyFont="1" applyBorder="1" applyAlignment="1">
      <alignment horizontal="center" vertical="center" wrapText="1"/>
    </xf>
    <xf numFmtId="43" fontId="12" fillId="0" borderId="31" xfId="1" applyFont="1" applyBorder="1" applyAlignment="1">
      <alignment horizontal="center" vertical="center" wrapText="1"/>
    </xf>
    <xf numFmtId="43" fontId="12" fillId="0" borderId="29" xfId="1" applyFont="1" applyBorder="1" applyAlignment="1">
      <alignment horizontal="center" vertical="center"/>
    </xf>
    <xf numFmtId="0" fontId="23" fillId="0" borderId="0" xfId="2" applyNumberFormat="1" applyFont="1" applyBorder="1" applyAlignment="1">
      <alignment vertical="center" shrinkToFit="1"/>
    </xf>
    <xf numFmtId="2" fontId="26" fillId="0" borderId="13" xfId="0" applyNumberFormat="1" applyFont="1" applyBorder="1" applyAlignment="1">
      <alignment horizontal="center" vertical="center"/>
    </xf>
    <xf numFmtId="43" fontId="26" fillId="0" borderId="31" xfId="1" applyFont="1" applyBorder="1" applyAlignment="1">
      <alignment vertical="center"/>
    </xf>
    <xf numFmtId="0" fontId="23" fillId="0" borderId="0" xfId="2" applyNumberFormat="1" applyFont="1" applyBorder="1" applyAlignment="1">
      <alignment horizontal="center" vertical="center" shrinkToFit="1"/>
    </xf>
    <xf numFmtId="43" fontId="29" fillId="0" borderId="0" xfId="1" applyFont="1" applyBorder="1" applyAlignment="1">
      <alignment vertical="center"/>
    </xf>
    <xf numFmtId="10" fontId="29" fillId="0" borderId="0" xfId="2" applyNumberFormat="1" applyFont="1" applyBorder="1" applyAlignment="1">
      <alignment horizontal="center" vertical="center" shrinkToFit="1"/>
    </xf>
    <xf numFmtId="9" fontId="23" fillId="0" borderId="0" xfId="2" applyNumberFormat="1" applyFont="1" applyBorder="1" applyAlignment="1">
      <alignment horizontal="center" vertical="center" shrinkToFit="1"/>
    </xf>
    <xf numFmtId="4" fontId="23" fillId="0" borderId="0" xfId="2" applyNumberFormat="1" applyFont="1" applyBorder="1" applyAlignment="1">
      <alignment vertical="center" shrinkToFit="1"/>
    </xf>
    <xf numFmtId="10" fontId="23" fillId="0" borderId="0" xfId="2" applyNumberFormat="1" applyFont="1" applyBorder="1" applyAlignment="1">
      <alignment horizontal="center" vertical="center" shrinkToFit="1"/>
    </xf>
    <xf numFmtId="43" fontId="30" fillId="0" borderId="0" xfId="1" applyFont="1" applyBorder="1" applyAlignment="1">
      <alignment vertical="center"/>
    </xf>
    <xf numFmtId="9" fontId="33" fillId="0" borderId="0" xfId="2" applyNumberFormat="1" applyFont="1" applyBorder="1" applyAlignment="1">
      <alignment horizontal="center" vertical="center" shrinkToFit="1"/>
    </xf>
    <xf numFmtId="10" fontId="33" fillId="0" borderId="0" xfId="2" applyNumberFormat="1" applyFont="1" applyBorder="1" applyAlignment="1">
      <alignment horizontal="center" vertical="center" shrinkToFit="1"/>
    </xf>
    <xf numFmtId="10" fontId="23" fillId="0" borderId="0" xfId="2" applyNumberFormat="1" applyFont="1" applyBorder="1" applyAlignment="1">
      <alignment vertical="center" shrinkToFit="1"/>
    </xf>
    <xf numFmtId="4" fontId="23" fillId="6" borderId="0" xfId="2" applyNumberFormat="1" applyFont="1" applyFill="1" applyBorder="1" applyAlignment="1">
      <alignment vertical="center" shrinkToFit="1"/>
    </xf>
    <xf numFmtId="0" fontId="17" fillId="0" borderId="38" xfId="0" applyFont="1" applyBorder="1" applyAlignment="1">
      <alignment horizontal="left" vertical="center" wrapText="1"/>
    </xf>
    <xf numFmtId="0" fontId="17" fillId="0" borderId="19" xfId="0" applyFont="1" applyBorder="1" applyAlignment="1">
      <alignment horizontal="left" vertical="center" wrapText="1"/>
    </xf>
    <xf numFmtId="43" fontId="17" fillId="0" borderId="38" xfId="1" applyFont="1" applyBorder="1" applyAlignment="1">
      <alignment horizontal="right" vertical="center" wrapText="1"/>
    </xf>
    <xf numFmtId="43" fontId="36" fillId="3" borderId="39" xfId="1" applyNumberFormat="1" applyFont="1" applyFill="1" applyBorder="1" applyAlignment="1">
      <alignment vertical="center" wrapText="1"/>
    </xf>
    <xf numFmtId="0" fontId="36" fillId="0" borderId="0" xfId="2" applyNumberFormat="1" applyFont="1" applyAlignment="1">
      <alignment vertical="center" shrinkToFit="1"/>
    </xf>
    <xf numFmtId="0" fontId="24" fillId="0" borderId="6" xfId="2" applyNumberFormat="1" applyFont="1" applyBorder="1" applyAlignment="1"/>
    <xf numFmtId="0" fontId="24" fillId="0" borderId="0" xfId="2" applyNumberFormat="1" applyFont="1" applyBorder="1" applyAlignment="1"/>
    <xf numFmtId="0" fontId="24" fillId="0" borderId="0" xfId="2" applyNumberFormat="1" applyFont="1" applyBorder="1"/>
    <xf numFmtId="0" fontId="24" fillId="0" borderId="11" xfId="2" applyNumberFormat="1" applyFont="1" applyBorder="1"/>
    <xf numFmtId="0" fontId="5" fillId="0" borderId="0" xfId="2" applyNumberFormat="1" applyFont="1" applyAlignment="1">
      <alignment vertical="center"/>
    </xf>
    <xf numFmtId="0" fontId="37" fillId="0" borderId="0" xfId="2" applyNumberFormat="1" applyFont="1" applyBorder="1" applyAlignment="1">
      <alignment vertical="center"/>
    </xf>
    <xf numFmtId="0" fontId="5" fillId="0" borderId="0" xfId="2" applyNumberFormat="1" applyFont="1"/>
    <xf numFmtId="2" fontId="26" fillId="0" borderId="29" xfId="1" applyNumberFormat="1" applyFont="1" applyBorder="1" applyAlignment="1">
      <alignment vertical="center"/>
    </xf>
    <xf numFmtId="167" fontId="12" fillId="5" borderId="26" xfId="2" applyNumberFormat="1" applyFont="1" applyFill="1" applyBorder="1" applyAlignment="1">
      <alignment vertical="center"/>
    </xf>
    <xf numFmtId="167" fontId="12" fillId="0" borderId="26" xfId="0" applyNumberFormat="1" applyFont="1" applyBorder="1" applyAlignment="1">
      <alignment vertical="center"/>
    </xf>
    <xf numFmtId="43" fontId="10" fillId="4" borderId="28" xfId="1" applyFont="1" applyFill="1" applyBorder="1" applyAlignment="1">
      <alignment horizontal="center" vertical="center" wrapText="1"/>
    </xf>
    <xf numFmtId="43" fontId="12" fillId="0" borderId="28" xfId="1" applyFont="1" applyBorder="1" applyAlignment="1">
      <alignment horizontal="center" vertical="center" shrinkToFit="1"/>
    </xf>
    <xf numFmtId="43" fontId="12" fillId="5" borderId="12" xfId="1" applyFont="1" applyFill="1" applyBorder="1" applyAlignment="1">
      <alignment horizontal="center" vertical="center"/>
    </xf>
    <xf numFmtId="43" fontId="24" fillId="0" borderId="0" xfId="1" applyFont="1" applyBorder="1"/>
    <xf numFmtId="43" fontId="6" fillId="0" borderId="0" xfId="1" applyFont="1"/>
    <xf numFmtId="37" fontId="12" fillId="5" borderId="28" xfId="1" applyNumberFormat="1" applyFont="1" applyFill="1" applyBorder="1" applyAlignment="1">
      <alignment horizontal="center" vertical="center"/>
    </xf>
    <xf numFmtId="0" fontId="24" fillId="0" borderId="13" xfId="0" applyFont="1" applyBorder="1" applyAlignment="1">
      <alignment horizontal="center" vertical="center"/>
    </xf>
    <xf numFmtId="43" fontId="26" fillId="0" borderId="31" xfId="1" applyFont="1" applyBorder="1" applyAlignment="1">
      <alignment horizontal="center" vertical="center"/>
    </xf>
    <xf numFmtId="169" fontId="7" fillId="0" borderId="0" xfId="1" applyNumberFormat="1" applyFont="1" applyBorder="1" applyAlignment="1">
      <alignment horizontal="center"/>
    </xf>
    <xf numFmtId="169" fontId="10" fillId="4" borderId="26" xfId="1" applyNumberFormat="1" applyFont="1" applyFill="1" applyBorder="1" applyAlignment="1">
      <alignment horizontal="center" vertical="center" wrapText="1"/>
    </xf>
    <xf numFmtId="169" fontId="9" fillId="2" borderId="26" xfId="1" applyNumberFormat="1" applyFont="1" applyFill="1" applyBorder="1" applyAlignment="1">
      <alignment horizontal="center" vertical="center"/>
    </xf>
    <xf numFmtId="169" fontId="17" fillId="0" borderId="26" xfId="1" applyNumberFormat="1" applyFont="1" applyBorder="1" applyAlignment="1">
      <alignment horizontal="center" vertical="center"/>
    </xf>
    <xf numFmtId="169" fontId="12" fillId="0" borderId="28" xfId="1" applyNumberFormat="1" applyFont="1" applyBorder="1" applyAlignment="1">
      <alignment horizontal="center" vertical="center" shrinkToFit="1"/>
    </xf>
    <xf numFmtId="169" fontId="12" fillId="0" borderId="26" xfId="1" applyNumberFormat="1" applyFont="1" applyBorder="1" applyAlignment="1">
      <alignment horizontal="center" vertical="center" shrinkToFit="1"/>
    </xf>
    <xf numFmtId="169" fontId="17" fillId="5" borderId="30" xfId="1" applyNumberFormat="1" applyFont="1" applyFill="1" applyBorder="1" applyAlignment="1">
      <alignment horizontal="center" vertical="center"/>
    </xf>
    <xf numFmtId="169" fontId="12" fillId="5" borderId="31" xfId="1" applyNumberFormat="1" applyFont="1" applyFill="1" applyBorder="1" applyAlignment="1">
      <alignment vertical="center"/>
    </xf>
    <xf numFmtId="169" fontId="24" fillId="5" borderId="30" xfId="1" applyNumberFormat="1" applyFont="1" applyFill="1" applyBorder="1" applyAlignment="1">
      <alignment horizontal="center" vertical="center"/>
    </xf>
    <xf numFmtId="169" fontId="24" fillId="0" borderId="30" xfId="1" applyNumberFormat="1" applyFont="1" applyBorder="1" applyAlignment="1">
      <alignment horizontal="center" vertical="center"/>
    </xf>
    <xf numFmtId="169" fontId="24" fillId="0" borderId="28" xfId="1" applyNumberFormat="1" applyFont="1" applyBorder="1" applyAlignment="1">
      <alignment horizontal="center" vertical="center"/>
    </xf>
    <xf numFmtId="169" fontId="17" fillId="0" borderId="30" xfId="1" applyNumberFormat="1" applyFont="1" applyBorder="1" applyAlignment="1">
      <alignment horizontal="center" vertical="center"/>
    </xf>
    <xf numFmtId="169" fontId="20" fillId="0" borderId="28" xfId="1" applyNumberFormat="1" applyFont="1" applyBorder="1" applyAlignment="1">
      <alignment horizontal="center" vertical="center"/>
    </xf>
    <xf numFmtId="169" fontId="20" fillId="0" borderId="30" xfId="1" applyNumberFormat="1" applyFont="1" applyBorder="1" applyAlignment="1">
      <alignment vertical="center"/>
    </xf>
    <xf numFmtId="169" fontId="24" fillId="0" borderId="30" xfId="1" applyNumberFormat="1" applyFont="1" applyBorder="1" applyAlignment="1">
      <alignment horizontal="center" vertical="center" wrapText="1"/>
    </xf>
    <xf numFmtId="169" fontId="35" fillId="0" borderId="36" xfId="1" applyNumberFormat="1" applyFont="1" applyBorder="1" applyAlignment="1">
      <alignment horizontal="center" vertical="center" wrapText="1"/>
    </xf>
    <xf numFmtId="169" fontId="24" fillId="0" borderId="0" xfId="1" applyNumberFormat="1" applyFont="1" applyBorder="1" applyAlignment="1">
      <alignment horizontal="center"/>
    </xf>
    <xf numFmtId="169" fontId="24" fillId="0" borderId="2" xfId="1" applyNumberFormat="1" applyFont="1" applyBorder="1" applyAlignment="1">
      <alignment horizontal="center" vertical="center" wrapText="1"/>
    </xf>
    <xf numFmtId="169" fontId="24" fillId="0" borderId="9" xfId="1" applyNumberFormat="1" applyFont="1" applyBorder="1" applyAlignment="1">
      <alignment horizontal="center" vertical="center" wrapText="1"/>
    </xf>
    <xf numFmtId="169" fontId="38" fillId="0" borderId="22" xfId="1" applyNumberFormat="1" applyFont="1" applyBorder="1" applyAlignment="1">
      <alignment horizontal="center"/>
    </xf>
    <xf numFmtId="169" fontId="39" fillId="0" borderId="33" xfId="1" applyNumberFormat="1" applyFont="1" applyBorder="1" applyAlignment="1">
      <alignment horizontal="center" vertical="top"/>
    </xf>
    <xf numFmtId="169" fontId="6" fillId="0" borderId="0" xfId="1" applyNumberFormat="1" applyFont="1" applyAlignment="1">
      <alignment horizontal="center"/>
    </xf>
    <xf numFmtId="37" fontId="24" fillId="0" borderId="30" xfId="1" applyNumberFormat="1" applyFont="1" applyBorder="1" applyAlignment="1">
      <alignment horizontal="center" vertical="center"/>
    </xf>
    <xf numFmtId="37" fontId="24" fillId="0" borderId="31" xfId="1" applyNumberFormat="1" applyFont="1" applyBorder="1" applyAlignment="1">
      <alignment horizontal="center" vertical="center"/>
    </xf>
    <xf numFmtId="37" fontId="12" fillId="0" borderId="28" xfId="1" applyNumberFormat="1" applyFont="1" applyBorder="1" applyAlignment="1">
      <alignment horizontal="center" vertical="center"/>
    </xf>
    <xf numFmtId="0" fontId="12" fillId="0" borderId="0" xfId="2" applyNumberFormat="1" applyFont="1" applyAlignment="1">
      <alignment vertical="center" shrinkToFit="1"/>
    </xf>
    <xf numFmtId="0" fontId="12" fillId="2" borderId="25" xfId="0" applyFont="1" applyFill="1" applyBorder="1" applyAlignment="1">
      <alignment vertical="center"/>
    </xf>
    <xf numFmtId="0" fontId="12" fillId="2" borderId="23" xfId="0" applyFont="1" applyFill="1" applyBorder="1" applyAlignment="1">
      <alignment vertical="center"/>
    </xf>
    <xf numFmtId="0" fontId="22" fillId="0" borderId="0" xfId="2" applyNumberFormat="1" applyFont="1" applyBorder="1" applyAlignment="1">
      <alignment vertical="center" shrinkToFit="1"/>
    </xf>
    <xf numFmtId="0" fontId="6" fillId="0" borderId="0" xfId="2" applyNumberFormat="1" applyFont="1" applyBorder="1" applyAlignment="1">
      <alignment vertical="center"/>
    </xf>
    <xf numFmtId="0" fontId="9" fillId="0" borderId="2" xfId="2" applyNumberFormat="1" applyFont="1" applyBorder="1" applyAlignment="1">
      <alignment horizontal="right"/>
    </xf>
    <xf numFmtId="169" fontId="42" fillId="0" borderId="30" xfId="1" applyNumberFormat="1" applyFont="1" applyBorder="1" applyAlignment="1">
      <alignment horizontal="center" vertical="center"/>
    </xf>
    <xf numFmtId="43" fontId="11" fillId="0" borderId="44" xfId="1" applyFont="1" applyBorder="1" applyAlignment="1">
      <alignment vertical="center"/>
    </xf>
    <xf numFmtId="168" fontId="17" fillId="0" borderId="25" xfId="2" applyNumberFormat="1" applyFont="1" applyBorder="1" applyAlignment="1">
      <alignment horizontal="center" vertical="center"/>
    </xf>
    <xf numFmtId="167" fontId="12" fillId="2" borderId="25" xfId="2" applyNumberFormat="1" applyFont="1" applyFill="1" applyBorder="1" applyAlignment="1">
      <alignment horizontal="center" vertical="center"/>
    </xf>
    <xf numFmtId="167" fontId="12" fillId="2" borderId="26" xfId="2" applyNumberFormat="1" applyFont="1" applyFill="1" applyBorder="1" applyAlignment="1">
      <alignment horizontal="center" vertical="center"/>
    </xf>
    <xf numFmtId="0" fontId="12" fillId="2" borderId="27" xfId="0" applyFont="1" applyFill="1" applyBorder="1" applyAlignment="1">
      <alignment horizontal="left" vertical="center"/>
    </xf>
    <xf numFmtId="0" fontId="12" fillId="2" borderId="22" xfId="0" applyFont="1" applyFill="1" applyBorder="1" applyAlignment="1">
      <alignment horizontal="left" vertical="center"/>
    </xf>
    <xf numFmtId="0" fontId="12" fillId="2" borderId="26" xfId="0" applyFont="1" applyFill="1" applyBorder="1" applyAlignment="1">
      <alignment horizontal="left" vertical="center"/>
    </xf>
    <xf numFmtId="0" fontId="24" fillId="0" borderId="22" xfId="0" applyFont="1" applyBorder="1" applyAlignment="1">
      <alignment vertical="center"/>
    </xf>
    <xf numFmtId="167" fontId="12" fillId="0" borderId="25" xfId="2" applyNumberFormat="1" applyFont="1" applyBorder="1" applyAlignment="1">
      <alignment vertical="center"/>
    </xf>
    <xf numFmtId="0" fontId="6" fillId="0" borderId="0" xfId="2" applyNumberFormat="1" applyFont="1" applyAlignment="1">
      <alignment horizontal="left" vertical="justify" wrapText="1" indent="1"/>
    </xf>
    <xf numFmtId="0" fontId="6" fillId="0" borderId="0" xfId="2" applyNumberFormat="1" applyFont="1" applyBorder="1" applyAlignment="1">
      <alignment horizontal="left" vertical="justify" wrapText="1" indent="1"/>
    </xf>
    <xf numFmtId="168" fontId="17" fillId="0" borderId="26" xfId="2" applyNumberFormat="1" applyFont="1" applyBorder="1" applyAlignment="1">
      <alignment horizontal="center" vertical="center"/>
    </xf>
    <xf numFmtId="167" fontId="12" fillId="5" borderId="25" xfId="2" applyNumberFormat="1" applyFont="1" applyFill="1" applyBorder="1" applyAlignment="1">
      <alignment vertical="center"/>
    </xf>
    <xf numFmtId="0" fontId="12" fillId="2" borderId="22" xfId="0" applyFont="1" applyFill="1" applyBorder="1" applyAlignment="1">
      <alignment vertical="center"/>
    </xf>
    <xf numFmtId="0" fontId="15" fillId="0" borderId="22" xfId="2" applyNumberFormat="1" applyFont="1" applyBorder="1" applyAlignment="1">
      <alignment horizontal="center" vertical="center"/>
    </xf>
    <xf numFmtId="0" fontId="15" fillId="0" borderId="23" xfId="2" applyNumberFormat="1" applyFont="1" applyBorder="1" applyAlignment="1">
      <alignment horizontal="center" vertical="center"/>
    </xf>
    <xf numFmtId="0" fontId="24" fillId="0" borderId="22" xfId="0" applyFont="1" applyBorder="1" applyAlignment="1">
      <alignment vertical="center"/>
    </xf>
    <xf numFmtId="167" fontId="12" fillId="0" borderId="25" xfId="2" applyNumberFormat="1" applyFont="1" applyBorder="1" applyAlignment="1">
      <alignment horizontal="center" vertical="center"/>
    </xf>
    <xf numFmtId="167" fontId="12" fillId="0" borderId="26" xfId="0" applyNumberFormat="1" applyFont="1" applyBorder="1" applyAlignment="1">
      <alignment horizontal="center" vertical="center"/>
    </xf>
    <xf numFmtId="167" fontId="12" fillId="0" borderId="25" xfId="2" applyNumberFormat="1" applyFont="1" applyBorder="1" applyAlignment="1">
      <alignment vertical="center"/>
    </xf>
    <xf numFmtId="0" fontId="15" fillId="0" borderId="0" xfId="2" applyNumberFormat="1" applyFont="1" applyBorder="1" applyAlignment="1">
      <alignment horizontal="center" vertical="center"/>
    </xf>
    <xf numFmtId="0" fontId="5" fillId="0" borderId="0" xfId="2" applyNumberFormat="1" applyFont="1" applyFill="1" applyBorder="1" applyAlignment="1">
      <alignment horizontal="center" vertical="center"/>
    </xf>
    <xf numFmtId="0" fontId="10" fillId="4" borderId="45" xfId="2" applyNumberFormat="1" applyFont="1" applyFill="1" applyBorder="1" applyAlignment="1">
      <alignment horizontal="center" vertical="center" wrapText="1"/>
    </xf>
    <xf numFmtId="43" fontId="10" fillId="4" borderId="45" xfId="1" applyFont="1" applyFill="1" applyBorder="1" applyAlignment="1">
      <alignment horizontal="center" vertical="center" wrapText="1"/>
    </xf>
    <xf numFmtId="0" fontId="10" fillId="4" borderId="46" xfId="2" applyNumberFormat="1" applyFont="1" applyFill="1" applyBorder="1" applyAlignment="1">
      <alignment horizontal="center" vertical="center" wrapText="1"/>
    </xf>
    <xf numFmtId="169" fontId="10" fillId="4" borderId="40" xfId="1" applyNumberFormat="1" applyFont="1" applyFill="1" applyBorder="1" applyAlignment="1">
      <alignment horizontal="center" vertical="center" wrapText="1"/>
    </xf>
    <xf numFmtId="0" fontId="9" fillId="0" borderId="9" xfId="2" applyNumberFormat="1" applyFont="1" applyBorder="1" applyAlignment="1">
      <alignment horizontal="right"/>
    </xf>
    <xf numFmtId="0" fontId="15" fillId="0" borderId="9" xfId="2" applyNumberFormat="1" applyFont="1" applyBorder="1" applyAlignment="1">
      <alignment horizontal="center" vertical="center"/>
    </xf>
    <xf numFmtId="0" fontId="0" fillId="0" borderId="9" xfId="0" applyBorder="1" applyAlignment="1"/>
    <xf numFmtId="43" fontId="7" fillId="0" borderId="0" xfId="1" applyFont="1" applyBorder="1" applyAlignment="1">
      <alignment horizontal="left"/>
    </xf>
    <xf numFmtId="164" fontId="7" fillId="0" borderId="2" xfId="2" applyFont="1" applyBorder="1" applyAlignment="1">
      <alignment horizontal="left"/>
    </xf>
    <xf numFmtId="43" fontId="7" fillId="0" borderId="2" xfId="1" applyFont="1" applyBorder="1" applyAlignment="1">
      <alignment horizontal="left"/>
    </xf>
    <xf numFmtId="37" fontId="12" fillId="5" borderId="30" xfId="1" applyNumberFormat="1" applyFont="1" applyFill="1" applyBorder="1" applyAlignment="1">
      <alignment horizontal="center" vertical="center"/>
    </xf>
    <xf numFmtId="0" fontId="10" fillId="0" borderId="9" xfId="2" applyNumberFormat="1" applyFont="1" applyBorder="1" applyAlignment="1">
      <alignment horizontal="left"/>
    </xf>
    <xf numFmtId="0" fontId="10" fillId="0" borderId="9" xfId="2" quotePrefix="1" applyNumberFormat="1" applyFont="1" applyBorder="1" applyAlignment="1">
      <alignment horizontal="left"/>
    </xf>
    <xf numFmtId="0" fontId="6" fillId="0" borderId="9" xfId="2" applyNumberFormat="1" applyFont="1" applyBorder="1" applyAlignment="1">
      <alignment vertical="center"/>
    </xf>
    <xf numFmtId="43" fontId="26" fillId="5" borderId="29" xfId="1" applyFont="1" applyFill="1" applyBorder="1" applyAlignment="1">
      <alignment vertical="center"/>
    </xf>
    <xf numFmtId="43" fontId="26" fillId="0" borderId="29" xfId="1" applyFont="1" applyBorder="1" applyAlignment="1">
      <alignment vertical="center"/>
    </xf>
    <xf numFmtId="0" fontId="31" fillId="0" borderId="27" xfId="0" applyFont="1" applyBorder="1" applyAlignment="1">
      <alignment horizontal="left" vertical="center"/>
    </xf>
    <xf numFmtId="0" fontId="32" fillId="0" borderId="22" xfId="0" applyFont="1" applyBorder="1" applyAlignment="1">
      <alignment vertical="center"/>
    </xf>
    <xf numFmtId="0" fontId="32" fillId="0" borderId="26" xfId="0" applyFont="1" applyBorder="1" applyAlignment="1">
      <alignment vertical="center"/>
    </xf>
    <xf numFmtId="167" fontId="12" fillId="5" borderId="25" xfId="2" applyNumberFormat="1" applyFont="1" applyFill="1" applyBorder="1" applyAlignment="1">
      <alignment horizontal="center" vertical="center"/>
    </xf>
    <xf numFmtId="167" fontId="12" fillId="5" borderId="26" xfId="2" applyNumberFormat="1" applyFont="1" applyFill="1" applyBorder="1" applyAlignment="1">
      <alignment horizontal="center" vertical="center"/>
    </xf>
    <xf numFmtId="0" fontId="24" fillId="0" borderId="27" xfId="0" applyFont="1" applyBorder="1" applyAlignment="1">
      <alignment horizontal="left" vertical="center"/>
    </xf>
    <xf numFmtId="0" fontId="24" fillId="0" borderId="22" xfId="0" applyFont="1" applyBorder="1" applyAlignment="1">
      <alignment vertical="center"/>
    </xf>
    <xf numFmtId="0" fontId="24" fillId="0" borderId="26" xfId="0" applyFont="1" applyBorder="1" applyAlignment="1">
      <alignment vertical="center"/>
    </xf>
    <xf numFmtId="0" fontId="12" fillId="5" borderId="27" xfId="0" applyFont="1" applyFill="1" applyBorder="1" applyAlignment="1">
      <alignment horizontal="left" vertical="center" wrapText="1"/>
    </xf>
    <xf numFmtId="0" fontId="12" fillId="5" borderId="22" xfId="0" applyFont="1" applyFill="1" applyBorder="1" applyAlignment="1">
      <alignment horizontal="left" vertical="center" wrapText="1"/>
    </xf>
    <xf numFmtId="0" fontId="12" fillId="5" borderId="26" xfId="0" applyFont="1" applyFill="1" applyBorder="1" applyAlignment="1">
      <alignment horizontal="left" vertical="center" wrapText="1"/>
    </xf>
    <xf numFmtId="167" fontId="12" fillId="0" borderId="25" xfId="2" applyNumberFormat="1" applyFont="1" applyBorder="1" applyAlignment="1">
      <alignment horizontal="center" vertical="center"/>
    </xf>
    <xf numFmtId="167" fontId="12" fillId="0" borderId="26" xfId="2" applyNumberFormat="1" applyFont="1" applyBorder="1" applyAlignment="1">
      <alignment horizontal="center" vertical="center"/>
    </xf>
    <xf numFmtId="0" fontId="12" fillId="0" borderId="27" xfId="0" applyFont="1" applyBorder="1" applyAlignment="1">
      <alignment horizontal="left" vertical="top"/>
    </xf>
    <xf numFmtId="0" fontId="12" fillId="0" borderId="22" xfId="0" applyFont="1" applyBorder="1" applyAlignment="1">
      <alignment horizontal="left" vertical="top"/>
    </xf>
    <xf numFmtId="0" fontId="12" fillId="0" borderId="26" xfId="0" applyFont="1" applyBorder="1" applyAlignment="1">
      <alignment horizontal="left" vertical="top"/>
    </xf>
    <xf numFmtId="168" fontId="17" fillId="0" borderId="25" xfId="2" applyNumberFormat="1" applyFont="1" applyBorder="1" applyAlignment="1">
      <alignment horizontal="center" vertical="center"/>
    </xf>
    <xf numFmtId="168" fontId="17" fillId="0" borderId="26" xfId="0" applyNumberFormat="1" applyFont="1" applyBorder="1" applyAlignment="1">
      <alignment vertical="center"/>
    </xf>
    <xf numFmtId="0" fontId="19" fillId="0" borderId="27" xfId="0" applyFont="1" applyBorder="1" applyAlignment="1">
      <alignment horizontal="left" vertical="center"/>
    </xf>
    <xf numFmtId="0" fontId="19" fillId="0" borderId="22" xfId="0" applyFont="1" applyBorder="1" applyAlignment="1">
      <alignment horizontal="left" vertical="center"/>
    </xf>
    <xf numFmtId="0" fontId="19" fillId="0" borderId="26" xfId="0" applyFont="1" applyBorder="1" applyAlignment="1">
      <alignment horizontal="left" vertical="center"/>
    </xf>
    <xf numFmtId="0" fontId="26" fillId="0" borderId="27" xfId="0" applyFont="1" applyBorder="1" applyAlignment="1">
      <alignment horizontal="left" vertical="top"/>
    </xf>
    <xf numFmtId="0" fontId="24" fillId="0" borderId="22" xfId="0" applyFont="1" applyBorder="1" applyAlignment="1">
      <alignment horizontal="left" vertical="top"/>
    </xf>
    <xf numFmtId="0" fontId="24" fillId="0" borderId="26" xfId="0" applyFont="1" applyBorder="1" applyAlignment="1">
      <alignment horizontal="left" vertical="top"/>
    </xf>
    <xf numFmtId="0" fontId="26" fillId="0" borderId="22" xfId="0" applyFont="1" applyBorder="1" applyAlignment="1">
      <alignment horizontal="left" vertical="top"/>
    </xf>
    <xf numFmtId="0" fontId="26" fillId="0" borderId="26" xfId="0" applyFont="1" applyBorder="1" applyAlignment="1">
      <alignment horizontal="left" vertical="top"/>
    </xf>
    <xf numFmtId="164" fontId="2" fillId="2" borderId="1" xfId="2" applyFont="1" applyFill="1" applyBorder="1" applyAlignment="1">
      <alignment horizontal="center" vertical="center" wrapText="1"/>
    </xf>
    <xf numFmtId="0" fontId="0" fillId="0" borderId="2" xfId="0" applyBorder="1"/>
    <xf numFmtId="0" fontId="0" fillId="0" borderId="3" xfId="0" applyBorder="1"/>
    <xf numFmtId="0" fontId="0" fillId="0" borderId="6" xfId="0" applyBorder="1"/>
    <xf numFmtId="0" fontId="0" fillId="0" borderId="0" xfId="0" applyBorder="1"/>
    <xf numFmtId="0" fontId="0" fillId="0" borderId="7" xfId="0" applyBorder="1"/>
    <xf numFmtId="0" fontId="0" fillId="0" borderId="14" xfId="0" applyBorder="1"/>
    <xf numFmtId="0" fontId="0" fillId="0" borderId="15" xfId="0" applyBorder="1"/>
    <xf numFmtId="0" fontId="0" fillId="0" borderId="16" xfId="0" applyBorder="1"/>
    <xf numFmtId="164" fontId="4" fillId="0" borderId="28" xfId="2" applyFont="1" applyFill="1" applyBorder="1" applyAlignment="1">
      <alignment horizontal="center" vertical="center" wrapText="1"/>
    </xf>
    <xf numFmtId="164" fontId="5" fillId="0" borderId="4" xfId="2" applyFont="1" applyBorder="1" applyAlignment="1">
      <alignment horizontal="center" vertical="center" wrapText="1"/>
    </xf>
    <xf numFmtId="164" fontId="5" fillId="0" borderId="2" xfId="2" applyFont="1" applyBorder="1" applyAlignment="1">
      <alignment horizontal="center" vertical="center" wrapText="1"/>
    </xf>
    <xf numFmtId="164" fontId="5" fillId="0" borderId="5" xfId="2" applyFont="1" applyBorder="1" applyAlignment="1">
      <alignment horizontal="center" vertical="center" wrapText="1"/>
    </xf>
    <xf numFmtId="164" fontId="5" fillId="0" borderId="10" xfId="2" applyFont="1" applyBorder="1" applyAlignment="1">
      <alignment horizontal="center" vertical="center" wrapText="1"/>
    </xf>
    <xf numFmtId="164" fontId="5" fillId="0" borderId="0" xfId="2" applyFont="1" applyBorder="1" applyAlignment="1">
      <alignment horizontal="center" vertical="center" wrapText="1"/>
    </xf>
    <xf numFmtId="164" fontId="5" fillId="0" borderId="11" xfId="2" applyFont="1" applyBorder="1" applyAlignment="1">
      <alignment horizontal="center" vertical="center" wrapText="1"/>
    </xf>
    <xf numFmtId="164" fontId="5" fillId="0" borderId="17" xfId="2" applyFont="1" applyBorder="1" applyAlignment="1">
      <alignment horizontal="center" vertical="center" wrapText="1"/>
    </xf>
    <xf numFmtId="164" fontId="5" fillId="0" borderId="15" xfId="2" applyFont="1" applyBorder="1" applyAlignment="1">
      <alignment horizontal="center" vertical="center" wrapText="1"/>
    </xf>
    <xf numFmtId="164" fontId="5" fillId="0" borderId="18" xfId="2" applyFont="1" applyBorder="1" applyAlignment="1">
      <alignment horizontal="center" vertical="center" wrapText="1"/>
    </xf>
    <xf numFmtId="164" fontId="8" fillId="3" borderId="28" xfId="2" applyFont="1" applyFill="1" applyBorder="1" applyAlignment="1">
      <alignment horizontal="center" vertical="center" wrapText="1"/>
    </xf>
    <xf numFmtId="0" fontId="10" fillId="0" borderId="20" xfId="2" applyNumberFormat="1" applyFont="1" applyBorder="1" applyAlignment="1">
      <alignment horizontal="left"/>
    </xf>
    <xf numFmtId="165" fontId="11" fillId="0" borderId="20" xfId="2" applyNumberFormat="1" applyFont="1" applyBorder="1" applyAlignment="1">
      <alignment horizontal="center" vertical="center"/>
    </xf>
    <xf numFmtId="165" fontId="12" fillId="0" borderId="21" xfId="0" applyNumberFormat="1" applyFont="1" applyBorder="1" applyAlignment="1">
      <alignment vertical="center"/>
    </xf>
    <xf numFmtId="0" fontId="12" fillId="0" borderId="27" xfId="0" applyFont="1" applyBorder="1" applyAlignment="1">
      <alignment horizontal="left" vertical="center"/>
    </xf>
    <xf numFmtId="0" fontId="12" fillId="0" borderId="22" xfId="0" applyFont="1" applyBorder="1" applyAlignment="1">
      <alignment vertical="center"/>
    </xf>
    <xf numFmtId="0" fontId="12" fillId="0" borderId="26" xfId="0" applyFont="1" applyBorder="1" applyAlignment="1">
      <alignment vertical="center"/>
    </xf>
    <xf numFmtId="0" fontId="6" fillId="0" borderId="24" xfId="2" applyNumberFormat="1" applyFont="1" applyBorder="1" applyAlignment="1">
      <alignment horizontal="center" vertical="center"/>
    </xf>
    <xf numFmtId="0" fontId="6" fillId="0" borderId="9" xfId="2" applyNumberFormat="1" applyFont="1" applyBorder="1" applyAlignment="1">
      <alignment horizontal="center" vertical="center"/>
    </xf>
    <xf numFmtId="0" fontId="13" fillId="0" borderId="9" xfId="2" applyNumberFormat="1" applyFont="1" applyBorder="1" applyAlignment="1">
      <alignment horizontal="left"/>
    </xf>
    <xf numFmtId="166" fontId="14" fillId="0" borderId="9" xfId="2" applyNumberFormat="1" applyFont="1" applyBorder="1" applyAlignment="1">
      <alignment horizontal="center"/>
    </xf>
    <xf numFmtId="0" fontId="0" fillId="0" borderId="9" xfId="0" applyBorder="1" applyAlignment="1"/>
    <xf numFmtId="166" fontId="14" fillId="0" borderId="22" xfId="2" applyNumberFormat="1" applyFont="1" applyBorder="1" applyAlignment="1">
      <alignment horizontal="center"/>
    </xf>
    <xf numFmtId="0" fontId="0" fillId="0" borderId="23" xfId="0" applyBorder="1" applyAlignment="1"/>
    <xf numFmtId="0" fontId="10" fillId="0" borderId="9" xfId="2" applyNumberFormat="1" applyFont="1" applyBorder="1" applyAlignment="1">
      <alignment horizontal="left"/>
    </xf>
    <xf numFmtId="0" fontId="10" fillId="0" borderId="9" xfId="2" quotePrefix="1" applyNumberFormat="1" applyFont="1" applyBorder="1" applyAlignment="1">
      <alignment horizontal="left"/>
    </xf>
    <xf numFmtId="0" fontId="15" fillId="0" borderId="9" xfId="2" applyNumberFormat="1" applyFont="1" applyBorder="1" applyAlignment="1">
      <alignment horizontal="center" vertical="center"/>
    </xf>
    <xf numFmtId="0" fontId="15" fillId="0" borderId="22" xfId="2" applyNumberFormat="1" applyFont="1" applyBorder="1" applyAlignment="1">
      <alignment horizontal="center" vertical="center"/>
    </xf>
    <xf numFmtId="0" fontId="15" fillId="0" borderId="23" xfId="2" applyNumberFormat="1" applyFont="1" applyBorder="1" applyAlignment="1">
      <alignment horizontal="center" vertical="center"/>
    </xf>
    <xf numFmtId="167" fontId="12" fillId="0" borderId="26" xfId="0" applyNumberFormat="1" applyFont="1" applyBorder="1" applyAlignment="1">
      <alignment horizontal="center" vertical="center"/>
    </xf>
    <xf numFmtId="0" fontId="12" fillId="2" borderId="27" xfId="0" applyFont="1" applyFill="1" applyBorder="1" applyAlignment="1">
      <alignment horizontal="left" vertical="center"/>
    </xf>
    <xf numFmtId="0" fontId="12" fillId="2" borderId="22" xfId="0" applyFont="1" applyFill="1" applyBorder="1" applyAlignment="1">
      <alignment vertical="center"/>
    </xf>
    <xf numFmtId="0" fontId="12" fillId="2" borderId="26" xfId="0" applyFont="1" applyFill="1" applyBorder="1" applyAlignment="1">
      <alignment vertical="center"/>
    </xf>
    <xf numFmtId="0" fontId="10" fillId="4" borderId="25" xfId="2" applyNumberFormat="1" applyFont="1" applyFill="1" applyBorder="1" applyAlignment="1">
      <alignment horizontal="center" vertical="center" wrapText="1"/>
    </xf>
    <xf numFmtId="0" fontId="16" fillId="4" borderId="26" xfId="0" applyFont="1" applyFill="1" applyBorder="1" applyAlignment="1">
      <alignment vertical="center" wrapText="1"/>
    </xf>
    <xf numFmtId="0" fontId="10" fillId="4" borderId="27" xfId="2" applyNumberFormat="1" applyFont="1" applyFill="1" applyBorder="1" applyAlignment="1">
      <alignment horizontal="center" vertical="center" wrapText="1"/>
    </xf>
    <xf numFmtId="0" fontId="10" fillId="4" borderId="22" xfId="2" applyNumberFormat="1" applyFont="1" applyFill="1" applyBorder="1" applyAlignment="1">
      <alignment horizontal="center" vertical="center" wrapText="1"/>
    </xf>
    <xf numFmtId="0" fontId="10" fillId="4" borderId="26" xfId="2" applyNumberFormat="1" applyFont="1" applyFill="1" applyBorder="1" applyAlignment="1">
      <alignment horizontal="center" vertical="center" wrapText="1"/>
    </xf>
    <xf numFmtId="167" fontId="9" fillId="2" borderId="25" xfId="2" applyNumberFormat="1" applyFont="1" applyFill="1" applyBorder="1" applyAlignment="1">
      <alignment horizontal="right" vertical="center"/>
    </xf>
    <xf numFmtId="167" fontId="9" fillId="2" borderId="26" xfId="0" applyNumberFormat="1" applyFont="1" applyFill="1" applyBorder="1" applyAlignment="1">
      <alignment horizontal="right" vertical="center"/>
    </xf>
    <xf numFmtId="0" fontId="9" fillId="2" borderId="27" xfId="0" applyFont="1" applyFill="1" applyBorder="1" applyAlignment="1">
      <alignment horizontal="left" vertical="center"/>
    </xf>
    <xf numFmtId="0" fontId="9" fillId="2" borderId="22" xfId="0" applyFont="1" applyFill="1" applyBorder="1" applyAlignment="1">
      <alignment vertical="center"/>
    </xf>
    <xf numFmtId="0" fontId="9" fillId="2" borderId="26" xfId="0" applyFont="1" applyFill="1" applyBorder="1" applyAlignment="1">
      <alignment vertical="center"/>
    </xf>
    <xf numFmtId="0" fontId="11" fillId="2" borderId="27" xfId="0" applyFont="1" applyFill="1" applyBorder="1" applyAlignment="1">
      <alignment horizontal="left" vertical="center"/>
    </xf>
    <xf numFmtId="0" fontId="12" fillId="2" borderId="22" xfId="0" applyFont="1" applyFill="1" applyBorder="1" applyAlignment="1">
      <alignment horizontal="left" vertical="center"/>
    </xf>
    <xf numFmtId="0" fontId="12" fillId="2" borderId="26" xfId="0" applyFont="1" applyFill="1" applyBorder="1" applyAlignment="1">
      <alignment horizontal="left" vertical="center"/>
    </xf>
    <xf numFmtId="0" fontId="21" fillId="2" borderId="27" xfId="0" applyFont="1" applyFill="1" applyBorder="1" applyAlignment="1">
      <alignment horizontal="left" vertical="center"/>
    </xf>
    <xf numFmtId="0" fontId="21" fillId="2" borderId="22" xfId="0" applyFont="1" applyFill="1" applyBorder="1" applyAlignment="1">
      <alignment horizontal="left" vertical="center"/>
    </xf>
    <xf numFmtId="0" fontId="21" fillId="2" borderId="26" xfId="0" applyFont="1" applyFill="1" applyBorder="1" applyAlignment="1">
      <alignment horizontal="left" vertical="center"/>
    </xf>
    <xf numFmtId="167" fontId="12" fillId="2" borderId="25" xfId="2" applyNumberFormat="1" applyFont="1" applyFill="1" applyBorder="1" applyAlignment="1">
      <alignment horizontal="center" vertical="center"/>
    </xf>
    <xf numFmtId="167" fontId="12" fillId="2" borderId="26" xfId="2" applyNumberFormat="1" applyFont="1" applyFill="1" applyBorder="1" applyAlignment="1">
      <alignment horizontal="center" vertical="center"/>
    </xf>
    <xf numFmtId="167" fontId="22" fillId="0" borderId="25" xfId="2" applyNumberFormat="1" applyFont="1" applyBorder="1" applyAlignment="1">
      <alignment horizontal="right" vertical="center"/>
    </xf>
    <xf numFmtId="167" fontId="22" fillId="0" borderId="26" xfId="0" applyNumberFormat="1" applyFont="1" applyBorder="1" applyAlignment="1">
      <alignment horizontal="right" vertical="center"/>
    </xf>
    <xf numFmtId="0" fontId="20" fillId="0" borderId="27" xfId="0" applyFont="1" applyBorder="1" applyAlignment="1">
      <alignment horizontal="right" vertical="center"/>
    </xf>
    <xf numFmtId="0" fontId="20" fillId="0" borderId="22" xfId="0" applyFont="1" applyBorder="1" applyAlignment="1">
      <alignment horizontal="right" vertical="center"/>
    </xf>
    <xf numFmtId="0" fontId="20" fillId="0" borderId="26" xfId="0" applyFont="1" applyBorder="1" applyAlignment="1">
      <alignment horizontal="right" vertical="center"/>
    </xf>
    <xf numFmtId="167" fontId="22" fillId="0" borderId="25" xfId="2" applyNumberFormat="1" applyFont="1" applyBorder="1" applyAlignment="1">
      <alignment horizontal="center" vertical="center"/>
    </xf>
    <xf numFmtId="167" fontId="22" fillId="0" borderId="26" xfId="2" applyNumberFormat="1" applyFont="1" applyBorder="1" applyAlignment="1">
      <alignment horizontal="center" vertical="center"/>
    </xf>
    <xf numFmtId="0" fontId="20" fillId="0" borderId="27" xfId="0" applyFont="1" applyBorder="1" applyAlignment="1">
      <alignment horizontal="center" vertical="center"/>
    </xf>
    <xf numFmtId="0" fontId="20" fillId="0" borderId="22" xfId="0" applyFont="1" applyBorder="1" applyAlignment="1">
      <alignment horizontal="center" vertical="center"/>
    </xf>
    <xf numFmtId="0" fontId="20" fillId="0" borderId="26" xfId="0" applyFont="1" applyBorder="1" applyAlignment="1">
      <alignment horizontal="center" vertical="center"/>
    </xf>
    <xf numFmtId="0" fontId="24" fillId="0" borderId="22" xfId="0" applyFont="1" applyBorder="1" applyAlignment="1">
      <alignment horizontal="left" vertical="center"/>
    </xf>
    <xf numFmtId="0" fontId="24" fillId="0" borderId="26" xfId="0" applyFont="1" applyBorder="1" applyAlignment="1">
      <alignment horizontal="left" vertical="center"/>
    </xf>
    <xf numFmtId="0" fontId="25" fillId="0" borderId="27" xfId="0" applyFont="1" applyBorder="1" applyAlignment="1">
      <alignment horizontal="right" vertical="center"/>
    </xf>
    <xf numFmtId="0" fontId="25" fillId="0" borderId="22" xfId="0" applyFont="1" applyBorder="1" applyAlignment="1">
      <alignment horizontal="right" vertical="center"/>
    </xf>
    <xf numFmtId="0" fontId="25" fillId="0" borderId="26" xfId="0" applyFont="1" applyBorder="1" applyAlignment="1">
      <alignment horizontal="right" vertical="center"/>
    </xf>
    <xf numFmtId="0" fontId="12" fillId="5" borderId="27" xfId="0" applyFont="1" applyFill="1" applyBorder="1" applyAlignment="1">
      <alignment horizontal="center" vertical="center" wrapText="1"/>
    </xf>
    <xf numFmtId="0" fontId="12" fillId="5" borderId="22" xfId="0" applyFont="1" applyFill="1" applyBorder="1" applyAlignment="1">
      <alignment horizontal="center" vertical="center" wrapText="1"/>
    </xf>
    <xf numFmtId="0" fontId="12" fillId="5" borderId="26" xfId="0" applyFont="1" applyFill="1" applyBorder="1" applyAlignment="1">
      <alignment horizontal="center" vertical="center" wrapText="1"/>
    </xf>
    <xf numFmtId="167" fontId="12" fillId="5" borderId="25" xfId="2" applyNumberFormat="1" applyFont="1" applyFill="1" applyBorder="1" applyAlignment="1">
      <alignment vertical="center"/>
    </xf>
    <xf numFmtId="0" fontId="0" fillId="5" borderId="26" xfId="0" applyFill="1" applyBorder="1" applyAlignment="1">
      <alignment vertical="center"/>
    </xf>
    <xf numFmtId="0" fontId="17" fillId="5" borderId="27" xfId="0" applyFont="1" applyFill="1" applyBorder="1" applyAlignment="1">
      <alignment horizontal="right" vertical="center"/>
    </xf>
    <xf numFmtId="0" fontId="17" fillId="5" borderId="22" xfId="0" applyFont="1" applyFill="1" applyBorder="1" applyAlignment="1">
      <alignment horizontal="right" vertical="center"/>
    </xf>
    <xf numFmtId="0" fontId="17" fillId="5" borderId="26" xfId="0" applyFont="1" applyFill="1" applyBorder="1" applyAlignment="1">
      <alignment horizontal="right" vertical="center"/>
    </xf>
    <xf numFmtId="168" fontId="17" fillId="0" borderId="26" xfId="2" applyNumberFormat="1" applyFont="1" applyBorder="1" applyAlignment="1">
      <alignment horizontal="center" vertical="center"/>
    </xf>
    <xf numFmtId="0" fontId="17" fillId="0" borderId="27" xfId="0" applyFont="1" applyBorder="1" applyAlignment="1">
      <alignment horizontal="left" vertical="center"/>
    </xf>
    <xf numFmtId="0" fontId="17" fillId="0" borderId="22" xfId="0" applyFont="1" applyBorder="1" applyAlignment="1">
      <alignment horizontal="left" vertical="center"/>
    </xf>
    <xf numFmtId="0" fontId="17" fillId="0" borderId="26" xfId="0" applyFont="1" applyBorder="1" applyAlignment="1">
      <alignment horizontal="left" vertical="center"/>
    </xf>
    <xf numFmtId="0" fontId="17" fillId="0" borderId="27" xfId="0" applyFont="1" applyBorder="1" applyAlignment="1">
      <alignment horizontal="center" vertical="center"/>
    </xf>
    <xf numFmtId="0" fontId="17" fillId="0" borderId="22" xfId="0" applyFont="1" applyBorder="1" applyAlignment="1">
      <alignment horizontal="center" vertical="center"/>
    </xf>
    <xf numFmtId="0" fontId="17" fillId="0" borderId="26" xfId="0" applyFont="1" applyBorder="1" applyAlignment="1">
      <alignment horizontal="center" vertical="center"/>
    </xf>
    <xf numFmtId="0" fontId="26" fillId="0" borderId="27" xfId="0" applyFont="1" applyBorder="1" applyAlignment="1">
      <alignment vertical="top"/>
    </xf>
    <xf numFmtId="0" fontId="24" fillId="0" borderId="22" xfId="0" applyFont="1" applyBorder="1" applyAlignment="1">
      <alignment vertical="top"/>
    </xf>
    <xf numFmtId="0" fontId="24" fillId="0" borderId="26" xfId="0" applyFont="1" applyBorder="1" applyAlignment="1">
      <alignment vertical="top"/>
    </xf>
    <xf numFmtId="168" fontId="22" fillId="0" borderId="25" xfId="2" applyNumberFormat="1" applyFont="1" applyBorder="1" applyAlignment="1">
      <alignment horizontal="right" vertical="center"/>
    </xf>
    <xf numFmtId="168" fontId="22" fillId="0" borderId="26" xfId="0" applyNumberFormat="1" applyFont="1" applyBorder="1" applyAlignment="1">
      <alignment horizontal="right" vertical="center"/>
    </xf>
    <xf numFmtId="0" fontId="17" fillId="0" borderId="27" xfId="0" applyFont="1" applyBorder="1" applyAlignment="1">
      <alignment horizontal="right" vertical="center"/>
    </xf>
    <xf numFmtId="0" fontId="17" fillId="0" borderId="22" xfId="0" applyFont="1" applyBorder="1" applyAlignment="1">
      <alignment horizontal="right" vertical="center"/>
    </xf>
    <xf numFmtId="0" fontId="17" fillId="0" borderId="26" xfId="0" applyFont="1" applyBorder="1" applyAlignment="1">
      <alignment horizontal="right" vertical="center"/>
    </xf>
    <xf numFmtId="0" fontId="24" fillId="0" borderId="26" xfId="0" applyFont="1" applyBorder="1" applyAlignment="1">
      <alignment horizontal="right" vertical="center"/>
    </xf>
    <xf numFmtId="0" fontId="24" fillId="0" borderId="22" xfId="0" applyFont="1" applyBorder="1" applyAlignment="1">
      <alignment horizontal="right" vertical="center"/>
    </xf>
    <xf numFmtId="0" fontId="26" fillId="0" borderId="22" xfId="0" applyFont="1" applyBorder="1" applyAlignment="1">
      <alignment vertical="top"/>
    </xf>
    <xf numFmtId="0" fontId="26" fillId="0" borderId="26" xfId="0" applyFont="1" applyBorder="1" applyAlignment="1">
      <alignment vertical="top"/>
    </xf>
    <xf numFmtId="43" fontId="20" fillId="0" borderId="27" xfId="1" applyFont="1" applyBorder="1" applyAlignment="1">
      <alignment horizontal="right" vertical="center"/>
    </xf>
    <xf numFmtId="43" fontId="20" fillId="0" borderId="22" xfId="1" applyFont="1" applyBorder="1" applyAlignment="1">
      <alignment horizontal="right" vertical="center"/>
    </xf>
    <xf numFmtId="43" fontId="20" fillId="0" borderId="26" xfId="1" applyFont="1" applyBorder="1" applyAlignment="1">
      <alignment horizontal="right" vertical="center"/>
    </xf>
    <xf numFmtId="0" fontId="19" fillId="0" borderId="27" xfId="0" applyFont="1" applyBorder="1" applyAlignment="1">
      <alignment horizontal="center" vertical="center"/>
    </xf>
    <xf numFmtId="0" fontId="19" fillId="0" borderId="22" xfId="0" applyFont="1" applyBorder="1" applyAlignment="1">
      <alignment horizontal="center" vertical="center"/>
    </xf>
    <xf numFmtId="0" fontId="19" fillId="0" borderId="26" xfId="0" applyFont="1" applyBorder="1" applyAlignment="1">
      <alignment horizontal="center" vertical="center"/>
    </xf>
    <xf numFmtId="0" fontId="26" fillId="0" borderId="27" xfId="0" applyFont="1" applyBorder="1" applyAlignment="1">
      <alignment horizontal="center" vertical="center"/>
    </xf>
    <xf numFmtId="0" fontId="26" fillId="0" borderId="22" xfId="0" applyFont="1" applyBorder="1" applyAlignment="1">
      <alignment horizontal="center" vertical="center"/>
    </xf>
    <xf numFmtId="0" fontId="26" fillId="0" borderId="26" xfId="0" applyFont="1" applyBorder="1" applyAlignment="1">
      <alignment horizontal="center" vertical="center"/>
    </xf>
    <xf numFmtId="167" fontId="12" fillId="0" borderId="25" xfId="2" applyNumberFormat="1" applyFont="1" applyBorder="1" applyAlignment="1">
      <alignment vertical="center"/>
    </xf>
    <xf numFmtId="0" fontId="12" fillId="0" borderId="22" xfId="0" applyFont="1" applyBorder="1" applyAlignment="1">
      <alignment horizontal="left" vertical="center"/>
    </xf>
    <xf numFmtId="0" fontId="12" fillId="0" borderId="26" xfId="0" applyFont="1" applyBorder="1" applyAlignment="1">
      <alignment horizontal="left" vertical="center"/>
    </xf>
    <xf numFmtId="0" fontId="22" fillId="0" borderId="27" xfId="0" applyFont="1" applyBorder="1" applyAlignment="1">
      <alignment horizontal="left" vertical="center"/>
    </xf>
    <xf numFmtId="0" fontId="6" fillId="0" borderId="13" xfId="2" applyNumberFormat="1" applyFont="1" applyBorder="1" applyAlignment="1">
      <alignment horizontal="center"/>
    </xf>
    <xf numFmtId="0" fontId="38" fillId="0" borderId="27" xfId="0" applyFont="1" applyBorder="1" applyAlignment="1">
      <alignment horizontal="center"/>
    </xf>
    <xf numFmtId="0" fontId="38" fillId="0" borderId="22" xfId="0" applyFont="1" applyBorder="1" applyAlignment="1">
      <alignment horizontal="center"/>
    </xf>
    <xf numFmtId="0" fontId="38" fillId="0" borderId="23" xfId="0" applyFont="1" applyBorder="1" applyAlignment="1">
      <alignment horizontal="center"/>
    </xf>
    <xf numFmtId="0" fontId="27" fillId="0" borderId="42" xfId="2" applyNumberFormat="1" applyFont="1" applyBorder="1" applyAlignment="1">
      <alignment horizontal="center" vertical="center"/>
    </xf>
    <xf numFmtId="0" fontId="27" fillId="0" borderId="34" xfId="2" applyNumberFormat="1" applyFont="1" applyBorder="1" applyAlignment="1">
      <alignment horizontal="center" vertical="center"/>
    </xf>
    <xf numFmtId="165" fontId="39" fillId="0" borderId="32" xfId="2" applyNumberFormat="1" applyFont="1" applyBorder="1" applyAlignment="1">
      <alignment horizontal="center" vertical="top"/>
    </xf>
    <xf numFmtId="165" fontId="39" fillId="0" borderId="33" xfId="2" applyNumberFormat="1" applyFont="1" applyBorder="1" applyAlignment="1">
      <alignment horizontal="center" vertical="top"/>
    </xf>
    <xf numFmtId="165" fontId="39" fillId="0" borderId="34" xfId="2" applyNumberFormat="1" applyFont="1" applyBorder="1" applyAlignment="1">
      <alignment horizontal="center" vertical="top"/>
    </xf>
    <xf numFmtId="0" fontId="40" fillId="0" borderId="32" xfId="0" applyFont="1" applyBorder="1" applyAlignment="1">
      <alignment horizontal="center" vertical="top"/>
    </xf>
    <xf numFmtId="0" fontId="40" fillId="0" borderId="33" xfId="0" applyFont="1" applyBorder="1" applyAlignment="1">
      <alignment horizontal="center" vertical="top"/>
    </xf>
    <xf numFmtId="0" fontId="40" fillId="0" borderId="43" xfId="0" applyFont="1" applyBorder="1" applyAlignment="1">
      <alignment horizontal="center" vertical="top"/>
    </xf>
    <xf numFmtId="0" fontId="27" fillId="0" borderId="1" xfId="2" applyNumberFormat="1" applyFont="1" applyBorder="1" applyAlignment="1">
      <alignment horizontal="center" vertical="center"/>
    </xf>
    <xf numFmtId="0" fontId="27" fillId="0" borderId="3" xfId="2" applyNumberFormat="1" applyFont="1" applyBorder="1" applyAlignment="1">
      <alignment horizontal="center" vertical="center"/>
    </xf>
    <xf numFmtId="0" fontId="27" fillId="0" borderId="6" xfId="2" applyNumberFormat="1" applyFont="1" applyBorder="1" applyAlignment="1">
      <alignment horizontal="center" vertical="center"/>
    </xf>
    <xf numFmtId="0" fontId="27" fillId="0" borderId="7" xfId="2" applyNumberFormat="1" applyFont="1" applyBorder="1" applyAlignment="1">
      <alignment horizontal="center" vertical="center"/>
    </xf>
    <xf numFmtId="0" fontId="27" fillId="0" borderId="24" xfId="2" applyNumberFormat="1" applyFont="1" applyBorder="1" applyAlignment="1">
      <alignment horizontal="center" vertical="center"/>
    </xf>
    <xf numFmtId="0" fontId="27" fillId="0" borderId="40" xfId="2" applyNumberFormat="1" applyFont="1" applyBorder="1" applyAlignment="1">
      <alignment horizontal="center" vertical="center"/>
    </xf>
    <xf numFmtId="0" fontId="24" fillId="0" borderId="4" xfId="2" applyNumberFormat="1" applyFont="1" applyBorder="1" applyAlignment="1">
      <alignment horizontal="left" vertical="center" wrapText="1" indent="1"/>
    </xf>
    <xf numFmtId="0" fontId="24" fillId="0" borderId="2" xfId="2" applyNumberFormat="1" applyFont="1" applyBorder="1" applyAlignment="1">
      <alignment horizontal="left" vertical="center" wrapText="1" indent="1"/>
    </xf>
    <xf numFmtId="0" fontId="24" fillId="0" borderId="3" xfId="2" applyNumberFormat="1" applyFont="1" applyBorder="1" applyAlignment="1">
      <alignment horizontal="left" vertical="center" wrapText="1" indent="1"/>
    </xf>
    <xf numFmtId="0" fontId="24" fillId="0" borderId="8" xfId="2" applyNumberFormat="1" applyFont="1" applyBorder="1" applyAlignment="1">
      <alignment horizontal="left" vertical="center" wrapText="1" indent="1"/>
    </xf>
    <xf numFmtId="0" fontId="24" fillId="0" borderId="9" xfId="2" applyNumberFormat="1" applyFont="1" applyBorder="1" applyAlignment="1">
      <alignment horizontal="left" vertical="center" wrapText="1" indent="1"/>
    </xf>
    <xf numFmtId="0" fontId="24" fillId="0" borderId="40" xfId="2" applyNumberFormat="1" applyFont="1" applyBorder="1" applyAlignment="1">
      <alignment horizontal="left" vertical="center" wrapText="1" indent="1"/>
    </xf>
    <xf numFmtId="0" fontId="24" fillId="0" borderId="4" xfId="0" applyFont="1" applyBorder="1" applyAlignment="1">
      <alignment horizontal="left" vertical="center" indent="1"/>
    </xf>
    <xf numFmtId="0" fontId="24" fillId="0" borderId="2" xfId="0" applyFont="1" applyBorder="1" applyAlignment="1">
      <alignment horizontal="left" vertical="center" indent="1"/>
    </xf>
    <xf numFmtId="0" fontId="24" fillId="0" borderId="5" xfId="0" applyFont="1" applyBorder="1" applyAlignment="1">
      <alignment horizontal="left" vertical="center" indent="1"/>
    </xf>
    <xf numFmtId="0" fontId="24" fillId="0" borderId="8" xfId="0" applyFont="1" applyBorder="1" applyAlignment="1">
      <alignment horizontal="left" vertical="center" indent="1"/>
    </xf>
    <xf numFmtId="0" fontId="24" fillId="0" borderId="9" xfId="0" applyFont="1" applyBorder="1" applyAlignment="1">
      <alignment horizontal="left" vertical="center" indent="1"/>
    </xf>
    <xf numFmtId="0" fontId="24" fillId="0" borderId="41" xfId="0" applyFont="1" applyBorder="1" applyAlignment="1">
      <alignment horizontal="left" vertical="center" indent="1"/>
    </xf>
    <xf numFmtId="0" fontId="38" fillId="0" borderId="27" xfId="2" applyNumberFormat="1" applyFont="1" applyBorder="1" applyAlignment="1">
      <alignment horizontal="center"/>
    </xf>
    <xf numFmtId="0" fontId="38" fillId="0" borderId="22" xfId="2" applyNumberFormat="1" applyFont="1" applyBorder="1" applyAlignment="1">
      <alignment horizontal="center"/>
    </xf>
    <xf numFmtId="0" fontId="38" fillId="0" borderId="26" xfId="2" applyNumberFormat="1" applyFont="1" applyBorder="1" applyAlignment="1">
      <alignment horizontal="center"/>
    </xf>
    <xf numFmtId="0" fontId="43" fillId="0" borderId="6" xfId="2" applyNumberFormat="1" applyFont="1" applyBorder="1" applyAlignment="1">
      <alignment horizontal="center"/>
    </xf>
    <xf numFmtId="0" fontId="43" fillId="0" borderId="0" xfId="2" applyNumberFormat="1" applyFont="1" applyBorder="1" applyAlignment="1">
      <alignment horizontal="center"/>
    </xf>
    <xf numFmtId="0" fontId="43" fillId="0" borderId="11" xfId="2" applyNumberFormat="1" applyFont="1" applyBorder="1" applyAlignment="1">
      <alignment horizontal="center"/>
    </xf>
    <xf numFmtId="0" fontId="6" fillId="0" borderId="2" xfId="2" applyNumberFormat="1" applyFont="1" applyBorder="1" applyAlignment="1">
      <alignment horizontal="left" vertical="justify" wrapText="1" indent="1"/>
    </xf>
    <xf numFmtId="0" fontId="6" fillId="0" borderId="0" xfId="2" applyNumberFormat="1" applyFont="1" applyAlignment="1">
      <alignment horizontal="left" vertical="justify" wrapText="1" indent="1"/>
    </xf>
    <xf numFmtId="0" fontId="6" fillId="0" borderId="0" xfId="2" applyNumberFormat="1" applyFont="1" applyBorder="1" applyAlignment="1">
      <alignment horizontal="left" vertical="justify" wrapText="1" indent="1"/>
    </xf>
    <xf numFmtId="0" fontId="41" fillId="0" borderId="0" xfId="2" applyNumberFormat="1" applyFont="1" applyAlignment="1"/>
    <xf numFmtId="0" fontId="5" fillId="0" borderId="0" xfId="0" applyFont="1" applyAlignment="1"/>
    <xf numFmtId="0" fontId="5" fillId="0" borderId="9" xfId="2" applyNumberFormat="1" applyFont="1" applyBorder="1" applyAlignment="1">
      <alignment horizontal="center"/>
    </xf>
    <xf numFmtId="0" fontId="5" fillId="0" borderId="9" xfId="0" applyFont="1" applyBorder="1" applyAlignment="1">
      <alignment horizontal="center"/>
    </xf>
    <xf numFmtId="0" fontId="27" fillId="0" borderId="32" xfId="0" applyFont="1" applyBorder="1" applyAlignment="1">
      <alignment horizontal="center" vertical="center"/>
    </xf>
    <xf numFmtId="0" fontId="27" fillId="0" borderId="33" xfId="0" applyFont="1" applyBorder="1" applyAlignment="1">
      <alignment horizontal="center" vertical="center"/>
    </xf>
    <xf numFmtId="0" fontId="27" fillId="0" borderId="34" xfId="0" applyFont="1" applyBorder="1" applyAlignment="1">
      <alignment horizontal="center" vertical="center"/>
    </xf>
    <xf numFmtId="168" fontId="17" fillId="0" borderId="35" xfId="2" applyNumberFormat="1" applyFont="1" applyBorder="1" applyAlignment="1">
      <alignment horizontal="center" vertical="center" wrapText="1"/>
    </xf>
    <xf numFmtId="168" fontId="35" fillId="0" borderId="36" xfId="0" applyNumberFormat="1" applyFont="1" applyBorder="1" applyAlignment="1">
      <alignment vertical="center" wrapText="1"/>
    </xf>
    <xf numFmtId="0" fontId="17" fillId="0" borderId="37" xfId="0" applyFont="1" applyBorder="1" applyAlignment="1">
      <alignment horizontal="right" vertical="center" wrapText="1"/>
    </xf>
    <xf numFmtId="0" fontId="35" fillId="0" borderId="19" xfId="0" applyFont="1" applyBorder="1" applyAlignment="1">
      <alignment horizontal="right" vertical="center" wrapText="1"/>
    </xf>
    <xf numFmtId="0" fontId="35" fillId="0" borderId="36" xfId="0" applyFont="1" applyBorder="1" applyAlignment="1">
      <alignment horizontal="right" vertical="center" wrapText="1"/>
    </xf>
    <xf numFmtId="0" fontId="34" fillId="0" borderId="27" xfId="0" applyFont="1" applyBorder="1" applyAlignment="1">
      <alignment horizontal="left" vertical="center"/>
    </xf>
    <xf numFmtId="167" fontId="12" fillId="0" borderId="42" xfId="2" applyNumberFormat="1" applyFont="1" applyBorder="1" applyAlignment="1">
      <alignment vertical="center"/>
    </xf>
    <xf numFmtId="0" fontId="24" fillId="0" borderId="33" xfId="0" applyFont="1" applyBorder="1" applyAlignment="1">
      <alignment vertical="center"/>
    </xf>
    <xf numFmtId="0" fontId="27" fillId="0" borderId="32" xfId="0" applyFont="1" applyBorder="1" applyAlignment="1">
      <alignment horizontal="left" vertical="center"/>
    </xf>
    <xf numFmtId="0" fontId="27" fillId="0" borderId="33" xfId="0" applyFont="1" applyBorder="1" applyAlignment="1">
      <alignment horizontal="left" vertical="center"/>
    </xf>
    <xf numFmtId="0" fontId="24" fillId="0" borderId="33" xfId="0" applyFont="1" applyBorder="1" applyAlignment="1">
      <alignment horizontal="left" vertical="center"/>
    </xf>
    <xf numFmtId="0" fontId="24" fillId="0" borderId="34" xfId="0" applyFont="1" applyBorder="1" applyAlignment="1">
      <alignment horizontal="left" vertical="center"/>
    </xf>
    <xf numFmtId="0" fontId="6" fillId="0" borderId="9" xfId="2" applyNumberFormat="1" applyFont="1" applyBorder="1" applyAlignment="1">
      <alignment vertical="center"/>
    </xf>
    <xf numFmtId="0" fontId="5" fillId="0" borderId="0" xfId="2" applyNumberFormat="1" applyFont="1" applyFill="1" applyBorder="1" applyAlignment="1">
      <alignment horizontal="center" vertical="center"/>
    </xf>
    <xf numFmtId="169" fontId="43" fillId="2" borderId="47" xfId="1" applyNumberFormat="1" applyFont="1" applyFill="1" applyBorder="1" applyAlignment="1">
      <alignment horizontal="center" vertical="center"/>
    </xf>
    <xf numFmtId="169" fontId="43" fillId="2" borderId="13" xfId="1" applyNumberFormat="1" applyFont="1" applyFill="1" applyBorder="1" applyAlignment="1">
      <alignment horizontal="center" vertical="center"/>
    </xf>
    <xf numFmtId="169" fontId="43" fillId="2" borderId="48" xfId="1" applyNumberFormat="1" applyFont="1" applyFill="1" applyBorder="1" applyAlignment="1">
      <alignment horizontal="center" vertical="center"/>
    </xf>
    <xf numFmtId="169" fontId="43" fillId="2" borderId="6" xfId="1" applyNumberFormat="1" applyFont="1" applyFill="1" applyBorder="1" applyAlignment="1">
      <alignment horizontal="center" vertical="center"/>
    </xf>
    <xf numFmtId="169" fontId="43" fillId="2" borderId="0" xfId="1" applyNumberFormat="1" applyFont="1" applyFill="1" applyBorder="1" applyAlignment="1">
      <alignment horizontal="center" vertical="center"/>
    </xf>
    <xf numFmtId="169" fontId="43" fillId="2" borderId="11" xfId="1" applyNumberFormat="1" applyFont="1" applyFill="1" applyBorder="1" applyAlignment="1">
      <alignment horizontal="center" vertical="center"/>
    </xf>
    <xf numFmtId="169" fontId="43" fillId="2" borderId="14" xfId="1" applyNumberFormat="1" applyFont="1" applyFill="1" applyBorder="1" applyAlignment="1">
      <alignment horizontal="center" vertical="center"/>
    </xf>
    <xf numFmtId="169" fontId="43" fillId="2" borderId="15" xfId="1" applyNumberFormat="1" applyFont="1" applyFill="1" applyBorder="1" applyAlignment="1">
      <alignment horizontal="center" vertical="center"/>
    </xf>
    <xf numFmtId="169" fontId="43" fillId="2" borderId="18" xfId="1" applyNumberFormat="1" applyFont="1" applyFill="1" applyBorder="1" applyAlignment="1">
      <alignment horizontal="center" vertical="center"/>
    </xf>
    <xf numFmtId="0" fontId="5" fillId="0" borderId="9" xfId="2" applyNumberFormat="1" applyFont="1" applyFill="1" applyBorder="1" applyAlignment="1">
      <alignment horizontal="center" vertical="center"/>
    </xf>
    <xf numFmtId="0" fontId="5" fillId="0" borderId="22" xfId="2" applyNumberFormat="1" applyFont="1" applyFill="1" applyBorder="1" applyAlignment="1">
      <alignment horizontal="center" vertical="center"/>
    </xf>
    <xf numFmtId="0" fontId="5" fillId="0" borderId="23" xfId="2" applyNumberFormat="1" applyFont="1" applyFill="1" applyBorder="1" applyAlignment="1">
      <alignment horizontal="center" vertical="center"/>
    </xf>
  </cellXfs>
  <cellStyles count="4">
    <cellStyle name="Comma" xfId="1" builtinId="3"/>
    <cellStyle name="Comma 3" xfId="3" xr:uid="{00000000-0005-0000-0000-000001000000}"/>
    <cellStyle name="Normal" xfId="0" builtinId="0"/>
    <cellStyle name="Normal_CDOF-EN-F-07-001 Technical Purchase Requisition Form_ENGG-00520-WAREHOUSE FLOORING REPAIR"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2</xdr:col>
      <xdr:colOff>76200</xdr:colOff>
      <xdr:row>12</xdr:row>
      <xdr:rowOff>3</xdr:rowOff>
    </xdr:from>
    <xdr:to>
      <xdr:col>17</xdr:col>
      <xdr:colOff>0</xdr:colOff>
      <xdr:row>12</xdr:row>
      <xdr:rowOff>3</xdr:rowOff>
    </xdr:to>
    <xdr:sp macro="" textlink="">
      <xdr:nvSpPr>
        <xdr:cNvPr id="2" name="Text Box 1">
          <a:extLst>
            <a:ext uri="{FF2B5EF4-FFF2-40B4-BE49-F238E27FC236}">
              <a16:creationId xmlns:a16="http://schemas.microsoft.com/office/drawing/2014/main" id="{D1A748FA-246C-4386-8181-82FC73F1C906}"/>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xdr:col>
      <xdr:colOff>76200</xdr:colOff>
      <xdr:row>12</xdr:row>
      <xdr:rowOff>3</xdr:rowOff>
    </xdr:from>
    <xdr:to>
      <xdr:col>17</xdr:col>
      <xdr:colOff>0</xdr:colOff>
      <xdr:row>12</xdr:row>
      <xdr:rowOff>3</xdr:rowOff>
    </xdr:to>
    <xdr:sp macro="" textlink="">
      <xdr:nvSpPr>
        <xdr:cNvPr id="3" name="Text Box 1">
          <a:extLst>
            <a:ext uri="{FF2B5EF4-FFF2-40B4-BE49-F238E27FC236}">
              <a16:creationId xmlns:a16="http://schemas.microsoft.com/office/drawing/2014/main" id="{92DEAB8D-72D7-4FF1-A41C-EAB617638EA5}"/>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xdr:col>
      <xdr:colOff>76200</xdr:colOff>
      <xdr:row>12</xdr:row>
      <xdr:rowOff>3</xdr:rowOff>
    </xdr:from>
    <xdr:to>
      <xdr:col>17</xdr:col>
      <xdr:colOff>0</xdr:colOff>
      <xdr:row>12</xdr:row>
      <xdr:rowOff>3</xdr:rowOff>
    </xdr:to>
    <xdr:sp macro="" textlink="">
      <xdr:nvSpPr>
        <xdr:cNvPr id="4" name="Text Box 1">
          <a:extLst>
            <a:ext uri="{FF2B5EF4-FFF2-40B4-BE49-F238E27FC236}">
              <a16:creationId xmlns:a16="http://schemas.microsoft.com/office/drawing/2014/main" id="{A9867E42-82B3-4584-B3F2-9498099CE305}"/>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xdr:col>
      <xdr:colOff>76200</xdr:colOff>
      <xdr:row>12</xdr:row>
      <xdr:rowOff>3</xdr:rowOff>
    </xdr:from>
    <xdr:to>
      <xdr:col>17</xdr:col>
      <xdr:colOff>0</xdr:colOff>
      <xdr:row>12</xdr:row>
      <xdr:rowOff>3</xdr:rowOff>
    </xdr:to>
    <xdr:sp macro="" textlink="">
      <xdr:nvSpPr>
        <xdr:cNvPr id="5" name="Text Box 1">
          <a:extLst>
            <a:ext uri="{FF2B5EF4-FFF2-40B4-BE49-F238E27FC236}">
              <a16:creationId xmlns:a16="http://schemas.microsoft.com/office/drawing/2014/main" id="{10A4936D-F678-4509-B99F-5232F94F887F}"/>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1</xdr:col>
      <xdr:colOff>0</xdr:colOff>
      <xdr:row>0</xdr:row>
      <xdr:rowOff>38100</xdr:rowOff>
    </xdr:from>
    <xdr:to>
      <xdr:col>6</xdr:col>
      <xdr:colOff>323850</xdr:colOff>
      <xdr:row>3</xdr:row>
      <xdr:rowOff>161925</xdr:rowOff>
    </xdr:to>
    <xdr:pic>
      <xdr:nvPicPr>
        <xdr:cNvPr id="6" name="Picture 114" descr="CorpID_Horz_B&amp;W">
          <a:extLst>
            <a:ext uri="{FF2B5EF4-FFF2-40B4-BE49-F238E27FC236}">
              <a16:creationId xmlns:a16="http://schemas.microsoft.com/office/drawing/2014/main" id="{205D7EC1-BE42-443B-9A10-405E46C9F9C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38100"/>
          <a:ext cx="1714500" cy="695325"/>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32</xdr:col>
      <xdr:colOff>38100</xdr:colOff>
      <xdr:row>0</xdr:row>
      <xdr:rowOff>28575</xdr:rowOff>
    </xdr:from>
    <xdr:to>
      <xdr:col>34</xdr:col>
      <xdr:colOff>1190625</xdr:colOff>
      <xdr:row>3</xdr:row>
      <xdr:rowOff>171450</xdr:rowOff>
    </xdr:to>
    <xdr:pic>
      <xdr:nvPicPr>
        <xdr:cNvPr id="7" name="Picture 1" descr="tbmc-logo002">
          <a:extLst>
            <a:ext uri="{FF2B5EF4-FFF2-40B4-BE49-F238E27FC236}">
              <a16:creationId xmlns:a16="http://schemas.microsoft.com/office/drawing/2014/main" id="{2E2D68C2-7A9B-4F80-B219-A1FFACA23043}"/>
            </a:ext>
          </a:extLst>
        </xdr:cNvPr>
        <xdr:cNvPicPr>
          <a:picLocks noChangeAspect="1" noChangeArrowheads="1"/>
        </xdr:cNvPicPr>
      </xdr:nvPicPr>
      <xdr:blipFill>
        <a:blip xmlns:r="http://schemas.openxmlformats.org/officeDocument/2006/relationships" r:embed="rId2">
          <a:lum bright="-6000" contrast="60000"/>
          <a:extLst>
            <a:ext uri="{28A0092B-C50C-407E-A947-70E740481C1C}">
              <a14:useLocalDpi xmlns:a14="http://schemas.microsoft.com/office/drawing/2010/main" val="0"/>
            </a:ext>
          </a:extLst>
        </a:blip>
        <a:srcRect/>
        <a:stretch>
          <a:fillRect/>
        </a:stretch>
      </xdr:blipFill>
      <xdr:spPr bwMode="auto">
        <a:xfrm>
          <a:off x="23241000" y="28575"/>
          <a:ext cx="2952750"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76200</xdr:colOff>
      <xdr:row>12</xdr:row>
      <xdr:rowOff>3</xdr:rowOff>
    </xdr:from>
    <xdr:to>
      <xdr:col>17</xdr:col>
      <xdr:colOff>0</xdr:colOff>
      <xdr:row>12</xdr:row>
      <xdr:rowOff>3</xdr:rowOff>
    </xdr:to>
    <xdr:sp macro="" textlink="">
      <xdr:nvSpPr>
        <xdr:cNvPr id="2" name="Text Box 1">
          <a:extLst>
            <a:ext uri="{FF2B5EF4-FFF2-40B4-BE49-F238E27FC236}">
              <a16:creationId xmlns:a16="http://schemas.microsoft.com/office/drawing/2014/main" id="{00000000-0008-0000-0000-000002000000}"/>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xdr:col>
      <xdr:colOff>76200</xdr:colOff>
      <xdr:row>12</xdr:row>
      <xdr:rowOff>3</xdr:rowOff>
    </xdr:from>
    <xdr:to>
      <xdr:col>17</xdr:col>
      <xdr:colOff>0</xdr:colOff>
      <xdr:row>12</xdr:row>
      <xdr:rowOff>3</xdr:rowOff>
    </xdr:to>
    <xdr:sp macro="" textlink="">
      <xdr:nvSpPr>
        <xdr:cNvPr id="4" name="Text Box 1">
          <a:extLst>
            <a:ext uri="{FF2B5EF4-FFF2-40B4-BE49-F238E27FC236}">
              <a16:creationId xmlns:a16="http://schemas.microsoft.com/office/drawing/2014/main" id="{00000000-0008-0000-0000-000004000000}"/>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xdr:col>
      <xdr:colOff>76200</xdr:colOff>
      <xdr:row>12</xdr:row>
      <xdr:rowOff>3</xdr:rowOff>
    </xdr:from>
    <xdr:to>
      <xdr:col>17</xdr:col>
      <xdr:colOff>0</xdr:colOff>
      <xdr:row>12</xdr:row>
      <xdr:rowOff>3</xdr:rowOff>
    </xdr:to>
    <xdr:sp macro="" textlink="">
      <xdr:nvSpPr>
        <xdr:cNvPr id="5" name="Text Box 1">
          <a:extLst>
            <a:ext uri="{FF2B5EF4-FFF2-40B4-BE49-F238E27FC236}">
              <a16:creationId xmlns:a16="http://schemas.microsoft.com/office/drawing/2014/main" id="{00000000-0008-0000-0000-000005000000}"/>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2</xdr:col>
      <xdr:colOff>76200</xdr:colOff>
      <xdr:row>12</xdr:row>
      <xdr:rowOff>3</xdr:rowOff>
    </xdr:from>
    <xdr:to>
      <xdr:col>17</xdr:col>
      <xdr:colOff>0</xdr:colOff>
      <xdr:row>12</xdr:row>
      <xdr:rowOff>3</xdr:rowOff>
    </xdr:to>
    <xdr:sp macro="" textlink="">
      <xdr:nvSpPr>
        <xdr:cNvPr id="6" name="Text Box 1">
          <a:extLst>
            <a:ext uri="{FF2B5EF4-FFF2-40B4-BE49-F238E27FC236}">
              <a16:creationId xmlns:a16="http://schemas.microsoft.com/office/drawing/2014/main" id="{00000000-0008-0000-0000-000006000000}"/>
            </a:ext>
          </a:extLst>
        </xdr:cNvPr>
        <xdr:cNvSpPr txBox="1">
          <a:spLocks noChangeArrowheads="1"/>
        </xdr:cNvSpPr>
      </xdr:nvSpPr>
      <xdr:spPr bwMode="auto">
        <a:xfrm>
          <a:off x="419100" y="2066928"/>
          <a:ext cx="8010525" cy="0"/>
        </a:xfrm>
        <a:prstGeom prst="rect">
          <a:avLst/>
        </a:prstGeom>
        <a:noFill/>
        <a:ln w="9525">
          <a:noFill/>
          <a:miter lim="800000"/>
          <a:headEnd/>
          <a:tailEnd/>
        </a:ln>
      </xdr:spPr>
      <xdr:txBody>
        <a:bodyPr vertOverflow="clip" wrap="square" lIns="27432" tIns="22860" rIns="27432" bIns="0" anchor="t" upright="1"/>
        <a:lstStyle/>
        <a:p>
          <a:pPr algn="ctr" rtl="0">
            <a:defRPr sz="1000"/>
          </a:pPr>
          <a:r>
            <a:rPr lang="en-PH" sz="1000" b="1" i="0" u="none" strike="noStrike" baseline="0">
              <a:solidFill>
                <a:srgbClr val="800000"/>
              </a:solidFill>
              <a:latin typeface="Arial"/>
              <a:cs typeface="Arial"/>
            </a:rPr>
            <a:t>---------------- C L O S E ----------------</a:t>
          </a:r>
        </a:p>
      </xdr:txBody>
    </xdr:sp>
    <xdr:clientData/>
  </xdr:twoCellAnchor>
  <xdr:twoCellAnchor>
    <xdr:from>
      <xdr:col>1</xdr:col>
      <xdr:colOff>0</xdr:colOff>
      <xdr:row>0</xdr:row>
      <xdr:rowOff>38100</xdr:rowOff>
    </xdr:from>
    <xdr:to>
      <xdr:col>6</xdr:col>
      <xdr:colOff>323850</xdr:colOff>
      <xdr:row>3</xdr:row>
      <xdr:rowOff>161925</xdr:rowOff>
    </xdr:to>
    <xdr:pic>
      <xdr:nvPicPr>
        <xdr:cNvPr id="7" name="Picture 114" descr="CorpID_Horz_B&amp;W">
          <a:extLst>
            <a:ext uri="{FF2B5EF4-FFF2-40B4-BE49-F238E27FC236}">
              <a16:creationId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4775" y="38100"/>
          <a:ext cx="1714500" cy="695325"/>
        </a:xfrm>
        <a:prstGeom prst="rect">
          <a:avLst/>
        </a:prstGeom>
        <a:solidFill>
          <a:srgbClr val="FFFFFF">
            <a:alpha val="0"/>
          </a:srgbClr>
        </a:solidFill>
        <a:ln>
          <a:noFill/>
        </a:ln>
        <a:extLs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32</xdr:col>
      <xdr:colOff>38100</xdr:colOff>
      <xdr:row>0</xdr:row>
      <xdr:rowOff>28575</xdr:rowOff>
    </xdr:from>
    <xdr:to>
      <xdr:col>34</xdr:col>
      <xdr:colOff>1190625</xdr:colOff>
      <xdr:row>3</xdr:row>
      <xdr:rowOff>171450</xdr:rowOff>
    </xdr:to>
    <xdr:pic>
      <xdr:nvPicPr>
        <xdr:cNvPr id="10" name="Picture 1" descr="tbmc-logo002">
          <a:extLst>
            <a:ext uri="{FF2B5EF4-FFF2-40B4-BE49-F238E27FC236}">
              <a16:creationId xmlns:a16="http://schemas.microsoft.com/office/drawing/2014/main" id="{6E0185CA-7485-4439-BC20-88BEC654683F}"/>
            </a:ext>
          </a:extLst>
        </xdr:cNvPr>
        <xdr:cNvPicPr>
          <a:picLocks noChangeAspect="1" noChangeArrowheads="1"/>
        </xdr:cNvPicPr>
      </xdr:nvPicPr>
      <xdr:blipFill>
        <a:blip xmlns:r="http://schemas.openxmlformats.org/officeDocument/2006/relationships" r:embed="rId2">
          <a:lum bright="-6000" contrast="60000"/>
          <a:extLst>
            <a:ext uri="{28A0092B-C50C-407E-A947-70E740481C1C}">
              <a14:useLocalDpi xmlns:a14="http://schemas.microsoft.com/office/drawing/2010/main" val="0"/>
            </a:ext>
          </a:extLst>
        </a:blip>
        <a:srcRect/>
        <a:stretch>
          <a:fillRect/>
        </a:stretch>
      </xdr:blipFill>
      <xdr:spPr bwMode="auto">
        <a:xfrm>
          <a:off x="18303688" y="28575"/>
          <a:ext cx="2956672"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gmtnws01\CMMS--E--SHARED%20FOLDER\Documents%20and%20Settings\LagascaEO\Local%20Settings\Temporary%20Internet%20Files\OLK1\CAPEX%20-%20DCF-ROR%20(BOTTLE%20RINSER%20@12%25)%2050%25%20attain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cf-ror compressed form"/>
      <sheetName val="Sheet5"/>
      <sheetName val="financials"/>
      <sheetName val="OPTION2-FROM RICO"/>
      <sheetName val="Sheet7"/>
      <sheetName val="Sheet8"/>
      <sheetName val="Sheet9"/>
      <sheetName val="Sheet10"/>
      <sheetName val="Sheet11"/>
      <sheetName val="Sheet12"/>
      <sheetName val="Sheet13"/>
      <sheetName val="Sheet14"/>
      <sheetName val="Sheet15"/>
      <sheetName val="Sheet16"/>
    </sheetNames>
    <sheetDataSet>
      <sheetData sheetId="0"/>
      <sheetData sheetId="1">
        <row r="1">
          <cell r="B1" t="str">
            <v>No</v>
          </cell>
        </row>
        <row r="2">
          <cell r="A2">
            <v>37257</v>
          </cell>
          <cell r="B2">
            <v>1</v>
          </cell>
        </row>
        <row r="3">
          <cell r="A3">
            <v>37288</v>
          </cell>
          <cell r="B3">
            <v>2</v>
          </cell>
        </row>
        <row r="4">
          <cell r="A4">
            <v>37316</v>
          </cell>
          <cell r="B4">
            <v>3</v>
          </cell>
        </row>
        <row r="5">
          <cell r="A5">
            <v>37347</v>
          </cell>
          <cell r="B5">
            <v>4</v>
          </cell>
        </row>
        <row r="6">
          <cell r="A6">
            <v>37377</v>
          </cell>
          <cell r="B6">
            <v>5</v>
          </cell>
        </row>
        <row r="7">
          <cell r="A7">
            <v>37408</v>
          </cell>
          <cell r="B7">
            <v>6</v>
          </cell>
        </row>
        <row r="8">
          <cell r="A8">
            <v>37438</v>
          </cell>
          <cell r="B8">
            <v>7</v>
          </cell>
        </row>
        <row r="9">
          <cell r="A9">
            <v>37469</v>
          </cell>
          <cell r="B9">
            <v>8</v>
          </cell>
        </row>
        <row r="10">
          <cell r="A10">
            <v>37500</v>
          </cell>
          <cell r="B10">
            <v>9</v>
          </cell>
        </row>
        <row r="11">
          <cell r="A11">
            <v>37530</v>
          </cell>
          <cell r="B11">
            <v>10</v>
          </cell>
        </row>
        <row r="12">
          <cell r="A12">
            <v>37561</v>
          </cell>
          <cell r="B12">
            <v>11</v>
          </cell>
        </row>
        <row r="13">
          <cell r="A13">
            <v>37591</v>
          </cell>
          <cell r="B13">
            <v>12</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03DAC-AA62-45AB-8935-E3006988048F}">
  <sheetPr>
    <pageSetUpPr fitToPage="1"/>
  </sheetPr>
  <dimension ref="B1:AP163"/>
  <sheetViews>
    <sheetView zoomScale="70" zoomScaleNormal="70" workbookViewId="0">
      <pane xSplit="15" ySplit="4" topLeftCell="X116" activePane="bottomRight" state="frozen"/>
      <selection pane="topRight" activeCell="P1" sqref="P1"/>
      <selection pane="bottomLeft" activeCell="A5" sqref="A5"/>
      <selection pane="bottomRight" activeCell="AD155" sqref="AD155"/>
    </sheetView>
  </sheetViews>
  <sheetFormatPr defaultColWidth="3.5703125" defaultRowHeight="12.75"/>
  <cols>
    <col min="1" max="1" width="1.5703125" style="2" customWidth="1"/>
    <col min="2" max="4" width="3.5703125" style="2" customWidth="1"/>
    <col min="5" max="5" width="5.7109375" style="2" customWidth="1"/>
    <col min="6" max="6" width="4.42578125" style="2" customWidth="1"/>
    <col min="7" max="7" width="5" style="2" customWidth="1"/>
    <col min="8" max="11" width="3.5703125" style="2" customWidth="1"/>
    <col min="12" max="12" width="9.28515625" style="2" customWidth="1"/>
    <col min="13" max="13" width="4.7109375" style="2" customWidth="1"/>
    <col min="14" max="14" width="13.7109375" style="2" customWidth="1"/>
    <col min="15" max="15" width="34.42578125" style="2" customWidth="1"/>
    <col min="16" max="16" width="10.5703125" style="121" customWidth="1"/>
    <col min="17" max="17" width="12" style="2" customWidth="1"/>
    <col min="18" max="18" width="10.7109375" style="2" customWidth="1"/>
    <col min="19" max="19" width="16.28515625" style="96" customWidth="1"/>
    <col min="20" max="20" width="24.28515625" style="2" customWidth="1"/>
    <col min="21" max="21" width="10.5703125" style="121" customWidth="1"/>
    <col min="22" max="22" width="12" style="2" customWidth="1"/>
    <col min="23" max="23" width="10.7109375" style="2" customWidth="1"/>
    <col min="24" max="24" width="16.28515625" style="96" customWidth="1"/>
    <col min="25" max="25" width="24.28515625" style="2" customWidth="1"/>
    <col min="26" max="26" width="10.5703125" style="121" customWidth="1"/>
    <col min="27" max="27" width="12" style="2" customWidth="1"/>
    <col min="28" max="28" width="10.7109375" style="2" customWidth="1"/>
    <col min="29" max="29" width="16.28515625" style="96" customWidth="1"/>
    <col min="30" max="30" width="24.28515625" style="2" customWidth="1"/>
    <col min="31" max="31" width="10.5703125" style="121" customWidth="1"/>
    <col min="32" max="32" width="12" style="2" customWidth="1"/>
    <col min="33" max="33" width="10.7109375" style="2" customWidth="1"/>
    <col min="34" max="34" width="16.28515625" style="96" customWidth="1"/>
    <col min="35" max="35" width="24.28515625" style="2" customWidth="1"/>
    <col min="36" max="36" width="11.85546875" style="2" customWidth="1"/>
    <col min="37" max="37" width="0.42578125" style="2" customWidth="1"/>
    <col min="38" max="38" width="26.7109375" style="2" customWidth="1"/>
    <col min="39" max="39" width="24.140625" style="2" customWidth="1"/>
    <col min="40" max="40" width="29.42578125" style="2" customWidth="1"/>
    <col min="41" max="41" width="26.7109375" style="2" customWidth="1"/>
    <col min="42" max="42" width="51.42578125" style="2" customWidth="1"/>
    <col min="43" max="16384" width="3.5703125" style="2"/>
  </cols>
  <sheetData>
    <row r="1" spans="2:40" ht="15" customHeight="1">
      <c r="B1" s="196" t="s">
        <v>0</v>
      </c>
      <c r="C1" s="197"/>
      <c r="D1" s="197"/>
      <c r="E1" s="197"/>
      <c r="F1" s="197"/>
      <c r="G1" s="198"/>
      <c r="H1" s="205" t="s">
        <v>1</v>
      </c>
      <c r="I1" s="205"/>
      <c r="J1" s="205"/>
      <c r="K1" s="205"/>
      <c r="L1" s="205"/>
      <c r="M1" s="205"/>
      <c r="N1" s="205"/>
      <c r="O1" s="205"/>
      <c r="P1" s="205"/>
      <c r="Q1" s="205"/>
      <c r="R1" s="205"/>
      <c r="S1" s="205"/>
      <c r="T1" s="205"/>
      <c r="U1" s="205"/>
      <c r="V1" s="205"/>
      <c r="W1" s="205"/>
      <c r="X1" s="205"/>
      <c r="Y1" s="205"/>
      <c r="Z1" s="205"/>
      <c r="AA1" s="205"/>
      <c r="AB1" s="205"/>
      <c r="AC1" s="205"/>
      <c r="AD1" s="205"/>
      <c r="AE1" s="205"/>
      <c r="AF1" s="205"/>
      <c r="AG1" s="206" t="s">
        <v>2</v>
      </c>
      <c r="AH1" s="207"/>
      <c r="AI1" s="208"/>
      <c r="AJ1" s="1"/>
    </row>
    <row r="2" spans="2:40" s="4" customFormat="1" ht="15" customHeight="1">
      <c r="B2" s="199"/>
      <c r="C2" s="200"/>
      <c r="D2" s="200"/>
      <c r="E2" s="200"/>
      <c r="F2" s="200"/>
      <c r="G2" s="201"/>
      <c r="H2" s="205"/>
      <c r="I2" s="205"/>
      <c r="J2" s="205"/>
      <c r="K2" s="205"/>
      <c r="L2" s="205"/>
      <c r="M2" s="205"/>
      <c r="N2" s="205"/>
      <c r="O2" s="205"/>
      <c r="P2" s="205"/>
      <c r="Q2" s="205"/>
      <c r="R2" s="205"/>
      <c r="S2" s="205"/>
      <c r="T2" s="205"/>
      <c r="U2" s="205"/>
      <c r="V2" s="205"/>
      <c r="W2" s="205"/>
      <c r="X2" s="205"/>
      <c r="Y2" s="205"/>
      <c r="Z2" s="205"/>
      <c r="AA2" s="205"/>
      <c r="AB2" s="205"/>
      <c r="AC2" s="205"/>
      <c r="AD2" s="205"/>
      <c r="AE2" s="205"/>
      <c r="AF2" s="205"/>
      <c r="AG2" s="209"/>
      <c r="AH2" s="210"/>
      <c r="AI2" s="211"/>
      <c r="AJ2" s="3"/>
    </row>
    <row r="3" spans="2:40" s="4" customFormat="1" ht="15" customHeight="1">
      <c r="B3" s="199"/>
      <c r="C3" s="200"/>
      <c r="D3" s="200"/>
      <c r="E3" s="200"/>
      <c r="F3" s="200"/>
      <c r="G3" s="201"/>
      <c r="H3" s="215" t="s">
        <v>3</v>
      </c>
      <c r="I3" s="215"/>
      <c r="J3" s="215"/>
      <c r="K3" s="215"/>
      <c r="L3" s="215"/>
      <c r="M3" s="215"/>
      <c r="N3" s="215"/>
      <c r="O3" s="215"/>
      <c r="P3" s="215"/>
      <c r="Q3" s="215"/>
      <c r="R3" s="215"/>
      <c r="S3" s="215"/>
      <c r="T3" s="215"/>
      <c r="U3" s="215"/>
      <c r="V3" s="215"/>
      <c r="W3" s="215"/>
      <c r="X3" s="215"/>
      <c r="Y3" s="215"/>
      <c r="Z3" s="215"/>
      <c r="AA3" s="215"/>
      <c r="AB3" s="215"/>
      <c r="AC3" s="215"/>
      <c r="AD3" s="215"/>
      <c r="AE3" s="215"/>
      <c r="AF3" s="215"/>
      <c r="AG3" s="209"/>
      <c r="AH3" s="210"/>
      <c r="AI3" s="211"/>
      <c r="AJ3" s="3"/>
    </row>
    <row r="4" spans="2:40" s="4" customFormat="1" ht="15" customHeight="1" thickBot="1">
      <c r="B4" s="202"/>
      <c r="C4" s="203"/>
      <c r="D4" s="203"/>
      <c r="E4" s="203"/>
      <c r="F4" s="203"/>
      <c r="G4" s="204"/>
      <c r="H4" s="215"/>
      <c r="I4" s="215"/>
      <c r="J4" s="215"/>
      <c r="K4" s="215"/>
      <c r="L4" s="215"/>
      <c r="M4" s="215"/>
      <c r="N4" s="215"/>
      <c r="O4" s="215"/>
      <c r="P4" s="215"/>
      <c r="Q4" s="215"/>
      <c r="R4" s="215"/>
      <c r="S4" s="215"/>
      <c r="T4" s="215"/>
      <c r="U4" s="215"/>
      <c r="V4" s="215"/>
      <c r="W4" s="215"/>
      <c r="X4" s="215"/>
      <c r="Y4" s="215"/>
      <c r="Z4" s="215"/>
      <c r="AA4" s="215"/>
      <c r="AB4" s="215"/>
      <c r="AC4" s="215"/>
      <c r="AD4" s="215"/>
      <c r="AE4" s="215"/>
      <c r="AF4" s="215"/>
      <c r="AG4" s="212"/>
      <c r="AH4" s="213"/>
      <c r="AI4" s="214"/>
      <c r="AJ4" s="3"/>
    </row>
    <row r="5" spans="2:40" s="4" customFormat="1" ht="10.5" customHeight="1" thickBot="1">
      <c r="P5" s="100"/>
      <c r="S5" s="161"/>
      <c r="U5" s="100"/>
      <c r="X5" s="161"/>
      <c r="Z5" s="100"/>
      <c r="AC5" s="161"/>
      <c r="AE5" s="100"/>
      <c r="AG5" s="162"/>
      <c r="AH5" s="163"/>
      <c r="AI5" s="162"/>
    </row>
    <row r="6" spans="2:40" s="8" customFormat="1" ht="17.25" customHeight="1">
      <c r="B6" s="5" t="s">
        <v>4</v>
      </c>
      <c r="C6" s="6"/>
      <c r="D6" s="6"/>
      <c r="E6" s="6"/>
      <c r="F6" s="216" t="s">
        <v>68</v>
      </c>
      <c r="G6" s="216"/>
      <c r="H6" s="216"/>
      <c r="I6" s="216"/>
      <c r="J6" s="216"/>
      <c r="K6" s="216"/>
      <c r="L6" s="216"/>
      <c r="M6" s="216"/>
      <c r="N6" s="216"/>
      <c r="O6" s="216"/>
      <c r="P6" s="216"/>
      <c r="Q6" s="216"/>
      <c r="R6" s="216"/>
      <c r="S6" s="216"/>
      <c r="T6" s="216"/>
      <c r="U6" s="216"/>
      <c r="V6" s="216"/>
      <c r="W6" s="216"/>
      <c r="X6" s="216"/>
      <c r="Y6" s="216"/>
      <c r="Z6" s="216"/>
      <c r="AA6" s="216"/>
      <c r="AB6" s="216"/>
      <c r="AC6" s="216"/>
      <c r="AD6" s="216"/>
      <c r="AE6" s="216"/>
      <c r="AF6" s="216"/>
      <c r="AG6" s="130" t="s">
        <v>5</v>
      </c>
      <c r="AH6" s="217">
        <v>44872</v>
      </c>
      <c r="AI6" s="218"/>
    </row>
    <row r="7" spans="2:40" s="8" customFormat="1" ht="17.25" customHeight="1">
      <c r="B7" s="9"/>
      <c r="C7" s="10"/>
      <c r="D7" s="10"/>
      <c r="E7" s="10"/>
      <c r="F7" s="224"/>
      <c r="G7" s="224"/>
      <c r="H7" s="224"/>
      <c r="I7" s="224"/>
      <c r="J7" s="224"/>
      <c r="K7" s="224"/>
      <c r="L7" s="224"/>
      <c r="M7" s="224"/>
      <c r="N7" s="224"/>
      <c r="O7" s="224"/>
      <c r="P7" s="224"/>
      <c r="Q7" s="224"/>
      <c r="R7" s="158"/>
      <c r="S7" s="225"/>
      <c r="T7" s="226"/>
      <c r="U7" s="160"/>
      <c r="V7" s="160"/>
      <c r="W7" s="158"/>
      <c r="X7" s="225"/>
      <c r="Y7" s="226"/>
      <c r="Z7" s="160"/>
      <c r="AA7" s="160"/>
      <c r="AB7" s="158"/>
      <c r="AC7" s="225"/>
      <c r="AD7" s="226"/>
      <c r="AE7" s="160"/>
      <c r="AF7" s="160"/>
      <c r="AG7" s="7"/>
      <c r="AH7" s="227"/>
      <c r="AI7" s="228"/>
    </row>
    <row r="8" spans="2:40" s="8" customFormat="1" ht="17.25" customHeight="1">
      <c r="B8" s="9" t="s">
        <v>6</v>
      </c>
      <c r="C8" s="10"/>
      <c r="D8" s="10"/>
      <c r="E8" s="10"/>
      <c r="F8" s="229" t="s">
        <v>7</v>
      </c>
      <c r="G8" s="230"/>
      <c r="H8" s="230"/>
      <c r="I8" s="230"/>
      <c r="J8" s="230"/>
      <c r="K8" s="230"/>
      <c r="L8" s="230"/>
      <c r="M8" s="230"/>
      <c r="N8" s="230"/>
      <c r="O8" s="230"/>
      <c r="P8" s="230"/>
      <c r="Q8" s="230"/>
      <c r="R8" s="158"/>
      <c r="S8" s="231"/>
      <c r="T8" s="231"/>
      <c r="U8" s="159"/>
      <c r="V8" s="159"/>
      <c r="W8" s="158"/>
      <c r="X8" s="231"/>
      <c r="Y8" s="231"/>
      <c r="Z8" s="159"/>
      <c r="AA8" s="159"/>
      <c r="AB8" s="158"/>
      <c r="AC8" s="231"/>
      <c r="AD8" s="231"/>
      <c r="AE8" s="159"/>
      <c r="AF8" s="159"/>
      <c r="AG8" s="7" t="s">
        <v>8</v>
      </c>
      <c r="AH8" s="232"/>
      <c r="AI8" s="233"/>
      <c r="AJ8" s="11"/>
    </row>
    <row r="9" spans="2:40" s="8" customFormat="1" ht="17.25" customHeight="1">
      <c r="B9" s="9"/>
      <c r="C9" s="10"/>
      <c r="D9" s="10"/>
      <c r="E9" s="10"/>
      <c r="F9" s="165"/>
      <c r="G9" s="166"/>
      <c r="H9" s="166"/>
      <c r="I9" s="166"/>
      <c r="J9" s="166"/>
      <c r="K9" s="166"/>
      <c r="L9" s="166"/>
      <c r="M9" s="166"/>
      <c r="N9" s="166"/>
      <c r="O9" s="166"/>
      <c r="P9" s="166"/>
      <c r="Q9" s="166"/>
      <c r="R9" s="7"/>
      <c r="S9" s="152"/>
      <c r="T9" s="152"/>
      <c r="U9" s="152"/>
      <c r="V9" s="152"/>
      <c r="W9" s="7"/>
      <c r="X9" s="152"/>
      <c r="Y9" s="152"/>
      <c r="Z9" s="152"/>
      <c r="AA9" s="152"/>
      <c r="AB9" s="7"/>
      <c r="AC9" s="152"/>
      <c r="AD9" s="152"/>
      <c r="AE9" s="152"/>
      <c r="AF9" s="152"/>
      <c r="AG9" s="7"/>
      <c r="AH9" s="146"/>
      <c r="AI9" s="147"/>
      <c r="AJ9" s="11"/>
    </row>
    <row r="10" spans="2:40" s="8" customFormat="1" ht="17.25" customHeight="1">
      <c r="B10" s="344" t="s">
        <v>128</v>
      </c>
      <c r="C10" s="345"/>
      <c r="D10" s="345"/>
      <c r="E10" s="345"/>
      <c r="F10" s="345"/>
      <c r="G10" s="345"/>
      <c r="H10" s="345"/>
      <c r="I10" s="345"/>
      <c r="J10" s="345"/>
      <c r="K10" s="345"/>
      <c r="L10" s="345"/>
      <c r="M10" s="345"/>
      <c r="N10" s="345"/>
      <c r="O10" s="345"/>
      <c r="P10" s="345"/>
      <c r="Q10" s="345"/>
      <c r="R10" s="345"/>
      <c r="S10" s="345"/>
      <c r="T10" s="345"/>
      <c r="U10" s="345"/>
      <c r="V10" s="345"/>
      <c r="W10" s="345"/>
      <c r="X10" s="345"/>
      <c r="Y10" s="345"/>
      <c r="Z10" s="345"/>
      <c r="AA10" s="345"/>
      <c r="AB10" s="345"/>
      <c r="AC10" s="345"/>
      <c r="AD10" s="345"/>
      <c r="AE10" s="345"/>
      <c r="AF10" s="345"/>
      <c r="AG10" s="345"/>
      <c r="AH10" s="345"/>
      <c r="AI10" s="346"/>
      <c r="AJ10" s="11"/>
    </row>
    <row r="11" spans="2:40" s="1" customFormat="1" ht="15.75" customHeight="1">
      <c r="B11" s="222"/>
      <c r="C11" s="223"/>
      <c r="D11" s="223"/>
      <c r="E11" s="223"/>
      <c r="F11" s="167"/>
      <c r="G11" s="167"/>
      <c r="H11" s="167"/>
      <c r="I11" s="167"/>
      <c r="J11" s="167"/>
      <c r="K11" s="167"/>
      <c r="L11" s="167"/>
      <c r="M11" s="167"/>
      <c r="N11" s="167"/>
      <c r="O11" s="167"/>
      <c r="P11" s="240" t="s">
        <v>129</v>
      </c>
      <c r="Q11" s="241"/>
      <c r="R11" s="241"/>
      <c r="S11" s="241"/>
      <c r="T11" s="242"/>
      <c r="U11" s="240" t="s">
        <v>130</v>
      </c>
      <c r="V11" s="241"/>
      <c r="W11" s="241"/>
      <c r="X11" s="241"/>
      <c r="Y11" s="242"/>
      <c r="Z11" s="240" t="s">
        <v>131</v>
      </c>
      <c r="AA11" s="241"/>
      <c r="AB11" s="241"/>
      <c r="AC11" s="241"/>
      <c r="AD11" s="242"/>
      <c r="AE11" s="240" t="s">
        <v>132</v>
      </c>
      <c r="AF11" s="241"/>
      <c r="AG11" s="241"/>
      <c r="AH11" s="241"/>
      <c r="AI11" s="242"/>
    </row>
    <row r="12" spans="2:40" s="14" customFormat="1" ht="24.95" customHeight="1">
      <c r="B12" s="238" t="s">
        <v>9</v>
      </c>
      <c r="C12" s="239"/>
      <c r="D12" s="240" t="s">
        <v>10</v>
      </c>
      <c r="E12" s="241"/>
      <c r="F12" s="241"/>
      <c r="G12" s="241"/>
      <c r="H12" s="241"/>
      <c r="I12" s="241"/>
      <c r="J12" s="241"/>
      <c r="K12" s="241"/>
      <c r="L12" s="241"/>
      <c r="M12" s="241"/>
      <c r="N12" s="241"/>
      <c r="O12" s="242"/>
      <c r="P12" s="101" t="s">
        <v>11</v>
      </c>
      <c r="Q12" s="12" t="s">
        <v>12</v>
      </c>
      <c r="R12" s="154" t="s">
        <v>13</v>
      </c>
      <c r="S12" s="155" t="s">
        <v>14</v>
      </c>
      <c r="T12" s="156" t="s">
        <v>15</v>
      </c>
      <c r="U12" s="157" t="s">
        <v>11</v>
      </c>
      <c r="V12" s="154" t="s">
        <v>12</v>
      </c>
      <c r="W12" s="154" t="s">
        <v>13</v>
      </c>
      <c r="X12" s="155" t="s">
        <v>14</v>
      </c>
      <c r="Y12" s="156" t="s">
        <v>15</v>
      </c>
      <c r="Z12" s="157" t="s">
        <v>11</v>
      </c>
      <c r="AA12" s="154" t="s">
        <v>12</v>
      </c>
      <c r="AB12" s="154" t="s">
        <v>13</v>
      </c>
      <c r="AC12" s="155" t="s">
        <v>14</v>
      </c>
      <c r="AD12" s="156" t="s">
        <v>15</v>
      </c>
      <c r="AE12" s="157" t="s">
        <v>11</v>
      </c>
      <c r="AF12" s="154" t="s">
        <v>12</v>
      </c>
      <c r="AG12" s="12" t="s">
        <v>13</v>
      </c>
      <c r="AH12" s="92" t="s">
        <v>14</v>
      </c>
      <c r="AI12" s="13" t="s">
        <v>15</v>
      </c>
      <c r="AJ12" s="1"/>
    </row>
    <row r="13" spans="2:40" s="19" customFormat="1" ht="15" customHeight="1">
      <c r="B13" s="243"/>
      <c r="C13" s="244"/>
      <c r="D13" s="245"/>
      <c r="E13" s="246"/>
      <c r="F13" s="246"/>
      <c r="G13" s="246"/>
      <c r="H13" s="246"/>
      <c r="I13" s="246"/>
      <c r="J13" s="246"/>
      <c r="K13" s="246"/>
      <c r="L13" s="246"/>
      <c r="M13" s="246"/>
      <c r="N13" s="246"/>
      <c r="O13" s="247"/>
      <c r="P13" s="102"/>
      <c r="Q13" s="15"/>
      <c r="R13" s="16"/>
      <c r="S13" s="17"/>
      <c r="T13" s="18"/>
      <c r="U13" s="102"/>
      <c r="V13" s="15"/>
      <c r="W13" s="16"/>
      <c r="X13" s="17"/>
      <c r="Y13" s="18"/>
      <c r="Z13" s="102"/>
      <c r="AA13" s="15"/>
      <c r="AB13" s="16"/>
      <c r="AC13" s="17"/>
      <c r="AD13" s="18"/>
      <c r="AE13" s="102"/>
      <c r="AF13" s="15"/>
      <c r="AG13" s="16"/>
      <c r="AH13" s="17"/>
      <c r="AI13" s="18"/>
      <c r="AJ13" s="1"/>
    </row>
    <row r="14" spans="2:40" s="23" customFormat="1" ht="15" customHeight="1">
      <c r="B14" s="186" t="s">
        <v>16</v>
      </c>
      <c r="C14" s="187"/>
      <c r="D14" s="248" t="s">
        <v>17</v>
      </c>
      <c r="E14" s="236"/>
      <c r="F14" s="236"/>
      <c r="G14" s="236"/>
      <c r="H14" s="236"/>
      <c r="I14" s="236"/>
      <c r="J14" s="236"/>
      <c r="K14" s="236"/>
      <c r="L14" s="236"/>
      <c r="M14" s="236"/>
      <c r="N14" s="236"/>
      <c r="O14" s="237"/>
      <c r="P14" s="103"/>
      <c r="Q14" s="20"/>
      <c r="R14" s="20"/>
      <c r="S14" s="21"/>
      <c r="T14" s="22"/>
      <c r="U14" s="103"/>
      <c r="V14" s="20"/>
      <c r="W14" s="20"/>
      <c r="X14" s="21"/>
      <c r="Y14" s="22"/>
      <c r="Z14" s="103"/>
      <c r="AA14" s="20"/>
      <c r="AB14" s="20"/>
      <c r="AC14" s="21"/>
      <c r="AD14" s="22"/>
      <c r="AE14" s="103"/>
      <c r="AF14" s="20"/>
      <c r="AG14" s="20"/>
      <c r="AH14" s="21"/>
      <c r="AI14" s="22"/>
      <c r="AJ14" s="1"/>
      <c r="AN14" s="24"/>
    </row>
    <row r="15" spans="2:40" s="19" customFormat="1" ht="15" customHeight="1">
      <c r="B15" s="181"/>
      <c r="C15" s="234"/>
      <c r="D15" s="219" t="s">
        <v>18</v>
      </c>
      <c r="E15" s="220"/>
      <c r="F15" s="220"/>
      <c r="G15" s="220"/>
      <c r="H15" s="220"/>
      <c r="I15" s="220"/>
      <c r="J15" s="220"/>
      <c r="K15" s="220"/>
      <c r="L15" s="220"/>
      <c r="M15" s="220"/>
      <c r="N15" s="220"/>
      <c r="O15" s="221"/>
      <c r="P15" s="104"/>
      <c r="Q15" s="25" t="s">
        <v>19</v>
      </c>
      <c r="R15" s="26">
        <v>1</v>
      </c>
      <c r="S15" s="27">
        <v>30000</v>
      </c>
      <c r="T15" s="28">
        <f>S15*R15</f>
        <v>30000</v>
      </c>
      <c r="U15" s="104"/>
      <c r="V15" s="25" t="s">
        <v>19</v>
      </c>
      <c r="W15" s="26">
        <v>1</v>
      </c>
      <c r="X15" s="27">
        <v>50000</v>
      </c>
      <c r="Y15" s="28">
        <f>X15*W15</f>
        <v>50000</v>
      </c>
      <c r="Z15" s="104"/>
      <c r="AA15" s="25" t="s">
        <v>19</v>
      </c>
      <c r="AB15" s="26">
        <v>1</v>
      </c>
      <c r="AC15" s="27">
        <v>45000</v>
      </c>
      <c r="AD15" s="28">
        <f>AC15*AB15</f>
        <v>45000</v>
      </c>
      <c r="AE15" s="104"/>
      <c r="AF15" s="25" t="s">
        <v>19</v>
      </c>
      <c r="AG15" s="26">
        <v>1</v>
      </c>
      <c r="AH15" s="27">
        <v>35000</v>
      </c>
      <c r="AI15" s="28">
        <f>AH15*AG15</f>
        <v>35000</v>
      </c>
      <c r="AJ15" s="1"/>
      <c r="AN15" s="29"/>
    </row>
    <row r="16" spans="2:40" s="19" customFormat="1" ht="15" customHeight="1">
      <c r="B16" s="181"/>
      <c r="C16" s="234"/>
      <c r="D16" s="219" t="s">
        <v>20</v>
      </c>
      <c r="E16" s="220"/>
      <c r="F16" s="220"/>
      <c r="G16" s="220"/>
      <c r="H16" s="220"/>
      <c r="I16" s="220"/>
      <c r="J16" s="220"/>
      <c r="K16" s="220"/>
      <c r="L16" s="220"/>
      <c r="M16" s="220"/>
      <c r="N16" s="220"/>
      <c r="O16" s="221"/>
      <c r="P16" s="104"/>
      <c r="Q16" s="25" t="s">
        <v>19</v>
      </c>
      <c r="R16" s="26">
        <v>1</v>
      </c>
      <c r="S16" s="27">
        <v>20000</v>
      </c>
      <c r="T16" s="28">
        <f>S16*R16</f>
        <v>20000</v>
      </c>
      <c r="U16" s="104"/>
      <c r="V16" s="25" t="s">
        <v>19</v>
      </c>
      <c r="W16" s="26">
        <v>1</v>
      </c>
      <c r="X16" s="27">
        <v>30000</v>
      </c>
      <c r="Y16" s="28">
        <f>X16*W16</f>
        <v>30000</v>
      </c>
      <c r="Z16" s="104"/>
      <c r="AA16" s="25" t="s">
        <v>19</v>
      </c>
      <c r="AB16" s="26">
        <v>1</v>
      </c>
      <c r="AC16" s="27">
        <v>60000</v>
      </c>
      <c r="AD16" s="28">
        <f>AC16*AB16</f>
        <v>60000</v>
      </c>
      <c r="AE16" s="104"/>
      <c r="AF16" s="25" t="s">
        <v>19</v>
      </c>
      <c r="AG16" s="26">
        <v>1</v>
      </c>
      <c r="AH16" s="27">
        <v>10000</v>
      </c>
      <c r="AI16" s="28">
        <f>AH16*AG16</f>
        <v>10000</v>
      </c>
      <c r="AJ16" s="1"/>
    </row>
    <row r="17" spans="2:36" s="19" customFormat="1" ht="15" customHeight="1">
      <c r="B17" s="149"/>
      <c r="C17" s="150"/>
      <c r="D17" s="219" t="s">
        <v>148</v>
      </c>
      <c r="E17" s="220"/>
      <c r="F17" s="220"/>
      <c r="G17" s="220"/>
      <c r="H17" s="220"/>
      <c r="I17" s="220"/>
      <c r="J17" s="220"/>
      <c r="K17" s="220"/>
      <c r="L17" s="220"/>
      <c r="M17" s="220"/>
      <c r="N17" s="220"/>
      <c r="O17" s="221"/>
      <c r="P17" s="104"/>
      <c r="Q17" s="25"/>
      <c r="R17" s="26"/>
      <c r="S17" s="27"/>
      <c r="T17" s="28"/>
      <c r="U17" s="104"/>
      <c r="V17" s="25"/>
      <c r="W17" s="26"/>
      <c r="X17" s="27"/>
      <c r="Y17" s="28"/>
      <c r="Z17" s="104"/>
      <c r="AA17" s="25"/>
      <c r="AB17" s="26"/>
      <c r="AC17" s="27"/>
      <c r="AD17" s="28"/>
      <c r="AE17" s="104"/>
      <c r="AF17" s="25" t="s">
        <v>19</v>
      </c>
      <c r="AG17" s="26">
        <v>1</v>
      </c>
      <c r="AH17" s="27">
        <v>80000</v>
      </c>
      <c r="AI17" s="28">
        <f>AH17*AG17</f>
        <v>80000</v>
      </c>
      <c r="AJ17" s="1"/>
    </row>
    <row r="18" spans="2:36" s="19" customFormat="1" ht="15" customHeight="1">
      <c r="B18" s="186">
        <v>1</v>
      </c>
      <c r="C18" s="187"/>
      <c r="D18" s="235" t="s">
        <v>101</v>
      </c>
      <c r="E18" s="236"/>
      <c r="F18" s="236"/>
      <c r="G18" s="236"/>
      <c r="H18" s="236"/>
      <c r="I18" s="236"/>
      <c r="J18" s="236"/>
      <c r="K18" s="236"/>
      <c r="L18" s="236"/>
      <c r="M18" s="236"/>
      <c r="N18" s="236"/>
      <c r="O18" s="237"/>
      <c r="P18" s="104"/>
      <c r="Q18" s="25"/>
      <c r="R18" s="30"/>
      <c r="S18" s="27"/>
      <c r="T18" s="28"/>
      <c r="U18" s="104"/>
      <c r="V18" s="25"/>
      <c r="W18" s="30"/>
      <c r="X18" s="27"/>
      <c r="Y18" s="28"/>
      <c r="Z18" s="104"/>
      <c r="AA18" s="25"/>
      <c r="AB18" s="30"/>
      <c r="AC18" s="27"/>
      <c r="AD18" s="28"/>
      <c r="AE18" s="104"/>
      <c r="AF18" s="25"/>
      <c r="AG18" s="30"/>
      <c r="AH18" s="27"/>
      <c r="AI18" s="28"/>
      <c r="AJ18" s="1"/>
    </row>
    <row r="19" spans="2:36" s="19" customFormat="1" ht="15" customHeight="1">
      <c r="B19" s="181"/>
      <c r="C19" s="234"/>
      <c r="D19" s="235" t="s">
        <v>102</v>
      </c>
      <c r="E19" s="236"/>
      <c r="F19" s="236"/>
      <c r="G19" s="236"/>
      <c r="H19" s="236"/>
      <c r="I19" s="236"/>
      <c r="J19" s="236"/>
      <c r="K19" s="236"/>
      <c r="L19" s="236"/>
      <c r="M19" s="236"/>
      <c r="N19" s="236"/>
      <c r="O19" s="237"/>
      <c r="P19" s="104"/>
      <c r="Q19" s="25" t="s">
        <v>21</v>
      </c>
      <c r="R19" s="30">
        <v>225</v>
      </c>
      <c r="S19" s="93">
        <v>31.25</v>
      </c>
      <c r="T19" s="28">
        <f t="shared" ref="T19:T42" si="0">S19*R19</f>
        <v>7031.25</v>
      </c>
      <c r="U19" s="104"/>
      <c r="V19" s="25" t="s">
        <v>21</v>
      </c>
      <c r="W19" s="30">
        <v>100</v>
      </c>
      <c r="X19" s="93">
        <v>25</v>
      </c>
      <c r="Y19" s="28">
        <f t="shared" ref="Y19:Y30" si="1">X19*W19</f>
        <v>2500</v>
      </c>
      <c r="Z19" s="104"/>
      <c r="AA19" s="25" t="s">
        <v>21</v>
      </c>
      <c r="AB19" s="30">
        <v>500</v>
      </c>
      <c r="AC19" s="93">
        <v>25</v>
      </c>
      <c r="AD19" s="28">
        <f t="shared" ref="AD19:AD30" si="2">AC19*AB19</f>
        <v>12500</v>
      </c>
      <c r="AE19" s="104"/>
      <c r="AF19" s="25" t="s">
        <v>21</v>
      </c>
      <c r="AG19" s="30">
        <v>60</v>
      </c>
      <c r="AH19" s="93">
        <v>225</v>
      </c>
      <c r="AI19" s="28">
        <f t="shared" ref="AI19:AI30" si="3">AH19*AG19</f>
        <v>13500</v>
      </c>
      <c r="AJ19" s="1"/>
    </row>
    <row r="20" spans="2:36" s="19" customFormat="1" ht="15" customHeight="1">
      <c r="B20" s="181"/>
      <c r="C20" s="234"/>
      <c r="D20" s="235" t="s">
        <v>103</v>
      </c>
      <c r="E20" s="249"/>
      <c r="F20" s="249"/>
      <c r="G20" s="249"/>
      <c r="H20" s="249"/>
      <c r="I20" s="249"/>
      <c r="J20" s="249"/>
      <c r="K20" s="249"/>
      <c r="L20" s="249"/>
      <c r="M20" s="249"/>
      <c r="N20" s="249"/>
      <c r="O20" s="250"/>
      <c r="P20" s="104"/>
      <c r="Q20" s="25" t="s">
        <v>22</v>
      </c>
      <c r="R20" s="30">
        <v>2</v>
      </c>
      <c r="S20" s="93">
        <v>500</v>
      </c>
      <c r="T20" s="28">
        <f t="shared" si="0"/>
        <v>1000</v>
      </c>
      <c r="U20" s="104"/>
      <c r="V20" s="25" t="s">
        <v>22</v>
      </c>
      <c r="W20" s="30">
        <v>3</v>
      </c>
      <c r="X20" s="93">
        <v>250</v>
      </c>
      <c r="Y20" s="28">
        <f t="shared" si="1"/>
        <v>750</v>
      </c>
      <c r="Z20" s="104"/>
      <c r="AA20" s="25" t="s">
        <v>22</v>
      </c>
      <c r="AB20" s="30">
        <v>4</v>
      </c>
      <c r="AC20" s="93">
        <v>500</v>
      </c>
      <c r="AD20" s="28">
        <f t="shared" si="2"/>
        <v>2000</v>
      </c>
      <c r="AE20" s="104"/>
      <c r="AF20" s="25" t="s">
        <v>22</v>
      </c>
      <c r="AG20" s="30">
        <v>6</v>
      </c>
      <c r="AH20" s="93">
        <v>400</v>
      </c>
      <c r="AI20" s="28">
        <f t="shared" si="3"/>
        <v>2400</v>
      </c>
      <c r="AJ20" s="1"/>
    </row>
    <row r="21" spans="2:36" s="19" customFormat="1" ht="15" customHeight="1">
      <c r="B21" s="181"/>
      <c r="C21" s="234"/>
      <c r="D21" s="235" t="s">
        <v>104</v>
      </c>
      <c r="E21" s="249"/>
      <c r="F21" s="249"/>
      <c r="G21" s="249"/>
      <c r="H21" s="249"/>
      <c r="I21" s="249"/>
      <c r="J21" s="249"/>
      <c r="K21" s="249"/>
      <c r="L21" s="249"/>
      <c r="M21" s="249"/>
      <c r="N21" s="249"/>
      <c r="O21" s="250"/>
      <c r="P21" s="104"/>
      <c r="Q21" s="25" t="s">
        <v>22</v>
      </c>
      <c r="R21" s="30">
        <v>2</v>
      </c>
      <c r="S21" s="93">
        <v>550</v>
      </c>
      <c r="T21" s="28">
        <f t="shared" si="0"/>
        <v>1100</v>
      </c>
      <c r="U21" s="104"/>
      <c r="V21" s="25" t="s">
        <v>22</v>
      </c>
      <c r="W21" s="30">
        <v>3</v>
      </c>
      <c r="X21" s="93">
        <v>250</v>
      </c>
      <c r="Y21" s="28">
        <f t="shared" si="1"/>
        <v>750</v>
      </c>
      <c r="Z21" s="104"/>
      <c r="AA21" s="25" t="s">
        <v>22</v>
      </c>
      <c r="AB21" s="30">
        <v>8</v>
      </c>
      <c r="AC21" s="93">
        <v>650</v>
      </c>
      <c r="AD21" s="28">
        <f t="shared" si="2"/>
        <v>5200</v>
      </c>
      <c r="AE21" s="104"/>
      <c r="AF21" s="25" t="s">
        <v>22</v>
      </c>
      <c r="AG21" s="30">
        <v>12</v>
      </c>
      <c r="AH21" s="93">
        <v>700</v>
      </c>
      <c r="AI21" s="28">
        <f t="shared" si="3"/>
        <v>8400</v>
      </c>
      <c r="AJ21" s="1"/>
    </row>
    <row r="22" spans="2:36" s="19" customFormat="1" ht="15" customHeight="1">
      <c r="B22" s="181"/>
      <c r="C22" s="234"/>
      <c r="D22" s="235" t="s">
        <v>105</v>
      </c>
      <c r="E22" s="249"/>
      <c r="F22" s="249"/>
      <c r="G22" s="249"/>
      <c r="H22" s="249"/>
      <c r="I22" s="249"/>
      <c r="J22" s="249"/>
      <c r="K22" s="249"/>
      <c r="L22" s="249"/>
      <c r="M22" s="249"/>
      <c r="N22" s="249"/>
      <c r="O22" s="250"/>
      <c r="P22" s="104"/>
      <c r="Q22" s="25" t="s">
        <v>22</v>
      </c>
      <c r="R22" s="30">
        <v>2</v>
      </c>
      <c r="S22" s="93">
        <v>1100</v>
      </c>
      <c r="T22" s="28">
        <f t="shared" si="0"/>
        <v>2200</v>
      </c>
      <c r="U22" s="104"/>
      <c r="V22" s="25" t="s">
        <v>22</v>
      </c>
      <c r="W22" s="30">
        <v>3</v>
      </c>
      <c r="X22" s="93">
        <v>400</v>
      </c>
      <c r="Y22" s="28">
        <f t="shared" si="1"/>
        <v>1200</v>
      </c>
      <c r="Z22" s="104"/>
      <c r="AA22" s="25" t="s">
        <v>22</v>
      </c>
      <c r="AB22" s="30">
        <v>4</v>
      </c>
      <c r="AC22" s="93">
        <v>700</v>
      </c>
      <c r="AD22" s="28">
        <f t="shared" si="2"/>
        <v>2800</v>
      </c>
      <c r="AE22" s="104"/>
      <c r="AF22" s="25" t="s">
        <v>22</v>
      </c>
      <c r="AG22" s="30">
        <v>12</v>
      </c>
      <c r="AH22" s="93">
        <v>350</v>
      </c>
      <c r="AI22" s="28">
        <f t="shared" si="3"/>
        <v>4200</v>
      </c>
      <c r="AJ22" s="1"/>
    </row>
    <row r="23" spans="2:36" s="19" customFormat="1" ht="15" customHeight="1">
      <c r="B23" s="181"/>
      <c r="C23" s="234"/>
      <c r="D23" s="235" t="s">
        <v>106</v>
      </c>
      <c r="E23" s="249"/>
      <c r="F23" s="249"/>
      <c r="G23" s="249"/>
      <c r="H23" s="249"/>
      <c r="I23" s="249"/>
      <c r="J23" s="249"/>
      <c r="K23" s="249"/>
      <c r="L23" s="249"/>
      <c r="M23" s="249"/>
      <c r="N23" s="249"/>
      <c r="O23" s="250"/>
      <c r="P23" s="104"/>
      <c r="Q23" s="25" t="s">
        <v>22</v>
      </c>
      <c r="R23" s="30">
        <v>14</v>
      </c>
      <c r="S23" s="93">
        <v>300</v>
      </c>
      <c r="T23" s="28">
        <f t="shared" si="0"/>
        <v>4200</v>
      </c>
      <c r="U23" s="104"/>
      <c r="V23" s="25" t="s">
        <v>22</v>
      </c>
      <c r="W23" s="30">
        <v>10</v>
      </c>
      <c r="X23" s="93">
        <v>150</v>
      </c>
      <c r="Y23" s="28">
        <f t="shared" si="1"/>
        <v>1500</v>
      </c>
      <c r="Z23" s="104"/>
      <c r="AA23" s="25" t="s">
        <v>22</v>
      </c>
      <c r="AB23" s="30">
        <v>12</v>
      </c>
      <c r="AC23" s="93">
        <v>420</v>
      </c>
      <c r="AD23" s="28">
        <f t="shared" si="2"/>
        <v>5040</v>
      </c>
      <c r="AE23" s="104"/>
      <c r="AF23" s="25" t="s">
        <v>22</v>
      </c>
      <c r="AG23" s="30">
        <v>25</v>
      </c>
      <c r="AH23" s="93">
        <v>350</v>
      </c>
      <c r="AI23" s="28">
        <f t="shared" si="3"/>
        <v>8750</v>
      </c>
      <c r="AJ23" s="1"/>
    </row>
    <row r="24" spans="2:36" s="19" customFormat="1" ht="15" customHeight="1">
      <c r="B24" s="181"/>
      <c r="C24" s="234"/>
      <c r="D24" s="235" t="s">
        <v>107</v>
      </c>
      <c r="E24" s="249"/>
      <c r="F24" s="249"/>
      <c r="G24" s="249"/>
      <c r="H24" s="249"/>
      <c r="I24" s="249"/>
      <c r="J24" s="249"/>
      <c r="K24" s="249"/>
      <c r="L24" s="249"/>
      <c r="M24" s="249"/>
      <c r="N24" s="249"/>
      <c r="O24" s="250"/>
      <c r="P24" s="104"/>
      <c r="Q24" s="25" t="s">
        <v>22</v>
      </c>
      <c r="R24" s="30">
        <v>225</v>
      </c>
      <c r="S24" s="93">
        <v>18.75</v>
      </c>
      <c r="T24" s="28">
        <f t="shared" si="0"/>
        <v>4218.75</v>
      </c>
      <c r="U24" s="104"/>
      <c r="V24" s="25" t="s">
        <v>22</v>
      </c>
      <c r="W24" s="30">
        <v>2</v>
      </c>
      <c r="X24" s="93">
        <v>700</v>
      </c>
      <c r="Y24" s="28">
        <f t="shared" si="1"/>
        <v>1400</v>
      </c>
      <c r="Z24" s="104"/>
      <c r="AA24" s="25" t="s">
        <v>22</v>
      </c>
      <c r="AB24" s="30">
        <v>500</v>
      </c>
      <c r="AC24" s="93">
        <v>10</v>
      </c>
      <c r="AD24" s="28">
        <f t="shared" si="2"/>
        <v>5000</v>
      </c>
      <c r="AE24" s="104"/>
      <c r="AF24" s="25" t="s">
        <v>22</v>
      </c>
      <c r="AG24" s="30">
        <v>525</v>
      </c>
      <c r="AH24" s="93">
        <v>120</v>
      </c>
      <c r="AI24" s="28">
        <f t="shared" si="3"/>
        <v>63000</v>
      </c>
      <c r="AJ24" s="1"/>
    </row>
    <row r="25" spans="2:36" s="19" customFormat="1" ht="15" customHeight="1">
      <c r="B25" s="181"/>
      <c r="C25" s="234"/>
      <c r="D25" s="235" t="s">
        <v>108</v>
      </c>
      <c r="E25" s="249"/>
      <c r="F25" s="249"/>
      <c r="G25" s="249"/>
      <c r="H25" s="249"/>
      <c r="I25" s="249"/>
      <c r="J25" s="249"/>
      <c r="K25" s="249"/>
      <c r="L25" s="249"/>
      <c r="M25" s="249"/>
      <c r="N25" s="249"/>
      <c r="O25" s="250"/>
      <c r="P25" s="104"/>
      <c r="Q25" s="25" t="s">
        <v>22</v>
      </c>
      <c r="R25" s="30">
        <v>2</v>
      </c>
      <c r="S25" s="93">
        <v>1500</v>
      </c>
      <c r="T25" s="28">
        <f t="shared" si="0"/>
        <v>3000</v>
      </c>
      <c r="U25" s="104"/>
      <c r="V25" s="25" t="s">
        <v>22</v>
      </c>
      <c r="W25" s="30">
        <v>1</v>
      </c>
      <c r="X25" s="93">
        <v>1000</v>
      </c>
      <c r="Y25" s="28">
        <f t="shared" si="1"/>
        <v>1000</v>
      </c>
      <c r="Z25" s="104"/>
      <c r="AA25" s="25" t="s">
        <v>22</v>
      </c>
      <c r="AB25" s="30">
        <v>1</v>
      </c>
      <c r="AC25" s="93">
        <v>800</v>
      </c>
      <c r="AD25" s="28">
        <f t="shared" si="2"/>
        <v>800</v>
      </c>
      <c r="AE25" s="104"/>
      <c r="AF25" s="25" t="s">
        <v>22</v>
      </c>
      <c r="AG25" s="30">
        <v>1</v>
      </c>
      <c r="AH25" s="93">
        <v>4000</v>
      </c>
      <c r="AI25" s="28">
        <f t="shared" si="3"/>
        <v>4000</v>
      </c>
      <c r="AJ25" s="1"/>
    </row>
    <row r="26" spans="2:36" s="19" customFormat="1" ht="15" customHeight="1">
      <c r="B26" s="181"/>
      <c r="C26" s="234"/>
      <c r="D26" s="235" t="s">
        <v>109</v>
      </c>
      <c r="E26" s="249"/>
      <c r="F26" s="249"/>
      <c r="G26" s="249"/>
      <c r="H26" s="249"/>
      <c r="I26" s="249"/>
      <c r="J26" s="249"/>
      <c r="K26" s="249"/>
      <c r="L26" s="249"/>
      <c r="M26" s="249"/>
      <c r="N26" s="249"/>
      <c r="O26" s="250"/>
      <c r="P26" s="104"/>
      <c r="Q26" s="25" t="s">
        <v>23</v>
      </c>
      <c r="R26" s="30">
        <v>6</v>
      </c>
      <c r="S26" s="93">
        <v>70</v>
      </c>
      <c r="T26" s="28">
        <f t="shared" si="0"/>
        <v>420</v>
      </c>
      <c r="U26" s="104"/>
      <c r="V26" s="25" t="s">
        <v>23</v>
      </c>
      <c r="W26" s="30">
        <v>10</v>
      </c>
      <c r="X26" s="93">
        <v>120</v>
      </c>
      <c r="Y26" s="28">
        <f t="shared" si="1"/>
        <v>1200</v>
      </c>
      <c r="Z26" s="104"/>
      <c r="AA26" s="25" t="s">
        <v>23</v>
      </c>
      <c r="AB26" s="30">
        <v>50</v>
      </c>
      <c r="AC26" s="93">
        <v>60</v>
      </c>
      <c r="AD26" s="28">
        <f t="shared" si="2"/>
        <v>3000</v>
      </c>
      <c r="AE26" s="104"/>
      <c r="AF26" s="25" t="s">
        <v>23</v>
      </c>
      <c r="AG26" s="30">
        <v>30</v>
      </c>
      <c r="AH26" s="93">
        <v>120</v>
      </c>
      <c r="AI26" s="28">
        <f t="shared" si="3"/>
        <v>3600</v>
      </c>
      <c r="AJ26" s="1"/>
    </row>
    <row r="27" spans="2:36" s="19" customFormat="1" ht="15" customHeight="1">
      <c r="B27" s="181"/>
      <c r="C27" s="234"/>
      <c r="D27" s="235" t="s">
        <v>110</v>
      </c>
      <c r="E27" s="249"/>
      <c r="F27" s="249"/>
      <c r="G27" s="249"/>
      <c r="H27" s="249"/>
      <c r="I27" s="249"/>
      <c r="J27" s="249"/>
      <c r="K27" s="249"/>
      <c r="L27" s="249"/>
      <c r="M27" s="249"/>
      <c r="N27" s="249"/>
      <c r="O27" s="250"/>
      <c r="P27" s="104"/>
      <c r="Q27" s="25" t="s">
        <v>19</v>
      </c>
      <c r="R27" s="30">
        <v>1</v>
      </c>
      <c r="S27" s="93">
        <v>4000</v>
      </c>
      <c r="T27" s="28">
        <f t="shared" si="0"/>
        <v>4000</v>
      </c>
      <c r="U27" s="104"/>
      <c r="V27" s="25" t="s">
        <v>19</v>
      </c>
      <c r="W27" s="30">
        <v>1</v>
      </c>
      <c r="X27" s="93">
        <v>5000</v>
      </c>
      <c r="Y27" s="28">
        <f t="shared" si="1"/>
        <v>5000</v>
      </c>
      <c r="Z27" s="104"/>
      <c r="AA27" s="25" t="s">
        <v>19</v>
      </c>
      <c r="AB27" s="30">
        <v>1</v>
      </c>
      <c r="AC27" s="93">
        <v>3000</v>
      </c>
      <c r="AD27" s="28">
        <f t="shared" si="2"/>
        <v>3000</v>
      </c>
      <c r="AE27" s="104"/>
      <c r="AF27" s="25" t="s">
        <v>19</v>
      </c>
      <c r="AG27" s="30">
        <v>1</v>
      </c>
      <c r="AH27" s="93">
        <v>5000</v>
      </c>
      <c r="AI27" s="28">
        <f t="shared" si="3"/>
        <v>5000</v>
      </c>
      <c r="AJ27" s="1"/>
    </row>
    <row r="28" spans="2:36" s="19" customFormat="1" ht="15" customHeight="1">
      <c r="B28" s="181"/>
      <c r="C28" s="234"/>
      <c r="D28" s="251" t="s">
        <v>111</v>
      </c>
      <c r="E28" s="252"/>
      <c r="F28" s="252"/>
      <c r="G28" s="252"/>
      <c r="H28" s="252"/>
      <c r="I28" s="252"/>
      <c r="J28" s="252"/>
      <c r="K28" s="252"/>
      <c r="L28" s="252"/>
      <c r="M28" s="252"/>
      <c r="N28" s="252"/>
      <c r="O28" s="253"/>
      <c r="P28" s="105"/>
      <c r="Q28" s="25" t="s">
        <v>22</v>
      </c>
      <c r="R28" s="31">
        <v>2</v>
      </c>
      <c r="S28" s="93">
        <v>4500</v>
      </c>
      <c r="T28" s="28">
        <f t="shared" si="0"/>
        <v>9000</v>
      </c>
      <c r="U28" s="105"/>
      <c r="V28" s="25" t="s">
        <v>22</v>
      </c>
      <c r="W28" s="31">
        <v>4</v>
      </c>
      <c r="X28" s="93">
        <v>1800</v>
      </c>
      <c r="Y28" s="28">
        <f t="shared" si="1"/>
        <v>7200</v>
      </c>
      <c r="Z28" s="105"/>
      <c r="AA28" s="25" t="s">
        <v>22</v>
      </c>
      <c r="AB28" s="31">
        <v>2</v>
      </c>
      <c r="AC28" s="93">
        <v>4500</v>
      </c>
      <c r="AD28" s="28">
        <f t="shared" si="2"/>
        <v>9000</v>
      </c>
      <c r="AE28" s="105"/>
      <c r="AF28" s="25" t="s">
        <v>22</v>
      </c>
      <c r="AG28" s="31">
        <v>4</v>
      </c>
      <c r="AH28" s="93">
        <v>5000</v>
      </c>
      <c r="AI28" s="28">
        <f t="shared" si="3"/>
        <v>20000</v>
      </c>
      <c r="AJ28" s="1"/>
    </row>
    <row r="29" spans="2:36" s="19" customFormat="1" ht="15" customHeight="1">
      <c r="B29" s="181"/>
      <c r="C29" s="234"/>
      <c r="D29" s="251" t="s">
        <v>112</v>
      </c>
      <c r="E29" s="252"/>
      <c r="F29" s="252"/>
      <c r="G29" s="252"/>
      <c r="H29" s="252"/>
      <c r="I29" s="252"/>
      <c r="J29" s="252"/>
      <c r="K29" s="252"/>
      <c r="L29" s="252"/>
      <c r="M29" s="252"/>
      <c r="N29" s="252"/>
      <c r="O29" s="253"/>
      <c r="P29" s="105"/>
      <c r="Q29" s="25" t="s">
        <v>22</v>
      </c>
      <c r="R29" s="31">
        <v>2</v>
      </c>
      <c r="S29" s="93">
        <v>4500</v>
      </c>
      <c r="T29" s="28">
        <f t="shared" si="0"/>
        <v>9000</v>
      </c>
      <c r="U29" s="105"/>
      <c r="V29" s="25" t="s">
        <v>22</v>
      </c>
      <c r="W29" s="31">
        <v>4</v>
      </c>
      <c r="X29" s="93">
        <v>1800</v>
      </c>
      <c r="Y29" s="28">
        <f t="shared" si="1"/>
        <v>7200</v>
      </c>
      <c r="Z29" s="105"/>
      <c r="AA29" s="25" t="s">
        <v>22</v>
      </c>
      <c r="AB29" s="31">
        <v>2</v>
      </c>
      <c r="AC29" s="93">
        <v>4500</v>
      </c>
      <c r="AD29" s="28">
        <f t="shared" si="2"/>
        <v>9000</v>
      </c>
      <c r="AE29" s="105"/>
      <c r="AF29" s="25" t="s">
        <v>22</v>
      </c>
      <c r="AG29" s="31">
        <v>4</v>
      </c>
      <c r="AH29" s="93">
        <v>5000</v>
      </c>
      <c r="AI29" s="28">
        <f t="shared" si="3"/>
        <v>20000</v>
      </c>
      <c r="AJ29" s="1"/>
    </row>
    <row r="30" spans="2:36" s="19" customFormat="1" ht="15" customHeight="1">
      <c r="B30" s="181"/>
      <c r="C30" s="234"/>
      <c r="D30" s="235" t="s">
        <v>113</v>
      </c>
      <c r="E30" s="249"/>
      <c r="F30" s="249"/>
      <c r="G30" s="249"/>
      <c r="H30" s="249"/>
      <c r="I30" s="249"/>
      <c r="J30" s="249"/>
      <c r="K30" s="249"/>
      <c r="L30" s="249"/>
      <c r="M30" s="249"/>
      <c r="N30" s="249"/>
      <c r="O30" s="250"/>
      <c r="P30" s="105"/>
      <c r="Q30" s="25" t="s">
        <v>19</v>
      </c>
      <c r="R30" s="31">
        <v>1</v>
      </c>
      <c r="S30" s="93">
        <v>7000</v>
      </c>
      <c r="T30" s="28">
        <f t="shared" si="0"/>
        <v>7000</v>
      </c>
      <c r="U30" s="105"/>
      <c r="V30" s="25" t="s">
        <v>19</v>
      </c>
      <c r="W30" s="31">
        <v>1</v>
      </c>
      <c r="X30" s="93">
        <v>5000</v>
      </c>
      <c r="Y30" s="28">
        <f t="shared" si="1"/>
        <v>5000</v>
      </c>
      <c r="Z30" s="105"/>
      <c r="AA30" s="25" t="s">
        <v>19</v>
      </c>
      <c r="AB30" s="31">
        <v>2</v>
      </c>
      <c r="AC30" s="93">
        <v>4200</v>
      </c>
      <c r="AD30" s="28">
        <f t="shared" si="2"/>
        <v>8400</v>
      </c>
      <c r="AE30" s="105"/>
      <c r="AF30" s="25" t="s">
        <v>19</v>
      </c>
      <c r="AG30" s="31">
        <v>1</v>
      </c>
      <c r="AH30" s="93">
        <v>5000</v>
      </c>
      <c r="AI30" s="28">
        <f t="shared" si="3"/>
        <v>5000</v>
      </c>
      <c r="AJ30" s="1"/>
    </row>
    <row r="31" spans="2:36" s="19" customFormat="1" ht="15" customHeight="1">
      <c r="B31" s="134"/>
      <c r="C31" s="135"/>
      <c r="D31" s="136"/>
      <c r="E31" s="137"/>
      <c r="F31" s="137"/>
      <c r="G31" s="137"/>
      <c r="H31" s="137"/>
      <c r="I31" s="137"/>
      <c r="J31" s="137"/>
      <c r="K31" s="137"/>
      <c r="L31" s="137"/>
      <c r="M31" s="137"/>
      <c r="N31" s="137"/>
      <c r="O31" s="32" t="s">
        <v>24</v>
      </c>
      <c r="P31" s="105"/>
      <c r="Q31" s="25"/>
      <c r="R31" s="31"/>
      <c r="S31" s="93"/>
      <c r="T31" s="24">
        <f>SUM(T15:T30)</f>
        <v>102170</v>
      </c>
      <c r="U31" s="105"/>
      <c r="V31" s="25"/>
      <c r="W31" s="31"/>
      <c r="X31" s="93"/>
      <c r="Y31" s="24">
        <f>SUM(Y15:Y30)</f>
        <v>114700</v>
      </c>
      <c r="Z31" s="105"/>
      <c r="AA31" s="25"/>
      <c r="AB31" s="31"/>
      <c r="AC31" s="93"/>
      <c r="AD31" s="24">
        <f>SUM(AD15:AD30)</f>
        <v>170740</v>
      </c>
      <c r="AE31" s="105"/>
      <c r="AF31" s="25"/>
      <c r="AG31" s="31"/>
      <c r="AH31" s="93"/>
      <c r="AI31" s="24">
        <f>SUM(AI15:AI30)</f>
        <v>282850</v>
      </c>
      <c r="AJ31" s="1"/>
    </row>
    <row r="32" spans="2:36" s="19" customFormat="1" ht="15" customHeight="1">
      <c r="B32" s="186">
        <v>2</v>
      </c>
      <c r="C32" s="187"/>
      <c r="D32" s="136" t="s">
        <v>25</v>
      </c>
      <c r="E32" s="137"/>
      <c r="F32" s="137"/>
      <c r="G32" s="137"/>
      <c r="H32" s="137"/>
      <c r="I32" s="137"/>
      <c r="J32" s="137"/>
      <c r="K32" s="137"/>
      <c r="L32" s="137"/>
      <c r="M32" s="137"/>
      <c r="N32" s="137"/>
      <c r="O32" s="138"/>
      <c r="P32" s="105"/>
      <c r="Q32" s="25"/>
      <c r="R32" s="31"/>
      <c r="S32" s="93"/>
      <c r="T32" s="28"/>
      <c r="U32" s="105"/>
      <c r="V32" s="25"/>
      <c r="W32" s="31"/>
      <c r="X32" s="93"/>
      <c r="Y32" s="28"/>
      <c r="Z32" s="105"/>
      <c r="AA32" s="25"/>
      <c r="AB32" s="31"/>
      <c r="AC32" s="93"/>
      <c r="AD32" s="28"/>
      <c r="AE32" s="105"/>
      <c r="AF32" s="25"/>
      <c r="AG32" s="31"/>
      <c r="AH32" s="93"/>
      <c r="AI32" s="28"/>
      <c r="AJ32" s="1"/>
    </row>
    <row r="33" spans="2:41" s="19" customFormat="1" ht="15" customHeight="1">
      <c r="B33" s="254"/>
      <c r="C33" s="255"/>
      <c r="D33" s="178" t="s">
        <v>26</v>
      </c>
      <c r="E33" s="179"/>
      <c r="F33" s="179"/>
      <c r="G33" s="179"/>
      <c r="H33" s="179"/>
      <c r="I33" s="179"/>
      <c r="J33" s="179"/>
      <c r="K33" s="179"/>
      <c r="L33" s="179"/>
      <c r="M33" s="179"/>
      <c r="N33" s="179"/>
      <c r="O33" s="180"/>
      <c r="P33" s="105"/>
      <c r="Q33" s="25" t="s">
        <v>27</v>
      </c>
      <c r="R33" s="31">
        <v>2</v>
      </c>
      <c r="S33" s="93">
        <v>5000</v>
      </c>
      <c r="T33" s="28">
        <f t="shared" si="0"/>
        <v>10000</v>
      </c>
      <c r="U33" s="105"/>
      <c r="V33" s="25" t="s">
        <v>27</v>
      </c>
      <c r="W33" s="31">
        <v>3</v>
      </c>
      <c r="X33" s="93">
        <v>15000</v>
      </c>
      <c r="Y33" s="28">
        <f t="shared" ref="Y33:Y42" si="4">X33*W33</f>
        <v>45000</v>
      </c>
      <c r="Z33" s="105"/>
      <c r="AA33" s="25" t="s">
        <v>27</v>
      </c>
      <c r="AB33" s="31">
        <v>4</v>
      </c>
      <c r="AC33" s="93">
        <v>6000</v>
      </c>
      <c r="AD33" s="28">
        <f t="shared" ref="AD33:AD42" si="5">AC33*AB33</f>
        <v>24000</v>
      </c>
      <c r="AE33" s="105"/>
      <c r="AF33" s="25" t="s">
        <v>27</v>
      </c>
      <c r="AG33" s="31">
        <v>3</v>
      </c>
      <c r="AH33" s="93">
        <v>10000</v>
      </c>
      <c r="AI33" s="28">
        <f t="shared" ref="AI33:AI42" si="6">AH33*AG33</f>
        <v>30000</v>
      </c>
      <c r="AJ33" s="1"/>
    </row>
    <row r="34" spans="2:41" s="19" customFormat="1" ht="15" customHeight="1">
      <c r="B34" s="254"/>
      <c r="C34" s="255"/>
      <c r="D34" s="178" t="s">
        <v>28</v>
      </c>
      <c r="E34" s="179"/>
      <c r="F34" s="179"/>
      <c r="G34" s="179"/>
      <c r="H34" s="179"/>
      <c r="I34" s="179"/>
      <c r="J34" s="179"/>
      <c r="K34" s="179"/>
      <c r="L34" s="179"/>
      <c r="M34" s="179"/>
      <c r="N34" s="179"/>
      <c r="O34" s="180"/>
      <c r="P34" s="105"/>
      <c r="Q34" s="25" t="s">
        <v>27</v>
      </c>
      <c r="R34" s="31">
        <v>2</v>
      </c>
      <c r="S34" s="93">
        <v>3500</v>
      </c>
      <c r="T34" s="28">
        <f t="shared" si="0"/>
        <v>7000</v>
      </c>
      <c r="U34" s="105"/>
      <c r="V34" s="25" t="s">
        <v>27</v>
      </c>
      <c r="W34" s="31">
        <v>3</v>
      </c>
      <c r="X34" s="93">
        <v>5000</v>
      </c>
      <c r="Y34" s="28">
        <f t="shared" si="4"/>
        <v>15000</v>
      </c>
      <c r="Z34" s="105"/>
      <c r="AA34" s="25" t="s">
        <v>27</v>
      </c>
      <c r="AB34" s="31">
        <v>4</v>
      </c>
      <c r="AC34" s="93">
        <v>1500</v>
      </c>
      <c r="AD34" s="28">
        <f t="shared" si="5"/>
        <v>6000</v>
      </c>
      <c r="AE34" s="105"/>
      <c r="AF34" s="25" t="s">
        <v>27</v>
      </c>
      <c r="AG34" s="31">
        <v>4</v>
      </c>
      <c r="AH34" s="93">
        <v>2500</v>
      </c>
      <c r="AI34" s="28">
        <f t="shared" si="6"/>
        <v>10000</v>
      </c>
      <c r="AJ34" s="1"/>
    </row>
    <row r="35" spans="2:41" s="19" customFormat="1" ht="15" customHeight="1">
      <c r="B35" s="254"/>
      <c r="C35" s="255"/>
      <c r="D35" s="178" t="s">
        <v>116</v>
      </c>
      <c r="E35" s="179"/>
      <c r="F35" s="179"/>
      <c r="G35" s="179"/>
      <c r="H35" s="179"/>
      <c r="I35" s="179"/>
      <c r="J35" s="179"/>
      <c r="K35" s="179"/>
      <c r="L35" s="179"/>
      <c r="M35" s="179"/>
      <c r="N35" s="179"/>
      <c r="O35" s="180"/>
      <c r="P35" s="105"/>
      <c r="Q35" s="25" t="s">
        <v>27</v>
      </c>
      <c r="R35" s="31">
        <v>2</v>
      </c>
      <c r="S35" s="93">
        <v>3500</v>
      </c>
      <c r="T35" s="28">
        <f t="shared" si="0"/>
        <v>7000</v>
      </c>
      <c r="U35" s="105"/>
      <c r="V35" s="25" t="s">
        <v>27</v>
      </c>
      <c r="W35" s="31">
        <v>2</v>
      </c>
      <c r="X35" s="93">
        <v>5000</v>
      </c>
      <c r="Y35" s="28">
        <f t="shared" si="4"/>
        <v>10000</v>
      </c>
      <c r="Z35" s="105"/>
      <c r="AA35" s="25" t="s">
        <v>27</v>
      </c>
      <c r="AB35" s="31">
        <v>2</v>
      </c>
      <c r="AC35" s="93">
        <v>1000</v>
      </c>
      <c r="AD35" s="28">
        <f t="shared" si="5"/>
        <v>2000</v>
      </c>
      <c r="AE35" s="105"/>
      <c r="AF35" s="25" t="s">
        <v>27</v>
      </c>
      <c r="AG35" s="31">
        <v>2</v>
      </c>
      <c r="AH35" s="93">
        <v>1500</v>
      </c>
      <c r="AI35" s="28">
        <f t="shared" si="6"/>
        <v>3000</v>
      </c>
      <c r="AJ35" s="1"/>
    </row>
    <row r="36" spans="2:41" s="19" customFormat="1" ht="15" customHeight="1">
      <c r="B36" s="254"/>
      <c r="C36" s="255"/>
      <c r="D36" s="178" t="s">
        <v>114</v>
      </c>
      <c r="E36" s="179"/>
      <c r="F36" s="179"/>
      <c r="G36" s="179"/>
      <c r="H36" s="179"/>
      <c r="I36" s="179"/>
      <c r="J36" s="179"/>
      <c r="K36" s="179"/>
      <c r="L36" s="179"/>
      <c r="M36" s="179"/>
      <c r="N36" s="179"/>
      <c r="O36" s="180"/>
      <c r="P36" s="105"/>
      <c r="Q36" s="25" t="s">
        <v>19</v>
      </c>
      <c r="R36" s="31">
        <v>1</v>
      </c>
      <c r="S36" s="93">
        <v>3000</v>
      </c>
      <c r="T36" s="28">
        <f t="shared" si="0"/>
        <v>3000</v>
      </c>
      <c r="U36" s="105"/>
      <c r="V36" s="25" t="s">
        <v>19</v>
      </c>
      <c r="W36" s="31">
        <v>1</v>
      </c>
      <c r="X36" s="93">
        <v>10000</v>
      </c>
      <c r="Y36" s="28">
        <f t="shared" si="4"/>
        <v>10000</v>
      </c>
      <c r="Z36" s="105"/>
      <c r="AA36" s="25" t="s">
        <v>19</v>
      </c>
      <c r="AB36" s="31">
        <v>1</v>
      </c>
      <c r="AC36" s="93">
        <v>2000</v>
      </c>
      <c r="AD36" s="28">
        <f t="shared" si="5"/>
        <v>2000</v>
      </c>
      <c r="AE36" s="105"/>
      <c r="AF36" s="25" t="s">
        <v>19</v>
      </c>
      <c r="AG36" s="31">
        <v>1</v>
      </c>
      <c r="AH36" s="93">
        <v>5000</v>
      </c>
      <c r="AI36" s="28">
        <f t="shared" si="6"/>
        <v>5000</v>
      </c>
      <c r="AJ36" s="1"/>
    </row>
    <row r="37" spans="2:41" s="19" customFormat="1" ht="15" customHeight="1">
      <c r="B37" s="254"/>
      <c r="C37" s="255"/>
      <c r="D37" s="178" t="s">
        <v>115</v>
      </c>
      <c r="E37" s="179"/>
      <c r="F37" s="179"/>
      <c r="G37" s="179"/>
      <c r="H37" s="179"/>
      <c r="I37" s="179"/>
      <c r="J37" s="179"/>
      <c r="K37" s="179"/>
      <c r="L37" s="179"/>
      <c r="M37" s="179"/>
      <c r="N37" s="179"/>
      <c r="O37" s="180"/>
      <c r="P37" s="105"/>
      <c r="Q37" s="25" t="s">
        <v>29</v>
      </c>
      <c r="R37" s="31">
        <v>1</v>
      </c>
      <c r="S37" s="93">
        <v>25000</v>
      </c>
      <c r="T37" s="28">
        <f t="shared" si="0"/>
        <v>25000</v>
      </c>
      <c r="U37" s="105"/>
      <c r="V37" s="25" t="s">
        <v>29</v>
      </c>
      <c r="W37" s="31">
        <v>1</v>
      </c>
      <c r="X37" s="93">
        <v>20000</v>
      </c>
      <c r="Y37" s="28">
        <f t="shared" si="4"/>
        <v>20000</v>
      </c>
      <c r="Z37" s="105"/>
      <c r="AA37" s="25" t="s">
        <v>29</v>
      </c>
      <c r="AB37" s="31">
        <v>1</v>
      </c>
      <c r="AC37" s="93">
        <v>60000</v>
      </c>
      <c r="AD37" s="28">
        <f t="shared" si="5"/>
        <v>60000</v>
      </c>
      <c r="AE37" s="105"/>
      <c r="AF37" s="25" t="s">
        <v>29</v>
      </c>
      <c r="AG37" s="31">
        <v>1</v>
      </c>
      <c r="AH37" s="93">
        <v>50000</v>
      </c>
      <c r="AI37" s="28">
        <f t="shared" si="6"/>
        <v>50000</v>
      </c>
      <c r="AJ37" s="1"/>
    </row>
    <row r="38" spans="2:41" s="19" customFormat="1" ht="15" customHeight="1">
      <c r="B38" s="254"/>
      <c r="C38" s="255"/>
      <c r="D38" s="145" t="s">
        <v>99</v>
      </c>
      <c r="E38" s="145"/>
      <c r="F38" s="127"/>
      <c r="G38" s="126"/>
      <c r="H38" s="145"/>
      <c r="I38" s="127"/>
      <c r="J38" s="126"/>
      <c r="K38" s="145"/>
      <c r="L38" s="127"/>
      <c r="M38" s="126"/>
      <c r="N38" s="145"/>
      <c r="O38" s="145"/>
      <c r="P38" s="104"/>
      <c r="Q38" s="26" t="s">
        <v>29</v>
      </c>
      <c r="R38" s="31">
        <v>1</v>
      </c>
      <c r="S38" s="93">
        <v>10000</v>
      </c>
      <c r="T38" s="28">
        <f t="shared" si="0"/>
        <v>10000</v>
      </c>
      <c r="U38" s="104"/>
      <c r="V38" s="26" t="s">
        <v>29</v>
      </c>
      <c r="W38" s="31">
        <v>1</v>
      </c>
      <c r="X38" s="93">
        <v>10000</v>
      </c>
      <c r="Y38" s="28">
        <f t="shared" si="4"/>
        <v>10000</v>
      </c>
      <c r="Z38" s="104"/>
      <c r="AA38" s="26" t="s">
        <v>29</v>
      </c>
      <c r="AB38" s="31">
        <v>1</v>
      </c>
      <c r="AC38" s="93">
        <v>30000</v>
      </c>
      <c r="AD38" s="28">
        <f t="shared" si="5"/>
        <v>30000</v>
      </c>
      <c r="AE38" s="104"/>
      <c r="AF38" s="26" t="s">
        <v>29</v>
      </c>
      <c r="AG38" s="31">
        <v>1</v>
      </c>
      <c r="AH38" s="93">
        <v>50000</v>
      </c>
      <c r="AI38" s="28">
        <f t="shared" si="6"/>
        <v>50000</v>
      </c>
      <c r="AJ38" s="1"/>
    </row>
    <row r="39" spans="2:41" s="19" customFormat="1" ht="15" customHeight="1">
      <c r="B39" s="254"/>
      <c r="C39" s="255"/>
      <c r="D39" s="178" t="s">
        <v>30</v>
      </c>
      <c r="E39" s="179"/>
      <c r="F39" s="179"/>
      <c r="G39" s="179"/>
      <c r="H39" s="179"/>
      <c r="I39" s="179"/>
      <c r="J39" s="179"/>
      <c r="K39" s="179"/>
      <c r="L39" s="179"/>
      <c r="M39" s="179"/>
      <c r="N39" s="179"/>
      <c r="O39" s="180"/>
      <c r="P39" s="105"/>
      <c r="Q39" s="25" t="s">
        <v>29</v>
      </c>
      <c r="R39" s="31">
        <v>1</v>
      </c>
      <c r="S39" s="93">
        <v>5000</v>
      </c>
      <c r="T39" s="28">
        <f t="shared" si="0"/>
        <v>5000</v>
      </c>
      <c r="U39" s="105"/>
      <c r="V39" s="25" t="s">
        <v>29</v>
      </c>
      <c r="W39" s="31">
        <v>1</v>
      </c>
      <c r="X39" s="93">
        <v>5000</v>
      </c>
      <c r="Y39" s="28">
        <f t="shared" si="4"/>
        <v>5000</v>
      </c>
      <c r="Z39" s="105"/>
      <c r="AA39" s="25" t="s">
        <v>29</v>
      </c>
      <c r="AB39" s="31">
        <v>1</v>
      </c>
      <c r="AC39" s="93">
        <v>10000</v>
      </c>
      <c r="AD39" s="28">
        <f t="shared" si="5"/>
        <v>10000</v>
      </c>
      <c r="AE39" s="105"/>
      <c r="AF39" s="25" t="s">
        <v>29</v>
      </c>
      <c r="AG39" s="31">
        <v>1</v>
      </c>
      <c r="AH39" s="93">
        <v>10000</v>
      </c>
      <c r="AI39" s="28">
        <f t="shared" si="6"/>
        <v>10000</v>
      </c>
      <c r="AJ39" s="1"/>
      <c r="AL39" s="125"/>
    </row>
    <row r="40" spans="2:41" s="19" customFormat="1" ht="15" customHeight="1">
      <c r="B40" s="254"/>
      <c r="C40" s="255"/>
      <c r="D40" s="178" t="s">
        <v>31</v>
      </c>
      <c r="E40" s="179"/>
      <c r="F40" s="179"/>
      <c r="G40" s="179"/>
      <c r="H40" s="179"/>
      <c r="I40" s="179"/>
      <c r="J40" s="179"/>
      <c r="K40" s="179"/>
      <c r="L40" s="179"/>
      <c r="M40" s="179"/>
      <c r="N40" s="179"/>
      <c r="O40" s="180"/>
      <c r="P40" s="105"/>
      <c r="Q40" s="25" t="s">
        <v>32</v>
      </c>
      <c r="R40" s="31">
        <v>1</v>
      </c>
      <c r="S40" s="93">
        <v>4000</v>
      </c>
      <c r="T40" s="28">
        <f t="shared" si="0"/>
        <v>4000</v>
      </c>
      <c r="U40" s="105"/>
      <c r="V40" s="25" t="s">
        <v>32</v>
      </c>
      <c r="W40" s="31">
        <v>1</v>
      </c>
      <c r="X40" s="93">
        <v>5000</v>
      </c>
      <c r="Y40" s="28">
        <f t="shared" si="4"/>
        <v>5000</v>
      </c>
      <c r="Z40" s="105"/>
      <c r="AA40" s="25" t="s">
        <v>32</v>
      </c>
      <c r="AB40" s="31">
        <v>1</v>
      </c>
      <c r="AC40" s="93">
        <v>5000</v>
      </c>
      <c r="AD40" s="28">
        <f t="shared" si="5"/>
        <v>5000</v>
      </c>
      <c r="AE40" s="105"/>
      <c r="AF40" s="25" t="s">
        <v>32</v>
      </c>
      <c r="AG40" s="31">
        <v>1</v>
      </c>
      <c r="AH40" s="93">
        <v>10000</v>
      </c>
      <c r="AI40" s="28">
        <f t="shared" si="6"/>
        <v>10000</v>
      </c>
      <c r="AJ40" s="1"/>
      <c r="AL40" s="125"/>
    </row>
    <row r="41" spans="2:41" s="19" customFormat="1" ht="15" customHeight="1">
      <c r="B41" s="254"/>
      <c r="C41" s="255"/>
      <c r="D41" s="178" t="s">
        <v>79</v>
      </c>
      <c r="E41" s="179"/>
      <c r="F41" s="179"/>
      <c r="G41" s="179"/>
      <c r="H41" s="179"/>
      <c r="I41" s="179"/>
      <c r="J41" s="179"/>
      <c r="K41" s="179"/>
      <c r="L41" s="179"/>
      <c r="M41" s="179"/>
      <c r="N41" s="179"/>
      <c r="O41" s="180"/>
      <c r="P41" s="105"/>
      <c r="Q41" s="25" t="s">
        <v>22</v>
      </c>
      <c r="R41" s="31">
        <v>4</v>
      </c>
      <c r="S41" s="93">
        <v>2000</v>
      </c>
      <c r="T41" s="28">
        <f t="shared" si="0"/>
        <v>8000</v>
      </c>
      <c r="U41" s="105"/>
      <c r="V41" s="25" t="s">
        <v>22</v>
      </c>
      <c r="W41" s="31">
        <v>2</v>
      </c>
      <c r="X41" s="93">
        <v>4000</v>
      </c>
      <c r="Y41" s="28">
        <f t="shared" si="4"/>
        <v>8000</v>
      </c>
      <c r="Z41" s="105"/>
      <c r="AA41" s="25" t="s">
        <v>22</v>
      </c>
      <c r="AB41" s="31">
        <v>3</v>
      </c>
      <c r="AC41" s="93">
        <v>3000</v>
      </c>
      <c r="AD41" s="28">
        <f t="shared" si="5"/>
        <v>9000</v>
      </c>
      <c r="AE41" s="105"/>
      <c r="AF41" s="25" t="s">
        <v>22</v>
      </c>
      <c r="AG41" s="31">
        <v>6</v>
      </c>
      <c r="AH41" s="93">
        <v>6000</v>
      </c>
      <c r="AI41" s="28">
        <f t="shared" si="6"/>
        <v>36000</v>
      </c>
      <c r="AJ41" s="129"/>
      <c r="AL41" s="125"/>
    </row>
    <row r="42" spans="2:41" s="19" customFormat="1" ht="27.75" customHeight="1">
      <c r="B42" s="254"/>
      <c r="C42" s="255"/>
      <c r="D42" s="178" t="s">
        <v>78</v>
      </c>
      <c r="E42" s="179"/>
      <c r="F42" s="179"/>
      <c r="G42" s="179"/>
      <c r="H42" s="179"/>
      <c r="I42" s="179"/>
      <c r="J42" s="179"/>
      <c r="K42" s="179"/>
      <c r="L42" s="179"/>
      <c r="M42" s="179"/>
      <c r="N42" s="179"/>
      <c r="O42" s="180"/>
      <c r="P42" s="105"/>
      <c r="Q42" s="25" t="s">
        <v>19</v>
      </c>
      <c r="R42" s="31">
        <v>1</v>
      </c>
      <c r="S42" s="93">
        <v>4000</v>
      </c>
      <c r="T42" s="28">
        <f t="shared" si="0"/>
        <v>4000</v>
      </c>
      <c r="U42" s="105"/>
      <c r="V42" s="25" t="s">
        <v>19</v>
      </c>
      <c r="W42" s="31">
        <v>1</v>
      </c>
      <c r="X42" s="93">
        <v>5000</v>
      </c>
      <c r="Y42" s="28">
        <f t="shared" si="4"/>
        <v>5000</v>
      </c>
      <c r="Z42" s="105"/>
      <c r="AA42" s="25" t="s">
        <v>19</v>
      </c>
      <c r="AB42" s="31">
        <v>1</v>
      </c>
      <c r="AC42" s="93">
        <v>10000</v>
      </c>
      <c r="AD42" s="28">
        <f t="shared" si="5"/>
        <v>10000</v>
      </c>
      <c r="AE42" s="105"/>
      <c r="AF42" s="25" t="s">
        <v>19</v>
      </c>
      <c r="AG42" s="31">
        <v>1</v>
      </c>
      <c r="AH42" s="93">
        <v>10000</v>
      </c>
      <c r="AI42" s="28">
        <f t="shared" si="6"/>
        <v>10000</v>
      </c>
      <c r="AJ42" s="129"/>
      <c r="AL42" s="125"/>
    </row>
    <row r="43" spans="2:41" s="37" customFormat="1" ht="15" customHeight="1">
      <c r="B43" s="256" t="s">
        <v>7</v>
      </c>
      <c r="C43" s="257"/>
      <c r="D43" s="258" t="s">
        <v>24</v>
      </c>
      <c r="E43" s="259"/>
      <c r="F43" s="259"/>
      <c r="G43" s="259"/>
      <c r="H43" s="259"/>
      <c r="I43" s="259"/>
      <c r="J43" s="259"/>
      <c r="K43" s="259"/>
      <c r="L43" s="259"/>
      <c r="M43" s="259"/>
      <c r="N43" s="259"/>
      <c r="O43" s="260"/>
      <c r="P43" s="103"/>
      <c r="Q43" s="33"/>
      <c r="R43" s="34"/>
      <c r="S43" s="35"/>
      <c r="T43" s="36">
        <f>SUM(T33:T42)</f>
        <v>83000</v>
      </c>
      <c r="U43" s="103"/>
      <c r="V43" s="33"/>
      <c r="W43" s="34"/>
      <c r="X43" s="35"/>
      <c r="Y43" s="36">
        <f>SUM(Y33:Y42)</f>
        <v>133000</v>
      </c>
      <c r="Z43" s="103"/>
      <c r="AA43" s="33"/>
      <c r="AB43" s="34"/>
      <c r="AC43" s="35"/>
      <c r="AD43" s="36">
        <v>148000</v>
      </c>
      <c r="AE43" s="103"/>
      <c r="AF43" s="33"/>
      <c r="AG43" s="34"/>
      <c r="AH43" s="35"/>
      <c r="AI43" s="36">
        <f>SUM(AI33:AI42)</f>
        <v>214000</v>
      </c>
      <c r="AJ43" s="129"/>
      <c r="AK43" s="63"/>
      <c r="AL43" s="128"/>
    </row>
    <row r="44" spans="2:41" s="37" customFormat="1" ht="15" customHeight="1">
      <c r="B44" s="261"/>
      <c r="C44" s="262"/>
      <c r="D44" s="263"/>
      <c r="E44" s="264"/>
      <c r="F44" s="264"/>
      <c r="G44" s="264"/>
      <c r="H44" s="264"/>
      <c r="I44" s="264"/>
      <c r="J44" s="264"/>
      <c r="K44" s="264"/>
      <c r="L44" s="264"/>
      <c r="M44" s="264"/>
      <c r="N44" s="264"/>
      <c r="O44" s="265"/>
      <c r="P44" s="103"/>
      <c r="Q44" s="33"/>
      <c r="R44" s="34"/>
      <c r="S44" s="35"/>
      <c r="T44" s="36"/>
      <c r="U44" s="103"/>
      <c r="V44" s="33"/>
      <c r="W44" s="34"/>
      <c r="X44" s="35"/>
      <c r="Y44" s="36"/>
      <c r="Z44" s="103"/>
      <c r="AA44" s="33"/>
      <c r="AB44" s="34"/>
      <c r="AC44" s="35"/>
      <c r="AD44" s="36"/>
      <c r="AE44" s="103"/>
      <c r="AF44" s="33"/>
      <c r="AG44" s="34"/>
      <c r="AH44" s="35"/>
      <c r="AI44" s="36"/>
      <c r="AJ44" s="129"/>
      <c r="AK44" s="63"/>
      <c r="AL44" s="128"/>
    </row>
    <row r="45" spans="2:41" s="43" customFormat="1" ht="19.5" customHeight="1">
      <c r="B45" s="173"/>
      <c r="C45" s="174"/>
      <c r="D45" s="178"/>
      <c r="E45" s="179"/>
      <c r="F45" s="179"/>
      <c r="G45" s="179"/>
      <c r="H45" s="179"/>
      <c r="I45" s="179"/>
      <c r="J45" s="179"/>
      <c r="K45" s="179"/>
      <c r="L45" s="179"/>
      <c r="M45" s="179"/>
      <c r="N45" s="179"/>
      <c r="O45" s="180"/>
      <c r="P45" s="106"/>
      <c r="Q45" s="40"/>
      <c r="R45" s="41"/>
      <c r="S45" s="44"/>
      <c r="T45" s="42"/>
      <c r="U45" s="106"/>
      <c r="V45" s="40"/>
      <c r="W45" s="41"/>
      <c r="X45" s="44"/>
      <c r="Y45" s="42"/>
      <c r="Z45" s="106"/>
      <c r="AA45" s="40"/>
      <c r="AB45" s="41"/>
      <c r="AC45" s="44"/>
      <c r="AD45" s="42"/>
      <c r="AE45" s="106"/>
      <c r="AF45" s="40"/>
      <c r="AG45" s="41"/>
      <c r="AH45" s="44"/>
      <c r="AI45" s="42"/>
      <c r="AJ45" s="129"/>
      <c r="AK45" s="63"/>
      <c r="AL45" s="128"/>
      <c r="AM45" s="37"/>
      <c r="AN45" s="37"/>
      <c r="AO45" s="37"/>
    </row>
    <row r="46" spans="2:41" s="43" customFormat="1" ht="19.5" customHeight="1">
      <c r="B46" s="186" t="s">
        <v>72</v>
      </c>
      <c r="C46" s="187"/>
      <c r="D46" s="263" t="s">
        <v>67</v>
      </c>
      <c r="E46" s="264"/>
      <c r="F46" s="264"/>
      <c r="G46" s="264"/>
      <c r="H46" s="264"/>
      <c r="I46" s="264"/>
      <c r="J46" s="264"/>
      <c r="K46" s="264"/>
      <c r="L46" s="264"/>
      <c r="M46" s="264"/>
      <c r="N46" s="264"/>
      <c r="O46" s="265"/>
      <c r="P46" s="106"/>
      <c r="Q46" s="40"/>
      <c r="R46" s="41"/>
      <c r="S46" s="44"/>
      <c r="T46" s="42"/>
      <c r="U46" s="106"/>
      <c r="V46" s="40"/>
      <c r="W46" s="41"/>
      <c r="X46" s="44"/>
      <c r="Y46" s="42"/>
      <c r="Z46" s="106"/>
      <c r="AA46" s="40"/>
      <c r="AB46" s="41"/>
      <c r="AC46" s="44"/>
      <c r="AD46" s="42"/>
      <c r="AE46" s="106"/>
      <c r="AF46" s="40"/>
      <c r="AG46" s="41"/>
      <c r="AH46" s="44"/>
      <c r="AI46" s="42"/>
      <c r="AJ46" s="129"/>
      <c r="AK46" s="63"/>
      <c r="AL46" s="128"/>
      <c r="AM46" s="37"/>
      <c r="AN46" s="37"/>
      <c r="AO46" s="37"/>
    </row>
    <row r="47" spans="2:41" s="43" customFormat="1" ht="19.5" customHeight="1">
      <c r="B47" s="173">
        <v>1</v>
      </c>
      <c r="C47" s="174"/>
      <c r="D47" s="178" t="s">
        <v>81</v>
      </c>
      <c r="E47" s="179"/>
      <c r="F47" s="179"/>
      <c r="G47" s="179"/>
      <c r="H47" s="179"/>
      <c r="I47" s="179"/>
      <c r="J47" s="179"/>
      <c r="K47" s="179"/>
      <c r="L47" s="179"/>
      <c r="M47" s="179"/>
      <c r="N47" s="179"/>
      <c r="O47" s="180"/>
      <c r="P47" s="107"/>
      <c r="Q47" s="40" t="s">
        <v>83</v>
      </c>
      <c r="R47" s="97">
        <v>4</v>
      </c>
      <c r="S47" s="48">
        <v>5200</v>
      </c>
      <c r="T47" s="42">
        <f t="shared" ref="T47:T54" si="7">S47*R47</f>
        <v>20800</v>
      </c>
      <c r="U47" s="107"/>
      <c r="V47" s="40" t="s">
        <v>83</v>
      </c>
      <c r="W47" s="97">
        <v>5</v>
      </c>
      <c r="X47" s="48">
        <v>5500</v>
      </c>
      <c r="Y47" s="42">
        <f t="shared" ref="Y47:Y48" si="8">X47*W47</f>
        <v>27500</v>
      </c>
      <c r="Z47" s="107"/>
      <c r="AA47" s="40" t="s">
        <v>83</v>
      </c>
      <c r="AB47" s="97">
        <v>3</v>
      </c>
      <c r="AC47" s="48">
        <v>5500</v>
      </c>
      <c r="AD47" s="42">
        <f t="shared" ref="AD47:AD48" si="9">AC47*AB47</f>
        <v>16500</v>
      </c>
      <c r="AE47" s="107"/>
      <c r="AF47" s="40" t="s">
        <v>83</v>
      </c>
      <c r="AG47" s="97">
        <v>12</v>
      </c>
      <c r="AH47" s="48">
        <v>7200</v>
      </c>
      <c r="AI47" s="168">
        <f t="shared" ref="AI47:AI48" si="10">AH47*AG47</f>
        <v>86400</v>
      </c>
      <c r="AJ47" s="129"/>
      <c r="AK47" s="63"/>
      <c r="AL47" s="63"/>
      <c r="AM47" s="37"/>
      <c r="AN47" s="37"/>
      <c r="AO47" s="37"/>
    </row>
    <row r="48" spans="2:41" s="43" customFormat="1" ht="19.5" customHeight="1">
      <c r="B48" s="173">
        <v>2</v>
      </c>
      <c r="C48" s="174"/>
      <c r="D48" s="178" t="s">
        <v>80</v>
      </c>
      <c r="E48" s="179"/>
      <c r="F48" s="179"/>
      <c r="G48" s="179"/>
      <c r="H48" s="179"/>
      <c r="I48" s="179"/>
      <c r="J48" s="179"/>
      <c r="K48" s="179"/>
      <c r="L48" s="179"/>
      <c r="M48" s="179"/>
      <c r="N48" s="179"/>
      <c r="O48" s="180"/>
      <c r="P48" s="107"/>
      <c r="Q48" s="40" t="s">
        <v>22</v>
      </c>
      <c r="R48" s="97">
        <v>6</v>
      </c>
      <c r="S48" s="48">
        <v>600</v>
      </c>
      <c r="T48" s="42">
        <f t="shared" si="7"/>
        <v>3600</v>
      </c>
      <c r="U48" s="107"/>
      <c r="V48" s="40" t="s">
        <v>22</v>
      </c>
      <c r="W48" s="97">
        <v>2</v>
      </c>
      <c r="X48" s="48">
        <v>15000</v>
      </c>
      <c r="Y48" s="42">
        <f t="shared" si="8"/>
        <v>30000</v>
      </c>
      <c r="Z48" s="107"/>
      <c r="AA48" s="40" t="s">
        <v>22</v>
      </c>
      <c r="AB48" s="97">
        <v>4</v>
      </c>
      <c r="AC48" s="48">
        <v>19000</v>
      </c>
      <c r="AD48" s="42">
        <f t="shared" si="9"/>
        <v>76000</v>
      </c>
      <c r="AE48" s="107"/>
      <c r="AF48" s="40" t="s">
        <v>22</v>
      </c>
      <c r="AG48" s="97">
        <v>15</v>
      </c>
      <c r="AH48" s="48">
        <v>19450</v>
      </c>
      <c r="AI48" s="168">
        <f t="shared" si="10"/>
        <v>291750</v>
      </c>
      <c r="AJ48" s="129"/>
      <c r="AK48" s="63"/>
      <c r="AL48" s="63"/>
      <c r="AM48" s="37"/>
      <c r="AN48" s="37"/>
      <c r="AO48" s="37"/>
    </row>
    <row r="49" spans="2:42" s="43" customFormat="1" ht="19.5" customHeight="1">
      <c r="B49" s="173">
        <v>3</v>
      </c>
      <c r="C49" s="174"/>
      <c r="D49" s="178" t="s">
        <v>100</v>
      </c>
      <c r="E49" s="179"/>
      <c r="F49" s="179"/>
      <c r="G49" s="179"/>
      <c r="H49" s="179"/>
      <c r="I49" s="179"/>
      <c r="J49" s="179"/>
      <c r="K49" s="179"/>
      <c r="L49" s="179"/>
      <c r="M49" s="179"/>
      <c r="N49" s="179"/>
      <c r="O49" s="180"/>
      <c r="P49" s="108"/>
      <c r="Q49" s="40" t="s">
        <v>83</v>
      </c>
      <c r="R49" s="41">
        <v>1</v>
      </c>
      <c r="S49" s="99">
        <v>2500</v>
      </c>
      <c r="T49" s="42">
        <f>S49*R49</f>
        <v>2500</v>
      </c>
      <c r="U49" s="108"/>
      <c r="V49" s="40" t="s">
        <v>83</v>
      </c>
      <c r="W49" s="41">
        <v>0</v>
      </c>
      <c r="X49" s="99">
        <v>0</v>
      </c>
      <c r="Y49" s="42">
        <f>X49*W49</f>
        <v>0</v>
      </c>
      <c r="Z49" s="108"/>
      <c r="AA49" s="40" t="s">
        <v>83</v>
      </c>
      <c r="AB49" s="41">
        <v>2</v>
      </c>
      <c r="AC49" s="99">
        <v>2600</v>
      </c>
      <c r="AD49" s="42">
        <f>AC49*AB49</f>
        <v>5200</v>
      </c>
      <c r="AE49" s="108"/>
      <c r="AF49" s="40" t="s">
        <v>83</v>
      </c>
      <c r="AG49" s="41">
        <v>10</v>
      </c>
      <c r="AH49" s="99">
        <v>1000</v>
      </c>
      <c r="AI49" s="168">
        <f>AH49*AG49</f>
        <v>10000</v>
      </c>
      <c r="AJ49" s="129"/>
      <c r="AK49" s="63"/>
      <c r="AL49" s="63"/>
      <c r="AM49" s="37"/>
      <c r="AN49" s="37"/>
      <c r="AO49" s="37"/>
    </row>
    <row r="50" spans="2:42" s="43" customFormat="1" ht="19.5" customHeight="1">
      <c r="B50" s="173">
        <v>4</v>
      </c>
      <c r="C50" s="174"/>
      <c r="D50" s="178" t="s">
        <v>82</v>
      </c>
      <c r="E50" s="179"/>
      <c r="F50" s="179"/>
      <c r="G50" s="179"/>
      <c r="H50" s="179"/>
      <c r="I50" s="179"/>
      <c r="J50" s="179"/>
      <c r="K50" s="179"/>
      <c r="L50" s="179"/>
      <c r="M50" s="179"/>
      <c r="N50" s="179"/>
      <c r="O50" s="180"/>
      <c r="P50" s="108"/>
      <c r="Q50" s="40" t="s">
        <v>22</v>
      </c>
      <c r="R50" s="41">
        <v>8</v>
      </c>
      <c r="S50" s="99">
        <v>650</v>
      </c>
      <c r="T50" s="42">
        <f>S50*R50</f>
        <v>5200</v>
      </c>
      <c r="U50" s="108"/>
      <c r="V50" s="40" t="s">
        <v>22</v>
      </c>
      <c r="W50" s="41">
        <v>12</v>
      </c>
      <c r="X50" s="99">
        <v>350</v>
      </c>
      <c r="Y50" s="42">
        <f>X50*W50</f>
        <v>4200</v>
      </c>
      <c r="Z50" s="108"/>
      <c r="AA50" s="40" t="s">
        <v>22</v>
      </c>
      <c r="AB50" s="41">
        <v>18</v>
      </c>
      <c r="AC50" s="99">
        <v>330</v>
      </c>
      <c r="AD50" s="42">
        <f>AC50*AB50</f>
        <v>5940</v>
      </c>
      <c r="AE50" s="108"/>
      <c r="AF50" s="40" t="s">
        <v>22</v>
      </c>
      <c r="AG50" s="41">
        <v>24</v>
      </c>
      <c r="AH50" s="99">
        <v>2030</v>
      </c>
      <c r="AI50" s="168">
        <f>AH50*AG50</f>
        <v>48720</v>
      </c>
      <c r="AJ50" s="129"/>
      <c r="AK50" s="63"/>
      <c r="AL50" s="63"/>
      <c r="AM50" s="37"/>
      <c r="AN50" s="37"/>
      <c r="AO50" s="37"/>
    </row>
    <row r="51" spans="2:42" s="43" customFormat="1" ht="19.5" customHeight="1">
      <c r="B51" s="173">
        <v>5</v>
      </c>
      <c r="C51" s="174"/>
      <c r="D51" s="178" t="s">
        <v>122</v>
      </c>
      <c r="E51" s="179"/>
      <c r="F51" s="179"/>
      <c r="G51" s="179"/>
      <c r="H51" s="179"/>
      <c r="I51" s="179"/>
      <c r="J51" s="179"/>
      <c r="K51" s="179"/>
      <c r="L51" s="179"/>
      <c r="M51" s="179"/>
      <c r="N51" s="179"/>
      <c r="O51" s="180"/>
      <c r="P51" s="108"/>
      <c r="Q51" s="40" t="s">
        <v>117</v>
      </c>
      <c r="R51" s="41">
        <v>20</v>
      </c>
      <c r="S51" s="99">
        <v>6500</v>
      </c>
      <c r="T51" s="42">
        <f>S51*R51</f>
        <v>130000</v>
      </c>
      <c r="U51" s="108"/>
      <c r="V51" s="40" t="s">
        <v>117</v>
      </c>
      <c r="W51" s="41">
        <v>29</v>
      </c>
      <c r="X51" s="99">
        <v>3800</v>
      </c>
      <c r="Y51" s="42">
        <f>X51*W51</f>
        <v>110200</v>
      </c>
      <c r="Z51" s="108"/>
      <c r="AA51" s="40" t="s">
        <v>117</v>
      </c>
      <c r="AB51" s="41">
        <v>32</v>
      </c>
      <c r="AC51" s="99">
        <v>510</v>
      </c>
      <c r="AD51" s="42">
        <f>AC51*AB51</f>
        <v>16320</v>
      </c>
      <c r="AE51" s="108"/>
      <c r="AF51" s="40" t="s">
        <v>117</v>
      </c>
      <c r="AG51" s="41">
        <v>32</v>
      </c>
      <c r="AH51" s="99">
        <v>5790</v>
      </c>
      <c r="AI51" s="168">
        <f>AH51*AG51</f>
        <v>185280</v>
      </c>
      <c r="AJ51" s="129"/>
      <c r="AK51" s="63"/>
      <c r="AL51" s="63"/>
      <c r="AM51" s="37"/>
      <c r="AN51" s="37"/>
      <c r="AO51" s="37"/>
    </row>
    <row r="52" spans="2:42" s="43" customFormat="1" ht="19.5" customHeight="1">
      <c r="B52" s="173">
        <v>6</v>
      </c>
      <c r="C52" s="174"/>
      <c r="D52" s="178" t="s">
        <v>118</v>
      </c>
      <c r="E52" s="179"/>
      <c r="F52" s="179"/>
      <c r="G52" s="179"/>
      <c r="H52" s="179"/>
      <c r="I52" s="179"/>
      <c r="J52" s="179"/>
      <c r="K52" s="179"/>
      <c r="L52" s="179"/>
      <c r="M52" s="179"/>
      <c r="N52" s="179"/>
      <c r="O52" s="180"/>
      <c r="P52" s="108"/>
      <c r="Q52" s="40" t="s">
        <v>29</v>
      </c>
      <c r="R52" s="41">
        <v>1</v>
      </c>
      <c r="S52" s="99">
        <v>3000</v>
      </c>
      <c r="T52" s="42">
        <f>S52*R52</f>
        <v>3000</v>
      </c>
      <c r="U52" s="108"/>
      <c r="V52" s="40" t="s">
        <v>29</v>
      </c>
      <c r="W52" s="41">
        <v>1</v>
      </c>
      <c r="X52" s="99">
        <v>5000</v>
      </c>
      <c r="Y52" s="42">
        <f>X52*W52</f>
        <v>5000</v>
      </c>
      <c r="Z52" s="108"/>
      <c r="AA52" s="40" t="s">
        <v>29</v>
      </c>
      <c r="AB52" s="41">
        <v>1</v>
      </c>
      <c r="AC52" s="99">
        <v>15000</v>
      </c>
      <c r="AD52" s="42">
        <f>AC52*AB52</f>
        <v>15000</v>
      </c>
      <c r="AE52" s="108"/>
      <c r="AF52" s="40" t="s">
        <v>29</v>
      </c>
      <c r="AG52" s="41">
        <v>1</v>
      </c>
      <c r="AH52" s="99">
        <v>42000</v>
      </c>
      <c r="AI52" s="168">
        <f>AH52*AG52</f>
        <v>42000</v>
      </c>
      <c r="AJ52" s="129"/>
      <c r="AK52" s="63"/>
      <c r="AL52" s="63"/>
      <c r="AM52" s="37"/>
      <c r="AN52" s="37"/>
      <c r="AO52" s="37"/>
    </row>
    <row r="53" spans="2:42" s="43" customFormat="1" ht="19.5" customHeight="1">
      <c r="B53" s="173">
        <v>7</v>
      </c>
      <c r="C53" s="174"/>
      <c r="D53" s="178" t="s">
        <v>119</v>
      </c>
      <c r="E53" s="179"/>
      <c r="F53" s="179"/>
      <c r="G53" s="179"/>
      <c r="H53" s="179"/>
      <c r="I53" s="179"/>
      <c r="J53" s="179"/>
      <c r="K53" s="179"/>
      <c r="L53" s="179"/>
      <c r="M53" s="179"/>
      <c r="N53" s="179"/>
      <c r="O53" s="180"/>
      <c r="P53" s="106"/>
      <c r="Q53" s="40" t="s">
        <v>29</v>
      </c>
      <c r="R53" s="41">
        <v>1</v>
      </c>
      <c r="S53" s="44">
        <v>30000</v>
      </c>
      <c r="T53" s="42">
        <f t="shared" si="7"/>
        <v>30000</v>
      </c>
      <c r="U53" s="106"/>
      <c r="V53" s="40" t="s">
        <v>29</v>
      </c>
      <c r="W53" s="41">
        <v>1</v>
      </c>
      <c r="X53" s="44">
        <v>10000</v>
      </c>
      <c r="Y53" s="42">
        <f t="shared" ref="Y53:Y54" si="11">X53*W53</f>
        <v>10000</v>
      </c>
      <c r="Z53" s="106"/>
      <c r="AA53" s="40" t="s">
        <v>29</v>
      </c>
      <c r="AB53" s="41">
        <v>1</v>
      </c>
      <c r="AC53" s="44">
        <v>180000</v>
      </c>
      <c r="AD53" s="42">
        <f t="shared" ref="AD53:AD54" si="12">AC53*AB53</f>
        <v>180000</v>
      </c>
      <c r="AE53" s="106"/>
      <c r="AF53" s="40" t="s">
        <v>29</v>
      </c>
      <c r="AG53" s="41">
        <v>1</v>
      </c>
      <c r="AH53" s="44">
        <v>200000</v>
      </c>
      <c r="AI53" s="168">
        <f t="shared" ref="AI53:AI54" si="13">AH53*AG53</f>
        <v>200000</v>
      </c>
      <c r="AJ53" s="129"/>
      <c r="AK53" s="63"/>
      <c r="AL53" s="63"/>
      <c r="AM53" s="37"/>
      <c r="AN53" s="37"/>
      <c r="AO53" s="37"/>
    </row>
    <row r="54" spans="2:42" s="43" customFormat="1" ht="19.5" customHeight="1">
      <c r="B54" s="173">
        <v>8</v>
      </c>
      <c r="C54" s="174"/>
      <c r="D54" s="178" t="s">
        <v>126</v>
      </c>
      <c r="E54" s="179"/>
      <c r="F54" s="179"/>
      <c r="G54" s="179"/>
      <c r="H54" s="179"/>
      <c r="I54" s="179"/>
      <c r="J54" s="179"/>
      <c r="K54" s="179"/>
      <c r="L54" s="179"/>
      <c r="M54" s="179"/>
      <c r="N54" s="179"/>
      <c r="O54" s="180"/>
      <c r="P54" s="106"/>
      <c r="Q54" s="40" t="s">
        <v>19</v>
      </c>
      <c r="R54" s="164">
        <v>0</v>
      </c>
      <c r="S54" s="94">
        <v>10000</v>
      </c>
      <c r="T54" s="42">
        <f t="shared" si="7"/>
        <v>0</v>
      </c>
      <c r="U54" s="106"/>
      <c r="V54" s="40" t="s">
        <v>29</v>
      </c>
      <c r="W54" s="164">
        <v>0</v>
      </c>
      <c r="X54" s="94">
        <v>0</v>
      </c>
      <c r="Y54" s="42">
        <f t="shared" si="11"/>
        <v>0</v>
      </c>
      <c r="Z54" s="106"/>
      <c r="AA54" s="40" t="s">
        <v>29</v>
      </c>
      <c r="AB54" s="164">
        <v>0</v>
      </c>
      <c r="AC54" s="94">
        <v>0</v>
      </c>
      <c r="AD54" s="42">
        <f t="shared" si="12"/>
        <v>0</v>
      </c>
      <c r="AE54" s="106"/>
      <c r="AF54" s="40" t="s">
        <v>29</v>
      </c>
      <c r="AG54" s="164">
        <v>0</v>
      </c>
      <c r="AH54" s="94">
        <v>0</v>
      </c>
      <c r="AI54" s="168">
        <f t="shared" si="13"/>
        <v>0</v>
      </c>
      <c r="AJ54" s="129"/>
      <c r="AK54" s="63"/>
      <c r="AL54" s="63"/>
      <c r="AM54" s="37"/>
      <c r="AN54" s="37"/>
      <c r="AO54" s="37"/>
    </row>
    <row r="55" spans="2:42" s="37" customFormat="1" ht="15" customHeight="1">
      <c r="B55" s="173">
        <v>9</v>
      </c>
      <c r="C55" s="174"/>
      <c r="D55" s="178" t="s">
        <v>123</v>
      </c>
      <c r="E55" s="179"/>
      <c r="F55" s="179"/>
      <c r="G55" s="179"/>
      <c r="H55" s="179"/>
      <c r="I55" s="179"/>
      <c r="J55" s="179"/>
      <c r="K55" s="179"/>
      <c r="L55" s="179"/>
      <c r="M55" s="179"/>
      <c r="N55" s="179"/>
      <c r="O55" s="180"/>
      <c r="P55" s="109"/>
      <c r="Q55" s="55" t="s">
        <v>29</v>
      </c>
      <c r="R55" s="38">
        <v>1</v>
      </c>
      <c r="S55" s="94">
        <v>15000</v>
      </c>
      <c r="T55" s="28">
        <f t="shared" ref="T55:T60" si="14">R55*S55</f>
        <v>15000</v>
      </c>
      <c r="U55" s="109"/>
      <c r="V55" s="55" t="s">
        <v>29</v>
      </c>
      <c r="W55" s="38">
        <v>0</v>
      </c>
      <c r="X55" s="94">
        <v>0</v>
      </c>
      <c r="Y55" s="28">
        <f t="shared" ref="Y55:Y61" si="15">W55*X55</f>
        <v>0</v>
      </c>
      <c r="Z55" s="109"/>
      <c r="AA55" s="55" t="s">
        <v>29</v>
      </c>
      <c r="AB55" s="38">
        <v>1</v>
      </c>
      <c r="AC55" s="94">
        <v>60000</v>
      </c>
      <c r="AD55" s="28">
        <f t="shared" ref="AD55:AD61" si="16">AB55*AC55</f>
        <v>60000</v>
      </c>
      <c r="AE55" s="109"/>
      <c r="AF55" s="55" t="s">
        <v>29</v>
      </c>
      <c r="AG55" s="38">
        <v>1</v>
      </c>
      <c r="AH55" s="94">
        <v>28000</v>
      </c>
      <c r="AI55" s="169">
        <f>AG55*AH55</f>
        <v>28000</v>
      </c>
      <c r="AJ55" s="1"/>
    </row>
    <row r="56" spans="2:42" s="37" customFormat="1" ht="15" customHeight="1">
      <c r="B56" s="173">
        <v>10</v>
      </c>
      <c r="C56" s="174"/>
      <c r="D56" s="178" t="s">
        <v>124</v>
      </c>
      <c r="E56" s="179"/>
      <c r="F56" s="179"/>
      <c r="G56" s="179"/>
      <c r="H56" s="179"/>
      <c r="I56" s="179"/>
      <c r="J56" s="179"/>
      <c r="K56" s="179"/>
      <c r="L56" s="179"/>
      <c r="M56" s="179"/>
      <c r="N56" s="179"/>
      <c r="O56" s="180"/>
      <c r="P56" s="109"/>
      <c r="Q56" s="55" t="s">
        <v>29</v>
      </c>
      <c r="R56" s="38">
        <v>1</v>
      </c>
      <c r="S56" s="94">
        <v>20000</v>
      </c>
      <c r="T56" s="28">
        <f t="shared" si="14"/>
        <v>20000</v>
      </c>
      <c r="U56" s="109"/>
      <c r="V56" s="55" t="s">
        <v>29</v>
      </c>
      <c r="W56" s="38">
        <v>0</v>
      </c>
      <c r="X56" s="94">
        <v>0</v>
      </c>
      <c r="Y56" s="28">
        <f t="shared" si="15"/>
        <v>0</v>
      </c>
      <c r="Z56" s="109"/>
      <c r="AA56" s="55" t="s">
        <v>29</v>
      </c>
      <c r="AB56" s="38">
        <v>0</v>
      </c>
      <c r="AC56" s="94">
        <v>0</v>
      </c>
      <c r="AD56" s="28">
        <f t="shared" si="16"/>
        <v>0</v>
      </c>
      <c r="AE56" s="109"/>
      <c r="AF56" s="55" t="s">
        <v>29</v>
      </c>
      <c r="AG56" s="38">
        <v>1</v>
      </c>
      <c r="AH56" s="94">
        <v>0</v>
      </c>
      <c r="AI56" s="169">
        <f>AG56*AH56</f>
        <v>0</v>
      </c>
      <c r="AJ56" s="1"/>
    </row>
    <row r="57" spans="2:42" s="37" customFormat="1" ht="15" customHeight="1">
      <c r="B57" s="173">
        <v>11</v>
      </c>
      <c r="C57" s="174"/>
      <c r="D57" s="178" t="s">
        <v>149</v>
      </c>
      <c r="E57" s="179"/>
      <c r="F57" s="179"/>
      <c r="G57" s="179"/>
      <c r="H57" s="179"/>
      <c r="I57" s="179"/>
      <c r="J57" s="179"/>
      <c r="K57" s="179"/>
      <c r="L57" s="179"/>
      <c r="M57" s="179"/>
      <c r="N57" s="179"/>
      <c r="O57" s="180"/>
      <c r="P57" s="109"/>
      <c r="Q57" s="55" t="s">
        <v>29</v>
      </c>
      <c r="R57" s="38">
        <v>0</v>
      </c>
      <c r="S57" s="94">
        <v>0</v>
      </c>
      <c r="T57" s="28">
        <f t="shared" si="14"/>
        <v>0</v>
      </c>
      <c r="U57" s="109"/>
      <c r="V57" s="55" t="s">
        <v>29</v>
      </c>
      <c r="W57" s="38">
        <v>0</v>
      </c>
      <c r="X57" s="94">
        <v>0</v>
      </c>
      <c r="Y57" s="28">
        <f t="shared" si="15"/>
        <v>0</v>
      </c>
      <c r="Z57" s="109"/>
      <c r="AA57" s="55" t="s">
        <v>29</v>
      </c>
      <c r="AB57" s="38">
        <v>0</v>
      </c>
      <c r="AC57" s="94">
        <v>0</v>
      </c>
      <c r="AD57" s="28">
        <f t="shared" si="16"/>
        <v>0</v>
      </c>
      <c r="AE57" s="109"/>
      <c r="AF57" s="55" t="s">
        <v>117</v>
      </c>
      <c r="AG57" s="38">
        <v>2</v>
      </c>
      <c r="AH57" s="94">
        <v>11760</v>
      </c>
      <c r="AI57" s="169">
        <f>AH57*AG57</f>
        <v>23520</v>
      </c>
      <c r="AJ57" s="1"/>
    </row>
    <row r="58" spans="2:42" s="37" customFormat="1" ht="15" customHeight="1">
      <c r="B58" s="173">
        <v>12</v>
      </c>
      <c r="C58" s="174"/>
      <c r="D58" s="178" t="s">
        <v>150</v>
      </c>
      <c r="E58" s="179"/>
      <c r="F58" s="179"/>
      <c r="G58" s="179"/>
      <c r="H58" s="179"/>
      <c r="I58" s="179"/>
      <c r="J58" s="179"/>
      <c r="K58" s="179"/>
      <c r="L58" s="179"/>
      <c r="M58" s="179"/>
      <c r="N58" s="179"/>
      <c r="O58" s="180"/>
      <c r="P58" s="109"/>
      <c r="Q58" s="55" t="s">
        <v>29</v>
      </c>
      <c r="R58" s="38">
        <v>0</v>
      </c>
      <c r="S58" s="94">
        <v>0</v>
      </c>
      <c r="T58" s="28">
        <f t="shared" si="14"/>
        <v>0</v>
      </c>
      <c r="U58" s="109"/>
      <c r="V58" s="55" t="s">
        <v>29</v>
      </c>
      <c r="W58" s="38">
        <v>0</v>
      </c>
      <c r="X58" s="94">
        <v>0</v>
      </c>
      <c r="Y58" s="28">
        <f t="shared" si="15"/>
        <v>0</v>
      </c>
      <c r="Z58" s="109"/>
      <c r="AA58" s="55" t="s">
        <v>29</v>
      </c>
      <c r="AB58" s="38">
        <v>0</v>
      </c>
      <c r="AC58" s="94">
        <v>0</v>
      </c>
      <c r="AD58" s="28">
        <f t="shared" si="16"/>
        <v>0</v>
      </c>
      <c r="AE58" s="109"/>
      <c r="AF58" s="55" t="s">
        <v>22</v>
      </c>
      <c r="AG58" s="38">
        <v>16</v>
      </c>
      <c r="AH58" s="94">
        <v>170</v>
      </c>
      <c r="AI58" s="169">
        <f>AH58*AG58</f>
        <v>2720</v>
      </c>
      <c r="AJ58" s="1"/>
    </row>
    <row r="59" spans="2:42" s="37" customFormat="1" ht="15" customHeight="1">
      <c r="B59" s="173">
        <v>13</v>
      </c>
      <c r="C59" s="174"/>
      <c r="D59" s="178" t="s">
        <v>151</v>
      </c>
      <c r="E59" s="179"/>
      <c r="F59" s="179"/>
      <c r="G59" s="179"/>
      <c r="H59" s="179"/>
      <c r="I59" s="179"/>
      <c r="J59" s="179"/>
      <c r="K59" s="179"/>
      <c r="L59" s="179"/>
      <c r="M59" s="179"/>
      <c r="N59" s="179"/>
      <c r="O59" s="180"/>
      <c r="P59" s="109"/>
      <c r="Q59" s="55" t="s">
        <v>29</v>
      </c>
      <c r="R59" s="38">
        <v>0</v>
      </c>
      <c r="S59" s="94">
        <v>0</v>
      </c>
      <c r="T59" s="28">
        <f t="shared" si="14"/>
        <v>0</v>
      </c>
      <c r="U59" s="109"/>
      <c r="V59" s="55" t="s">
        <v>29</v>
      </c>
      <c r="W59" s="38">
        <v>0</v>
      </c>
      <c r="X59" s="94">
        <v>0</v>
      </c>
      <c r="Y59" s="28">
        <f t="shared" si="15"/>
        <v>0</v>
      </c>
      <c r="Z59" s="109"/>
      <c r="AA59" s="55" t="s">
        <v>29</v>
      </c>
      <c r="AB59" s="38">
        <v>0</v>
      </c>
      <c r="AC59" s="94">
        <v>0</v>
      </c>
      <c r="AD59" s="28">
        <f t="shared" si="16"/>
        <v>0</v>
      </c>
      <c r="AE59" s="109"/>
      <c r="AF59" s="55" t="s">
        <v>117</v>
      </c>
      <c r="AG59" s="38">
        <v>1</v>
      </c>
      <c r="AH59" s="94">
        <v>7150</v>
      </c>
      <c r="AI59" s="169">
        <f>AH59*AG59</f>
        <v>7150</v>
      </c>
      <c r="AJ59" s="1"/>
    </row>
    <row r="60" spans="2:42" s="37" customFormat="1" ht="15" customHeight="1">
      <c r="B60" s="173">
        <v>14</v>
      </c>
      <c r="C60" s="174"/>
      <c r="D60" s="178" t="s">
        <v>155</v>
      </c>
      <c r="E60" s="179"/>
      <c r="F60" s="179"/>
      <c r="G60" s="179"/>
      <c r="H60" s="179"/>
      <c r="I60" s="179"/>
      <c r="J60" s="179"/>
      <c r="K60" s="179"/>
      <c r="L60" s="179"/>
      <c r="M60" s="179"/>
      <c r="N60" s="179"/>
      <c r="O60" s="180"/>
      <c r="P60" s="109"/>
      <c r="Q60" s="55" t="s">
        <v>117</v>
      </c>
      <c r="R60" s="38">
        <v>1</v>
      </c>
      <c r="S60" s="94">
        <v>0</v>
      </c>
      <c r="T60" s="28">
        <f t="shared" si="14"/>
        <v>0</v>
      </c>
      <c r="U60" s="109"/>
      <c r="V60" s="55" t="s">
        <v>117</v>
      </c>
      <c r="W60" s="38">
        <v>1</v>
      </c>
      <c r="X60" s="94">
        <v>15000</v>
      </c>
      <c r="Y60" s="28">
        <f t="shared" si="15"/>
        <v>15000</v>
      </c>
      <c r="Z60" s="109"/>
      <c r="AA60" s="55" t="s">
        <v>29</v>
      </c>
      <c r="AB60" s="38">
        <v>0</v>
      </c>
      <c r="AC60" s="94">
        <v>0</v>
      </c>
      <c r="AD60" s="28">
        <f t="shared" si="16"/>
        <v>0</v>
      </c>
      <c r="AE60" s="109"/>
      <c r="AF60" s="55"/>
      <c r="AG60" s="38"/>
      <c r="AH60" s="94"/>
      <c r="AI60" s="169"/>
      <c r="AJ60" s="1"/>
    </row>
    <row r="61" spans="2:42" s="37" customFormat="1" ht="15" customHeight="1">
      <c r="B61" s="173">
        <v>15</v>
      </c>
      <c r="C61" s="174"/>
      <c r="D61" s="178" t="s">
        <v>134</v>
      </c>
      <c r="E61" s="179"/>
      <c r="F61" s="179"/>
      <c r="G61" s="179"/>
      <c r="H61" s="179"/>
      <c r="I61" s="179"/>
      <c r="J61" s="179"/>
      <c r="K61" s="179"/>
      <c r="L61" s="179"/>
      <c r="M61" s="179"/>
      <c r="N61" s="179"/>
      <c r="O61" s="180"/>
      <c r="P61" s="109"/>
      <c r="Q61" s="55"/>
      <c r="R61" s="38"/>
      <c r="S61" s="94"/>
      <c r="T61" s="28"/>
      <c r="U61" s="109"/>
      <c r="V61" s="55" t="s">
        <v>32</v>
      </c>
      <c r="W61" s="38">
        <v>1</v>
      </c>
      <c r="X61" s="94">
        <v>5000</v>
      </c>
      <c r="Y61" s="28">
        <f t="shared" si="15"/>
        <v>5000</v>
      </c>
      <c r="Z61" s="109"/>
      <c r="AA61" s="55" t="s">
        <v>29</v>
      </c>
      <c r="AB61" s="38">
        <v>0</v>
      </c>
      <c r="AC61" s="94">
        <v>0</v>
      </c>
      <c r="AD61" s="28">
        <f t="shared" si="16"/>
        <v>0</v>
      </c>
      <c r="AE61" s="109"/>
      <c r="AF61" s="55"/>
      <c r="AG61" s="38"/>
      <c r="AH61" s="94"/>
      <c r="AI61" s="169"/>
      <c r="AJ61" s="1"/>
    </row>
    <row r="62" spans="2:42" s="37" customFormat="1" ht="15" customHeight="1">
      <c r="B62" s="173">
        <v>16</v>
      </c>
      <c r="C62" s="174"/>
      <c r="D62" s="178" t="s">
        <v>137</v>
      </c>
      <c r="E62" s="179"/>
      <c r="F62" s="179"/>
      <c r="G62" s="179"/>
      <c r="H62" s="179"/>
      <c r="I62" s="179"/>
      <c r="J62" s="179"/>
      <c r="K62" s="179"/>
      <c r="L62" s="179"/>
      <c r="M62" s="179"/>
      <c r="N62" s="179"/>
      <c r="O62" s="180"/>
      <c r="P62" s="109"/>
      <c r="Q62" s="55"/>
      <c r="R62" s="38"/>
      <c r="S62" s="94"/>
      <c r="T62" s="28"/>
      <c r="U62" s="109"/>
      <c r="V62" s="55"/>
      <c r="W62" s="38"/>
      <c r="X62" s="94"/>
      <c r="Y62" s="28"/>
      <c r="Z62" s="109"/>
      <c r="AA62" s="55" t="s">
        <v>29</v>
      </c>
      <c r="AB62" s="38">
        <v>1</v>
      </c>
      <c r="AC62" s="94">
        <v>4900</v>
      </c>
      <c r="AD62" s="28">
        <f>AC62*AB62</f>
        <v>4900</v>
      </c>
      <c r="AE62" s="109"/>
      <c r="AF62" s="55"/>
      <c r="AG62" s="38"/>
      <c r="AH62" s="94"/>
      <c r="AI62" s="169"/>
      <c r="AJ62" s="1"/>
    </row>
    <row r="63" spans="2:42" s="43" customFormat="1" ht="19.5" customHeight="1">
      <c r="B63" s="173"/>
      <c r="C63" s="174"/>
      <c r="D63" s="178"/>
      <c r="E63" s="179"/>
      <c r="F63" s="179"/>
      <c r="G63" s="179"/>
      <c r="H63" s="179"/>
      <c r="I63" s="179"/>
      <c r="J63" s="179"/>
      <c r="K63" s="179"/>
      <c r="L63" s="179"/>
      <c r="M63" s="179"/>
      <c r="N63" s="179"/>
      <c r="O63" s="180"/>
      <c r="P63" s="106"/>
      <c r="Q63" s="40"/>
      <c r="R63" s="41"/>
      <c r="S63" s="44"/>
      <c r="T63" s="36">
        <f>SUM(T47:T60)</f>
        <v>230100</v>
      </c>
      <c r="U63" s="106"/>
      <c r="V63" s="40"/>
      <c r="W63" s="41"/>
      <c r="X63" s="44"/>
      <c r="Y63" s="36">
        <f>SUM(Y47:Y61)</f>
        <v>206900</v>
      </c>
      <c r="Z63" s="106"/>
      <c r="AA63" s="40"/>
      <c r="AB63" s="41"/>
      <c r="AC63" s="44"/>
      <c r="AD63" s="36">
        <f>SUM(AD47:AD62)</f>
        <v>379860</v>
      </c>
      <c r="AE63" s="106"/>
      <c r="AF63" s="40"/>
      <c r="AG63" s="41"/>
      <c r="AH63" s="44"/>
      <c r="AI63" s="36">
        <v>915670</v>
      </c>
      <c r="AJ63" s="129"/>
      <c r="AK63" s="63"/>
      <c r="AL63" s="63"/>
      <c r="AM63" s="37"/>
      <c r="AN63" s="37"/>
      <c r="AO63" s="37"/>
    </row>
    <row r="64" spans="2:42" s="43" customFormat="1" ht="15" customHeight="1">
      <c r="B64" s="144"/>
      <c r="C64" s="90"/>
      <c r="D64" s="268"/>
      <c r="E64" s="269"/>
      <c r="F64" s="269"/>
      <c r="G64" s="269"/>
      <c r="H64" s="269"/>
      <c r="I64" s="269"/>
      <c r="J64" s="269"/>
      <c r="K64" s="269"/>
      <c r="L64" s="269"/>
      <c r="M64" s="269"/>
      <c r="N64" s="269"/>
      <c r="O64" s="270"/>
      <c r="P64" s="106"/>
      <c r="Q64" s="40"/>
      <c r="R64" s="46"/>
      <c r="S64" s="44"/>
      <c r="T64" s="29"/>
      <c r="U64" s="106"/>
      <c r="V64" s="40"/>
      <c r="W64" s="46"/>
      <c r="X64" s="44"/>
      <c r="Y64" s="29"/>
      <c r="Z64" s="106"/>
      <c r="AA64" s="40"/>
      <c r="AB64" s="46"/>
      <c r="AC64" s="44"/>
      <c r="AD64" s="29"/>
      <c r="AE64" s="106"/>
      <c r="AF64" s="40"/>
      <c r="AG64" s="46"/>
      <c r="AH64" s="44"/>
      <c r="AI64" s="29"/>
      <c r="AJ64" s="129"/>
      <c r="AK64" s="47"/>
      <c r="AL64" s="47"/>
      <c r="AP64" s="47"/>
    </row>
    <row r="65" spans="2:42" s="43" customFormat="1" ht="15" customHeight="1">
      <c r="B65" s="144"/>
      <c r="C65" s="90"/>
      <c r="D65" s="271"/>
      <c r="E65" s="272"/>
      <c r="F65" s="272"/>
      <c r="G65" s="272"/>
      <c r="H65" s="272"/>
      <c r="I65" s="272"/>
      <c r="J65" s="272"/>
      <c r="K65" s="272"/>
      <c r="L65" s="272"/>
      <c r="M65" s="272"/>
      <c r="N65" s="272"/>
      <c r="O65" s="273"/>
      <c r="P65" s="106"/>
      <c r="Q65" s="40"/>
      <c r="R65" s="46"/>
      <c r="S65" s="44"/>
      <c r="T65" s="42"/>
      <c r="U65" s="106"/>
      <c r="V65" s="40"/>
      <c r="W65" s="46"/>
      <c r="X65" s="44"/>
      <c r="Y65" s="42"/>
      <c r="Z65" s="106"/>
      <c r="AA65" s="40"/>
      <c r="AB65" s="46"/>
      <c r="AC65" s="44"/>
      <c r="AD65" s="42"/>
      <c r="AE65" s="106"/>
      <c r="AF65" s="40"/>
      <c r="AG65" s="46"/>
      <c r="AH65" s="44"/>
      <c r="AI65" s="42"/>
      <c r="AJ65" s="129"/>
      <c r="AK65" s="47"/>
      <c r="AL65" s="47"/>
      <c r="AP65" s="47"/>
    </row>
    <row r="66" spans="2:42" s="43" customFormat="1" ht="15" customHeight="1">
      <c r="B66" s="274"/>
      <c r="C66" s="275"/>
      <c r="D66" s="276"/>
      <c r="E66" s="277"/>
      <c r="F66" s="277"/>
      <c r="G66" s="277"/>
      <c r="H66" s="277"/>
      <c r="I66" s="277"/>
      <c r="J66" s="277"/>
      <c r="K66" s="277"/>
      <c r="L66" s="277"/>
      <c r="M66" s="277"/>
      <c r="N66" s="277"/>
      <c r="O66" s="278"/>
      <c r="P66" s="106"/>
      <c r="Q66" s="49"/>
      <c r="R66" s="50"/>
      <c r="S66" s="51"/>
      <c r="T66" s="45"/>
      <c r="U66" s="106"/>
      <c r="V66" s="49"/>
      <c r="W66" s="50"/>
      <c r="X66" s="51"/>
      <c r="Y66" s="45"/>
      <c r="Z66" s="106"/>
      <c r="AA66" s="49"/>
      <c r="AB66" s="50"/>
      <c r="AC66" s="51"/>
      <c r="AD66" s="45"/>
      <c r="AE66" s="106"/>
      <c r="AF66" s="49"/>
      <c r="AG66" s="50"/>
      <c r="AH66" s="51"/>
      <c r="AI66" s="45"/>
      <c r="AJ66" s="129"/>
      <c r="AK66" s="47"/>
      <c r="AL66" s="47"/>
    </row>
    <row r="67" spans="2:42" s="37" customFormat="1" ht="15" customHeight="1">
      <c r="B67" s="186" t="s">
        <v>73</v>
      </c>
      <c r="C67" s="279"/>
      <c r="D67" s="280" t="s">
        <v>33</v>
      </c>
      <c r="E67" s="281"/>
      <c r="F67" s="281"/>
      <c r="G67" s="281"/>
      <c r="H67" s="281"/>
      <c r="I67" s="281"/>
      <c r="J67" s="281"/>
      <c r="K67" s="281"/>
      <c r="L67" s="281"/>
      <c r="M67" s="281"/>
      <c r="N67" s="281"/>
      <c r="O67" s="282"/>
      <c r="P67" s="109"/>
      <c r="Q67" s="52"/>
      <c r="R67" s="53"/>
      <c r="S67" s="54"/>
      <c r="T67" s="28"/>
      <c r="U67" s="109"/>
      <c r="V67" s="52"/>
      <c r="W67" s="53"/>
      <c r="X67" s="54"/>
      <c r="Y67" s="28"/>
      <c r="Z67" s="109"/>
      <c r="AA67" s="52"/>
      <c r="AB67" s="53"/>
      <c r="AC67" s="54"/>
      <c r="AD67" s="28"/>
      <c r="AE67" s="109"/>
      <c r="AF67" s="52"/>
      <c r="AG67" s="53"/>
      <c r="AH67" s="54"/>
      <c r="AI67" s="28"/>
      <c r="AJ67" s="129"/>
      <c r="AK67" s="47"/>
      <c r="AL67" s="47"/>
      <c r="AM67" s="43"/>
      <c r="AN67" s="43"/>
      <c r="AO67" s="43"/>
    </row>
    <row r="68" spans="2:42" s="37" customFormat="1" ht="15" customHeight="1">
      <c r="B68" s="173">
        <v>1</v>
      </c>
      <c r="C68" s="174"/>
      <c r="D68" s="175" t="s">
        <v>34</v>
      </c>
      <c r="E68" s="266"/>
      <c r="F68" s="266"/>
      <c r="G68" s="266"/>
      <c r="H68" s="266"/>
      <c r="I68" s="266"/>
      <c r="J68" s="266"/>
      <c r="K68" s="266"/>
      <c r="L68" s="266"/>
      <c r="M68" s="266"/>
      <c r="N68" s="266"/>
      <c r="O68" s="267"/>
      <c r="P68" s="109"/>
      <c r="Q68" s="55" t="s">
        <v>22</v>
      </c>
      <c r="R68" s="56">
        <v>100</v>
      </c>
      <c r="S68" s="94">
        <v>115</v>
      </c>
      <c r="T68" s="28">
        <f t="shared" ref="T68:T76" si="17">R68*S68</f>
        <v>11500</v>
      </c>
      <c r="U68" s="109"/>
      <c r="V68" s="55" t="s">
        <v>22</v>
      </c>
      <c r="W68" s="56">
        <v>100</v>
      </c>
      <c r="X68" s="94">
        <v>160</v>
      </c>
      <c r="Y68" s="28">
        <f t="shared" ref="Y68:Y76" si="18">W68*X68</f>
        <v>16000</v>
      </c>
      <c r="Z68" s="109"/>
      <c r="AA68" s="55" t="s">
        <v>22</v>
      </c>
      <c r="AB68" s="56">
        <v>250</v>
      </c>
      <c r="AC68" s="94">
        <v>110</v>
      </c>
      <c r="AD68" s="28">
        <f t="shared" ref="AD68:AD78" si="19">AB68*AC68</f>
        <v>27500</v>
      </c>
      <c r="AE68" s="109"/>
      <c r="AF68" s="55" t="s">
        <v>22</v>
      </c>
      <c r="AG68" s="56">
        <v>250</v>
      </c>
      <c r="AH68" s="94">
        <v>180</v>
      </c>
      <c r="AI68" s="28">
        <f t="shared" ref="AI68:AI78" si="20">AG68*AH68</f>
        <v>45000</v>
      </c>
      <c r="AJ68" s="129"/>
      <c r="AK68" s="43"/>
      <c r="AL68" s="47"/>
      <c r="AM68" s="43"/>
      <c r="AN68" s="43"/>
      <c r="AO68" s="43"/>
    </row>
    <row r="69" spans="2:42" s="37" customFormat="1" ht="15" customHeight="1">
      <c r="B69" s="173">
        <v>2</v>
      </c>
      <c r="C69" s="174"/>
      <c r="D69" s="175" t="s">
        <v>71</v>
      </c>
      <c r="E69" s="266"/>
      <c r="F69" s="266"/>
      <c r="G69" s="266"/>
      <c r="H69" s="266"/>
      <c r="I69" s="266"/>
      <c r="J69" s="266"/>
      <c r="K69" s="266"/>
      <c r="L69" s="266"/>
      <c r="M69" s="266"/>
      <c r="N69" s="266"/>
      <c r="O69" s="267"/>
      <c r="P69" s="109"/>
      <c r="Q69" s="55" t="s">
        <v>22</v>
      </c>
      <c r="R69" s="56">
        <v>20</v>
      </c>
      <c r="S69" s="94">
        <v>250</v>
      </c>
      <c r="T69" s="28">
        <f t="shared" si="17"/>
        <v>5000</v>
      </c>
      <c r="U69" s="109"/>
      <c r="V69" s="55" t="s">
        <v>22</v>
      </c>
      <c r="W69" s="56">
        <v>50</v>
      </c>
      <c r="X69" s="94">
        <v>220</v>
      </c>
      <c r="Y69" s="28">
        <f t="shared" si="18"/>
        <v>11000</v>
      </c>
      <c r="Z69" s="109"/>
      <c r="AA69" s="55" t="s">
        <v>22</v>
      </c>
      <c r="AB69" s="56">
        <v>250</v>
      </c>
      <c r="AC69" s="94">
        <v>195</v>
      </c>
      <c r="AD69" s="28">
        <f t="shared" si="19"/>
        <v>48750</v>
      </c>
      <c r="AE69" s="109"/>
      <c r="AF69" s="55" t="s">
        <v>22</v>
      </c>
      <c r="AG69" s="56">
        <v>120</v>
      </c>
      <c r="AH69" s="94">
        <v>225</v>
      </c>
      <c r="AI69" s="28">
        <f t="shared" si="20"/>
        <v>27000</v>
      </c>
      <c r="AJ69" s="1"/>
      <c r="AK69" s="43"/>
      <c r="AL69" s="43"/>
      <c r="AM69" s="43"/>
      <c r="AN69" s="43"/>
      <c r="AO69" s="43"/>
    </row>
    <row r="70" spans="2:42" s="37" customFormat="1" ht="15" customHeight="1">
      <c r="B70" s="173">
        <v>3</v>
      </c>
      <c r="C70" s="174"/>
      <c r="D70" s="175" t="s">
        <v>35</v>
      </c>
      <c r="E70" s="266"/>
      <c r="F70" s="266"/>
      <c r="G70" s="266"/>
      <c r="H70" s="266"/>
      <c r="I70" s="266"/>
      <c r="J70" s="266"/>
      <c r="K70" s="266"/>
      <c r="L70" s="266"/>
      <c r="M70" s="266"/>
      <c r="N70" s="266"/>
      <c r="O70" s="267"/>
      <c r="P70" s="109"/>
      <c r="Q70" s="55" t="s">
        <v>22</v>
      </c>
      <c r="R70" s="56">
        <v>15</v>
      </c>
      <c r="S70" s="94">
        <v>125</v>
      </c>
      <c r="T70" s="28">
        <f t="shared" si="17"/>
        <v>1875</v>
      </c>
      <c r="U70" s="109"/>
      <c r="V70" s="55" t="s">
        <v>22</v>
      </c>
      <c r="W70" s="56">
        <v>30</v>
      </c>
      <c r="X70" s="94">
        <v>160</v>
      </c>
      <c r="Y70" s="28">
        <f t="shared" si="18"/>
        <v>4800</v>
      </c>
      <c r="Z70" s="109"/>
      <c r="AA70" s="55" t="s">
        <v>22</v>
      </c>
      <c r="AB70" s="56">
        <v>150</v>
      </c>
      <c r="AC70" s="94">
        <v>115</v>
      </c>
      <c r="AD70" s="28">
        <f t="shared" si="19"/>
        <v>17250</v>
      </c>
      <c r="AE70" s="109"/>
      <c r="AF70" s="55" t="s">
        <v>22</v>
      </c>
      <c r="AG70" s="56">
        <v>80</v>
      </c>
      <c r="AH70" s="94">
        <v>100</v>
      </c>
      <c r="AI70" s="28">
        <f t="shared" si="20"/>
        <v>8000</v>
      </c>
      <c r="AJ70" s="1"/>
    </row>
    <row r="71" spans="2:42" s="37" customFormat="1" ht="15" customHeight="1">
      <c r="B71" s="173">
        <v>4</v>
      </c>
      <c r="C71" s="174"/>
      <c r="D71" s="175" t="s">
        <v>98</v>
      </c>
      <c r="E71" s="266"/>
      <c r="F71" s="266"/>
      <c r="G71" s="266"/>
      <c r="H71" s="266"/>
      <c r="I71" s="266"/>
      <c r="J71" s="266"/>
      <c r="K71" s="266"/>
      <c r="L71" s="266"/>
      <c r="M71" s="266"/>
      <c r="N71" s="266"/>
      <c r="O71" s="267"/>
      <c r="P71" s="109"/>
      <c r="Q71" s="55" t="s">
        <v>23</v>
      </c>
      <c r="R71" s="56">
        <v>30</v>
      </c>
      <c r="S71" s="94">
        <v>250</v>
      </c>
      <c r="T71" s="28">
        <f t="shared" si="17"/>
        <v>7500</v>
      </c>
      <c r="U71" s="109"/>
      <c r="V71" s="55" t="s">
        <v>23</v>
      </c>
      <c r="W71" s="56">
        <v>5</v>
      </c>
      <c r="X71" s="94">
        <v>250</v>
      </c>
      <c r="Y71" s="28">
        <f t="shared" si="18"/>
        <v>1250</v>
      </c>
      <c r="Z71" s="109"/>
      <c r="AA71" s="55" t="s">
        <v>23</v>
      </c>
      <c r="AB71" s="56">
        <v>120</v>
      </c>
      <c r="AC71" s="94">
        <v>110</v>
      </c>
      <c r="AD71" s="28">
        <f t="shared" si="19"/>
        <v>13200</v>
      </c>
      <c r="AE71" s="109"/>
      <c r="AF71" s="55" t="s">
        <v>23</v>
      </c>
      <c r="AG71" s="56">
        <v>100</v>
      </c>
      <c r="AH71" s="94">
        <v>250</v>
      </c>
      <c r="AI71" s="28">
        <f t="shared" si="20"/>
        <v>25000</v>
      </c>
      <c r="AJ71" s="1"/>
    </row>
    <row r="72" spans="2:42" s="37" customFormat="1" ht="15" customHeight="1">
      <c r="B72" s="173">
        <v>5</v>
      </c>
      <c r="C72" s="174"/>
      <c r="D72" s="175" t="s">
        <v>97</v>
      </c>
      <c r="E72" s="266"/>
      <c r="F72" s="266"/>
      <c r="G72" s="266"/>
      <c r="H72" s="266"/>
      <c r="I72" s="266"/>
      <c r="J72" s="266"/>
      <c r="K72" s="266"/>
      <c r="L72" s="266"/>
      <c r="M72" s="266"/>
      <c r="N72" s="266"/>
      <c r="O72" s="267"/>
      <c r="P72" s="109"/>
      <c r="Q72" s="55" t="s">
        <v>23</v>
      </c>
      <c r="R72" s="56">
        <v>10</v>
      </c>
      <c r="S72" s="94">
        <v>3000</v>
      </c>
      <c r="T72" s="28">
        <f t="shared" si="17"/>
        <v>30000</v>
      </c>
      <c r="U72" s="109"/>
      <c r="V72" s="55" t="s">
        <v>23</v>
      </c>
      <c r="W72" s="56">
        <v>10</v>
      </c>
      <c r="X72" s="94">
        <v>700</v>
      </c>
      <c r="Y72" s="28">
        <f t="shared" si="18"/>
        <v>7000</v>
      </c>
      <c r="Z72" s="109"/>
      <c r="AA72" s="55" t="s">
        <v>23</v>
      </c>
      <c r="AB72" s="56">
        <v>40</v>
      </c>
      <c r="AC72" s="94">
        <v>390</v>
      </c>
      <c r="AD72" s="28">
        <f t="shared" si="19"/>
        <v>15600</v>
      </c>
      <c r="AE72" s="109"/>
      <c r="AF72" s="55" t="s">
        <v>23</v>
      </c>
      <c r="AG72" s="56">
        <v>80</v>
      </c>
      <c r="AH72" s="94">
        <v>1100</v>
      </c>
      <c r="AI72" s="28">
        <f t="shared" si="20"/>
        <v>88000</v>
      </c>
      <c r="AJ72" s="1"/>
    </row>
    <row r="73" spans="2:42" s="37" customFormat="1" ht="15" customHeight="1">
      <c r="B73" s="173">
        <v>6</v>
      </c>
      <c r="C73" s="174"/>
      <c r="D73" s="175" t="s">
        <v>96</v>
      </c>
      <c r="E73" s="266"/>
      <c r="F73" s="266"/>
      <c r="G73" s="266"/>
      <c r="H73" s="266"/>
      <c r="I73" s="266"/>
      <c r="J73" s="266"/>
      <c r="K73" s="266"/>
      <c r="L73" s="266"/>
      <c r="M73" s="266"/>
      <c r="N73" s="266"/>
      <c r="O73" s="267"/>
      <c r="P73" s="109"/>
      <c r="Q73" s="55" t="s">
        <v>22</v>
      </c>
      <c r="R73" s="56">
        <v>5</v>
      </c>
      <c r="S73" s="94">
        <v>180</v>
      </c>
      <c r="T73" s="28">
        <f t="shared" si="17"/>
        <v>900</v>
      </c>
      <c r="U73" s="109"/>
      <c r="V73" s="55" t="s">
        <v>22</v>
      </c>
      <c r="W73" s="56">
        <v>10</v>
      </c>
      <c r="X73" s="94">
        <v>150</v>
      </c>
      <c r="Y73" s="28">
        <f t="shared" si="18"/>
        <v>1500</v>
      </c>
      <c r="Z73" s="109"/>
      <c r="AA73" s="55" t="s">
        <v>22</v>
      </c>
      <c r="AB73" s="56">
        <v>20</v>
      </c>
      <c r="AC73" s="94">
        <v>210</v>
      </c>
      <c r="AD73" s="28">
        <f t="shared" si="19"/>
        <v>4200</v>
      </c>
      <c r="AE73" s="109"/>
      <c r="AF73" s="55" t="s">
        <v>22</v>
      </c>
      <c r="AG73" s="56">
        <v>50</v>
      </c>
      <c r="AH73" s="94">
        <v>135</v>
      </c>
      <c r="AI73" s="28">
        <f t="shared" si="20"/>
        <v>6750</v>
      </c>
      <c r="AJ73" s="1"/>
    </row>
    <row r="74" spans="2:42" s="37" customFormat="1" ht="15" customHeight="1">
      <c r="B74" s="173">
        <v>7</v>
      </c>
      <c r="C74" s="174"/>
      <c r="D74" s="175" t="s">
        <v>36</v>
      </c>
      <c r="E74" s="176"/>
      <c r="F74" s="176"/>
      <c r="G74" s="176"/>
      <c r="H74" s="176"/>
      <c r="I74" s="176"/>
      <c r="J74" s="176"/>
      <c r="K74" s="176"/>
      <c r="L74" s="176"/>
      <c r="M74" s="176"/>
      <c r="N74" s="176"/>
      <c r="O74" s="177"/>
      <c r="P74" s="110"/>
      <c r="Q74" s="57" t="s">
        <v>89</v>
      </c>
      <c r="R74" s="58">
        <v>10</v>
      </c>
      <c r="S74" s="94">
        <v>4625</v>
      </c>
      <c r="T74" s="28">
        <f t="shared" si="17"/>
        <v>46250</v>
      </c>
      <c r="U74" s="110"/>
      <c r="V74" s="57" t="s">
        <v>89</v>
      </c>
      <c r="W74" s="58">
        <v>8</v>
      </c>
      <c r="X74" s="94">
        <v>3800</v>
      </c>
      <c r="Y74" s="28">
        <f t="shared" si="18"/>
        <v>30400</v>
      </c>
      <c r="Z74" s="110"/>
      <c r="AA74" s="57" t="s">
        <v>89</v>
      </c>
      <c r="AB74" s="58">
        <v>40</v>
      </c>
      <c r="AC74" s="94">
        <v>4100</v>
      </c>
      <c r="AD74" s="28">
        <f t="shared" si="19"/>
        <v>164000</v>
      </c>
      <c r="AE74" s="110"/>
      <c r="AF74" s="57" t="s">
        <v>89</v>
      </c>
      <c r="AG74" s="58">
        <v>15</v>
      </c>
      <c r="AH74" s="94">
        <v>4050</v>
      </c>
      <c r="AI74" s="28">
        <f t="shared" si="20"/>
        <v>60750</v>
      </c>
      <c r="AJ74" s="1"/>
    </row>
    <row r="75" spans="2:42" s="37" customFormat="1" ht="15" customHeight="1">
      <c r="B75" s="173">
        <v>8</v>
      </c>
      <c r="C75" s="174"/>
      <c r="D75" s="175" t="s">
        <v>37</v>
      </c>
      <c r="E75" s="176"/>
      <c r="F75" s="176"/>
      <c r="G75" s="176"/>
      <c r="H75" s="176"/>
      <c r="I75" s="176"/>
      <c r="J75" s="176"/>
      <c r="K75" s="176"/>
      <c r="L75" s="176"/>
      <c r="M75" s="176"/>
      <c r="N75" s="176"/>
      <c r="O75" s="177"/>
      <c r="P75" s="109"/>
      <c r="Q75" s="55" t="s">
        <v>29</v>
      </c>
      <c r="R75" s="38">
        <v>1</v>
      </c>
      <c r="S75" s="94">
        <v>10000</v>
      </c>
      <c r="T75" s="28">
        <f t="shared" si="17"/>
        <v>10000</v>
      </c>
      <c r="U75" s="109"/>
      <c r="V75" s="55" t="s">
        <v>29</v>
      </c>
      <c r="W75" s="38">
        <v>1</v>
      </c>
      <c r="X75" s="94">
        <v>10000</v>
      </c>
      <c r="Y75" s="28">
        <f t="shared" si="18"/>
        <v>10000</v>
      </c>
      <c r="Z75" s="109"/>
      <c r="AA75" s="55" t="s">
        <v>29</v>
      </c>
      <c r="AB75" s="38">
        <v>1</v>
      </c>
      <c r="AC75" s="94">
        <v>135000</v>
      </c>
      <c r="AD75" s="28">
        <f t="shared" si="19"/>
        <v>135000</v>
      </c>
      <c r="AE75" s="109"/>
      <c r="AF75" s="55" t="s">
        <v>29</v>
      </c>
      <c r="AG75" s="38">
        <v>1</v>
      </c>
      <c r="AH75" s="94">
        <v>100000</v>
      </c>
      <c r="AI75" s="28">
        <f t="shared" si="20"/>
        <v>100000</v>
      </c>
      <c r="AJ75" s="1"/>
    </row>
    <row r="76" spans="2:42" s="37" customFormat="1" ht="15" customHeight="1">
      <c r="B76" s="173">
        <v>9</v>
      </c>
      <c r="C76" s="174"/>
      <c r="D76" s="175" t="s">
        <v>125</v>
      </c>
      <c r="E76" s="176"/>
      <c r="F76" s="176"/>
      <c r="G76" s="176"/>
      <c r="H76" s="176"/>
      <c r="I76" s="176"/>
      <c r="J76" s="176"/>
      <c r="K76" s="176"/>
      <c r="L76" s="176"/>
      <c r="M76" s="176"/>
      <c r="N76" s="176"/>
      <c r="O76" s="177"/>
      <c r="P76" s="109"/>
      <c r="Q76" s="55" t="s">
        <v>29</v>
      </c>
      <c r="R76" s="38">
        <v>1</v>
      </c>
      <c r="S76" s="94">
        <v>20000</v>
      </c>
      <c r="T76" s="28">
        <f t="shared" si="17"/>
        <v>20000</v>
      </c>
      <c r="U76" s="109"/>
      <c r="V76" s="55" t="s">
        <v>29</v>
      </c>
      <c r="W76" s="38">
        <v>0</v>
      </c>
      <c r="X76" s="94">
        <v>0</v>
      </c>
      <c r="Y76" s="28">
        <f t="shared" si="18"/>
        <v>0</v>
      </c>
      <c r="Z76" s="109"/>
      <c r="AA76" s="55" t="s">
        <v>29</v>
      </c>
      <c r="AB76" s="38">
        <v>1</v>
      </c>
      <c r="AC76" s="94">
        <v>35000</v>
      </c>
      <c r="AD76" s="28">
        <f t="shared" si="19"/>
        <v>35000</v>
      </c>
      <c r="AE76" s="109"/>
      <c r="AF76" s="55" t="s">
        <v>29</v>
      </c>
      <c r="AG76" s="38">
        <v>0</v>
      </c>
      <c r="AH76" s="94">
        <v>0</v>
      </c>
      <c r="AI76" s="28">
        <f t="shared" si="20"/>
        <v>0</v>
      </c>
      <c r="AJ76" s="1"/>
    </row>
    <row r="77" spans="2:42" s="37" customFormat="1" ht="15" customHeight="1">
      <c r="B77" s="173">
        <v>10</v>
      </c>
      <c r="C77" s="174"/>
      <c r="D77" s="175" t="s">
        <v>152</v>
      </c>
      <c r="E77" s="176"/>
      <c r="F77" s="176"/>
      <c r="G77" s="176"/>
      <c r="H77" s="176"/>
      <c r="I77" s="176"/>
      <c r="J77" s="176"/>
      <c r="K77" s="176"/>
      <c r="L77" s="176"/>
      <c r="M77" s="176"/>
      <c r="N77" s="176"/>
      <c r="O77" s="177"/>
      <c r="P77" s="109"/>
      <c r="Q77" s="55"/>
      <c r="R77" s="98"/>
      <c r="S77" s="94"/>
      <c r="T77" s="28"/>
      <c r="U77" s="109"/>
      <c r="V77" s="55"/>
      <c r="W77" s="98"/>
      <c r="X77" s="94"/>
      <c r="Y77" s="28"/>
      <c r="Z77" s="109"/>
      <c r="AA77" s="55" t="s">
        <v>89</v>
      </c>
      <c r="AB77" s="98">
        <v>0</v>
      </c>
      <c r="AC77" s="94">
        <v>0</v>
      </c>
      <c r="AD77" s="28">
        <f t="shared" si="19"/>
        <v>0</v>
      </c>
      <c r="AE77" s="109"/>
      <c r="AF77" s="55" t="s">
        <v>89</v>
      </c>
      <c r="AG77" s="98">
        <v>8</v>
      </c>
      <c r="AH77" s="94">
        <v>2000</v>
      </c>
      <c r="AI77" s="28">
        <f t="shared" si="20"/>
        <v>16000</v>
      </c>
      <c r="AJ77" s="1"/>
    </row>
    <row r="78" spans="2:42" s="37" customFormat="1" ht="15" customHeight="1">
      <c r="B78" s="173">
        <v>11</v>
      </c>
      <c r="C78" s="174"/>
      <c r="D78" s="175" t="s">
        <v>153</v>
      </c>
      <c r="E78" s="176"/>
      <c r="F78" s="176"/>
      <c r="G78" s="176"/>
      <c r="H78" s="176"/>
      <c r="I78" s="176"/>
      <c r="J78" s="176"/>
      <c r="K78" s="176"/>
      <c r="L78" s="176"/>
      <c r="M78" s="176"/>
      <c r="N78" s="176"/>
      <c r="O78" s="177"/>
      <c r="P78" s="109"/>
      <c r="Q78" s="55"/>
      <c r="R78" s="98"/>
      <c r="S78" s="94"/>
      <c r="T78" s="28"/>
      <c r="U78" s="109"/>
      <c r="V78" s="55"/>
      <c r="W78" s="98"/>
      <c r="X78" s="94"/>
      <c r="Y78" s="28"/>
      <c r="Z78" s="109"/>
      <c r="AA78" s="55" t="s">
        <v>89</v>
      </c>
      <c r="AB78" s="98">
        <v>0</v>
      </c>
      <c r="AC78" s="94">
        <v>0</v>
      </c>
      <c r="AD78" s="28">
        <f t="shared" si="19"/>
        <v>0</v>
      </c>
      <c r="AE78" s="109"/>
      <c r="AF78" s="55" t="s">
        <v>89</v>
      </c>
      <c r="AG78" s="98">
        <v>16</v>
      </c>
      <c r="AH78" s="94">
        <v>900</v>
      </c>
      <c r="AI78" s="28">
        <f t="shared" si="20"/>
        <v>14400</v>
      </c>
      <c r="AJ78" s="1"/>
    </row>
    <row r="79" spans="2:42" s="37" customFormat="1" ht="15" customHeight="1">
      <c r="B79" s="289"/>
      <c r="C79" s="290"/>
      <c r="D79" s="291" t="s">
        <v>24</v>
      </c>
      <c r="E79" s="292"/>
      <c r="F79" s="292"/>
      <c r="G79" s="292"/>
      <c r="H79" s="292"/>
      <c r="I79" s="292"/>
      <c r="J79" s="292"/>
      <c r="K79" s="292"/>
      <c r="L79" s="292"/>
      <c r="M79" s="292"/>
      <c r="N79" s="292"/>
      <c r="O79" s="293"/>
      <c r="P79" s="103"/>
      <c r="Q79" s="33"/>
      <c r="R79" s="34"/>
      <c r="S79" s="35"/>
      <c r="T79" s="29">
        <f>SUM(T68:T76)</f>
        <v>133025</v>
      </c>
      <c r="U79" s="103"/>
      <c r="V79" s="33"/>
      <c r="W79" s="34"/>
      <c r="X79" s="35"/>
      <c r="Y79" s="29">
        <f>SUM(Y68:Y76)</f>
        <v>81950</v>
      </c>
      <c r="Z79" s="103"/>
      <c r="AA79" s="33"/>
      <c r="AB79" s="34"/>
      <c r="AC79" s="35"/>
      <c r="AD79" s="29">
        <f>SUM(AD68:AD78)</f>
        <v>460500</v>
      </c>
      <c r="AE79" s="103"/>
      <c r="AF79" s="33"/>
      <c r="AG79" s="34"/>
      <c r="AH79" s="35"/>
      <c r="AI79" s="29">
        <f>SUM(AI68:AI78)</f>
        <v>390900</v>
      </c>
      <c r="AJ79" s="1"/>
    </row>
    <row r="80" spans="2:42" s="37" customFormat="1" ht="15" customHeight="1">
      <c r="B80" s="289"/>
      <c r="C80" s="294"/>
      <c r="D80" s="291"/>
      <c r="E80" s="295"/>
      <c r="F80" s="295"/>
      <c r="G80" s="295"/>
      <c r="H80" s="295"/>
      <c r="I80" s="295"/>
      <c r="J80" s="295"/>
      <c r="K80" s="295"/>
      <c r="L80" s="295"/>
      <c r="M80" s="295"/>
      <c r="N80" s="295"/>
      <c r="O80" s="294"/>
      <c r="P80" s="111"/>
      <c r="Q80" s="52"/>
      <c r="R80" s="53"/>
      <c r="S80" s="54"/>
      <c r="T80" s="59"/>
      <c r="U80" s="111"/>
      <c r="V80" s="52"/>
      <c r="W80" s="53"/>
      <c r="X80" s="54"/>
      <c r="Y80" s="59"/>
      <c r="Z80" s="111"/>
      <c r="AA80" s="52"/>
      <c r="AB80" s="53"/>
      <c r="AC80" s="54"/>
      <c r="AD80" s="59"/>
      <c r="AE80" s="111"/>
      <c r="AF80" s="52"/>
      <c r="AG80" s="53"/>
      <c r="AH80" s="54"/>
      <c r="AI80" s="59"/>
      <c r="AJ80" s="1"/>
    </row>
    <row r="81" spans="2:38" s="37" customFormat="1" ht="15" customHeight="1">
      <c r="B81" s="186" t="s">
        <v>74</v>
      </c>
      <c r="C81" s="187"/>
      <c r="D81" s="280" t="s">
        <v>38</v>
      </c>
      <c r="E81" s="176"/>
      <c r="F81" s="176"/>
      <c r="G81" s="176"/>
      <c r="H81" s="176"/>
      <c r="I81" s="176"/>
      <c r="J81" s="176"/>
      <c r="K81" s="176"/>
      <c r="L81" s="176"/>
      <c r="M81" s="176"/>
      <c r="N81" s="176"/>
      <c r="O81" s="177"/>
      <c r="P81" s="109"/>
      <c r="Q81" s="55"/>
      <c r="R81" s="53"/>
      <c r="S81" s="54"/>
      <c r="T81" s="28"/>
      <c r="U81" s="109"/>
      <c r="V81" s="55"/>
      <c r="W81" s="53"/>
      <c r="X81" s="54"/>
      <c r="Y81" s="28"/>
      <c r="Z81" s="109"/>
      <c r="AA81" s="55"/>
      <c r="AB81" s="53"/>
      <c r="AC81" s="54"/>
      <c r="AD81" s="28"/>
      <c r="AE81" s="109"/>
      <c r="AF81" s="55"/>
      <c r="AG81" s="53"/>
      <c r="AH81" s="54"/>
      <c r="AI81" s="28"/>
      <c r="AJ81" s="1"/>
    </row>
    <row r="82" spans="2:38" s="37" customFormat="1" ht="15" customHeight="1">
      <c r="B82" s="186"/>
      <c r="C82" s="279"/>
      <c r="D82" s="283" t="s">
        <v>70</v>
      </c>
      <c r="E82" s="284"/>
      <c r="F82" s="284"/>
      <c r="G82" s="284"/>
      <c r="H82" s="284"/>
      <c r="I82" s="284"/>
      <c r="J82" s="284"/>
      <c r="K82" s="284"/>
      <c r="L82" s="284"/>
      <c r="M82" s="284"/>
      <c r="N82" s="284"/>
      <c r="O82" s="285"/>
      <c r="P82" s="109"/>
      <c r="Q82" s="55"/>
      <c r="R82" s="53"/>
      <c r="S82" s="54"/>
      <c r="T82" s="28"/>
      <c r="U82" s="109"/>
      <c r="V82" s="55"/>
      <c r="W82" s="53"/>
      <c r="X82" s="54"/>
      <c r="Y82" s="28"/>
      <c r="Z82" s="109"/>
      <c r="AA82" s="55"/>
      <c r="AB82" s="53"/>
      <c r="AC82" s="54"/>
      <c r="AD82" s="28"/>
      <c r="AE82" s="109"/>
      <c r="AF82" s="55"/>
      <c r="AG82" s="53"/>
      <c r="AH82" s="54"/>
      <c r="AI82" s="28"/>
      <c r="AJ82" s="1"/>
    </row>
    <row r="83" spans="2:38" s="37" customFormat="1" ht="15" customHeight="1">
      <c r="B83" s="173">
        <v>1</v>
      </c>
      <c r="C83" s="174"/>
      <c r="D83" s="191" t="s">
        <v>84</v>
      </c>
      <c r="E83" s="192"/>
      <c r="F83" s="192"/>
      <c r="G83" s="192"/>
      <c r="H83" s="192"/>
      <c r="I83" s="192"/>
      <c r="J83" s="192"/>
      <c r="K83" s="192"/>
      <c r="L83" s="192"/>
      <c r="M83" s="192"/>
      <c r="N83" s="192"/>
      <c r="O83" s="193"/>
      <c r="P83" s="122">
        <v>1</v>
      </c>
      <c r="Q83" s="55" t="s">
        <v>39</v>
      </c>
      <c r="R83" s="38">
        <v>20</v>
      </c>
      <c r="S83" s="39">
        <v>1500</v>
      </c>
      <c r="T83" s="28">
        <f>S83*R83*P83</f>
        <v>30000</v>
      </c>
      <c r="U83" s="122">
        <v>1</v>
      </c>
      <c r="V83" s="55" t="s">
        <v>39</v>
      </c>
      <c r="W83" s="38">
        <v>15</v>
      </c>
      <c r="X83" s="39">
        <v>1500</v>
      </c>
      <c r="Y83" s="28">
        <f>X83*W83*U83</f>
        <v>22500</v>
      </c>
      <c r="Z83" s="122">
        <v>0</v>
      </c>
      <c r="AA83" s="55" t="s">
        <v>39</v>
      </c>
      <c r="AB83" s="38">
        <v>0</v>
      </c>
      <c r="AC83" s="39">
        <v>0</v>
      </c>
      <c r="AD83" s="28">
        <f>AC83*AB83*Z83</f>
        <v>0</v>
      </c>
      <c r="AE83" s="122">
        <v>1</v>
      </c>
      <c r="AF83" s="55" t="s">
        <v>39</v>
      </c>
      <c r="AG83" s="38">
        <v>15</v>
      </c>
      <c r="AH83" s="39">
        <v>1000</v>
      </c>
      <c r="AI83" s="28">
        <f>AH83*AG83*AE83</f>
        <v>15000</v>
      </c>
      <c r="AJ83" s="1"/>
    </row>
    <row r="84" spans="2:38" s="37" customFormat="1" ht="15" customHeight="1">
      <c r="B84" s="173">
        <v>2</v>
      </c>
      <c r="C84" s="174"/>
      <c r="D84" s="286" t="s">
        <v>85</v>
      </c>
      <c r="E84" s="287"/>
      <c r="F84" s="287"/>
      <c r="G84" s="287"/>
      <c r="H84" s="287"/>
      <c r="I84" s="287"/>
      <c r="J84" s="287"/>
      <c r="K84" s="287"/>
      <c r="L84" s="287"/>
      <c r="M84" s="287"/>
      <c r="N84" s="287"/>
      <c r="O84" s="288"/>
      <c r="P84" s="122">
        <v>1</v>
      </c>
      <c r="Q84" s="55" t="s">
        <v>39</v>
      </c>
      <c r="R84" s="38">
        <v>20</v>
      </c>
      <c r="S84" s="39">
        <v>1300</v>
      </c>
      <c r="T84" s="28">
        <f t="shared" ref="T84:T87" si="21">S84*R84*P84</f>
        <v>26000</v>
      </c>
      <c r="U84" s="122">
        <v>1</v>
      </c>
      <c r="V84" s="55" t="s">
        <v>39</v>
      </c>
      <c r="W84" s="38">
        <v>15</v>
      </c>
      <c r="X84" s="39">
        <v>1200</v>
      </c>
      <c r="Y84" s="28">
        <f t="shared" ref="Y84:Y87" si="22">X84*W84*U84</f>
        <v>18000</v>
      </c>
      <c r="Z84" s="122">
        <v>2</v>
      </c>
      <c r="AA84" s="55" t="s">
        <v>39</v>
      </c>
      <c r="AB84" s="38">
        <v>40</v>
      </c>
      <c r="AC84" s="39">
        <v>900</v>
      </c>
      <c r="AD84" s="28">
        <f t="shared" ref="AD84:AD87" si="23">AC84*AB84*Z84</f>
        <v>72000</v>
      </c>
      <c r="AE84" s="122">
        <v>1</v>
      </c>
      <c r="AF84" s="55" t="s">
        <v>39</v>
      </c>
      <c r="AG84" s="38">
        <v>15</v>
      </c>
      <c r="AH84" s="39">
        <v>850</v>
      </c>
      <c r="AI84" s="28">
        <f t="shared" ref="AI84:AI87" si="24">AH84*AG84*AE84</f>
        <v>12750</v>
      </c>
      <c r="AJ84" s="1"/>
    </row>
    <row r="85" spans="2:38" s="37" customFormat="1" ht="15" customHeight="1">
      <c r="B85" s="173">
        <v>3</v>
      </c>
      <c r="C85" s="174"/>
      <c r="D85" s="191" t="s">
        <v>86</v>
      </c>
      <c r="E85" s="194"/>
      <c r="F85" s="194"/>
      <c r="G85" s="194"/>
      <c r="H85" s="194"/>
      <c r="I85" s="194"/>
      <c r="J85" s="194"/>
      <c r="K85" s="194"/>
      <c r="L85" s="194"/>
      <c r="M85" s="194"/>
      <c r="N85" s="194"/>
      <c r="O85" s="195"/>
      <c r="P85" s="122">
        <v>2</v>
      </c>
      <c r="Q85" s="55" t="s">
        <v>39</v>
      </c>
      <c r="R85" s="38">
        <v>20</v>
      </c>
      <c r="S85" s="39">
        <v>1100</v>
      </c>
      <c r="T85" s="28">
        <f t="shared" si="21"/>
        <v>44000</v>
      </c>
      <c r="U85" s="122">
        <v>1</v>
      </c>
      <c r="V85" s="55" t="s">
        <v>39</v>
      </c>
      <c r="W85" s="38">
        <v>15</v>
      </c>
      <c r="X85" s="39">
        <v>1200</v>
      </c>
      <c r="Y85" s="28">
        <f t="shared" si="22"/>
        <v>18000</v>
      </c>
      <c r="Z85" s="122">
        <v>3</v>
      </c>
      <c r="AA85" s="55" t="s">
        <v>39</v>
      </c>
      <c r="AB85" s="38">
        <v>40</v>
      </c>
      <c r="AC85" s="39">
        <v>850</v>
      </c>
      <c r="AD85" s="28">
        <f t="shared" si="23"/>
        <v>102000</v>
      </c>
      <c r="AE85" s="122">
        <v>4</v>
      </c>
      <c r="AF85" s="55" t="s">
        <v>39</v>
      </c>
      <c r="AG85" s="38">
        <v>15</v>
      </c>
      <c r="AH85" s="39">
        <v>800</v>
      </c>
      <c r="AI85" s="28">
        <f t="shared" si="24"/>
        <v>48000</v>
      </c>
      <c r="AJ85" s="1"/>
      <c r="AK85" s="63"/>
      <c r="AL85" s="63"/>
    </row>
    <row r="86" spans="2:38" s="37" customFormat="1" ht="15" customHeight="1">
      <c r="B86" s="173">
        <v>4</v>
      </c>
      <c r="C86" s="174"/>
      <c r="D86" s="286" t="s">
        <v>87</v>
      </c>
      <c r="E86" s="296"/>
      <c r="F86" s="296"/>
      <c r="G86" s="296"/>
      <c r="H86" s="296"/>
      <c r="I86" s="296"/>
      <c r="J86" s="296"/>
      <c r="K86" s="296"/>
      <c r="L86" s="296"/>
      <c r="M86" s="296"/>
      <c r="N86" s="296"/>
      <c r="O86" s="297"/>
      <c r="P86" s="122">
        <v>2</v>
      </c>
      <c r="Q86" s="55" t="s">
        <v>39</v>
      </c>
      <c r="R86" s="38">
        <v>20</v>
      </c>
      <c r="S86" s="39">
        <v>1100</v>
      </c>
      <c r="T86" s="28">
        <f t="shared" si="21"/>
        <v>44000</v>
      </c>
      <c r="U86" s="122">
        <v>6</v>
      </c>
      <c r="V86" s="55" t="s">
        <v>39</v>
      </c>
      <c r="W86" s="38">
        <v>15</v>
      </c>
      <c r="X86" s="39">
        <v>1100</v>
      </c>
      <c r="Y86" s="28">
        <f t="shared" si="22"/>
        <v>99000</v>
      </c>
      <c r="Z86" s="122">
        <v>3</v>
      </c>
      <c r="AA86" s="55" t="s">
        <v>39</v>
      </c>
      <c r="AB86" s="38">
        <v>40</v>
      </c>
      <c r="AC86" s="39">
        <v>850</v>
      </c>
      <c r="AD86" s="28">
        <f t="shared" si="23"/>
        <v>102000</v>
      </c>
      <c r="AE86" s="122">
        <v>6</v>
      </c>
      <c r="AF86" s="55" t="s">
        <v>39</v>
      </c>
      <c r="AG86" s="38">
        <v>15</v>
      </c>
      <c r="AH86" s="39">
        <v>800</v>
      </c>
      <c r="AI86" s="28">
        <f t="shared" si="24"/>
        <v>72000</v>
      </c>
      <c r="AJ86" s="1"/>
      <c r="AK86" s="63"/>
      <c r="AL86" s="63"/>
    </row>
    <row r="87" spans="2:38" s="37" customFormat="1" ht="15" customHeight="1">
      <c r="B87" s="173">
        <v>5</v>
      </c>
      <c r="C87" s="174"/>
      <c r="D87" s="191" t="s">
        <v>88</v>
      </c>
      <c r="E87" s="194"/>
      <c r="F87" s="194"/>
      <c r="G87" s="194"/>
      <c r="H87" s="194"/>
      <c r="I87" s="194"/>
      <c r="J87" s="194"/>
      <c r="K87" s="194"/>
      <c r="L87" s="194"/>
      <c r="M87" s="194"/>
      <c r="N87" s="194"/>
      <c r="O87" s="195"/>
      <c r="P87" s="122">
        <v>2</v>
      </c>
      <c r="Q87" s="55" t="s">
        <v>39</v>
      </c>
      <c r="R87" s="38">
        <v>20</v>
      </c>
      <c r="S87" s="39">
        <v>800</v>
      </c>
      <c r="T87" s="28">
        <f t="shared" si="21"/>
        <v>32000</v>
      </c>
      <c r="U87" s="122">
        <v>3</v>
      </c>
      <c r="V87" s="55" t="s">
        <v>39</v>
      </c>
      <c r="W87" s="38">
        <v>15</v>
      </c>
      <c r="X87" s="39">
        <v>1000</v>
      </c>
      <c r="Y87" s="28">
        <f t="shared" si="22"/>
        <v>45000</v>
      </c>
      <c r="Z87" s="122">
        <v>8</v>
      </c>
      <c r="AA87" s="55" t="s">
        <v>39</v>
      </c>
      <c r="AB87" s="38">
        <v>40</v>
      </c>
      <c r="AC87" s="39">
        <v>750</v>
      </c>
      <c r="AD87" s="28">
        <f t="shared" si="23"/>
        <v>240000</v>
      </c>
      <c r="AE87" s="122">
        <v>6</v>
      </c>
      <c r="AF87" s="55" t="s">
        <v>39</v>
      </c>
      <c r="AG87" s="38">
        <v>15</v>
      </c>
      <c r="AH87" s="39">
        <v>750</v>
      </c>
      <c r="AI87" s="28">
        <f t="shared" si="24"/>
        <v>67500</v>
      </c>
      <c r="AJ87" s="1"/>
      <c r="AK87" s="63"/>
      <c r="AL87" s="63"/>
    </row>
    <row r="88" spans="2:38" s="37" customFormat="1" ht="15" customHeight="1">
      <c r="B88" s="186"/>
      <c r="C88" s="279"/>
      <c r="D88" s="291" t="s">
        <v>24</v>
      </c>
      <c r="E88" s="292"/>
      <c r="F88" s="292"/>
      <c r="G88" s="292"/>
      <c r="H88" s="292"/>
      <c r="I88" s="292"/>
      <c r="J88" s="292"/>
      <c r="K88" s="292"/>
      <c r="L88" s="292"/>
      <c r="M88" s="292"/>
      <c r="N88" s="292"/>
      <c r="O88" s="293"/>
      <c r="P88" s="112">
        <f>SUM(P83:P87)</f>
        <v>8</v>
      </c>
      <c r="Q88" s="55"/>
      <c r="R88" s="53"/>
      <c r="S88" s="54"/>
      <c r="T88" s="29">
        <f>SUM(T83:T87)</f>
        <v>176000</v>
      </c>
      <c r="U88" s="112">
        <f>SUM(U83:U87)</f>
        <v>12</v>
      </c>
      <c r="V88" s="55"/>
      <c r="W88" s="53"/>
      <c r="X88" s="54"/>
      <c r="Y88" s="29">
        <f>SUM(Y83:Y87)</f>
        <v>202500</v>
      </c>
      <c r="Z88" s="112">
        <f>SUM(Z83:Z87)</f>
        <v>16</v>
      </c>
      <c r="AA88" s="55"/>
      <c r="AB88" s="53"/>
      <c r="AC88" s="54"/>
      <c r="AD88" s="29">
        <f>SUM(AD83:AD87)</f>
        <v>516000</v>
      </c>
      <c r="AE88" s="112">
        <f>SUM(AE83:AE87)</f>
        <v>18</v>
      </c>
      <c r="AF88" s="55"/>
      <c r="AG88" s="53"/>
      <c r="AH88" s="54"/>
      <c r="AI88" s="29">
        <f>SUM(AI83:AI87)</f>
        <v>215250</v>
      </c>
      <c r="AJ88" s="1"/>
      <c r="AK88" s="63"/>
      <c r="AL88" s="63"/>
    </row>
    <row r="89" spans="2:38" s="37" customFormat="1" ht="15" customHeight="1">
      <c r="B89" s="186"/>
      <c r="C89" s="279"/>
      <c r="D89" s="283"/>
      <c r="E89" s="284"/>
      <c r="F89" s="284"/>
      <c r="G89" s="284"/>
      <c r="H89" s="284"/>
      <c r="I89" s="284"/>
      <c r="J89" s="284"/>
      <c r="K89" s="284"/>
      <c r="L89" s="284"/>
      <c r="M89" s="284"/>
      <c r="N89" s="284"/>
      <c r="O89" s="285"/>
      <c r="P89" s="113"/>
      <c r="Q89" s="55"/>
      <c r="R89" s="53"/>
      <c r="S89" s="54"/>
      <c r="T89" s="29"/>
      <c r="U89" s="113"/>
      <c r="V89" s="55"/>
      <c r="W89" s="53"/>
      <c r="X89" s="54"/>
      <c r="Y89" s="29"/>
      <c r="Z89" s="113"/>
      <c r="AA89" s="55"/>
      <c r="AB89" s="53"/>
      <c r="AC89" s="54"/>
      <c r="AD89" s="29"/>
      <c r="AE89" s="113"/>
      <c r="AF89" s="55"/>
      <c r="AG89" s="53"/>
      <c r="AH89" s="54"/>
      <c r="AI89" s="29"/>
      <c r="AJ89" s="1"/>
      <c r="AK89" s="63"/>
      <c r="AL89" s="63"/>
    </row>
    <row r="90" spans="2:38" s="37" customFormat="1" ht="15" customHeight="1">
      <c r="B90" s="186" t="s">
        <v>75</v>
      </c>
      <c r="C90" s="187"/>
      <c r="D90" s="283" t="s">
        <v>69</v>
      </c>
      <c r="E90" s="284"/>
      <c r="F90" s="284"/>
      <c r="G90" s="284"/>
      <c r="H90" s="284"/>
      <c r="I90" s="284"/>
      <c r="J90" s="284"/>
      <c r="K90" s="284"/>
      <c r="L90" s="284"/>
      <c r="M90" s="284"/>
      <c r="N90" s="284"/>
      <c r="O90" s="285"/>
      <c r="P90" s="113"/>
      <c r="Q90" s="55"/>
      <c r="R90" s="53"/>
      <c r="S90" s="54"/>
      <c r="T90" s="29"/>
      <c r="U90" s="113"/>
      <c r="V90" s="55"/>
      <c r="W90" s="53"/>
      <c r="X90" s="54"/>
      <c r="Y90" s="29"/>
      <c r="Z90" s="113"/>
      <c r="AA90" s="55"/>
      <c r="AB90" s="53"/>
      <c r="AC90" s="54"/>
      <c r="AD90" s="29"/>
      <c r="AE90" s="113"/>
      <c r="AF90" s="55"/>
      <c r="AG90" s="53"/>
      <c r="AH90" s="54"/>
      <c r="AI90" s="29"/>
      <c r="AJ90" s="1"/>
      <c r="AK90" s="63"/>
      <c r="AL90" s="63"/>
    </row>
    <row r="91" spans="2:38" s="37" customFormat="1" ht="15" customHeight="1">
      <c r="B91" s="173">
        <v>1</v>
      </c>
      <c r="C91" s="174"/>
      <c r="D91" s="191" t="s">
        <v>84</v>
      </c>
      <c r="E91" s="192"/>
      <c r="F91" s="192"/>
      <c r="G91" s="192"/>
      <c r="H91" s="192"/>
      <c r="I91" s="192"/>
      <c r="J91" s="192"/>
      <c r="K91" s="192"/>
      <c r="L91" s="192"/>
      <c r="M91" s="192"/>
      <c r="N91" s="192"/>
      <c r="O91" s="193"/>
      <c r="P91" s="122">
        <v>1</v>
      </c>
      <c r="Q91" s="55" t="s">
        <v>39</v>
      </c>
      <c r="R91" s="38">
        <v>5</v>
      </c>
      <c r="S91" s="39">
        <v>1500</v>
      </c>
      <c r="T91" s="28">
        <f t="shared" ref="T91:T97" si="25">S91*R91*P91</f>
        <v>7500</v>
      </c>
      <c r="U91" s="122">
        <v>1</v>
      </c>
      <c r="V91" s="55" t="s">
        <v>39</v>
      </c>
      <c r="W91" s="38">
        <v>6</v>
      </c>
      <c r="X91" s="39">
        <v>1500</v>
      </c>
      <c r="Y91" s="28">
        <f t="shared" ref="Y91:Y97" si="26">X91*W91*U91</f>
        <v>9000</v>
      </c>
      <c r="Z91" s="122">
        <v>1</v>
      </c>
      <c r="AA91" s="55" t="s">
        <v>39</v>
      </c>
      <c r="AB91" s="38">
        <v>10</v>
      </c>
      <c r="AC91" s="39">
        <v>950</v>
      </c>
      <c r="AD91" s="28">
        <f t="shared" ref="AD91:AD97" si="27">AC91*AB91*Z91</f>
        <v>9500</v>
      </c>
      <c r="AE91" s="122">
        <v>1</v>
      </c>
      <c r="AF91" s="55" t="s">
        <v>39</v>
      </c>
      <c r="AG91" s="38">
        <v>5</v>
      </c>
      <c r="AH91" s="39">
        <v>1000</v>
      </c>
      <c r="AI91" s="28">
        <f t="shared" ref="AI91:AI97" si="28">AH91*AG91*AE91</f>
        <v>5000</v>
      </c>
      <c r="AJ91" s="1"/>
      <c r="AK91" s="63"/>
      <c r="AL91" s="63"/>
    </row>
    <row r="92" spans="2:38" s="37" customFormat="1" ht="15" customHeight="1">
      <c r="B92" s="173">
        <v>2</v>
      </c>
      <c r="C92" s="174"/>
      <c r="D92" s="191" t="s">
        <v>90</v>
      </c>
      <c r="E92" s="194"/>
      <c r="F92" s="194"/>
      <c r="G92" s="194"/>
      <c r="H92" s="194"/>
      <c r="I92" s="194"/>
      <c r="J92" s="194"/>
      <c r="K92" s="194"/>
      <c r="L92" s="194"/>
      <c r="M92" s="194"/>
      <c r="N92" s="194"/>
      <c r="O92" s="195"/>
      <c r="P92" s="122">
        <v>1</v>
      </c>
      <c r="Q92" s="55" t="s">
        <v>39</v>
      </c>
      <c r="R92" s="38">
        <v>5</v>
      </c>
      <c r="S92" s="39">
        <v>1300</v>
      </c>
      <c r="T92" s="28">
        <f t="shared" si="25"/>
        <v>6500</v>
      </c>
      <c r="U92" s="122">
        <v>1</v>
      </c>
      <c r="V92" s="55" t="s">
        <v>39</v>
      </c>
      <c r="W92" s="38">
        <v>6</v>
      </c>
      <c r="X92" s="39">
        <v>1200</v>
      </c>
      <c r="Y92" s="28">
        <f t="shared" si="26"/>
        <v>7200</v>
      </c>
      <c r="Z92" s="122">
        <v>1</v>
      </c>
      <c r="AA92" s="55" t="s">
        <v>39</v>
      </c>
      <c r="AB92" s="38">
        <v>10</v>
      </c>
      <c r="AC92" s="39">
        <v>900</v>
      </c>
      <c r="AD92" s="28">
        <f t="shared" si="27"/>
        <v>9000</v>
      </c>
      <c r="AE92" s="122">
        <v>1</v>
      </c>
      <c r="AF92" s="55" t="s">
        <v>39</v>
      </c>
      <c r="AG92" s="38">
        <v>5</v>
      </c>
      <c r="AH92" s="39">
        <v>900</v>
      </c>
      <c r="AI92" s="28">
        <f t="shared" si="28"/>
        <v>4500</v>
      </c>
      <c r="AJ92" s="1"/>
      <c r="AK92" s="63"/>
      <c r="AL92" s="63"/>
    </row>
    <row r="93" spans="2:38" s="37" customFormat="1" ht="15" customHeight="1">
      <c r="B93" s="173">
        <v>3</v>
      </c>
      <c r="C93" s="174"/>
      <c r="D93" s="191" t="s">
        <v>91</v>
      </c>
      <c r="E93" s="194"/>
      <c r="F93" s="194"/>
      <c r="G93" s="194"/>
      <c r="H93" s="194"/>
      <c r="I93" s="194"/>
      <c r="J93" s="194"/>
      <c r="K93" s="194"/>
      <c r="L93" s="194"/>
      <c r="M93" s="194"/>
      <c r="N93" s="194"/>
      <c r="O93" s="195"/>
      <c r="P93" s="122">
        <v>1</v>
      </c>
      <c r="Q93" s="55" t="s">
        <v>39</v>
      </c>
      <c r="R93" s="38">
        <v>5</v>
      </c>
      <c r="S93" s="39">
        <v>1300</v>
      </c>
      <c r="T93" s="28">
        <f t="shared" si="25"/>
        <v>6500</v>
      </c>
      <c r="U93" s="122">
        <v>1</v>
      </c>
      <c r="V93" s="55" t="s">
        <v>39</v>
      </c>
      <c r="W93" s="38">
        <v>6</v>
      </c>
      <c r="X93" s="39">
        <v>1200</v>
      </c>
      <c r="Y93" s="28">
        <f t="shared" si="26"/>
        <v>7200</v>
      </c>
      <c r="Z93" s="122">
        <v>1</v>
      </c>
      <c r="AA93" s="55" t="s">
        <v>39</v>
      </c>
      <c r="AB93" s="38">
        <v>10</v>
      </c>
      <c r="AC93" s="39">
        <v>900</v>
      </c>
      <c r="AD93" s="28">
        <f t="shared" si="27"/>
        <v>9000</v>
      </c>
      <c r="AE93" s="122">
        <v>1</v>
      </c>
      <c r="AF93" s="55" t="s">
        <v>39</v>
      </c>
      <c r="AG93" s="38">
        <v>5</v>
      </c>
      <c r="AH93" s="39">
        <v>1000</v>
      </c>
      <c r="AI93" s="28">
        <f t="shared" si="28"/>
        <v>5000</v>
      </c>
      <c r="AJ93" s="1"/>
    </row>
    <row r="94" spans="2:38" s="37" customFormat="1" ht="15" customHeight="1">
      <c r="B94" s="173">
        <v>4</v>
      </c>
      <c r="C94" s="174"/>
      <c r="D94" s="286" t="s">
        <v>92</v>
      </c>
      <c r="E94" s="287"/>
      <c r="F94" s="287"/>
      <c r="G94" s="287"/>
      <c r="H94" s="287"/>
      <c r="I94" s="287"/>
      <c r="J94" s="287"/>
      <c r="K94" s="287"/>
      <c r="L94" s="287"/>
      <c r="M94" s="287"/>
      <c r="N94" s="287"/>
      <c r="O94" s="288"/>
      <c r="P94" s="122">
        <v>1</v>
      </c>
      <c r="Q94" s="55" t="s">
        <v>39</v>
      </c>
      <c r="R94" s="38">
        <v>5</v>
      </c>
      <c r="S94" s="39">
        <v>1300</v>
      </c>
      <c r="T94" s="28">
        <f t="shared" si="25"/>
        <v>6500</v>
      </c>
      <c r="U94" s="122">
        <v>1</v>
      </c>
      <c r="V94" s="55" t="s">
        <v>39</v>
      </c>
      <c r="W94" s="38">
        <v>6</v>
      </c>
      <c r="X94" s="39">
        <v>1200</v>
      </c>
      <c r="Y94" s="28">
        <f t="shared" si="26"/>
        <v>7200</v>
      </c>
      <c r="Z94" s="122">
        <v>1</v>
      </c>
      <c r="AA94" s="55" t="s">
        <v>39</v>
      </c>
      <c r="AB94" s="38">
        <v>10</v>
      </c>
      <c r="AC94" s="39">
        <v>900</v>
      </c>
      <c r="AD94" s="28">
        <f t="shared" si="27"/>
        <v>9000</v>
      </c>
      <c r="AE94" s="122">
        <v>1</v>
      </c>
      <c r="AF94" s="55" t="s">
        <v>39</v>
      </c>
      <c r="AG94" s="38">
        <v>5</v>
      </c>
      <c r="AH94" s="39">
        <v>850</v>
      </c>
      <c r="AI94" s="28">
        <f t="shared" si="28"/>
        <v>4250</v>
      </c>
      <c r="AJ94" s="1"/>
    </row>
    <row r="95" spans="2:38" s="37" customFormat="1" ht="15" customHeight="1">
      <c r="B95" s="173">
        <v>5</v>
      </c>
      <c r="C95" s="174"/>
      <c r="D95" s="191" t="s">
        <v>86</v>
      </c>
      <c r="E95" s="194"/>
      <c r="F95" s="194"/>
      <c r="G95" s="194"/>
      <c r="H95" s="194"/>
      <c r="I95" s="194"/>
      <c r="J95" s="194"/>
      <c r="K95" s="194"/>
      <c r="L95" s="194"/>
      <c r="M95" s="194"/>
      <c r="N95" s="194"/>
      <c r="O95" s="195"/>
      <c r="P95" s="122">
        <v>3</v>
      </c>
      <c r="Q95" s="55" t="s">
        <v>39</v>
      </c>
      <c r="R95" s="38">
        <v>5</v>
      </c>
      <c r="S95" s="39">
        <v>1100</v>
      </c>
      <c r="T95" s="28">
        <f t="shared" si="25"/>
        <v>16500</v>
      </c>
      <c r="U95" s="122">
        <v>1</v>
      </c>
      <c r="V95" s="55" t="s">
        <v>39</v>
      </c>
      <c r="W95" s="38">
        <v>6</v>
      </c>
      <c r="X95" s="39">
        <v>1200</v>
      </c>
      <c r="Y95" s="28">
        <f t="shared" si="26"/>
        <v>7200</v>
      </c>
      <c r="Z95" s="122">
        <v>2</v>
      </c>
      <c r="AA95" s="55" t="s">
        <v>39</v>
      </c>
      <c r="AB95" s="38">
        <v>10</v>
      </c>
      <c r="AC95" s="39">
        <v>850</v>
      </c>
      <c r="AD95" s="28">
        <f t="shared" si="27"/>
        <v>17000</v>
      </c>
      <c r="AE95" s="122">
        <v>2</v>
      </c>
      <c r="AF95" s="55" t="s">
        <v>39</v>
      </c>
      <c r="AG95" s="38">
        <v>5</v>
      </c>
      <c r="AH95" s="39">
        <v>800</v>
      </c>
      <c r="AI95" s="28">
        <f t="shared" si="28"/>
        <v>8000</v>
      </c>
      <c r="AJ95" s="129"/>
    </row>
    <row r="96" spans="2:38" s="37" customFormat="1" ht="15" customHeight="1">
      <c r="B96" s="173">
        <v>6</v>
      </c>
      <c r="C96" s="174"/>
      <c r="D96" s="286" t="s">
        <v>87</v>
      </c>
      <c r="E96" s="296"/>
      <c r="F96" s="296"/>
      <c r="G96" s="296"/>
      <c r="H96" s="296"/>
      <c r="I96" s="296"/>
      <c r="J96" s="296"/>
      <c r="K96" s="296"/>
      <c r="L96" s="296"/>
      <c r="M96" s="296"/>
      <c r="N96" s="296"/>
      <c r="O96" s="297"/>
      <c r="P96" s="122">
        <v>3</v>
      </c>
      <c r="Q96" s="55" t="s">
        <v>39</v>
      </c>
      <c r="R96" s="38">
        <v>5</v>
      </c>
      <c r="S96" s="39">
        <v>1100</v>
      </c>
      <c r="T96" s="28">
        <f t="shared" si="25"/>
        <v>16500</v>
      </c>
      <c r="U96" s="122">
        <v>6</v>
      </c>
      <c r="V96" s="55" t="s">
        <v>39</v>
      </c>
      <c r="W96" s="38">
        <v>6</v>
      </c>
      <c r="X96" s="39">
        <v>1100</v>
      </c>
      <c r="Y96" s="28">
        <f t="shared" si="26"/>
        <v>39600</v>
      </c>
      <c r="Z96" s="122">
        <v>2</v>
      </c>
      <c r="AA96" s="55" t="s">
        <v>39</v>
      </c>
      <c r="AB96" s="38">
        <v>10</v>
      </c>
      <c r="AC96" s="39">
        <v>850</v>
      </c>
      <c r="AD96" s="28">
        <f t="shared" si="27"/>
        <v>17000</v>
      </c>
      <c r="AE96" s="122">
        <v>6</v>
      </c>
      <c r="AF96" s="55" t="s">
        <v>39</v>
      </c>
      <c r="AG96" s="38">
        <v>5</v>
      </c>
      <c r="AH96" s="39">
        <v>800</v>
      </c>
      <c r="AI96" s="28">
        <f t="shared" si="28"/>
        <v>24000</v>
      </c>
      <c r="AJ96" s="1"/>
    </row>
    <row r="97" spans="2:36" s="37" customFormat="1" ht="15" customHeight="1">
      <c r="B97" s="173">
        <v>7</v>
      </c>
      <c r="C97" s="174"/>
      <c r="D97" s="191" t="s">
        <v>93</v>
      </c>
      <c r="E97" s="194"/>
      <c r="F97" s="194"/>
      <c r="G97" s="194"/>
      <c r="H97" s="194"/>
      <c r="I97" s="194"/>
      <c r="J97" s="194"/>
      <c r="K97" s="194"/>
      <c r="L97" s="194"/>
      <c r="M97" s="194"/>
      <c r="N97" s="194"/>
      <c r="O97" s="195"/>
      <c r="P97" s="122">
        <v>2</v>
      </c>
      <c r="Q97" s="55" t="s">
        <v>39</v>
      </c>
      <c r="R97" s="38">
        <v>5</v>
      </c>
      <c r="S97" s="39">
        <v>900</v>
      </c>
      <c r="T97" s="28">
        <f t="shared" si="25"/>
        <v>9000</v>
      </c>
      <c r="U97" s="122">
        <v>3</v>
      </c>
      <c r="V97" s="55" t="s">
        <v>39</v>
      </c>
      <c r="W97" s="38">
        <v>6</v>
      </c>
      <c r="X97" s="39">
        <v>1000</v>
      </c>
      <c r="Y97" s="28">
        <f t="shared" si="26"/>
        <v>18000</v>
      </c>
      <c r="Z97" s="122">
        <v>8</v>
      </c>
      <c r="AA97" s="55" t="s">
        <v>39</v>
      </c>
      <c r="AB97" s="38">
        <v>10</v>
      </c>
      <c r="AC97" s="39">
        <v>750</v>
      </c>
      <c r="AD97" s="28">
        <f t="shared" si="27"/>
        <v>60000</v>
      </c>
      <c r="AE97" s="122">
        <v>8</v>
      </c>
      <c r="AF97" s="55" t="s">
        <v>39</v>
      </c>
      <c r="AG97" s="38">
        <v>5</v>
      </c>
      <c r="AH97" s="39">
        <v>750</v>
      </c>
      <c r="AI97" s="28">
        <f t="shared" si="28"/>
        <v>30000</v>
      </c>
      <c r="AJ97" s="1"/>
    </row>
    <row r="98" spans="2:36" s="37" customFormat="1" ht="15" customHeight="1">
      <c r="B98" s="173">
        <v>8</v>
      </c>
      <c r="C98" s="174"/>
      <c r="D98" s="286" t="s">
        <v>94</v>
      </c>
      <c r="E98" s="296"/>
      <c r="F98" s="296"/>
      <c r="G98" s="296"/>
      <c r="H98" s="296"/>
      <c r="I98" s="296"/>
      <c r="J98" s="296"/>
      <c r="K98" s="296"/>
      <c r="L98" s="296"/>
      <c r="M98" s="296"/>
      <c r="N98" s="296"/>
      <c r="O98" s="297"/>
      <c r="P98" s="123">
        <v>1</v>
      </c>
      <c r="Q98" s="55" t="s">
        <v>39</v>
      </c>
      <c r="R98" s="38">
        <v>5</v>
      </c>
      <c r="S98" s="39">
        <v>900</v>
      </c>
      <c r="T98" s="28">
        <f t="shared" ref="T98:T99" si="29">S98*R98</f>
        <v>4500</v>
      </c>
      <c r="U98" s="123">
        <v>1</v>
      </c>
      <c r="V98" s="55" t="s">
        <v>39</v>
      </c>
      <c r="W98" s="38">
        <v>6</v>
      </c>
      <c r="X98" s="39">
        <v>1000</v>
      </c>
      <c r="Y98" s="28">
        <f t="shared" ref="Y98:Y99" si="30">X98*W98</f>
        <v>6000</v>
      </c>
      <c r="Z98" s="123">
        <v>2</v>
      </c>
      <c r="AA98" s="55" t="s">
        <v>39</v>
      </c>
      <c r="AB98" s="38">
        <v>10</v>
      </c>
      <c r="AC98" s="39">
        <v>700</v>
      </c>
      <c r="AD98" s="28">
        <f>AC98*AB98*Z98</f>
        <v>14000</v>
      </c>
      <c r="AE98" s="123">
        <v>1</v>
      </c>
      <c r="AF98" s="55" t="s">
        <v>39</v>
      </c>
      <c r="AG98" s="38">
        <v>5</v>
      </c>
      <c r="AH98" s="39">
        <v>750</v>
      </c>
      <c r="AI98" s="28">
        <f t="shared" ref="AI98:AI99" si="31">AH98*AG98</f>
        <v>3750</v>
      </c>
    </row>
    <row r="99" spans="2:36" s="37" customFormat="1" ht="18.75" customHeight="1">
      <c r="B99" s="173">
        <v>9</v>
      </c>
      <c r="C99" s="174"/>
      <c r="D99" s="183" t="s">
        <v>95</v>
      </c>
      <c r="E99" s="184"/>
      <c r="F99" s="184"/>
      <c r="G99" s="184"/>
      <c r="H99" s="184"/>
      <c r="I99" s="184"/>
      <c r="J99" s="184"/>
      <c r="K99" s="184"/>
      <c r="L99" s="184"/>
      <c r="M99" s="184"/>
      <c r="N99" s="184"/>
      <c r="O99" s="185"/>
      <c r="P99" s="124">
        <v>1</v>
      </c>
      <c r="Q99" s="55" t="s">
        <v>39</v>
      </c>
      <c r="R99" s="38">
        <v>5</v>
      </c>
      <c r="S99" s="39">
        <v>900</v>
      </c>
      <c r="T99" s="28">
        <f t="shared" si="29"/>
        <v>4500</v>
      </c>
      <c r="U99" s="124">
        <v>1</v>
      </c>
      <c r="V99" s="55" t="s">
        <v>39</v>
      </c>
      <c r="W99" s="38">
        <v>6</v>
      </c>
      <c r="X99" s="39">
        <v>1200</v>
      </c>
      <c r="Y99" s="28">
        <f t="shared" si="30"/>
        <v>7200</v>
      </c>
      <c r="Z99" s="124">
        <v>1</v>
      </c>
      <c r="AA99" s="55" t="s">
        <v>39</v>
      </c>
      <c r="AB99" s="38">
        <v>10</v>
      </c>
      <c r="AC99" s="39">
        <v>750</v>
      </c>
      <c r="AD99" s="28">
        <f t="shared" ref="AD99" si="32">AC99*AB99</f>
        <v>7500</v>
      </c>
      <c r="AE99" s="124">
        <v>1</v>
      </c>
      <c r="AF99" s="55" t="s">
        <v>39</v>
      </c>
      <c r="AG99" s="38">
        <v>5</v>
      </c>
      <c r="AH99" s="39">
        <v>750</v>
      </c>
      <c r="AI99" s="28">
        <f t="shared" si="31"/>
        <v>3750</v>
      </c>
    </row>
    <row r="100" spans="2:36" s="37" customFormat="1" ht="18.75" customHeight="1">
      <c r="B100" s="133"/>
      <c r="C100" s="143"/>
      <c r="D100" s="298" t="s">
        <v>24</v>
      </c>
      <c r="E100" s="299"/>
      <c r="F100" s="299"/>
      <c r="G100" s="299"/>
      <c r="H100" s="299"/>
      <c r="I100" s="299"/>
      <c r="J100" s="299"/>
      <c r="K100" s="299"/>
      <c r="L100" s="299"/>
      <c r="M100" s="299"/>
      <c r="N100" s="299"/>
      <c r="O100" s="300"/>
      <c r="P100" s="112">
        <f>SUM(P91:P99)</f>
        <v>14</v>
      </c>
      <c r="Q100" s="55"/>
      <c r="R100" s="98"/>
      <c r="S100" s="39"/>
      <c r="T100" s="29">
        <f>SUM(T91:T99)</f>
        <v>78000</v>
      </c>
      <c r="U100" s="112">
        <f>SUM(U91:U99)</f>
        <v>16</v>
      </c>
      <c r="V100" s="55"/>
      <c r="W100" s="98"/>
      <c r="X100" s="39"/>
      <c r="Y100" s="29">
        <f>SUM(Y91:Y99)</f>
        <v>108600</v>
      </c>
      <c r="Z100" s="112">
        <f>SUM(Z91:Z99)</f>
        <v>19</v>
      </c>
      <c r="AA100" s="55"/>
      <c r="AB100" s="98"/>
      <c r="AC100" s="39"/>
      <c r="AD100" s="29">
        <f>SUM(AD91:AD99)</f>
        <v>152000</v>
      </c>
      <c r="AE100" s="112">
        <f>SUM(AE91:AE99)</f>
        <v>22</v>
      </c>
      <c r="AF100" s="55"/>
      <c r="AG100" s="98"/>
      <c r="AH100" s="39"/>
      <c r="AI100" s="29">
        <f>SUM(AI91:AI99)</f>
        <v>88250</v>
      </c>
      <c r="AJ100" s="1"/>
    </row>
    <row r="101" spans="2:36" s="37" customFormat="1" ht="18.75" customHeight="1">
      <c r="B101" s="186"/>
      <c r="C101" s="279"/>
      <c r="D101" s="283"/>
      <c r="E101" s="284"/>
      <c r="F101" s="284"/>
      <c r="G101" s="284"/>
      <c r="H101" s="284"/>
      <c r="I101" s="284"/>
      <c r="J101" s="284"/>
      <c r="K101" s="284"/>
      <c r="L101" s="284"/>
      <c r="M101" s="284"/>
      <c r="N101" s="284"/>
      <c r="O101" s="285"/>
      <c r="P101" s="114"/>
      <c r="Q101" s="55"/>
      <c r="R101" s="60"/>
      <c r="S101" s="61"/>
      <c r="T101" s="62"/>
      <c r="U101" s="114"/>
      <c r="V101" s="55"/>
      <c r="W101" s="60"/>
      <c r="X101" s="61"/>
      <c r="Y101" s="62"/>
      <c r="Z101" s="114"/>
      <c r="AA101" s="55"/>
      <c r="AB101" s="60"/>
      <c r="AC101" s="61"/>
      <c r="AD101" s="62"/>
      <c r="AE101" s="114"/>
      <c r="AF101" s="55"/>
      <c r="AG101" s="60"/>
      <c r="AH101" s="61"/>
      <c r="AI101" s="62"/>
      <c r="AJ101" s="1"/>
    </row>
    <row r="102" spans="2:36" s="37" customFormat="1" ht="19.5" customHeight="1">
      <c r="B102" s="186" t="s">
        <v>76</v>
      </c>
      <c r="C102" s="187"/>
      <c r="D102" s="283" t="s">
        <v>120</v>
      </c>
      <c r="E102" s="284"/>
      <c r="F102" s="284"/>
      <c r="G102" s="284"/>
      <c r="H102" s="284"/>
      <c r="I102" s="284"/>
      <c r="J102" s="284"/>
      <c r="K102" s="284"/>
      <c r="L102" s="284"/>
      <c r="M102" s="284"/>
      <c r="N102" s="284"/>
      <c r="O102" s="285"/>
      <c r="P102" s="114"/>
      <c r="Q102" s="55"/>
      <c r="R102" s="60"/>
      <c r="S102" s="61"/>
      <c r="T102" s="62"/>
      <c r="U102" s="114"/>
      <c r="V102" s="55"/>
      <c r="W102" s="60"/>
      <c r="X102" s="61"/>
      <c r="Y102" s="62"/>
      <c r="Z102" s="114"/>
      <c r="AA102" s="55"/>
      <c r="AB102" s="60"/>
      <c r="AC102" s="61"/>
      <c r="AD102" s="62"/>
      <c r="AE102" s="114"/>
      <c r="AF102" s="55"/>
      <c r="AG102" s="60"/>
      <c r="AH102" s="61"/>
      <c r="AI102" s="62"/>
      <c r="AJ102" s="1"/>
    </row>
    <row r="103" spans="2:36" s="37" customFormat="1" ht="15" customHeight="1">
      <c r="B103" s="181">
        <v>1</v>
      </c>
      <c r="C103" s="234"/>
      <c r="D103" s="191" t="s">
        <v>84</v>
      </c>
      <c r="E103" s="192"/>
      <c r="F103" s="192"/>
      <c r="G103" s="192"/>
      <c r="H103" s="192"/>
      <c r="I103" s="192"/>
      <c r="J103" s="192"/>
      <c r="K103" s="192"/>
      <c r="L103" s="192"/>
      <c r="M103" s="192"/>
      <c r="N103" s="192"/>
      <c r="O103" s="193"/>
      <c r="P103" s="122">
        <v>1</v>
      </c>
      <c r="Q103" s="55" t="s">
        <v>39</v>
      </c>
      <c r="R103" s="38">
        <v>10</v>
      </c>
      <c r="S103" s="39">
        <v>1500</v>
      </c>
      <c r="T103" s="28">
        <f>S103*R103*P103</f>
        <v>15000</v>
      </c>
      <c r="U103" s="122">
        <v>1</v>
      </c>
      <c r="V103" s="55" t="s">
        <v>39</v>
      </c>
      <c r="W103" s="38">
        <v>6</v>
      </c>
      <c r="X103" s="39">
        <v>1875</v>
      </c>
      <c r="Y103" s="28">
        <f>X103*W103*U103</f>
        <v>11250</v>
      </c>
      <c r="Z103" s="122">
        <v>1</v>
      </c>
      <c r="AA103" s="55" t="s">
        <v>39</v>
      </c>
      <c r="AB103" s="38">
        <v>20</v>
      </c>
      <c r="AC103" s="39">
        <v>900</v>
      </c>
      <c r="AD103" s="28">
        <f>AC103*AB103*Z103</f>
        <v>18000</v>
      </c>
      <c r="AE103" s="122">
        <v>1</v>
      </c>
      <c r="AF103" s="55" t="s">
        <v>39</v>
      </c>
      <c r="AG103" s="38">
        <v>15</v>
      </c>
      <c r="AH103" s="39">
        <v>1000</v>
      </c>
      <c r="AI103" s="28">
        <f>AH103*AG103*AE103</f>
        <v>15000</v>
      </c>
      <c r="AJ103" s="1"/>
    </row>
    <row r="104" spans="2:36" s="37" customFormat="1" ht="15" customHeight="1">
      <c r="B104" s="181">
        <v>2</v>
      </c>
      <c r="C104" s="234"/>
      <c r="D104" s="191" t="s">
        <v>90</v>
      </c>
      <c r="E104" s="194"/>
      <c r="F104" s="194"/>
      <c r="G104" s="194"/>
      <c r="H104" s="194"/>
      <c r="I104" s="194"/>
      <c r="J104" s="194"/>
      <c r="K104" s="194"/>
      <c r="L104" s="194"/>
      <c r="M104" s="194"/>
      <c r="N104" s="194"/>
      <c r="O104" s="195"/>
      <c r="P104" s="122">
        <v>1</v>
      </c>
      <c r="Q104" s="55" t="s">
        <v>39</v>
      </c>
      <c r="R104" s="38">
        <v>10</v>
      </c>
      <c r="S104" s="39">
        <v>1300</v>
      </c>
      <c r="T104" s="28">
        <f t="shared" ref="T104:T111" si="33">S104*R104*P104</f>
        <v>13000</v>
      </c>
      <c r="U104" s="122">
        <v>1</v>
      </c>
      <c r="V104" s="55" t="s">
        <v>39</v>
      </c>
      <c r="W104" s="38">
        <v>6</v>
      </c>
      <c r="X104" s="39">
        <v>1500</v>
      </c>
      <c r="Y104" s="28">
        <f t="shared" ref="Y104:Y111" si="34">X104*W104*U104</f>
        <v>9000</v>
      </c>
      <c r="Z104" s="122">
        <v>1</v>
      </c>
      <c r="AA104" s="55" t="s">
        <v>39</v>
      </c>
      <c r="AB104" s="38">
        <v>20</v>
      </c>
      <c r="AC104" s="39">
        <v>900</v>
      </c>
      <c r="AD104" s="28">
        <f t="shared" ref="AD104:AD111" si="35">AC104*AB104*Z104</f>
        <v>18000</v>
      </c>
      <c r="AE104" s="122">
        <v>1</v>
      </c>
      <c r="AF104" s="55" t="s">
        <v>39</v>
      </c>
      <c r="AG104" s="38">
        <v>15</v>
      </c>
      <c r="AH104" s="39">
        <v>900</v>
      </c>
      <c r="AI104" s="28">
        <f t="shared" ref="AI104:AI111" si="36">AH104*AG104*AE104</f>
        <v>13500</v>
      </c>
      <c r="AJ104" s="1"/>
    </row>
    <row r="105" spans="2:36" s="37" customFormat="1" ht="15" customHeight="1">
      <c r="B105" s="181">
        <v>3</v>
      </c>
      <c r="C105" s="234"/>
      <c r="D105" s="191" t="s">
        <v>91</v>
      </c>
      <c r="E105" s="194"/>
      <c r="F105" s="194"/>
      <c r="G105" s="194"/>
      <c r="H105" s="194"/>
      <c r="I105" s="194"/>
      <c r="J105" s="194"/>
      <c r="K105" s="194"/>
      <c r="L105" s="194"/>
      <c r="M105" s="194"/>
      <c r="N105" s="194"/>
      <c r="O105" s="195"/>
      <c r="P105" s="122">
        <v>1</v>
      </c>
      <c r="Q105" s="55" t="s">
        <v>39</v>
      </c>
      <c r="R105" s="38">
        <v>10</v>
      </c>
      <c r="S105" s="39">
        <v>1300</v>
      </c>
      <c r="T105" s="28">
        <f t="shared" si="33"/>
        <v>13000</v>
      </c>
      <c r="U105" s="122">
        <v>1</v>
      </c>
      <c r="V105" s="55" t="s">
        <v>39</v>
      </c>
      <c r="W105" s="38">
        <v>6</v>
      </c>
      <c r="X105" s="39">
        <v>1500</v>
      </c>
      <c r="Y105" s="28">
        <f t="shared" si="34"/>
        <v>9000</v>
      </c>
      <c r="Z105" s="122">
        <v>1</v>
      </c>
      <c r="AA105" s="55" t="s">
        <v>39</v>
      </c>
      <c r="AB105" s="38">
        <v>20</v>
      </c>
      <c r="AC105" s="39">
        <v>900</v>
      </c>
      <c r="AD105" s="28">
        <f t="shared" si="35"/>
        <v>18000</v>
      </c>
      <c r="AE105" s="122">
        <v>1</v>
      </c>
      <c r="AF105" s="55" t="s">
        <v>39</v>
      </c>
      <c r="AG105" s="38">
        <v>15</v>
      </c>
      <c r="AH105" s="39">
        <v>1000</v>
      </c>
      <c r="AI105" s="28">
        <f t="shared" si="36"/>
        <v>15000</v>
      </c>
      <c r="AJ105" s="1"/>
    </row>
    <row r="106" spans="2:36" s="37" customFormat="1" ht="15" customHeight="1">
      <c r="B106" s="181">
        <v>4</v>
      </c>
      <c r="C106" s="234"/>
      <c r="D106" s="286" t="s">
        <v>92</v>
      </c>
      <c r="E106" s="287"/>
      <c r="F106" s="287"/>
      <c r="G106" s="287"/>
      <c r="H106" s="287"/>
      <c r="I106" s="287"/>
      <c r="J106" s="287"/>
      <c r="K106" s="287"/>
      <c r="L106" s="287"/>
      <c r="M106" s="287"/>
      <c r="N106" s="287"/>
      <c r="O106" s="288"/>
      <c r="P106" s="122">
        <v>1</v>
      </c>
      <c r="Q106" s="55" t="s">
        <v>39</v>
      </c>
      <c r="R106" s="38">
        <v>10</v>
      </c>
      <c r="S106" s="39">
        <v>1300</v>
      </c>
      <c r="T106" s="28">
        <f t="shared" si="33"/>
        <v>13000</v>
      </c>
      <c r="U106" s="122">
        <v>1</v>
      </c>
      <c r="V106" s="55" t="s">
        <v>39</v>
      </c>
      <c r="W106" s="38">
        <v>6</v>
      </c>
      <c r="X106" s="39">
        <v>1500</v>
      </c>
      <c r="Y106" s="28">
        <f t="shared" si="34"/>
        <v>9000</v>
      </c>
      <c r="Z106" s="122">
        <v>2</v>
      </c>
      <c r="AA106" s="55" t="s">
        <v>39</v>
      </c>
      <c r="AB106" s="38">
        <v>20</v>
      </c>
      <c r="AC106" s="39">
        <v>900</v>
      </c>
      <c r="AD106" s="28">
        <f t="shared" si="35"/>
        <v>36000</v>
      </c>
      <c r="AE106" s="122">
        <v>1</v>
      </c>
      <c r="AF106" s="55" t="s">
        <v>39</v>
      </c>
      <c r="AG106" s="38">
        <v>15</v>
      </c>
      <c r="AH106" s="39">
        <v>850</v>
      </c>
      <c r="AI106" s="28">
        <f t="shared" si="36"/>
        <v>12750</v>
      </c>
      <c r="AJ106" s="1"/>
    </row>
    <row r="107" spans="2:36" s="37" customFormat="1" ht="15" customHeight="1">
      <c r="B107" s="181">
        <v>5</v>
      </c>
      <c r="C107" s="234"/>
      <c r="D107" s="191" t="s">
        <v>86</v>
      </c>
      <c r="E107" s="194"/>
      <c r="F107" s="194"/>
      <c r="G107" s="194"/>
      <c r="H107" s="194"/>
      <c r="I107" s="194"/>
      <c r="J107" s="194"/>
      <c r="K107" s="194"/>
      <c r="L107" s="194"/>
      <c r="M107" s="194"/>
      <c r="N107" s="194"/>
      <c r="O107" s="195"/>
      <c r="P107" s="122">
        <v>3</v>
      </c>
      <c r="Q107" s="55" t="s">
        <v>39</v>
      </c>
      <c r="R107" s="38">
        <v>10</v>
      </c>
      <c r="S107" s="39">
        <v>1100</v>
      </c>
      <c r="T107" s="28">
        <f t="shared" si="33"/>
        <v>33000</v>
      </c>
      <c r="U107" s="122">
        <v>1</v>
      </c>
      <c r="V107" s="55" t="s">
        <v>39</v>
      </c>
      <c r="W107" s="38">
        <v>6</v>
      </c>
      <c r="X107" s="39">
        <v>1500</v>
      </c>
      <c r="Y107" s="28">
        <f t="shared" si="34"/>
        <v>9000</v>
      </c>
      <c r="Z107" s="122">
        <v>4</v>
      </c>
      <c r="AA107" s="55" t="s">
        <v>39</v>
      </c>
      <c r="AB107" s="38">
        <v>20</v>
      </c>
      <c r="AC107" s="39">
        <v>850</v>
      </c>
      <c r="AD107" s="28">
        <f t="shared" si="35"/>
        <v>68000</v>
      </c>
      <c r="AE107" s="122">
        <v>4</v>
      </c>
      <c r="AF107" s="55" t="s">
        <v>39</v>
      </c>
      <c r="AG107" s="38">
        <v>15</v>
      </c>
      <c r="AH107" s="39">
        <v>800</v>
      </c>
      <c r="AI107" s="28">
        <f t="shared" si="36"/>
        <v>48000</v>
      </c>
      <c r="AJ107" s="1"/>
    </row>
    <row r="108" spans="2:36" s="37" customFormat="1" ht="15" customHeight="1">
      <c r="B108" s="181">
        <v>6</v>
      </c>
      <c r="C108" s="234"/>
      <c r="D108" s="286" t="s">
        <v>87</v>
      </c>
      <c r="E108" s="296"/>
      <c r="F108" s="296"/>
      <c r="G108" s="296"/>
      <c r="H108" s="296"/>
      <c r="I108" s="296"/>
      <c r="J108" s="296"/>
      <c r="K108" s="296"/>
      <c r="L108" s="296"/>
      <c r="M108" s="296"/>
      <c r="N108" s="296"/>
      <c r="O108" s="297"/>
      <c r="P108" s="122">
        <v>3</v>
      </c>
      <c r="Q108" s="55" t="s">
        <v>39</v>
      </c>
      <c r="R108" s="38">
        <v>10</v>
      </c>
      <c r="S108" s="39">
        <v>1100</v>
      </c>
      <c r="T108" s="28">
        <f t="shared" si="33"/>
        <v>33000</v>
      </c>
      <c r="U108" s="122">
        <v>6</v>
      </c>
      <c r="V108" s="55" t="s">
        <v>39</v>
      </c>
      <c r="W108" s="38">
        <v>6</v>
      </c>
      <c r="X108" s="39">
        <v>1375</v>
      </c>
      <c r="Y108" s="28">
        <f t="shared" si="34"/>
        <v>49500</v>
      </c>
      <c r="Z108" s="122">
        <v>4</v>
      </c>
      <c r="AA108" s="55" t="s">
        <v>39</v>
      </c>
      <c r="AB108" s="38">
        <v>20</v>
      </c>
      <c r="AC108" s="39">
        <v>850</v>
      </c>
      <c r="AD108" s="28">
        <f t="shared" si="35"/>
        <v>68000</v>
      </c>
      <c r="AE108" s="122">
        <v>6</v>
      </c>
      <c r="AF108" s="55" t="s">
        <v>39</v>
      </c>
      <c r="AG108" s="38">
        <v>15</v>
      </c>
      <c r="AH108" s="39">
        <v>800</v>
      </c>
      <c r="AI108" s="28">
        <f t="shared" si="36"/>
        <v>72000</v>
      </c>
      <c r="AJ108" s="1"/>
    </row>
    <row r="109" spans="2:36" s="37" customFormat="1" ht="15" customHeight="1">
      <c r="B109" s="181">
        <v>7</v>
      </c>
      <c r="C109" s="234"/>
      <c r="D109" s="191" t="s">
        <v>93</v>
      </c>
      <c r="E109" s="194"/>
      <c r="F109" s="194"/>
      <c r="G109" s="194"/>
      <c r="H109" s="194"/>
      <c r="I109" s="194"/>
      <c r="J109" s="194"/>
      <c r="K109" s="194"/>
      <c r="L109" s="194"/>
      <c r="M109" s="194"/>
      <c r="N109" s="194"/>
      <c r="O109" s="195"/>
      <c r="P109" s="122">
        <v>2</v>
      </c>
      <c r="Q109" s="55" t="s">
        <v>39</v>
      </c>
      <c r="R109" s="38">
        <v>10</v>
      </c>
      <c r="S109" s="39">
        <v>900</v>
      </c>
      <c r="T109" s="28">
        <f t="shared" si="33"/>
        <v>18000</v>
      </c>
      <c r="U109" s="122">
        <v>3</v>
      </c>
      <c r="V109" s="55" t="s">
        <v>39</v>
      </c>
      <c r="W109" s="38">
        <v>6</v>
      </c>
      <c r="X109" s="39">
        <v>1250</v>
      </c>
      <c r="Y109" s="28">
        <f t="shared" si="34"/>
        <v>22500</v>
      </c>
      <c r="Z109" s="122">
        <v>14</v>
      </c>
      <c r="AA109" s="55" t="s">
        <v>39</v>
      </c>
      <c r="AB109" s="38">
        <v>20</v>
      </c>
      <c r="AC109" s="39">
        <v>750</v>
      </c>
      <c r="AD109" s="28">
        <f t="shared" si="35"/>
        <v>210000</v>
      </c>
      <c r="AE109" s="122">
        <v>8</v>
      </c>
      <c r="AF109" s="55" t="s">
        <v>39</v>
      </c>
      <c r="AG109" s="38">
        <v>15</v>
      </c>
      <c r="AH109" s="39">
        <v>750</v>
      </c>
      <c r="AI109" s="28">
        <f t="shared" si="36"/>
        <v>90000</v>
      </c>
      <c r="AJ109" s="129"/>
    </row>
    <row r="110" spans="2:36" s="37" customFormat="1" ht="15" customHeight="1">
      <c r="B110" s="181">
        <v>8</v>
      </c>
      <c r="C110" s="234"/>
      <c r="D110" s="286" t="s">
        <v>94</v>
      </c>
      <c r="E110" s="296"/>
      <c r="F110" s="296"/>
      <c r="G110" s="296"/>
      <c r="H110" s="296"/>
      <c r="I110" s="296"/>
      <c r="J110" s="296"/>
      <c r="K110" s="296"/>
      <c r="L110" s="296"/>
      <c r="M110" s="296"/>
      <c r="N110" s="296"/>
      <c r="O110" s="297"/>
      <c r="P110" s="123">
        <v>1</v>
      </c>
      <c r="Q110" s="55" t="s">
        <v>39</v>
      </c>
      <c r="R110" s="38">
        <v>10</v>
      </c>
      <c r="S110" s="39">
        <v>900</v>
      </c>
      <c r="T110" s="28">
        <f t="shared" si="33"/>
        <v>9000</v>
      </c>
      <c r="U110" s="123">
        <v>1</v>
      </c>
      <c r="V110" s="55" t="s">
        <v>39</v>
      </c>
      <c r="W110" s="38">
        <v>6</v>
      </c>
      <c r="X110" s="39">
        <v>1250</v>
      </c>
      <c r="Y110" s="28">
        <f t="shared" si="34"/>
        <v>7500</v>
      </c>
      <c r="Z110" s="123">
        <v>2</v>
      </c>
      <c r="AA110" s="55" t="s">
        <v>39</v>
      </c>
      <c r="AB110" s="38">
        <v>20</v>
      </c>
      <c r="AC110" s="39">
        <v>700</v>
      </c>
      <c r="AD110" s="28">
        <f t="shared" si="35"/>
        <v>28000</v>
      </c>
      <c r="AE110" s="123">
        <v>1</v>
      </c>
      <c r="AF110" s="55" t="s">
        <v>39</v>
      </c>
      <c r="AG110" s="38">
        <v>15</v>
      </c>
      <c r="AH110" s="39">
        <v>750</v>
      </c>
      <c r="AI110" s="28">
        <f t="shared" si="36"/>
        <v>11250</v>
      </c>
      <c r="AJ110" s="1"/>
    </row>
    <row r="111" spans="2:36" s="37" customFormat="1" ht="15" customHeight="1">
      <c r="B111" s="181">
        <v>9</v>
      </c>
      <c r="C111" s="234"/>
      <c r="D111" s="183" t="s">
        <v>95</v>
      </c>
      <c r="E111" s="184"/>
      <c r="F111" s="184"/>
      <c r="G111" s="184"/>
      <c r="H111" s="184"/>
      <c r="I111" s="184"/>
      <c r="J111" s="184"/>
      <c r="K111" s="184"/>
      <c r="L111" s="184"/>
      <c r="M111" s="184"/>
      <c r="N111" s="184"/>
      <c r="O111" s="185"/>
      <c r="P111" s="124">
        <v>1</v>
      </c>
      <c r="Q111" s="55" t="s">
        <v>39</v>
      </c>
      <c r="R111" s="38">
        <v>10</v>
      </c>
      <c r="S111" s="39">
        <v>900</v>
      </c>
      <c r="T111" s="28">
        <f t="shared" si="33"/>
        <v>9000</v>
      </c>
      <c r="U111" s="124">
        <v>1</v>
      </c>
      <c r="V111" s="55" t="s">
        <v>39</v>
      </c>
      <c r="W111" s="38">
        <v>6</v>
      </c>
      <c r="X111" s="39">
        <v>1500</v>
      </c>
      <c r="Y111" s="28">
        <f t="shared" si="34"/>
        <v>9000</v>
      </c>
      <c r="Z111" s="124">
        <v>1</v>
      </c>
      <c r="AA111" s="55" t="s">
        <v>39</v>
      </c>
      <c r="AB111" s="38">
        <v>20</v>
      </c>
      <c r="AC111" s="39">
        <v>750</v>
      </c>
      <c r="AD111" s="28">
        <f t="shared" si="35"/>
        <v>15000</v>
      </c>
      <c r="AE111" s="124">
        <v>1</v>
      </c>
      <c r="AF111" s="55" t="s">
        <v>39</v>
      </c>
      <c r="AG111" s="38">
        <v>15</v>
      </c>
      <c r="AH111" s="39">
        <v>750</v>
      </c>
      <c r="AI111" s="28">
        <f t="shared" si="36"/>
        <v>11250</v>
      </c>
      <c r="AJ111" s="1"/>
    </row>
    <row r="112" spans="2:36" s="37" customFormat="1" ht="15" customHeight="1">
      <c r="B112" s="140"/>
      <c r="C112" s="91"/>
      <c r="D112" s="298" t="s">
        <v>24</v>
      </c>
      <c r="E112" s="299"/>
      <c r="F112" s="299"/>
      <c r="G112" s="299"/>
      <c r="H112" s="299"/>
      <c r="I112" s="299"/>
      <c r="J112" s="299"/>
      <c r="K112" s="299"/>
      <c r="L112" s="299"/>
      <c r="M112" s="299"/>
      <c r="N112" s="299"/>
      <c r="O112" s="300"/>
      <c r="P112" s="112">
        <f>SUM(P103:P111)</f>
        <v>14</v>
      </c>
      <c r="Q112" s="55"/>
      <c r="R112" s="38"/>
      <c r="S112" s="54"/>
      <c r="T112" s="29">
        <f>SUM(T103:T111)</f>
        <v>156000</v>
      </c>
      <c r="U112" s="112">
        <f>SUM(U103:U111)</f>
        <v>16</v>
      </c>
      <c r="V112" s="55"/>
      <c r="W112" s="38"/>
      <c r="X112" s="54"/>
      <c r="Y112" s="29">
        <f>SUM(Y103:Y111)</f>
        <v>135750</v>
      </c>
      <c r="Z112" s="112">
        <f>SUM(Z103:Z111)</f>
        <v>30</v>
      </c>
      <c r="AA112" s="55"/>
      <c r="AB112" s="38"/>
      <c r="AC112" s="54"/>
      <c r="AD112" s="29">
        <f>SUM(AD103:AD111)</f>
        <v>479000</v>
      </c>
      <c r="AE112" s="112">
        <f>SUM(AE103:AE111)</f>
        <v>24</v>
      </c>
      <c r="AF112" s="55"/>
      <c r="AG112" s="38"/>
      <c r="AH112" s="54"/>
      <c r="AI112" s="29">
        <f>SUM(AI103:AI111)</f>
        <v>288750</v>
      </c>
      <c r="AJ112" s="1"/>
    </row>
    <row r="113" spans="2:36" s="37" customFormat="1" ht="15" customHeight="1">
      <c r="B113" s="140"/>
      <c r="C113" s="91"/>
      <c r="D113" s="304"/>
      <c r="E113" s="305"/>
      <c r="F113" s="305"/>
      <c r="G113" s="305"/>
      <c r="H113" s="305"/>
      <c r="I113" s="305"/>
      <c r="J113" s="305"/>
      <c r="K113" s="305"/>
      <c r="L113" s="305"/>
      <c r="M113" s="305"/>
      <c r="N113" s="305"/>
      <c r="O113" s="306"/>
      <c r="P113" s="109"/>
      <c r="Q113" s="55"/>
      <c r="R113" s="38"/>
      <c r="S113" s="54"/>
      <c r="T113" s="29"/>
      <c r="U113" s="109"/>
      <c r="V113" s="55"/>
      <c r="W113" s="38"/>
      <c r="X113" s="54"/>
      <c r="Y113" s="29"/>
      <c r="Z113" s="109"/>
      <c r="AA113" s="55"/>
      <c r="AB113" s="38"/>
      <c r="AC113" s="54"/>
      <c r="AD113" s="29"/>
      <c r="AE113" s="109"/>
      <c r="AF113" s="55"/>
      <c r="AG113" s="38"/>
      <c r="AH113" s="54"/>
      <c r="AI113" s="29"/>
      <c r="AJ113" s="1"/>
    </row>
    <row r="114" spans="2:36" s="37" customFormat="1" ht="15" customHeight="1">
      <c r="B114" s="186" t="s">
        <v>77</v>
      </c>
      <c r="C114" s="187"/>
      <c r="D114" s="301" t="s">
        <v>121</v>
      </c>
      <c r="E114" s="302"/>
      <c r="F114" s="302"/>
      <c r="G114" s="302"/>
      <c r="H114" s="302"/>
      <c r="I114" s="302"/>
      <c r="J114" s="302"/>
      <c r="K114" s="302"/>
      <c r="L114" s="302"/>
      <c r="M114" s="302"/>
      <c r="N114" s="302"/>
      <c r="O114" s="303"/>
      <c r="P114" s="131" t="s">
        <v>40</v>
      </c>
      <c r="Q114" s="55" t="s">
        <v>41</v>
      </c>
      <c r="R114" s="64" t="s">
        <v>42</v>
      </c>
      <c r="S114" s="65" t="s">
        <v>43</v>
      </c>
      <c r="T114" s="29"/>
      <c r="U114" s="131" t="s">
        <v>40</v>
      </c>
      <c r="V114" s="55" t="s">
        <v>41</v>
      </c>
      <c r="W114" s="64" t="s">
        <v>42</v>
      </c>
      <c r="X114" s="65" t="s">
        <v>43</v>
      </c>
      <c r="Y114" s="29"/>
      <c r="Z114" s="131" t="s">
        <v>40</v>
      </c>
      <c r="AA114" s="55" t="s">
        <v>41</v>
      </c>
      <c r="AB114" s="64" t="s">
        <v>42</v>
      </c>
      <c r="AC114" s="65" t="s">
        <v>43</v>
      </c>
      <c r="AD114" s="29"/>
      <c r="AE114" s="131" t="s">
        <v>40</v>
      </c>
      <c r="AF114" s="55" t="s">
        <v>41</v>
      </c>
      <c r="AG114" s="64" t="s">
        <v>42</v>
      </c>
      <c r="AH114" s="65" t="s">
        <v>43</v>
      </c>
      <c r="AI114" s="29"/>
      <c r="AJ114" s="1"/>
    </row>
    <row r="115" spans="2:36" s="37" customFormat="1" ht="15" customHeight="1">
      <c r="B115" s="181">
        <v>1</v>
      </c>
      <c r="C115" s="182"/>
      <c r="D115" s="191" t="s">
        <v>84</v>
      </c>
      <c r="E115" s="192"/>
      <c r="F115" s="192"/>
      <c r="G115" s="192"/>
      <c r="H115" s="192"/>
      <c r="I115" s="192"/>
      <c r="J115" s="192"/>
      <c r="K115" s="192"/>
      <c r="L115" s="192"/>
      <c r="M115" s="192"/>
      <c r="N115" s="192"/>
      <c r="O115" s="193"/>
      <c r="P115" s="122">
        <v>1</v>
      </c>
      <c r="Q115" s="55" t="s">
        <v>39</v>
      </c>
      <c r="R115" s="38">
        <v>3</v>
      </c>
      <c r="S115" s="65">
        <v>187.5</v>
      </c>
      <c r="T115" s="89">
        <f>S115*R115*P115</f>
        <v>562.5</v>
      </c>
      <c r="U115" s="122">
        <v>1</v>
      </c>
      <c r="V115" s="55" t="s">
        <v>39</v>
      </c>
      <c r="W115" s="38">
        <v>3</v>
      </c>
      <c r="X115" s="65">
        <v>1500</v>
      </c>
      <c r="Y115" s="89">
        <f>X115*W115*U115</f>
        <v>4500</v>
      </c>
      <c r="Z115" s="122">
        <v>1</v>
      </c>
      <c r="AA115" s="55" t="s">
        <v>39</v>
      </c>
      <c r="AB115" s="38">
        <v>7</v>
      </c>
      <c r="AC115" s="65">
        <v>900</v>
      </c>
      <c r="AD115" s="89">
        <f>AC115*AB115*Z115</f>
        <v>6300</v>
      </c>
      <c r="AE115" s="122">
        <v>2</v>
      </c>
      <c r="AF115" s="55" t="s">
        <v>39</v>
      </c>
      <c r="AG115" s="38">
        <v>3</v>
      </c>
      <c r="AH115" s="65">
        <v>1000</v>
      </c>
      <c r="AI115" s="89">
        <f>AH115*AG115*AE115</f>
        <v>6000</v>
      </c>
      <c r="AJ115" s="1"/>
    </row>
    <row r="116" spans="2:36" s="37" customFormat="1" ht="15" customHeight="1">
      <c r="B116" s="181">
        <v>2</v>
      </c>
      <c r="C116" s="182"/>
      <c r="D116" s="191" t="s">
        <v>90</v>
      </c>
      <c r="E116" s="194"/>
      <c r="F116" s="194"/>
      <c r="G116" s="194"/>
      <c r="H116" s="194"/>
      <c r="I116" s="194"/>
      <c r="J116" s="194"/>
      <c r="K116" s="194"/>
      <c r="L116" s="194"/>
      <c r="M116" s="194"/>
      <c r="N116" s="194"/>
      <c r="O116" s="195"/>
      <c r="P116" s="122">
        <v>2</v>
      </c>
      <c r="Q116" s="55" t="s">
        <v>39</v>
      </c>
      <c r="R116" s="38">
        <v>3</v>
      </c>
      <c r="S116" s="65">
        <v>162.5</v>
      </c>
      <c r="T116" s="89">
        <f t="shared" ref="T116:T123" si="37">S116*R116*P116</f>
        <v>975</v>
      </c>
      <c r="U116" s="122">
        <v>1</v>
      </c>
      <c r="V116" s="55" t="s">
        <v>39</v>
      </c>
      <c r="W116" s="38">
        <v>3</v>
      </c>
      <c r="X116" s="65">
        <v>1300</v>
      </c>
      <c r="Y116" s="89">
        <f t="shared" ref="Y116:Y124" si="38">X116*W116*U116</f>
        <v>3900</v>
      </c>
      <c r="Z116" s="122">
        <v>0</v>
      </c>
      <c r="AA116" s="55" t="s">
        <v>39</v>
      </c>
      <c r="AB116" s="38">
        <v>0</v>
      </c>
      <c r="AC116" s="65">
        <v>0</v>
      </c>
      <c r="AD116" s="89">
        <f t="shared" ref="AD116:AD123" si="39">AC116*AB116*Z116</f>
        <v>0</v>
      </c>
      <c r="AE116" s="122">
        <v>2</v>
      </c>
      <c r="AF116" s="55" t="s">
        <v>39</v>
      </c>
      <c r="AG116" s="38">
        <v>3</v>
      </c>
      <c r="AH116" s="65">
        <v>900</v>
      </c>
      <c r="AI116" s="89">
        <f t="shared" ref="AI116:AI123" si="40">AH116*AG116*AE116</f>
        <v>5400</v>
      </c>
      <c r="AJ116" s="1"/>
    </row>
    <row r="117" spans="2:36" s="37" customFormat="1" ht="15" customHeight="1">
      <c r="B117" s="181">
        <v>3</v>
      </c>
      <c r="C117" s="182"/>
      <c r="D117" s="191" t="s">
        <v>91</v>
      </c>
      <c r="E117" s="194"/>
      <c r="F117" s="194"/>
      <c r="G117" s="194"/>
      <c r="H117" s="194"/>
      <c r="I117" s="194"/>
      <c r="J117" s="194"/>
      <c r="K117" s="194"/>
      <c r="L117" s="194"/>
      <c r="M117" s="194"/>
      <c r="N117" s="194"/>
      <c r="O117" s="195"/>
      <c r="P117" s="122">
        <v>1</v>
      </c>
      <c r="Q117" s="55" t="s">
        <v>39</v>
      </c>
      <c r="R117" s="38">
        <v>3</v>
      </c>
      <c r="S117" s="65">
        <v>162.5</v>
      </c>
      <c r="T117" s="89">
        <f t="shared" si="37"/>
        <v>487.5</v>
      </c>
      <c r="U117" s="122">
        <v>1</v>
      </c>
      <c r="V117" s="55" t="s">
        <v>39</v>
      </c>
      <c r="W117" s="38">
        <v>3</v>
      </c>
      <c r="X117" s="65">
        <v>1300</v>
      </c>
      <c r="Y117" s="89">
        <f t="shared" si="38"/>
        <v>3900</v>
      </c>
      <c r="Z117" s="122">
        <v>1</v>
      </c>
      <c r="AA117" s="55" t="s">
        <v>39</v>
      </c>
      <c r="AB117" s="38">
        <v>7</v>
      </c>
      <c r="AC117" s="65">
        <v>900</v>
      </c>
      <c r="AD117" s="89">
        <f t="shared" si="39"/>
        <v>6300</v>
      </c>
      <c r="AE117" s="122">
        <v>2</v>
      </c>
      <c r="AF117" s="55" t="s">
        <v>39</v>
      </c>
      <c r="AG117" s="38">
        <v>3</v>
      </c>
      <c r="AH117" s="65">
        <v>1000</v>
      </c>
      <c r="AI117" s="89">
        <f t="shared" si="40"/>
        <v>6000</v>
      </c>
      <c r="AJ117" s="1"/>
    </row>
    <row r="118" spans="2:36" s="37" customFormat="1" ht="15" customHeight="1">
      <c r="B118" s="181">
        <v>4</v>
      </c>
      <c r="C118" s="182"/>
      <c r="D118" s="286" t="s">
        <v>92</v>
      </c>
      <c r="E118" s="287"/>
      <c r="F118" s="287"/>
      <c r="G118" s="287"/>
      <c r="H118" s="287"/>
      <c r="I118" s="287"/>
      <c r="J118" s="287"/>
      <c r="K118" s="287"/>
      <c r="L118" s="287"/>
      <c r="M118" s="287"/>
      <c r="N118" s="287"/>
      <c r="O118" s="288"/>
      <c r="P118" s="122">
        <v>1</v>
      </c>
      <c r="Q118" s="55" t="s">
        <v>39</v>
      </c>
      <c r="R118" s="38">
        <v>3</v>
      </c>
      <c r="S118" s="65">
        <v>162.5</v>
      </c>
      <c r="T118" s="89">
        <f t="shared" si="37"/>
        <v>487.5</v>
      </c>
      <c r="U118" s="122">
        <v>1</v>
      </c>
      <c r="V118" s="55" t="s">
        <v>39</v>
      </c>
      <c r="W118" s="38">
        <v>3</v>
      </c>
      <c r="X118" s="65">
        <v>1200</v>
      </c>
      <c r="Y118" s="89">
        <f t="shared" si="38"/>
        <v>3600</v>
      </c>
      <c r="Z118" s="122">
        <v>0</v>
      </c>
      <c r="AA118" s="55" t="s">
        <v>39</v>
      </c>
      <c r="AB118" s="38">
        <v>0</v>
      </c>
      <c r="AC118" s="65">
        <v>0</v>
      </c>
      <c r="AD118" s="89">
        <f t="shared" si="39"/>
        <v>0</v>
      </c>
      <c r="AE118" s="122">
        <v>2</v>
      </c>
      <c r="AF118" s="55" t="s">
        <v>39</v>
      </c>
      <c r="AG118" s="38">
        <v>3</v>
      </c>
      <c r="AH118" s="65">
        <v>850</v>
      </c>
      <c r="AI118" s="89">
        <f t="shared" si="40"/>
        <v>5100</v>
      </c>
      <c r="AJ118" s="1"/>
    </row>
    <row r="119" spans="2:36" s="37" customFormat="1" ht="15" customHeight="1">
      <c r="B119" s="181">
        <v>5</v>
      </c>
      <c r="C119" s="182"/>
      <c r="D119" s="191" t="s">
        <v>86</v>
      </c>
      <c r="E119" s="194"/>
      <c r="F119" s="194"/>
      <c r="G119" s="194"/>
      <c r="H119" s="194"/>
      <c r="I119" s="194"/>
      <c r="J119" s="194"/>
      <c r="K119" s="194"/>
      <c r="L119" s="194"/>
      <c r="M119" s="194"/>
      <c r="N119" s="194"/>
      <c r="O119" s="195"/>
      <c r="P119" s="122">
        <v>2</v>
      </c>
      <c r="Q119" s="55" t="s">
        <v>39</v>
      </c>
      <c r="R119" s="38">
        <v>3</v>
      </c>
      <c r="S119" s="65">
        <v>137.5</v>
      </c>
      <c r="T119" s="89">
        <f t="shared" si="37"/>
        <v>825</v>
      </c>
      <c r="U119" s="122">
        <v>1</v>
      </c>
      <c r="V119" s="55" t="s">
        <v>39</v>
      </c>
      <c r="W119" s="38">
        <v>3</v>
      </c>
      <c r="X119" s="65">
        <v>1200</v>
      </c>
      <c r="Y119" s="89">
        <f t="shared" si="38"/>
        <v>3600</v>
      </c>
      <c r="Z119" s="122">
        <v>2</v>
      </c>
      <c r="AA119" s="55" t="s">
        <v>39</v>
      </c>
      <c r="AB119" s="38">
        <v>7</v>
      </c>
      <c r="AC119" s="65">
        <v>850</v>
      </c>
      <c r="AD119" s="89">
        <f t="shared" si="39"/>
        <v>11900</v>
      </c>
      <c r="AE119" s="122">
        <v>4</v>
      </c>
      <c r="AF119" s="55" t="s">
        <v>39</v>
      </c>
      <c r="AG119" s="38">
        <v>3</v>
      </c>
      <c r="AH119" s="65">
        <v>800</v>
      </c>
      <c r="AI119" s="89">
        <f t="shared" si="40"/>
        <v>9600</v>
      </c>
      <c r="AJ119" s="129"/>
    </row>
    <row r="120" spans="2:36" s="37" customFormat="1" ht="15" customHeight="1">
      <c r="B120" s="181">
        <v>6</v>
      </c>
      <c r="C120" s="182"/>
      <c r="D120" s="286" t="s">
        <v>87</v>
      </c>
      <c r="E120" s="296"/>
      <c r="F120" s="296"/>
      <c r="G120" s="296"/>
      <c r="H120" s="296"/>
      <c r="I120" s="296"/>
      <c r="J120" s="296"/>
      <c r="K120" s="296"/>
      <c r="L120" s="296"/>
      <c r="M120" s="296"/>
      <c r="N120" s="296"/>
      <c r="O120" s="297"/>
      <c r="P120" s="122">
        <v>2</v>
      </c>
      <c r="Q120" s="55" t="s">
        <v>39</v>
      </c>
      <c r="R120" s="38">
        <v>3</v>
      </c>
      <c r="S120" s="65">
        <v>137.5</v>
      </c>
      <c r="T120" s="89">
        <f t="shared" si="37"/>
        <v>825</v>
      </c>
      <c r="U120" s="122">
        <v>0</v>
      </c>
      <c r="V120" s="55" t="s">
        <v>39</v>
      </c>
      <c r="W120" s="38">
        <v>3</v>
      </c>
      <c r="X120" s="65">
        <v>137.5</v>
      </c>
      <c r="Y120" s="89">
        <f t="shared" si="38"/>
        <v>0</v>
      </c>
      <c r="Z120" s="122">
        <v>2</v>
      </c>
      <c r="AA120" s="55" t="s">
        <v>39</v>
      </c>
      <c r="AB120" s="38">
        <v>7</v>
      </c>
      <c r="AC120" s="65">
        <v>850</v>
      </c>
      <c r="AD120" s="89">
        <f t="shared" si="39"/>
        <v>11900</v>
      </c>
      <c r="AE120" s="122">
        <v>6</v>
      </c>
      <c r="AF120" s="55" t="s">
        <v>39</v>
      </c>
      <c r="AG120" s="38">
        <v>3</v>
      </c>
      <c r="AH120" s="65">
        <v>800</v>
      </c>
      <c r="AI120" s="89">
        <f t="shared" si="40"/>
        <v>14400</v>
      </c>
      <c r="AJ120" s="63"/>
    </row>
    <row r="121" spans="2:36" s="37" customFormat="1" ht="15" customHeight="1">
      <c r="B121" s="181">
        <v>7</v>
      </c>
      <c r="C121" s="182"/>
      <c r="D121" s="191" t="s">
        <v>93</v>
      </c>
      <c r="E121" s="194"/>
      <c r="F121" s="194"/>
      <c r="G121" s="194"/>
      <c r="H121" s="194"/>
      <c r="I121" s="194"/>
      <c r="J121" s="194"/>
      <c r="K121" s="194"/>
      <c r="L121" s="194"/>
      <c r="M121" s="194"/>
      <c r="N121" s="194"/>
      <c r="O121" s="195"/>
      <c r="P121" s="122">
        <v>0</v>
      </c>
      <c r="Q121" s="55" t="s">
        <v>39</v>
      </c>
      <c r="R121" s="38">
        <v>3</v>
      </c>
      <c r="S121" s="65">
        <v>112.5</v>
      </c>
      <c r="T121" s="89">
        <f t="shared" si="37"/>
        <v>0</v>
      </c>
      <c r="U121" s="122">
        <v>4</v>
      </c>
      <c r="V121" s="55" t="s">
        <v>39</v>
      </c>
      <c r="W121" s="38">
        <v>3</v>
      </c>
      <c r="X121" s="65">
        <v>1100</v>
      </c>
      <c r="Y121" s="89">
        <f t="shared" si="38"/>
        <v>13200</v>
      </c>
      <c r="Z121" s="122">
        <v>0</v>
      </c>
      <c r="AA121" s="55" t="s">
        <v>39</v>
      </c>
      <c r="AB121" s="38">
        <v>0</v>
      </c>
      <c r="AC121" s="65">
        <v>0</v>
      </c>
      <c r="AD121" s="89">
        <f t="shared" si="39"/>
        <v>0</v>
      </c>
      <c r="AE121" s="122">
        <v>4</v>
      </c>
      <c r="AF121" s="55" t="s">
        <v>39</v>
      </c>
      <c r="AG121" s="38">
        <v>3</v>
      </c>
      <c r="AH121" s="65">
        <v>750</v>
      </c>
      <c r="AI121" s="89">
        <f t="shared" si="40"/>
        <v>9000</v>
      </c>
      <c r="AJ121" s="63"/>
    </row>
    <row r="122" spans="2:36" s="37" customFormat="1" ht="15" customHeight="1">
      <c r="B122" s="181">
        <v>8</v>
      </c>
      <c r="C122" s="182"/>
      <c r="D122" s="286" t="s">
        <v>94</v>
      </c>
      <c r="E122" s="296"/>
      <c r="F122" s="296"/>
      <c r="G122" s="296"/>
      <c r="H122" s="296"/>
      <c r="I122" s="296"/>
      <c r="J122" s="296"/>
      <c r="K122" s="296"/>
      <c r="L122" s="296"/>
      <c r="M122" s="296"/>
      <c r="N122" s="296"/>
      <c r="O122" s="297"/>
      <c r="P122" s="123">
        <v>0</v>
      </c>
      <c r="Q122" s="55" t="s">
        <v>39</v>
      </c>
      <c r="R122" s="38">
        <v>3</v>
      </c>
      <c r="S122" s="65">
        <v>112.5</v>
      </c>
      <c r="T122" s="89">
        <f t="shared" si="37"/>
        <v>0</v>
      </c>
      <c r="U122" s="123">
        <v>0</v>
      </c>
      <c r="V122" s="55" t="s">
        <v>39</v>
      </c>
      <c r="W122" s="38">
        <v>3</v>
      </c>
      <c r="X122" s="65">
        <v>112.5</v>
      </c>
      <c r="Y122" s="89">
        <f t="shared" si="38"/>
        <v>0</v>
      </c>
      <c r="Z122" s="123">
        <v>1</v>
      </c>
      <c r="AA122" s="55" t="s">
        <v>39</v>
      </c>
      <c r="AB122" s="38">
        <v>7</v>
      </c>
      <c r="AC122" s="65">
        <v>700</v>
      </c>
      <c r="AD122" s="89">
        <f t="shared" si="39"/>
        <v>4900</v>
      </c>
      <c r="AE122" s="123">
        <v>2</v>
      </c>
      <c r="AF122" s="55" t="s">
        <v>39</v>
      </c>
      <c r="AG122" s="38">
        <v>3</v>
      </c>
      <c r="AH122" s="65">
        <v>750</v>
      </c>
      <c r="AI122" s="89">
        <f t="shared" si="40"/>
        <v>4500</v>
      </c>
      <c r="AJ122" s="63"/>
    </row>
    <row r="123" spans="2:36" s="37" customFormat="1" ht="15" customHeight="1">
      <c r="B123" s="181">
        <v>9</v>
      </c>
      <c r="C123" s="182"/>
      <c r="D123" s="183" t="s">
        <v>95</v>
      </c>
      <c r="E123" s="184"/>
      <c r="F123" s="184"/>
      <c r="G123" s="184"/>
      <c r="H123" s="184"/>
      <c r="I123" s="184"/>
      <c r="J123" s="184"/>
      <c r="K123" s="184"/>
      <c r="L123" s="184"/>
      <c r="M123" s="184"/>
      <c r="N123" s="184"/>
      <c r="O123" s="185"/>
      <c r="P123" s="124">
        <v>0</v>
      </c>
      <c r="Q123" s="55" t="s">
        <v>39</v>
      </c>
      <c r="R123" s="38">
        <v>3</v>
      </c>
      <c r="S123" s="65">
        <v>112.5</v>
      </c>
      <c r="T123" s="89">
        <f t="shared" si="37"/>
        <v>0</v>
      </c>
      <c r="U123" s="124">
        <v>0</v>
      </c>
      <c r="V123" s="55" t="s">
        <v>39</v>
      </c>
      <c r="W123" s="38">
        <v>3</v>
      </c>
      <c r="X123" s="65">
        <v>112.5</v>
      </c>
      <c r="Y123" s="89">
        <f t="shared" si="38"/>
        <v>0</v>
      </c>
      <c r="Z123" s="124">
        <v>0</v>
      </c>
      <c r="AA123" s="55" t="s">
        <v>39</v>
      </c>
      <c r="AB123" s="38">
        <v>0</v>
      </c>
      <c r="AC123" s="65">
        <v>0</v>
      </c>
      <c r="AD123" s="89">
        <f t="shared" si="39"/>
        <v>0</v>
      </c>
      <c r="AE123" s="124">
        <v>2</v>
      </c>
      <c r="AF123" s="55" t="s">
        <v>39</v>
      </c>
      <c r="AG123" s="38">
        <v>3</v>
      </c>
      <c r="AH123" s="65">
        <v>750</v>
      </c>
      <c r="AI123" s="89">
        <f t="shared" si="40"/>
        <v>4500</v>
      </c>
      <c r="AJ123" s="63"/>
    </row>
    <row r="124" spans="2:36" s="37" customFormat="1" ht="15" customHeight="1">
      <c r="B124" s="181">
        <v>10</v>
      </c>
      <c r="C124" s="182"/>
      <c r="D124" s="183" t="s">
        <v>156</v>
      </c>
      <c r="E124" s="184"/>
      <c r="F124" s="184"/>
      <c r="G124" s="184"/>
      <c r="H124" s="184"/>
      <c r="I124" s="184"/>
      <c r="J124" s="184"/>
      <c r="K124" s="184"/>
      <c r="L124" s="184"/>
      <c r="M124" s="184"/>
      <c r="N124" s="184"/>
      <c r="O124" s="185"/>
      <c r="P124" s="124"/>
      <c r="Q124" s="55"/>
      <c r="R124" s="98"/>
      <c r="S124" s="65"/>
      <c r="T124" s="89"/>
      <c r="U124" s="124">
        <v>3</v>
      </c>
      <c r="V124" s="55" t="s">
        <v>39</v>
      </c>
      <c r="W124" s="98">
        <v>3</v>
      </c>
      <c r="X124" s="65">
        <v>1000</v>
      </c>
      <c r="Y124" s="89">
        <f t="shared" si="38"/>
        <v>9000</v>
      </c>
      <c r="Z124" s="124"/>
      <c r="AA124" s="55"/>
      <c r="AB124" s="98"/>
      <c r="AC124" s="65"/>
      <c r="AD124" s="89"/>
      <c r="AE124" s="124"/>
      <c r="AF124" s="55"/>
      <c r="AG124" s="98"/>
      <c r="AH124" s="65"/>
      <c r="AI124" s="89"/>
      <c r="AJ124" s="63"/>
    </row>
    <row r="125" spans="2:36" s="37" customFormat="1" ht="15" customHeight="1">
      <c r="B125" s="140"/>
      <c r="C125" s="91"/>
      <c r="D125" s="304"/>
      <c r="E125" s="305"/>
      <c r="F125" s="305"/>
      <c r="G125" s="305"/>
      <c r="H125" s="305"/>
      <c r="I125" s="305"/>
      <c r="J125" s="305"/>
      <c r="K125" s="305"/>
      <c r="L125" s="305"/>
      <c r="M125" s="305"/>
      <c r="N125" s="305"/>
      <c r="O125" s="306"/>
      <c r="P125" s="112">
        <f>SUM(P115:P123)</f>
        <v>9</v>
      </c>
      <c r="Q125" s="55"/>
      <c r="R125" s="53"/>
      <c r="S125" s="54"/>
      <c r="T125" s="29">
        <f>SUM(T115:T123)</f>
        <v>4162.5</v>
      </c>
      <c r="U125" s="112">
        <f>SUM(U115:U124)</f>
        <v>12</v>
      </c>
      <c r="V125" s="55"/>
      <c r="W125" s="53"/>
      <c r="X125" s="54"/>
      <c r="Y125" s="29">
        <f>SUM(Y115:Y124)</f>
        <v>41700</v>
      </c>
      <c r="Z125" s="112">
        <f>SUM(Z115:Z123)</f>
        <v>7</v>
      </c>
      <c r="AA125" s="55"/>
      <c r="AB125" s="53"/>
      <c r="AC125" s="54"/>
      <c r="AD125" s="29">
        <f>SUM(AD115:AD123)</f>
        <v>41300</v>
      </c>
      <c r="AE125" s="112">
        <f>SUM(AE115:AE123)</f>
        <v>26</v>
      </c>
      <c r="AF125" s="55"/>
      <c r="AG125" s="53"/>
      <c r="AH125" s="54"/>
      <c r="AI125" s="29">
        <f>SUM(AI115:AI123)</f>
        <v>64500</v>
      </c>
      <c r="AJ125" s="63"/>
    </row>
    <row r="126" spans="2:36" s="37" customFormat="1" ht="15" customHeight="1">
      <c r="B126" s="140"/>
      <c r="C126" s="91"/>
      <c r="D126" s="304"/>
      <c r="E126" s="305"/>
      <c r="F126" s="305"/>
      <c r="G126" s="305"/>
      <c r="H126" s="305"/>
      <c r="I126" s="305"/>
      <c r="J126" s="305"/>
      <c r="K126" s="305"/>
      <c r="L126" s="305"/>
      <c r="M126" s="305"/>
      <c r="N126" s="305"/>
      <c r="O126" s="306"/>
      <c r="P126" s="109"/>
      <c r="Q126" s="55"/>
      <c r="R126" s="53"/>
      <c r="S126" s="54"/>
      <c r="T126" s="29"/>
      <c r="U126" s="109"/>
      <c r="V126" s="55"/>
      <c r="W126" s="53"/>
      <c r="X126" s="54"/>
      <c r="Y126" s="29"/>
      <c r="Z126" s="109"/>
      <c r="AA126" s="55"/>
      <c r="AB126" s="53"/>
      <c r="AC126" s="54"/>
      <c r="AD126" s="29"/>
      <c r="AE126" s="109"/>
      <c r="AF126" s="55"/>
      <c r="AG126" s="53"/>
      <c r="AH126" s="54"/>
      <c r="AI126" s="29"/>
      <c r="AJ126" s="1"/>
    </row>
    <row r="127" spans="2:36" s="37" customFormat="1" ht="15" customHeight="1">
      <c r="B127" s="186" t="s">
        <v>140</v>
      </c>
      <c r="C127" s="187"/>
      <c r="D127" s="188" t="s">
        <v>158</v>
      </c>
      <c r="E127" s="189"/>
      <c r="F127" s="189"/>
      <c r="G127" s="189"/>
      <c r="H127" s="189"/>
      <c r="I127" s="189"/>
      <c r="J127" s="189"/>
      <c r="K127" s="189"/>
      <c r="L127" s="189"/>
      <c r="M127" s="189"/>
      <c r="N127" s="189"/>
      <c r="O127" s="190"/>
      <c r="P127" s="131"/>
      <c r="Q127" s="55"/>
      <c r="R127" s="64"/>
      <c r="S127" s="65"/>
      <c r="T127" s="29"/>
      <c r="U127" s="131"/>
      <c r="V127" s="55"/>
      <c r="W127" s="64"/>
      <c r="X127" s="65"/>
      <c r="Y127" s="29"/>
      <c r="Z127" s="131"/>
      <c r="AA127" s="55"/>
      <c r="AB127" s="64"/>
      <c r="AC127" s="65"/>
      <c r="AD127" s="29"/>
      <c r="AE127" s="131" t="s">
        <v>40</v>
      </c>
      <c r="AF127" s="55" t="s">
        <v>41</v>
      </c>
      <c r="AG127" s="64" t="s">
        <v>42</v>
      </c>
      <c r="AH127" s="65" t="s">
        <v>43</v>
      </c>
      <c r="AI127" s="29"/>
      <c r="AJ127" s="1"/>
    </row>
    <row r="128" spans="2:36" s="37" customFormat="1" ht="15" customHeight="1">
      <c r="B128" s="181">
        <v>1</v>
      </c>
      <c r="C128" s="182"/>
      <c r="D128" s="191" t="s">
        <v>143</v>
      </c>
      <c r="E128" s="192"/>
      <c r="F128" s="192"/>
      <c r="G128" s="192"/>
      <c r="H128" s="192"/>
      <c r="I128" s="192"/>
      <c r="J128" s="192"/>
      <c r="K128" s="192"/>
      <c r="L128" s="192"/>
      <c r="M128" s="192"/>
      <c r="N128" s="192"/>
      <c r="O128" s="193"/>
      <c r="P128" s="122"/>
      <c r="Q128" s="55"/>
      <c r="R128" s="38"/>
      <c r="S128" s="65"/>
      <c r="T128" s="89"/>
      <c r="U128" s="122"/>
      <c r="V128" s="55"/>
      <c r="W128" s="38"/>
      <c r="X128" s="65"/>
      <c r="Y128" s="89"/>
      <c r="Z128" s="122"/>
      <c r="AA128" s="55" t="s">
        <v>19</v>
      </c>
      <c r="AB128" s="38">
        <v>1</v>
      </c>
      <c r="AC128" s="65">
        <v>10000</v>
      </c>
      <c r="AD128" s="89">
        <f>AC128*AB128</f>
        <v>10000</v>
      </c>
      <c r="AE128" s="122">
        <v>2</v>
      </c>
      <c r="AF128" s="55" t="s">
        <v>39</v>
      </c>
      <c r="AG128" s="38">
        <v>3</v>
      </c>
      <c r="AH128" s="65">
        <v>1000</v>
      </c>
      <c r="AI128" s="89">
        <f>AH128*AG128*AE128</f>
        <v>6000</v>
      </c>
      <c r="AJ128" s="1"/>
    </row>
    <row r="129" spans="2:42" s="37" customFormat="1" ht="15" customHeight="1">
      <c r="B129" s="181">
        <v>2</v>
      </c>
      <c r="C129" s="182"/>
      <c r="D129" s="191" t="s">
        <v>144</v>
      </c>
      <c r="E129" s="194"/>
      <c r="F129" s="194"/>
      <c r="G129" s="194"/>
      <c r="H129" s="194"/>
      <c r="I129" s="194"/>
      <c r="J129" s="194"/>
      <c r="K129" s="194"/>
      <c r="L129" s="194"/>
      <c r="M129" s="194"/>
      <c r="N129" s="194"/>
      <c r="O129" s="195"/>
      <c r="P129" s="122"/>
      <c r="Q129" s="55"/>
      <c r="R129" s="38"/>
      <c r="S129" s="65"/>
      <c r="T129" s="89"/>
      <c r="U129" s="122"/>
      <c r="V129" s="55"/>
      <c r="W129" s="38"/>
      <c r="X129" s="65"/>
      <c r="Y129" s="89"/>
      <c r="Z129" s="122"/>
      <c r="AA129" s="55" t="s">
        <v>19</v>
      </c>
      <c r="AB129" s="38">
        <v>1</v>
      </c>
      <c r="AC129" s="65">
        <v>10000</v>
      </c>
      <c r="AD129" s="89">
        <f>AC129*AB129</f>
        <v>10000</v>
      </c>
      <c r="AE129" s="122">
        <v>2</v>
      </c>
      <c r="AF129" s="55" t="s">
        <v>39</v>
      </c>
      <c r="AG129" s="38">
        <v>3</v>
      </c>
      <c r="AH129" s="65">
        <v>900</v>
      </c>
      <c r="AI129" s="89">
        <f t="shared" ref="AI129:AI130" si="41">AH129*AG129*AE129</f>
        <v>5400</v>
      </c>
      <c r="AJ129" s="1"/>
    </row>
    <row r="130" spans="2:42" s="37" customFormat="1" ht="15" customHeight="1">
      <c r="B130" s="181">
        <v>3</v>
      </c>
      <c r="C130" s="182"/>
      <c r="D130" s="191" t="s">
        <v>145</v>
      </c>
      <c r="E130" s="194"/>
      <c r="F130" s="194"/>
      <c r="G130" s="194"/>
      <c r="H130" s="194"/>
      <c r="I130" s="194"/>
      <c r="J130" s="194"/>
      <c r="K130" s="194"/>
      <c r="L130" s="194"/>
      <c r="M130" s="194"/>
      <c r="N130" s="194"/>
      <c r="O130" s="195"/>
      <c r="P130" s="122"/>
      <c r="Q130" s="55"/>
      <c r="R130" s="38"/>
      <c r="S130" s="65"/>
      <c r="T130" s="89"/>
      <c r="U130" s="122"/>
      <c r="V130" s="55"/>
      <c r="W130" s="38"/>
      <c r="X130" s="65"/>
      <c r="Y130" s="89"/>
      <c r="Z130" s="122"/>
      <c r="AA130" s="55" t="s">
        <v>19</v>
      </c>
      <c r="AB130" s="38">
        <v>1</v>
      </c>
      <c r="AC130" s="65">
        <v>60000</v>
      </c>
      <c r="AD130" s="89">
        <f>AC130*AB130</f>
        <v>60000</v>
      </c>
      <c r="AE130" s="122">
        <v>2</v>
      </c>
      <c r="AF130" s="55" t="s">
        <v>39</v>
      </c>
      <c r="AG130" s="38">
        <v>3</v>
      </c>
      <c r="AH130" s="65">
        <v>1000</v>
      </c>
      <c r="AI130" s="89">
        <f t="shared" si="41"/>
        <v>6000</v>
      </c>
      <c r="AJ130" s="1"/>
    </row>
    <row r="131" spans="2:42" s="37" customFormat="1" ht="15" customHeight="1">
      <c r="B131" s="151"/>
      <c r="C131" s="91"/>
      <c r="D131" s="298" t="s">
        <v>24</v>
      </c>
      <c r="E131" s="299"/>
      <c r="F131" s="299"/>
      <c r="G131" s="299"/>
      <c r="H131" s="299"/>
      <c r="I131" s="299"/>
      <c r="J131" s="299"/>
      <c r="K131" s="299"/>
      <c r="L131" s="299"/>
      <c r="M131" s="299"/>
      <c r="N131" s="299"/>
      <c r="O131" s="300"/>
      <c r="P131" s="112"/>
      <c r="Q131" s="55"/>
      <c r="R131" s="38"/>
      <c r="S131" s="54"/>
      <c r="T131" s="29"/>
      <c r="U131" s="112"/>
      <c r="V131" s="55"/>
      <c r="W131" s="38"/>
      <c r="X131" s="54"/>
      <c r="Y131" s="29"/>
      <c r="Z131" s="112">
        <f>SUM(Z123:Z130)</f>
        <v>7</v>
      </c>
      <c r="AA131" s="55"/>
      <c r="AB131" s="38"/>
      <c r="AC131" s="54"/>
      <c r="AD131" s="29">
        <f>SUM(AD128:AD130)</f>
        <v>80000</v>
      </c>
      <c r="AE131" s="112">
        <f>SUM(AE123:AE130)</f>
        <v>34</v>
      </c>
      <c r="AF131" s="55"/>
      <c r="AG131" s="38"/>
      <c r="AH131" s="54"/>
      <c r="AI131" s="29">
        <f>SUM(AI123:AI130)</f>
        <v>86400</v>
      </c>
      <c r="AJ131" s="1"/>
    </row>
    <row r="132" spans="2:42" s="37" customFormat="1" ht="15" customHeight="1">
      <c r="B132" s="307"/>
      <c r="C132" s="177"/>
      <c r="D132" s="291"/>
      <c r="E132" s="176"/>
      <c r="F132" s="176"/>
      <c r="G132" s="176"/>
      <c r="H132" s="176"/>
      <c r="I132" s="176"/>
      <c r="J132" s="176"/>
      <c r="K132" s="176"/>
      <c r="L132" s="176"/>
      <c r="M132" s="176"/>
      <c r="N132" s="176"/>
      <c r="O132" s="177"/>
      <c r="P132" s="109"/>
      <c r="Q132" s="55"/>
      <c r="R132" s="53"/>
      <c r="S132" s="54"/>
      <c r="T132" s="59"/>
      <c r="U132" s="109"/>
      <c r="V132" s="55"/>
      <c r="W132" s="53"/>
      <c r="X132" s="54"/>
      <c r="Y132" s="59"/>
      <c r="Z132" s="109"/>
      <c r="AA132" s="55"/>
      <c r="AB132" s="53"/>
      <c r="AC132" s="54"/>
      <c r="AD132" s="59"/>
      <c r="AE132" s="109"/>
      <c r="AF132" s="55"/>
      <c r="AG132" s="53"/>
      <c r="AH132" s="54"/>
      <c r="AI132" s="59"/>
      <c r="AJ132" s="1"/>
      <c r="AK132" s="63"/>
      <c r="AL132" s="63"/>
      <c r="AM132" s="63"/>
      <c r="AN132" s="63"/>
      <c r="AO132" s="63"/>
      <c r="AP132" s="63"/>
    </row>
    <row r="133" spans="2:42" s="37" customFormat="1" ht="15" customHeight="1">
      <c r="B133" s="186" t="s">
        <v>141</v>
      </c>
      <c r="C133" s="187"/>
      <c r="D133" s="280" t="s">
        <v>44</v>
      </c>
      <c r="E133" s="176"/>
      <c r="F133" s="176"/>
      <c r="G133" s="176"/>
      <c r="H133" s="176"/>
      <c r="I133" s="176"/>
      <c r="J133" s="176"/>
      <c r="K133" s="176"/>
      <c r="L133" s="176"/>
      <c r="M133" s="176"/>
      <c r="N133" s="176"/>
      <c r="O133" s="177"/>
      <c r="P133" s="109"/>
      <c r="Q133" s="55"/>
      <c r="R133" s="53"/>
      <c r="S133" s="54"/>
      <c r="T133" s="59"/>
      <c r="U133" s="109"/>
      <c r="V133" s="55"/>
      <c r="W133" s="53"/>
      <c r="X133" s="54"/>
      <c r="Y133" s="59"/>
      <c r="Z133" s="109"/>
      <c r="AA133" s="55"/>
      <c r="AB133" s="53"/>
      <c r="AC133" s="54"/>
      <c r="AD133" s="59"/>
      <c r="AE133" s="109"/>
      <c r="AF133" s="55"/>
      <c r="AG133" s="53"/>
      <c r="AH133" s="54"/>
      <c r="AI133" s="59"/>
      <c r="AJ133" s="1"/>
      <c r="AK133" s="63"/>
      <c r="AL133" s="66"/>
      <c r="AM133" s="66"/>
      <c r="AN133" s="66"/>
      <c r="AO133" s="66"/>
      <c r="AP133" s="63"/>
    </row>
    <row r="134" spans="2:42" s="37" customFormat="1" ht="15" customHeight="1">
      <c r="B134" s="307"/>
      <c r="C134" s="177"/>
      <c r="D134" s="219" t="s">
        <v>45</v>
      </c>
      <c r="E134" s="266"/>
      <c r="F134" s="266"/>
      <c r="G134" s="266"/>
      <c r="H134" s="266"/>
      <c r="I134" s="266"/>
      <c r="J134" s="266"/>
      <c r="K134" s="266"/>
      <c r="L134" s="266"/>
      <c r="M134" s="266"/>
      <c r="N134" s="266"/>
      <c r="O134" s="267"/>
      <c r="P134" s="109"/>
      <c r="Q134" s="55"/>
      <c r="R134" s="53"/>
      <c r="S134" s="54"/>
      <c r="T134" s="29">
        <f>(T138+T139+T140)*0.03</f>
        <v>28873.724999999999</v>
      </c>
      <c r="U134" s="109"/>
      <c r="V134" s="55"/>
      <c r="W134" s="53"/>
      <c r="X134" s="54"/>
      <c r="Y134" s="29">
        <f>(Y138+Y139+Y140)*0.03</f>
        <v>30753</v>
      </c>
      <c r="Z134" s="109"/>
      <c r="AA134" s="55"/>
      <c r="AB134" s="53"/>
      <c r="AC134" s="54"/>
      <c r="AD134" s="29">
        <v>7282.2</v>
      </c>
      <c r="AE134" s="109"/>
      <c r="AF134" s="55"/>
      <c r="AG134" s="53"/>
      <c r="AH134" s="54"/>
      <c r="AI134" s="29">
        <v>7380.51</v>
      </c>
      <c r="AJ134" s="1"/>
      <c r="AK134" s="63"/>
      <c r="AL134" s="63"/>
      <c r="AM134" s="67"/>
      <c r="AN134" s="68"/>
      <c r="AO134" s="69"/>
      <c r="AP134" s="63"/>
    </row>
    <row r="135" spans="2:42" s="37" customFormat="1" ht="15" customHeight="1">
      <c r="B135" s="181"/>
      <c r="C135" s="182"/>
      <c r="D135" s="219" t="s">
        <v>46</v>
      </c>
      <c r="E135" s="308"/>
      <c r="F135" s="308"/>
      <c r="G135" s="308"/>
      <c r="H135" s="308"/>
      <c r="I135" s="308"/>
      <c r="J135" s="308"/>
      <c r="K135" s="308"/>
      <c r="L135" s="308"/>
      <c r="M135" s="308"/>
      <c r="N135" s="308"/>
      <c r="O135" s="309"/>
      <c r="P135" s="109"/>
      <c r="Q135" s="55"/>
      <c r="R135" s="53"/>
      <c r="S135" s="54"/>
      <c r="T135" s="29">
        <f>(T138+T139+T140)*0.05</f>
        <v>48122.875</v>
      </c>
      <c r="U135" s="109"/>
      <c r="V135" s="55"/>
      <c r="W135" s="53"/>
      <c r="X135" s="54"/>
      <c r="Y135" s="29">
        <f>(Y138+Y139+Y140)*0.05</f>
        <v>51255</v>
      </c>
      <c r="Z135" s="109"/>
      <c r="AA135" s="55"/>
      <c r="AB135" s="53"/>
      <c r="AC135" s="54"/>
      <c r="AD135" s="29">
        <v>115910</v>
      </c>
      <c r="AE135" s="109"/>
      <c r="AF135" s="55"/>
      <c r="AG135" s="53"/>
      <c r="AH135" s="54"/>
      <c r="AI135" s="29">
        <f>(AI138+AI139+AI140)*0.05</f>
        <v>123008.5</v>
      </c>
      <c r="AJ135" s="1"/>
      <c r="AK135" s="63"/>
      <c r="AL135" s="63"/>
      <c r="AM135" s="70"/>
      <c r="AN135" s="71"/>
      <c r="AO135" s="66"/>
      <c r="AP135" s="63"/>
    </row>
    <row r="136" spans="2:42" s="37" customFormat="1" ht="15" customHeight="1">
      <c r="B136" s="307"/>
      <c r="C136" s="177"/>
      <c r="D136" s="310"/>
      <c r="E136" s="266"/>
      <c r="F136" s="266"/>
      <c r="G136" s="266"/>
      <c r="H136" s="266"/>
      <c r="I136" s="266"/>
      <c r="J136" s="266"/>
      <c r="K136" s="266"/>
      <c r="L136" s="266"/>
      <c r="M136" s="266"/>
      <c r="N136" s="266"/>
      <c r="O136" s="267"/>
      <c r="P136" s="109"/>
      <c r="Q136" s="55"/>
      <c r="R136" s="53"/>
      <c r="S136" s="54"/>
      <c r="T136" s="28"/>
      <c r="U136" s="109"/>
      <c r="V136" s="55"/>
      <c r="W136" s="53"/>
      <c r="X136" s="54"/>
      <c r="Y136" s="28"/>
      <c r="Z136" s="109"/>
      <c r="AA136" s="55"/>
      <c r="AB136" s="53"/>
      <c r="AC136" s="54"/>
      <c r="AD136" s="28"/>
      <c r="AE136" s="109"/>
      <c r="AF136" s="55"/>
      <c r="AG136" s="53"/>
      <c r="AH136" s="54"/>
      <c r="AI136" s="28"/>
      <c r="AJ136" s="1"/>
      <c r="AK136" s="63"/>
      <c r="AL136" s="63"/>
      <c r="AM136" s="72"/>
      <c r="AN136" s="71"/>
      <c r="AO136" s="66"/>
      <c r="AP136" s="63"/>
    </row>
    <row r="137" spans="2:42" s="37" customFormat="1" ht="15" customHeight="1">
      <c r="B137" s="307"/>
      <c r="C137" s="177"/>
      <c r="D137" s="170" t="s">
        <v>47</v>
      </c>
      <c r="E137" s="171"/>
      <c r="F137" s="171"/>
      <c r="G137" s="171"/>
      <c r="H137" s="171"/>
      <c r="I137" s="171"/>
      <c r="J137" s="171"/>
      <c r="K137" s="171"/>
      <c r="L137" s="171"/>
      <c r="M137" s="171"/>
      <c r="N137" s="171"/>
      <c r="O137" s="172"/>
      <c r="P137" s="109"/>
      <c r="Q137" s="55"/>
      <c r="R137" s="53"/>
      <c r="S137" s="54"/>
      <c r="T137" s="28"/>
      <c r="U137" s="109"/>
      <c r="V137" s="55"/>
      <c r="W137" s="53"/>
      <c r="X137" s="54"/>
      <c r="Y137" s="28"/>
      <c r="Z137" s="109"/>
      <c r="AA137" s="55"/>
      <c r="AB137" s="53"/>
      <c r="AC137" s="54"/>
      <c r="AD137" s="28"/>
      <c r="AE137" s="109"/>
      <c r="AF137" s="55"/>
      <c r="AG137" s="53"/>
      <c r="AH137" s="54"/>
      <c r="AI137" s="28"/>
      <c r="AJ137" s="1"/>
      <c r="AK137" s="63"/>
      <c r="AL137" s="63"/>
      <c r="AM137" s="70"/>
      <c r="AN137" s="71"/>
      <c r="AO137" s="66"/>
      <c r="AP137" s="63"/>
    </row>
    <row r="138" spans="2:42" s="37" customFormat="1" ht="15" customHeight="1">
      <c r="B138" s="181"/>
      <c r="C138" s="182"/>
      <c r="D138" s="170" t="s">
        <v>48</v>
      </c>
      <c r="E138" s="171"/>
      <c r="F138" s="171"/>
      <c r="G138" s="171"/>
      <c r="H138" s="171"/>
      <c r="I138" s="171"/>
      <c r="J138" s="171"/>
      <c r="K138" s="171"/>
      <c r="L138" s="171"/>
      <c r="M138" s="171"/>
      <c r="N138" s="171"/>
      <c r="O138" s="172"/>
      <c r="P138" s="109"/>
      <c r="Q138" s="55"/>
      <c r="R138" s="53"/>
      <c r="S138" s="54"/>
      <c r="T138" s="24">
        <f>T31+T43</f>
        <v>185170</v>
      </c>
      <c r="U138" s="109"/>
      <c r="V138" s="55"/>
      <c r="W138" s="53"/>
      <c r="X138" s="54"/>
      <c r="Y138" s="24">
        <f>Y31+Y43</f>
        <v>247700</v>
      </c>
      <c r="Z138" s="109"/>
      <c r="AA138" s="55"/>
      <c r="AB138" s="53"/>
      <c r="AC138" s="54"/>
      <c r="AD138" s="24">
        <f>AD31+AD43</f>
        <v>318740</v>
      </c>
      <c r="AE138" s="109"/>
      <c r="AF138" s="55"/>
      <c r="AG138" s="53"/>
      <c r="AH138" s="54"/>
      <c r="AI138" s="24">
        <f>AI31+AI43</f>
        <v>496850</v>
      </c>
      <c r="AJ138" s="1"/>
      <c r="AK138" s="63"/>
      <c r="AL138" s="63"/>
      <c r="AM138" s="72"/>
      <c r="AN138" s="73"/>
      <c r="AO138" s="66"/>
      <c r="AP138" s="63"/>
    </row>
    <row r="139" spans="2:42" s="37" customFormat="1" ht="15" customHeight="1">
      <c r="B139" s="307"/>
      <c r="C139" s="176"/>
      <c r="D139" s="170" t="s">
        <v>49</v>
      </c>
      <c r="E139" s="171"/>
      <c r="F139" s="171"/>
      <c r="G139" s="171"/>
      <c r="H139" s="171"/>
      <c r="I139" s="171"/>
      <c r="J139" s="171"/>
      <c r="K139" s="171"/>
      <c r="L139" s="171"/>
      <c r="M139" s="171"/>
      <c r="N139" s="171"/>
      <c r="O139" s="172"/>
      <c r="P139" s="109"/>
      <c r="Q139" s="55"/>
      <c r="R139" s="53"/>
      <c r="S139" s="54"/>
      <c r="T139" s="29">
        <f>T63+T79</f>
        <v>363125</v>
      </c>
      <c r="U139" s="109"/>
      <c r="V139" s="55"/>
      <c r="W139" s="53"/>
      <c r="X139" s="54"/>
      <c r="Y139" s="29">
        <f>Y63+Y79</f>
        <v>288850</v>
      </c>
      <c r="Z139" s="109"/>
      <c r="AA139" s="55"/>
      <c r="AB139" s="53"/>
      <c r="AC139" s="54"/>
      <c r="AD139" s="29">
        <f>AD63+AD79</f>
        <v>840360</v>
      </c>
      <c r="AE139" s="109"/>
      <c r="AF139" s="55"/>
      <c r="AG139" s="53"/>
      <c r="AH139" s="54"/>
      <c r="AI139" s="29">
        <f>AI63+AI79</f>
        <v>1306570</v>
      </c>
      <c r="AJ139" s="1"/>
      <c r="AK139" s="63"/>
      <c r="AL139" s="63"/>
      <c r="AM139" s="70"/>
      <c r="AN139" s="74"/>
      <c r="AO139" s="71"/>
      <c r="AP139" s="63"/>
    </row>
    <row r="140" spans="2:42" s="37" customFormat="1" ht="15" customHeight="1">
      <c r="B140" s="307"/>
      <c r="C140" s="176"/>
      <c r="D140" s="170" t="s">
        <v>50</v>
      </c>
      <c r="E140" s="171"/>
      <c r="F140" s="171"/>
      <c r="G140" s="171"/>
      <c r="H140" s="171"/>
      <c r="I140" s="171"/>
      <c r="J140" s="171"/>
      <c r="K140" s="171"/>
      <c r="L140" s="171"/>
      <c r="M140" s="171"/>
      <c r="N140" s="171"/>
      <c r="O140" s="172"/>
      <c r="P140" s="109"/>
      <c r="Q140" s="55"/>
      <c r="R140" s="53"/>
      <c r="S140" s="54"/>
      <c r="T140" s="29">
        <f>T88+T100+T112+T125</f>
        <v>414162.5</v>
      </c>
      <c r="U140" s="109"/>
      <c r="V140" s="55"/>
      <c r="W140" s="53"/>
      <c r="X140" s="54"/>
      <c r="Y140" s="29">
        <f>Y88+Y100+Y112+Y125</f>
        <v>488550</v>
      </c>
      <c r="Z140" s="109"/>
      <c r="AA140" s="55"/>
      <c r="AB140" s="53"/>
      <c r="AC140" s="54"/>
      <c r="AD140" s="29">
        <f>AD88+AD100+AD112+AD125</f>
        <v>1188300</v>
      </c>
      <c r="AE140" s="109"/>
      <c r="AF140" s="55"/>
      <c r="AG140" s="53"/>
      <c r="AH140" s="54"/>
      <c r="AI140" s="29">
        <f>AI88+AI100+AI112+AI125</f>
        <v>656750</v>
      </c>
      <c r="AJ140" s="129"/>
      <c r="AK140" s="63"/>
      <c r="AL140" s="63"/>
      <c r="AM140" s="70"/>
      <c r="AN140" s="71"/>
      <c r="AO140" s="69"/>
      <c r="AP140" s="63"/>
    </row>
    <row r="141" spans="2:42" s="37" customFormat="1" ht="15" customHeight="1">
      <c r="B141" s="307"/>
      <c r="C141" s="176"/>
      <c r="D141" s="170" t="s">
        <v>51</v>
      </c>
      <c r="E141" s="171"/>
      <c r="F141" s="171"/>
      <c r="G141" s="171"/>
      <c r="H141" s="171"/>
      <c r="I141" s="171"/>
      <c r="J141" s="171"/>
      <c r="K141" s="171"/>
      <c r="L141" s="171"/>
      <c r="M141" s="171"/>
      <c r="N141" s="171"/>
      <c r="O141" s="172"/>
      <c r="P141" s="109"/>
      <c r="Q141" s="55"/>
      <c r="R141" s="53"/>
      <c r="S141" s="54"/>
      <c r="T141" s="29">
        <f>(T140+T139+T138)*0.15</f>
        <v>144368.625</v>
      </c>
      <c r="U141" s="109"/>
      <c r="V141" s="55"/>
      <c r="W141" s="53"/>
      <c r="X141" s="54"/>
      <c r="Y141" s="29">
        <f>(Y140+Y139+Y138)*0.15</f>
        <v>153765</v>
      </c>
      <c r="Z141" s="109"/>
      <c r="AA141" s="55"/>
      <c r="AB141" s="53"/>
      <c r="AC141" s="54"/>
      <c r="AD141" s="29">
        <v>173865</v>
      </c>
      <c r="AE141" s="109"/>
      <c r="AF141" s="55"/>
      <c r="AG141" s="53"/>
      <c r="AH141" s="54"/>
      <c r="AI141" s="29">
        <f>(AI140+AI139+AI138)*0.15</f>
        <v>369025.5</v>
      </c>
      <c r="AJ141" s="63"/>
      <c r="AK141" s="63"/>
      <c r="AL141" s="63"/>
      <c r="AM141" s="63"/>
      <c r="AN141" s="75"/>
      <c r="AO141" s="69"/>
      <c r="AP141" s="63"/>
    </row>
    <row r="142" spans="2:42" s="37" customFormat="1" ht="15" customHeight="1">
      <c r="B142" s="151"/>
      <c r="C142" s="148"/>
      <c r="D142" s="170" t="s">
        <v>146</v>
      </c>
      <c r="E142" s="171"/>
      <c r="F142" s="171"/>
      <c r="G142" s="171"/>
      <c r="H142" s="171"/>
      <c r="I142" s="171"/>
      <c r="J142" s="171"/>
      <c r="K142" s="171"/>
      <c r="L142" s="171"/>
      <c r="M142" s="171"/>
      <c r="N142" s="171"/>
      <c r="O142" s="172"/>
      <c r="P142" s="109"/>
      <c r="Q142" s="55"/>
      <c r="R142" s="53"/>
      <c r="S142" s="54"/>
      <c r="T142" s="29">
        <v>0</v>
      </c>
      <c r="U142" s="109"/>
      <c r="V142" s="55"/>
      <c r="W142" s="53"/>
      <c r="X142" s="54"/>
      <c r="Y142" s="29">
        <v>0</v>
      </c>
      <c r="Z142" s="109"/>
      <c r="AA142" s="55"/>
      <c r="AB142" s="53"/>
      <c r="AC142" s="54"/>
      <c r="AD142" s="29">
        <v>80000</v>
      </c>
      <c r="AE142" s="109"/>
      <c r="AF142" s="55"/>
      <c r="AG142" s="53"/>
      <c r="AH142" s="54"/>
      <c r="AI142" s="29">
        <v>0</v>
      </c>
      <c r="AJ142" s="63"/>
      <c r="AK142" s="63"/>
      <c r="AL142" s="63"/>
      <c r="AM142" s="63"/>
      <c r="AN142" s="75"/>
      <c r="AO142" s="69"/>
      <c r="AP142" s="63"/>
    </row>
    <row r="143" spans="2:42" s="37" customFormat="1" ht="15" customHeight="1">
      <c r="B143" s="151"/>
      <c r="C143" s="148"/>
      <c r="D143" s="170" t="s">
        <v>125</v>
      </c>
      <c r="E143" s="171"/>
      <c r="F143" s="171"/>
      <c r="G143" s="171"/>
      <c r="H143" s="171"/>
      <c r="I143" s="171"/>
      <c r="J143" s="171"/>
      <c r="K143" s="171"/>
      <c r="L143" s="171"/>
      <c r="M143" s="171"/>
      <c r="N143" s="171"/>
      <c r="O143" s="172"/>
      <c r="P143" s="109"/>
      <c r="Q143" s="55"/>
      <c r="R143" s="53"/>
      <c r="S143" s="54"/>
      <c r="T143" s="29">
        <v>0</v>
      </c>
      <c r="U143" s="109"/>
      <c r="V143" s="55"/>
      <c r="W143" s="53"/>
      <c r="X143" s="54"/>
      <c r="Y143" s="29">
        <v>0</v>
      </c>
      <c r="Z143" s="109"/>
      <c r="AA143" s="55"/>
      <c r="AB143" s="53"/>
      <c r="AC143" s="54"/>
      <c r="AD143" s="29">
        <v>0</v>
      </c>
      <c r="AE143" s="109"/>
      <c r="AF143" s="55"/>
      <c r="AG143" s="53"/>
      <c r="AH143" s="54"/>
      <c r="AI143" s="29">
        <v>25000</v>
      </c>
      <c r="AJ143" s="63"/>
      <c r="AK143" s="63"/>
      <c r="AL143" s="63"/>
      <c r="AM143" s="63"/>
      <c r="AN143" s="75"/>
      <c r="AO143" s="69"/>
      <c r="AP143" s="63"/>
    </row>
    <row r="144" spans="2:42" s="37" customFormat="1" ht="15" customHeight="1">
      <c r="B144" s="151"/>
      <c r="C144" s="148"/>
      <c r="D144" s="170" t="s">
        <v>154</v>
      </c>
      <c r="E144" s="171"/>
      <c r="F144" s="171"/>
      <c r="G144" s="171"/>
      <c r="H144" s="171"/>
      <c r="I144" s="171"/>
      <c r="J144" s="171"/>
      <c r="K144" s="171"/>
      <c r="L144" s="171"/>
      <c r="M144" s="171"/>
      <c r="N144" s="171"/>
      <c r="O144" s="172"/>
      <c r="P144" s="109"/>
      <c r="Q144" s="55"/>
      <c r="R144" s="53"/>
      <c r="S144" s="54"/>
      <c r="T144" s="29">
        <v>0</v>
      </c>
      <c r="U144" s="109"/>
      <c r="V144" s="55"/>
      <c r="W144" s="53"/>
      <c r="X144" s="54"/>
      <c r="Y144" s="29">
        <v>0</v>
      </c>
      <c r="Z144" s="109"/>
      <c r="AA144" s="55"/>
      <c r="AB144" s="53"/>
      <c r="AC144" s="54"/>
      <c r="AD144" s="29">
        <v>0</v>
      </c>
      <c r="AE144" s="109"/>
      <c r="AF144" s="55"/>
      <c r="AG144" s="53"/>
      <c r="AH144" s="54"/>
      <c r="AI144" s="29">
        <v>30000</v>
      </c>
      <c r="AJ144" s="63"/>
      <c r="AK144" s="63"/>
      <c r="AL144" s="63"/>
      <c r="AM144" s="63"/>
      <c r="AN144" s="75"/>
      <c r="AO144" s="69"/>
      <c r="AP144" s="63"/>
    </row>
    <row r="145" spans="2:42" s="37" customFormat="1" ht="15" customHeight="1">
      <c r="B145" s="307"/>
      <c r="C145" s="176"/>
      <c r="D145" s="362" t="s">
        <v>52</v>
      </c>
      <c r="E145" s="266"/>
      <c r="F145" s="266"/>
      <c r="G145" s="266"/>
      <c r="H145" s="266"/>
      <c r="I145" s="266"/>
      <c r="J145" s="266"/>
      <c r="K145" s="266"/>
      <c r="L145" s="266"/>
      <c r="M145" s="266"/>
      <c r="N145" s="266"/>
      <c r="O145" s="267"/>
      <c r="P145" s="109"/>
      <c r="Q145" s="55"/>
      <c r="R145" s="53"/>
      <c r="S145" s="54"/>
      <c r="T145" s="29">
        <f>SUM(T138:T141)</f>
        <v>1106826.125</v>
      </c>
      <c r="U145" s="109"/>
      <c r="V145" s="55"/>
      <c r="W145" s="53"/>
      <c r="X145" s="54"/>
      <c r="Y145" s="29">
        <v>1311865</v>
      </c>
      <c r="Z145" s="109"/>
      <c r="AA145" s="55"/>
      <c r="AB145" s="53"/>
      <c r="AC145" s="54"/>
      <c r="AD145" s="29">
        <f>SUM(AD134:AD142)</f>
        <v>2724457.2</v>
      </c>
      <c r="AE145" s="109"/>
      <c r="AF145" s="55"/>
      <c r="AG145" s="53"/>
      <c r="AH145" s="54"/>
      <c r="AI145" s="29">
        <f>SUM(AI138:AI144)</f>
        <v>2884195.5</v>
      </c>
      <c r="AJ145" s="1"/>
      <c r="AK145" s="63"/>
      <c r="AL145" s="63"/>
      <c r="AM145" s="76"/>
      <c r="AN145" s="63"/>
      <c r="AO145" s="66"/>
      <c r="AP145" s="63"/>
    </row>
    <row r="146" spans="2:42" s="37" customFormat="1" ht="15" customHeight="1">
      <c r="B146" s="307"/>
      <c r="C146" s="176"/>
      <c r="D146" s="362" t="s">
        <v>53</v>
      </c>
      <c r="E146" s="266"/>
      <c r="F146" s="266"/>
      <c r="G146" s="266"/>
      <c r="H146" s="266"/>
      <c r="I146" s="266"/>
      <c r="J146" s="266"/>
      <c r="K146" s="266"/>
      <c r="L146" s="266"/>
      <c r="M146" s="266"/>
      <c r="N146" s="266"/>
      <c r="O146" s="267"/>
      <c r="P146" s="109"/>
      <c r="Q146" s="55"/>
      <c r="R146" s="53"/>
      <c r="S146" s="54"/>
      <c r="T146" s="29">
        <f>T145*1.12</f>
        <v>1239645.26</v>
      </c>
      <c r="U146" s="109"/>
      <c r="V146" s="55"/>
      <c r="W146" s="53"/>
      <c r="X146" s="54"/>
      <c r="Y146" s="29">
        <f>Y145*1.12</f>
        <v>1469288.8</v>
      </c>
      <c r="Z146" s="109"/>
      <c r="AA146" s="55"/>
      <c r="AB146" s="53"/>
      <c r="AC146" s="54"/>
      <c r="AD146" s="29">
        <f>AD145*1.12</f>
        <v>3051392.0640000007</v>
      </c>
      <c r="AE146" s="109"/>
      <c r="AF146" s="55"/>
      <c r="AG146" s="53"/>
      <c r="AH146" s="54"/>
      <c r="AI146" s="29">
        <f>AI145*1.12</f>
        <v>3230298.9600000004</v>
      </c>
      <c r="AJ146" s="1"/>
      <c r="AK146" s="63"/>
      <c r="AL146" s="63"/>
      <c r="AM146" s="63"/>
      <c r="AN146" s="63"/>
      <c r="AO146" s="66"/>
      <c r="AP146" s="63"/>
    </row>
    <row r="147" spans="2:42" s="37" customFormat="1" ht="15" customHeight="1" thickBot="1">
      <c r="B147" s="363"/>
      <c r="C147" s="364"/>
      <c r="D147" s="365" t="s">
        <v>54</v>
      </c>
      <c r="E147" s="366"/>
      <c r="F147" s="366"/>
      <c r="G147" s="367"/>
      <c r="H147" s="367"/>
      <c r="I147" s="367"/>
      <c r="J147" s="367"/>
      <c r="K147" s="367"/>
      <c r="L147" s="367"/>
      <c r="M147" s="367"/>
      <c r="N147" s="367"/>
      <c r="O147" s="368"/>
      <c r="P147" s="354" t="s">
        <v>127</v>
      </c>
      <c r="Q147" s="355"/>
      <c r="R147" s="355"/>
      <c r="S147" s="356"/>
      <c r="T147" s="132">
        <f>SUM(T145)</f>
        <v>1106826.125</v>
      </c>
      <c r="U147" s="354" t="s">
        <v>66</v>
      </c>
      <c r="V147" s="355"/>
      <c r="W147" s="355"/>
      <c r="X147" s="356"/>
      <c r="Y147" s="132">
        <f>SUM(Y145)</f>
        <v>1311865</v>
      </c>
      <c r="Z147" s="354" t="s">
        <v>157</v>
      </c>
      <c r="AA147" s="355"/>
      <c r="AB147" s="355"/>
      <c r="AC147" s="356"/>
      <c r="AD147" s="132">
        <f>SUM(AD145)</f>
        <v>2724457.2</v>
      </c>
      <c r="AE147" s="354" t="s">
        <v>157</v>
      </c>
      <c r="AF147" s="355"/>
      <c r="AG147" s="355"/>
      <c r="AH147" s="356"/>
      <c r="AI147" s="132">
        <f>SUM(AI145)</f>
        <v>2884195.5</v>
      </c>
      <c r="AJ147" s="1"/>
      <c r="AK147" s="63"/>
      <c r="AL147" s="63"/>
      <c r="AM147" s="63"/>
      <c r="AN147" s="63"/>
      <c r="AO147" s="63"/>
      <c r="AP147" s="63"/>
    </row>
    <row r="148" spans="2:42" s="81" customFormat="1" ht="24.95" customHeight="1" thickBot="1">
      <c r="B148" s="357"/>
      <c r="C148" s="358"/>
      <c r="D148" s="359" t="s">
        <v>55</v>
      </c>
      <c r="E148" s="360"/>
      <c r="F148" s="360"/>
      <c r="G148" s="360"/>
      <c r="H148" s="360"/>
      <c r="I148" s="360"/>
      <c r="J148" s="360"/>
      <c r="K148" s="360"/>
      <c r="L148" s="360"/>
      <c r="M148" s="360"/>
      <c r="N148" s="360"/>
      <c r="O148" s="361"/>
      <c r="P148" s="115"/>
      <c r="Q148" s="77"/>
      <c r="R148" s="78"/>
      <c r="S148" s="79" t="s">
        <v>56</v>
      </c>
      <c r="T148" s="80">
        <f>T145</f>
        <v>1106826.125</v>
      </c>
      <c r="U148" s="115"/>
      <c r="V148" s="77"/>
      <c r="W148" s="78"/>
      <c r="X148" s="79" t="s">
        <v>56</v>
      </c>
      <c r="Y148" s="80">
        <f>Y145</f>
        <v>1311865</v>
      </c>
      <c r="Z148" s="115"/>
      <c r="AA148" s="77"/>
      <c r="AB148" s="78"/>
      <c r="AC148" s="79" t="s">
        <v>56</v>
      </c>
      <c r="AD148" s="80">
        <f>AD145</f>
        <v>2724457.2</v>
      </c>
      <c r="AE148" s="115"/>
      <c r="AF148" s="77"/>
      <c r="AG148" s="78"/>
      <c r="AH148" s="79" t="s">
        <v>56</v>
      </c>
      <c r="AI148" s="80">
        <f>AI145</f>
        <v>2884195.5</v>
      </c>
      <c r="AJ148" s="1"/>
      <c r="AL148" s="37"/>
    </row>
    <row r="149" spans="2:42" ht="8.25" customHeight="1" thickBot="1">
      <c r="B149" s="82"/>
      <c r="C149" s="83"/>
      <c r="D149" s="84"/>
      <c r="E149" s="84"/>
      <c r="F149" s="84"/>
      <c r="G149" s="84"/>
      <c r="H149" s="84"/>
      <c r="I149" s="84"/>
      <c r="J149" s="84"/>
      <c r="K149" s="84"/>
      <c r="L149" s="84"/>
      <c r="M149" s="84"/>
      <c r="N149" s="84"/>
      <c r="O149" s="84"/>
      <c r="P149" s="116"/>
      <c r="Q149" s="84"/>
      <c r="R149" s="84"/>
      <c r="S149" s="95"/>
      <c r="T149" s="85"/>
      <c r="U149" s="116"/>
      <c r="V149" s="84"/>
      <c r="W149" s="84"/>
      <c r="X149" s="95"/>
      <c r="Y149" s="85"/>
      <c r="Z149" s="116"/>
      <c r="AA149" s="84"/>
      <c r="AB149" s="84"/>
      <c r="AC149" s="95"/>
      <c r="AD149" s="85"/>
      <c r="AE149" s="116"/>
      <c r="AF149" s="84"/>
      <c r="AG149" s="84"/>
      <c r="AH149" s="95"/>
      <c r="AI149" s="85"/>
      <c r="AJ149" s="1"/>
      <c r="AL149" s="81"/>
    </row>
    <row r="150" spans="2:42" s="86" customFormat="1" ht="11.25" customHeight="1">
      <c r="B150" s="323" t="s">
        <v>57</v>
      </c>
      <c r="C150" s="324"/>
      <c r="D150" s="329" t="s">
        <v>58</v>
      </c>
      <c r="E150" s="330"/>
      <c r="F150" s="330"/>
      <c r="G150" s="330"/>
      <c r="H150" s="330"/>
      <c r="I150" s="330"/>
      <c r="J150" s="330"/>
      <c r="K150" s="330"/>
      <c r="L150" s="330"/>
      <c r="M150" s="330"/>
      <c r="N150" s="330"/>
      <c r="O150" s="331"/>
      <c r="P150" s="117"/>
      <c r="Q150" s="335" t="s">
        <v>59</v>
      </c>
      <c r="R150" s="336"/>
      <c r="S150" s="336"/>
      <c r="T150" s="337"/>
      <c r="U150" s="117"/>
      <c r="V150" s="335" t="s">
        <v>59</v>
      </c>
      <c r="W150" s="336"/>
      <c r="X150" s="336"/>
      <c r="Y150" s="337"/>
      <c r="Z150" s="117"/>
      <c r="AA150" s="335" t="s">
        <v>59</v>
      </c>
      <c r="AB150" s="336"/>
      <c r="AC150" s="336"/>
      <c r="AD150" s="337"/>
      <c r="AE150" s="117"/>
      <c r="AF150" s="335" t="s">
        <v>59</v>
      </c>
      <c r="AG150" s="336"/>
      <c r="AH150" s="336"/>
      <c r="AI150" s="337"/>
      <c r="AJ150" s="1"/>
      <c r="AL150" s="2"/>
    </row>
    <row r="151" spans="2:42" s="87" customFormat="1" ht="12" customHeight="1">
      <c r="B151" s="325"/>
      <c r="C151" s="326"/>
      <c r="D151" s="332"/>
      <c r="E151" s="333"/>
      <c r="F151" s="333"/>
      <c r="G151" s="333"/>
      <c r="H151" s="333"/>
      <c r="I151" s="333"/>
      <c r="J151" s="333"/>
      <c r="K151" s="333"/>
      <c r="L151" s="333"/>
      <c r="M151" s="333"/>
      <c r="N151" s="333"/>
      <c r="O151" s="334"/>
      <c r="P151" s="118"/>
      <c r="Q151" s="338"/>
      <c r="R151" s="339"/>
      <c r="S151" s="339"/>
      <c r="T151" s="340"/>
      <c r="U151" s="118"/>
      <c r="V151" s="338"/>
      <c r="W151" s="339"/>
      <c r="X151" s="339"/>
      <c r="Y151" s="340"/>
      <c r="Z151" s="118"/>
      <c r="AA151" s="338"/>
      <c r="AB151" s="339"/>
      <c r="AC151" s="339"/>
      <c r="AD151" s="340"/>
      <c r="AE151" s="118"/>
      <c r="AF151" s="338"/>
      <c r="AG151" s="339"/>
      <c r="AH151" s="339"/>
      <c r="AI151" s="340"/>
      <c r="AJ151" s="1"/>
      <c r="AL151" s="86"/>
    </row>
    <row r="152" spans="2:42" s="88" customFormat="1" ht="23.25" customHeight="1">
      <c r="B152" s="327"/>
      <c r="C152" s="328"/>
      <c r="D152" s="341"/>
      <c r="E152" s="342"/>
      <c r="F152" s="342"/>
      <c r="G152" s="342"/>
      <c r="H152" s="342"/>
      <c r="I152" s="342"/>
      <c r="J152" s="342"/>
      <c r="K152" s="342"/>
      <c r="L152" s="342"/>
      <c r="M152" s="342"/>
      <c r="N152" s="342"/>
      <c r="O152" s="343"/>
      <c r="P152" s="119"/>
      <c r="Q152" s="312"/>
      <c r="R152" s="313"/>
      <c r="S152" s="313"/>
      <c r="T152" s="314"/>
      <c r="U152" s="119"/>
      <c r="V152" s="312"/>
      <c r="W152" s="313"/>
      <c r="X152" s="313"/>
      <c r="Y152" s="314"/>
      <c r="Z152" s="119"/>
      <c r="AA152" s="312"/>
      <c r="AB152" s="313"/>
      <c r="AC152" s="313"/>
      <c r="AD152" s="314"/>
      <c r="AE152" s="119"/>
      <c r="AF152" s="312"/>
      <c r="AG152" s="313"/>
      <c r="AH152" s="313"/>
      <c r="AI152" s="314"/>
      <c r="AJ152" s="1"/>
      <c r="AL152" s="87"/>
    </row>
    <row r="153" spans="2:42" s="88" customFormat="1" ht="16.5" customHeight="1" thickBot="1">
      <c r="B153" s="315" t="s">
        <v>60</v>
      </c>
      <c r="C153" s="316"/>
      <c r="D153" s="317"/>
      <c r="E153" s="318"/>
      <c r="F153" s="318"/>
      <c r="G153" s="318"/>
      <c r="H153" s="318"/>
      <c r="I153" s="318"/>
      <c r="J153" s="318"/>
      <c r="K153" s="318"/>
      <c r="L153" s="318"/>
      <c r="M153" s="318"/>
      <c r="N153" s="318"/>
      <c r="O153" s="319"/>
      <c r="P153" s="120"/>
      <c r="Q153" s="320"/>
      <c r="R153" s="321"/>
      <c r="S153" s="321"/>
      <c r="T153" s="322"/>
      <c r="U153" s="120"/>
      <c r="V153" s="320"/>
      <c r="W153" s="321"/>
      <c r="X153" s="321"/>
      <c r="Y153" s="322"/>
      <c r="Z153" s="120"/>
      <c r="AA153" s="320"/>
      <c r="AB153" s="321"/>
      <c r="AC153" s="321"/>
      <c r="AD153" s="322"/>
      <c r="AE153" s="120"/>
      <c r="AF153" s="320"/>
      <c r="AG153" s="321"/>
      <c r="AH153" s="321"/>
      <c r="AI153" s="322"/>
      <c r="AJ153" s="1"/>
    </row>
    <row r="154" spans="2:42" s="87" customFormat="1" ht="15" customHeight="1">
      <c r="B154" s="347" t="s">
        <v>61</v>
      </c>
      <c r="C154" s="347"/>
      <c r="D154" s="347"/>
      <c r="E154" s="347"/>
      <c r="F154" s="347"/>
      <c r="G154" s="347"/>
      <c r="H154" s="347"/>
      <c r="I154" s="347"/>
      <c r="J154" s="347"/>
      <c r="K154" s="347"/>
      <c r="L154" s="347"/>
      <c r="M154" s="347"/>
      <c r="N154" s="347"/>
      <c r="O154" s="347"/>
      <c r="P154" s="347"/>
      <c r="Q154" s="347"/>
      <c r="R154" s="347"/>
      <c r="S154" s="347"/>
      <c r="T154" s="347"/>
      <c r="U154" s="142"/>
      <c r="V154" s="142"/>
      <c r="W154" s="142"/>
      <c r="X154" s="142"/>
      <c r="Y154" s="142"/>
      <c r="Z154" s="142"/>
      <c r="AA154" s="142"/>
      <c r="AB154" s="142"/>
      <c r="AC154" s="142"/>
      <c r="AD154" s="142"/>
      <c r="AE154" s="142"/>
      <c r="AF154" s="142"/>
      <c r="AG154" s="142"/>
      <c r="AH154" s="142"/>
      <c r="AI154" s="142"/>
      <c r="AJ154" s="129"/>
      <c r="AL154" s="88"/>
    </row>
    <row r="155" spans="2:42" ht="15" customHeight="1">
      <c r="B155" s="348"/>
      <c r="C155" s="348"/>
      <c r="D155" s="348"/>
      <c r="E155" s="348"/>
      <c r="F155" s="348"/>
      <c r="G155" s="348"/>
      <c r="H155" s="348"/>
      <c r="I155" s="348"/>
      <c r="J155" s="348"/>
      <c r="K155" s="348"/>
      <c r="L155" s="348"/>
      <c r="M155" s="348"/>
      <c r="N155" s="348"/>
      <c r="O155" s="348"/>
      <c r="P155" s="348"/>
      <c r="Q155" s="348"/>
      <c r="R155" s="348"/>
      <c r="S155" s="348"/>
      <c r="T155" s="348"/>
      <c r="U155" s="141"/>
      <c r="V155" s="141"/>
      <c r="W155" s="141"/>
      <c r="X155" s="141"/>
      <c r="Y155" s="141"/>
      <c r="Z155" s="141"/>
      <c r="AA155" s="141"/>
      <c r="AB155" s="141"/>
      <c r="AC155" s="141"/>
      <c r="AD155" s="141"/>
      <c r="AE155" s="141"/>
      <c r="AF155" s="141"/>
      <c r="AG155" s="141"/>
      <c r="AH155" s="141"/>
      <c r="AI155" s="141"/>
      <c r="AL155" s="87"/>
    </row>
    <row r="156" spans="2:42" ht="15" customHeight="1">
      <c r="B156" s="349" t="s">
        <v>62</v>
      </c>
      <c r="C156" s="349"/>
      <c r="D156" s="349"/>
      <c r="E156" s="349"/>
      <c r="F156" s="349"/>
      <c r="G156" s="349"/>
      <c r="H156" s="349"/>
      <c r="I156" s="349"/>
      <c r="J156" s="349"/>
      <c r="K156" s="349"/>
      <c r="L156" s="349"/>
      <c r="M156" s="349"/>
      <c r="N156" s="349"/>
      <c r="O156" s="349"/>
      <c r="P156" s="349"/>
      <c r="Q156" s="349"/>
      <c r="R156" s="349"/>
      <c r="S156" s="349"/>
      <c r="T156" s="349"/>
      <c r="U156" s="142"/>
      <c r="V156" s="142"/>
      <c r="W156" s="142"/>
      <c r="X156" s="142"/>
      <c r="Y156" s="142"/>
      <c r="Z156" s="142"/>
      <c r="AA156" s="142"/>
      <c r="AB156" s="142"/>
      <c r="AC156" s="142"/>
      <c r="AD156" s="142"/>
      <c r="AE156" s="142"/>
      <c r="AF156" s="142"/>
      <c r="AG156" s="142"/>
      <c r="AH156" s="142"/>
      <c r="AI156" s="142"/>
    </row>
    <row r="157" spans="2:42" ht="15" customHeight="1">
      <c r="B157" s="349"/>
      <c r="C157" s="349"/>
      <c r="D157" s="349"/>
      <c r="E157" s="349"/>
      <c r="F157" s="349"/>
      <c r="G157" s="349"/>
      <c r="H157" s="349"/>
      <c r="I157" s="349"/>
      <c r="J157" s="349"/>
      <c r="K157" s="349"/>
      <c r="L157" s="349"/>
      <c r="M157" s="349"/>
      <c r="N157" s="349"/>
      <c r="O157" s="349"/>
      <c r="P157" s="349"/>
      <c r="Q157" s="349"/>
      <c r="R157" s="349"/>
      <c r="S157" s="349"/>
      <c r="T157" s="349"/>
      <c r="U157" s="142"/>
      <c r="V157" s="142"/>
      <c r="W157" s="142"/>
      <c r="X157" s="142"/>
      <c r="Y157" s="142"/>
      <c r="Z157" s="142"/>
      <c r="AA157" s="142"/>
      <c r="AB157" s="142"/>
      <c r="AC157" s="142"/>
      <c r="AD157" s="142"/>
      <c r="AE157" s="142"/>
      <c r="AF157" s="142"/>
      <c r="AG157" s="142"/>
      <c r="AH157" s="142"/>
      <c r="AI157" s="142"/>
    </row>
    <row r="158" spans="2:42" ht="15" customHeight="1"/>
    <row r="159" spans="2:42" ht="15" customHeight="1">
      <c r="C159" s="2" t="s">
        <v>63</v>
      </c>
      <c r="H159" s="350"/>
      <c r="I159" s="351"/>
      <c r="J159" s="351"/>
      <c r="K159" s="351"/>
      <c r="L159" s="351"/>
    </row>
    <row r="160" spans="2:42" ht="15" customHeight="1"/>
    <row r="161" spans="3:34" ht="15" customHeight="1">
      <c r="C161" s="2" t="s">
        <v>58</v>
      </c>
      <c r="F161" s="352"/>
      <c r="G161" s="352"/>
      <c r="H161" s="352"/>
      <c r="I161" s="352"/>
      <c r="J161" s="352"/>
      <c r="K161" s="352"/>
      <c r="L161" s="352"/>
      <c r="M161" s="352"/>
      <c r="O161" s="352"/>
      <c r="P161" s="353"/>
      <c r="Q161" s="353"/>
      <c r="R161" s="353"/>
      <c r="S161" s="353"/>
      <c r="U161" s="2"/>
      <c r="X161" s="2"/>
      <c r="Z161" s="2"/>
      <c r="AC161" s="2"/>
      <c r="AE161" s="2"/>
      <c r="AH161" s="2"/>
    </row>
    <row r="162" spans="3:34" ht="15" customHeight="1">
      <c r="F162" s="311" t="s">
        <v>64</v>
      </c>
      <c r="G162" s="311"/>
      <c r="H162" s="311"/>
      <c r="I162" s="311"/>
      <c r="J162" s="311"/>
      <c r="K162" s="311"/>
      <c r="L162" s="311"/>
      <c r="M162" s="311"/>
      <c r="O162" s="311" t="s">
        <v>65</v>
      </c>
      <c r="P162" s="311"/>
      <c r="Q162" s="311"/>
      <c r="R162" s="311"/>
      <c r="S162" s="311"/>
      <c r="U162" s="2"/>
      <c r="X162" s="2"/>
      <c r="Z162" s="2"/>
      <c r="AC162" s="2"/>
      <c r="AE162" s="2"/>
      <c r="AH162" s="2"/>
    </row>
    <row r="163" spans="3:34" ht="15" customHeight="1"/>
  </sheetData>
  <mergeCells count="308">
    <mergeCell ref="B10:AI10"/>
    <mergeCell ref="P11:T11"/>
    <mergeCell ref="U11:Y11"/>
    <mergeCell ref="Z11:AD11"/>
    <mergeCell ref="AE11:AI11"/>
    <mergeCell ref="B154:T155"/>
    <mergeCell ref="B156:T157"/>
    <mergeCell ref="H159:L159"/>
    <mergeCell ref="F161:M161"/>
    <mergeCell ref="O161:S161"/>
    <mergeCell ref="P147:S147"/>
    <mergeCell ref="U147:X147"/>
    <mergeCell ref="Z147:AC147"/>
    <mergeCell ref="AE147:AH147"/>
    <mergeCell ref="B148:C148"/>
    <mergeCell ref="D148:O148"/>
    <mergeCell ref="B145:C145"/>
    <mergeCell ref="D145:O145"/>
    <mergeCell ref="B146:C146"/>
    <mergeCell ref="D146:O146"/>
    <mergeCell ref="B147:C147"/>
    <mergeCell ref="D147:O147"/>
    <mergeCell ref="B139:C139"/>
    <mergeCell ref="D139:O139"/>
    <mergeCell ref="F162:M162"/>
    <mergeCell ref="O162:S162"/>
    <mergeCell ref="AF152:AI152"/>
    <mergeCell ref="B153:C153"/>
    <mergeCell ref="D153:O153"/>
    <mergeCell ref="Q153:T153"/>
    <mergeCell ref="V153:Y153"/>
    <mergeCell ref="AA153:AD153"/>
    <mergeCell ref="AF153:AI153"/>
    <mergeCell ref="B150:C152"/>
    <mergeCell ref="D150:O151"/>
    <mergeCell ref="Q150:T151"/>
    <mergeCell ref="V150:Y151"/>
    <mergeCell ref="AA150:AD151"/>
    <mergeCell ref="AF150:AI151"/>
    <mergeCell ref="D152:O152"/>
    <mergeCell ref="Q152:T152"/>
    <mergeCell ref="V152:Y152"/>
    <mergeCell ref="AA152:AD152"/>
    <mergeCell ref="B140:C140"/>
    <mergeCell ref="D140:O140"/>
    <mergeCell ref="B141:C141"/>
    <mergeCell ref="D141:O141"/>
    <mergeCell ref="B136:C136"/>
    <mergeCell ref="D136:O136"/>
    <mergeCell ref="B137:C137"/>
    <mergeCell ref="D137:O137"/>
    <mergeCell ref="B138:C138"/>
    <mergeCell ref="D138:O138"/>
    <mergeCell ref="B133:C133"/>
    <mergeCell ref="D133:O133"/>
    <mergeCell ref="B134:C134"/>
    <mergeCell ref="D134:O134"/>
    <mergeCell ref="B135:C135"/>
    <mergeCell ref="D135:O135"/>
    <mergeCell ref="B123:C123"/>
    <mergeCell ref="D123:O123"/>
    <mergeCell ref="D125:O125"/>
    <mergeCell ref="D126:O126"/>
    <mergeCell ref="B132:C132"/>
    <mergeCell ref="D132:O132"/>
    <mergeCell ref="D131:O131"/>
    <mergeCell ref="B120:C120"/>
    <mergeCell ref="D120:O120"/>
    <mergeCell ref="B121:C121"/>
    <mergeCell ref="D121:O121"/>
    <mergeCell ref="B122:C122"/>
    <mergeCell ref="D122:O122"/>
    <mergeCell ref="B117:C117"/>
    <mergeCell ref="D117:O117"/>
    <mergeCell ref="B118:C118"/>
    <mergeCell ref="D118:O118"/>
    <mergeCell ref="B119:C119"/>
    <mergeCell ref="D119:O119"/>
    <mergeCell ref="B114:C114"/>
    <mergeCell ref="D114:O114"/>
    <mergeCell ref="B115:C115"/>
    <mergeCell ref="D115:O115"/>
    <mergeCell ref="B116:C116"/>
    <mergeCell ref="D116:O116"/>
    <mergeCell ref="B110:C110"/>
    <mergeCell ref="D110:O110"/>
    <mergeCell ref="B111:C111"/>
    <mergeCell ref="D111:O111"/>
    <mergeCell ref="D112:O112"/>
    <mergeCell ref="D113:O113"/>
    <mergeCell ref="B107:C107"/>
    <mergeCell ref="D107:O107"/>
    <mergeCell ref="B108:C108"/>
    <mergeCell ref="D108:O108"/>
    <mergeCell ref="B109:C109"/>
    <mergeCell ref="D109:O109"/>
    <mergeCell ref="B104:C104"/>
    <mergeCell ref="D104:O104"/>
    <mergeCell ref="B105:C105"/>
    <mergeCell ref="D105:O105"/>
    <mergeCell ref="B106:C106"/>
    <mergeCell ref="D106:O106"/>
    <mergeCell ref="D100:O100"/>
    <mergeCell ref="B101:C101"/>
    <mergeCell ref="D101:O101"/>
    <mergeCell ref="B102:C102"/>
    <mergeCell ref="D102:O102"/>
    <mergeCell ref="B103:C103"/>
    <mergeCell ref="D103:O103"/>
    <mergeCell ref="B97:C97"/>
    <mergeCell ref="D97:O97"/>
    <mergeCell ref="B98:C98"/>
    <mergeCell ref="D98:O98"/>
    <mergeCell ref="B99:C99"/>
    <mergeCell ref="D99:O99"/>
    <mergeCell ref="B94:C94"/>
    <mergeCell ref="D94:O94"/>
    <mergeCell ref="B95:C95"/>
    <mergeCell ref="D95:O95"/>
    <mergeCell ref="B96:C96"/>
    <mergeCell ref="D96:O96"/>
    <mergeCell ref="B91:C91"/>
    <mergeCell ref="D91:O91"/>
    <mergeCell ref="B92:C92"/>
    <mergeCell ref="D92:O92"/>
    <mergeCell ref="B93:C93"/>
    <mergeCell ref="D93:O93"/>
    <mergeCell ref="B88:C88"/>
    <mergeCell ref="D88:O88"/>
    <mergeCell ref="B89:C89"/>
    <mergeCell ref="D89:O89"/>
    <mergeCell ref="B90:C90"/>
    <mergeCell ref="D90:O90"/>
    <mergeCell ref="B85:C85"/>
    <mergeCell ref="D85:O85"/>
    <mergeCell ref="B86:C86"/>
    <mergeCell ref="D86:O86"/>
    <mergeCell ref="B87:C87"/>
    <mergeCell ref="D87:O87"/>
    <mergeCell ref="B82:C82"/>
    <mergeCell ref="D82:O82"/>
    <mergeCell ref="B83:C83"/>
    <mergeCell ref="D83:O83"/>
    <mergeCell ref="B84:C84"/>
    <mergeCell ref="D84:O84"/>
    <mergeCell ref="B79:C79"/>
    <mergeCell ref="D79:O79"/>
    <mergeCell ref="B80:C80"/>
    <mergeCell ref="D80:O80"/>
    <mergeCell ref="B81:C81"/>
    <mergeCell ref="D81:O81"/>
    <mergeCell ref="B74:C74"/>
    <mergeCell ref="D74:O74"/>
    <mergeCell ref="B75:C75"/>
    <mergeCell ref="D75:O75"/>
    <mergeCell ref="B76:C76"/>
    <mergeCell ref="D76:O76"/>
    <mergeCell ref="B71:C71"/>
    <mergeCell ref="D71:O71"/>
    <mergeCell ref="B72:C72"/>
    <mergeCell ref="D72:O72"/>
    <mergeCell ref="B73:C73"/>
    <mergeCell ref="D73:O73"/>
    <mergeCell ref="D68:O68"/>
    <mergeCell ref="B69:C69"/>
    <mergeCell ref="D69:O69"/>
    <mergeCell ref="B70:C70"/>
    <mergeCell ref="D70:O70"/>
    <mergeCell ref="D64:O64"/>
    <mergeCell ref="D65:O65"/>
    <mergeCell ref="B66:C66"/>
    <mergeCell ref="D66:O66"/>
    <mergeCell ref="B67:C67"/>
    <mergeCell ref="D67:O67"/>
    <mergeCell ref="B55:C55"/>
    <mergeCell ref="D55:O55"/>
    <mergeCell ref="B56:C56"/>
    <mergeCell ref="D56:O56"/>
    <mergeCell ref="B63:C63"/>
    <mergeCell ref="D63:O63"/>
    <mergeCell ref="B52:C52"/>
    <mergeCell ref="D52:O52"/>
    <mergeCell ref="B53:C53"/>
    <mergeCell ref="D53:O53"/>
    <mergeCell ref="B54:C54"/>
    <mergeCell ref="D54:O54"/>
    <mergeCell ref="B58:C58"/>
    <mergeCell ref="B59:C59"/>
    <mergeCell ref="D58:O58"/>
    <mergeCell ref="D59:O59"/>
    <mergeCell ref="B49:C49"/>
    <mergeCell ref="D49:O49"/>
    <mergeCell ref="B50:C50"/>
    <mergeCell ref="D50:O50"/>
    <mergeCell ref="B51:C51"/>
    <mergeCell ref="D51:O51"/>
    <mergeCell ref="B46:C46"/>
    <mergeCell ref="D46:O46"/>
    <mergeCell ref="B47:C47"/>
    <mergeCell ref="D47:O47"/>
    <mergeCell ref="B48:C48"/>
    <mergeCell ref="D48:O48"/>
    <mergeCell ref="B43:C43"/>
    <mergeCell ref="D43:O43"/>
    <mergeCell ref="B44:C44"/>
    <mergeCell ref="D44:O44"/>
    <mergeCell ref="B45:C45"/>
    <mergeCell ref="D45:O45"/>
    <mergeCell ref="B40:C40"/>
    <mergeCell ref="D40:O40"/>
    <mergeCell ref="B41:C41"/>
    <mergeCell ref="D41:O41"/>
    <mergeCell ref="B42:C42"/>
    <mergeCell ref="D42:O42"/>
    <mergeCell ref="B36:C36"/>
    <mergeCell ref="D36:O36"/>
    <mergeCell ref="B37:C37"/>
    <mergeCell ref="D37:O37"/>
    <mergeCell ref="B38:C38"/>
    <mergeCell ref="B39:C39"/>
    <mergeCell ref="D39:O39"/>
    <mergeCell ref="B32:C32"/>
    <mergeCell ref="B33:C33"/>
    <mergeCell ref="D33:O33"/>
    <mergeCell ref="B34:C34"/>
    <mergeCell ref="D34:O34"/>
    <mergeCell ref="B35:C35"/>
    <mergeCell ref="D35:O35"/>
    <mergeCell ref="B28:C28"/>
    <mergeCell ref="D28:O28"/>
    <mergeCell ref="B29:C29"/>
    <mergeCell ref="D29:O29"/>
    <mergeCell ref="B30:C30"/>
    <mergeCell ref="D30:O30"/>
    <mergeCell ref="B25:C25"/>
    <mergeCell ref="D25:O25"/>
    <mergeCell ref="B26:C26"/>
    <mergeCell ref="D26:O26"/>
    <mergeCell ref="B27:C27"/>
    <mergeCell ref="D27:O27"/>
    <mergeCell ref="B23:C23"/>
    <mergeCell ref="D23:O23"/>
    <mergeCell ref="B24:C24"/>
    <mergeCell ref="D24:O24"/>
    <mergeCell ref="B19:C19"/>
    <mergeCell ref="D19:O19"/>
    <mergeCell ref="B20:C20"/>
    <mergeCell ref="D20:O20"/>
    <mergeCell ref="B21:C21"/>
    <mergeCell ref="D21:O21"/>
    <mergeCell ref="B18:C18"/>
    <mergeCell ref="D18:O18"/>
    <mergeCell ref="B12:C12"/>
    <mergeCell ref="D12:O12"/>
    <mergeCell ref="B13:C13"/>
    <mergeCell ref="D13:O13"/>
    <mergeCell ref="B14:C14"/>
    <mergeCell ref="D14:O14"/>
    <mergeCell ref="B22:C22"/>
    <mergeCell ref="D22:O22"/>
    <mergeCell ref="B1:G4"/>
    <mergeCell ref="H1:AF2"/>
    <mergeCell ref="AG1:AI4"/>
    <mergeCell ref="H3:AF4"/>
    <mergeCell ref="F6:AF6"/>
    <mergeCell ref="AH6:AI6"/>
    <mergeCell ref="D17:O17"/>
    <mergeCell ref="D57:O57"/>
    <mergeCell ref="B57:C57"/>
    <mergeCell ref="B11:E11"/>
    <mergeCell ref="F7:Q7"/>
    <mergeCell ref="S7:T7"/>
    <mergeCell ref="X7:Y7"/>
    <mergeCell ref="AC7:AD7"/>
    <mergeCell ref="AH7:AI7"/>
    <mergeCell ref="F8:Q8"/>
    <mergeCell ref="S8:T8"/>
    <mergeCell ref="X8:Y8"/>
    <mergeCell ref="AC8:AD8"/>
    <mergeCell ref="AH8:AI8"/>
    <mergeCell ref="B15:C15"/>
    <mergeCell ref="D15:O15"/>
    <mergeCell ref="B16:C16"/>
    <mergeCell ref="D16:O16"/>
    <mergeCell ref="D142:O142"/>
    <mergeCell ref="B77:C77"/>
    <mergeCell ref="B78:C78"/>
    <mergeCell ref="D77:O77"/>
    <mergeCell ref="D78:O78"/>
    <mergeCell ref="D143:O143"/>
    <mergeCell ref="D144:O144"/>
    <mergeCell ref="B60:C60"/>
    <mergeCell ref="D60:O60"/>
    <mergeCell ref="B61:C61"/>
    <mergeCell ref="D61:O61"/>
    <mergeCell ref="B124:C124"/>
    <mergeCell ref="D124:O124"/>
    <mergeCell ref="B62:C62"/>
    <mergeCell ref="D62:O62"/>
    <mergeCell ref="B127:C127"/>
    <mergeCell ref="D127:O127"/>
    <mergeCell ref="B128:C128"/>
    <mergeCell ref="D128:O128"/>
    <mergeCell ref="B129:C129"/>
    <mergeCell ref="D129:O129"/>
    <mergeCell ref="B130:C130"/>
    <mergeCell ref="D130:O130"/>
    <mergeCell ref="B68:C68"/>
  </mergeCells>
  <printOptions horizontalCentered="1" verticalCentered="1"/>
  <pageMargins left="0.7" right="0.7" top="0.75" bottom="0.75" header="0.3" footer="0.3"/>
  <pageSetup paperSize="8" scale="76" fitToHeight="0" orientation="portrait" r:id="rId1"/>
  <headerFooter alignWithMargins="0"/>
  <rowBreaks count="1" manualBreakCount="1">
    <brk id="80" min="1" max="19"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P157"/>
  <sheetViews>
    <sheetView tabSelected="1" zoomScale="85" zoomScaleNormal="85" workbookViewId="0">
      <pane xSplit="15" ySplit="4" topLeftCell="P116" activePane="bottomRight" state="frozen"/>
      <selection pane="topRight" activeCell="P1" sqref="P1"/>
      <selection pane="bottomLeft" activeCell="A5" sqref="A5"/>
      <selection pane="bottomRight" activeCell="T140" sqref="T140"/>
    </sheetView>
  </sheetViews>
  <sheetFormatPr defaultColWidth="3.5703125" defaultRowHeight="12.75"/>
  <cols>
    <col min="1" max="1" width="1.5703125" style="2" customWidth="1"/>
    <col min="2" max="4" width="3.5703125" style="2" customWidth="1"/>
    <col min="5" max="5" width="5.7109375" style="2" customWidth="1"/>
    <col min="6" max="6" width="4.42578125" style="2" customWidth="1"/>
    <col min="7" max="7" width="5" style="2" customWidth="1"/>
    <col min="8" max="11" width="3.5703125" style="2" customWidth="1"/>
    <col min="12" max="12" width="9.28515625" style="2" customWidth="1"/>
    <col min="13" max="13" width="4.7109375" style="2" customWidth="1"/>
    <col min="14" max="14" width="13.7109375" style="2" customWidth="1"/>
    <col min="15" max="15" width="34.42578125" style="2" customWidth="1"/>
    <col min="16" max="16" width="10.5703125" style="121" customWidth="1"/>
    <col min="17" max="17" width="12" style="2" customWidth="1"/>
    <col min="18" max="18" width="10.7109375" style="2" customWidth="1"/>
    <col min="19" max="19" width="16.28515625" style="96" customWidth="1"/>
    <col min="20" max="20" width="24.28515625" style="2" customWidth="1"/>
    <col min="21" max="21" width="10.5703125" style="121" customWidth="1"/>
    <col min="22" max="22" width="12" style="2" customWidth="1"/>
    <col min="23" max="23" width="10.7109375" style="2" customWidth="1"/>
    <col min="24" max="24" width="16.28515625" style="96" customWidth="1"/>
    <col min="25" max="25" width="24.28515625" style="2" customWidth="1"/>
    <col min="26" max="26" width="10.5703125" style="121" customWidth="1"/>
    <col min="27" max="27" width="12" style="2" customWidth="1"/>
    <col min="28" max="28" width="10.7109375" style="2" customWidth="1"/>
    <col min="29" max="29" width="16.28515625" style="96" customWidth="1"/>
    <col min="30" max="30" width="24.28515625" style="2" customWidth="1"/>
    <col min="31" max="31" width="10.5703125" style="121" customWidth="1"/>
    <col min="32" max="32" width="12" style="2" customWidth="1"/>
    <col min="33" max="33" width="10.7109375" style="2" customWidth="1"/>
    <col min="34" max="34" width="16.28515625" style="96" customWidth="1"/>
    <col min="35" max="35" width="24.28515625" style="2" customWidth="1"/>
    <col min="36" max="36" width="11.85546875" style="2" customWidth="1"/>
    <col min="37" max="37" width="0.42578125" style="2" customWidth="1"/>
    <col min="38" max="38" width="26.7109375" style="2" customWidth="1"/>
    <col min="39" max="39" width="24.140625" style="2" customWidth="1"/>
    <col min="40" max="40" width="29.42578125" style="2" customWidth="1"/>
    <col min="41" max="41" width="26.7109375" style="2" customWidth="1"/>
    <col min="42" max="42" width="51.42578125" style="2" customWidth="1"/>
    <col min="43" max="16384" width="3.5703125" style="2"/>
  </cols>
  <sheetData>
    <row r="1" spans="2:40" ht="15" customHeight="1">
      <c r="B1" s="196" t="s">
        <v>0</v>
      </c>
      <c r="C1" s="197"/>
      <c r="D1" s="197"/>
      <c r="E1" s="197"/>
      <c r="F1" s="197"/>
      <c r="G1" s="198"/>
      <c r="H1" s="205" t="s">
        <v>1</v>
      </c>
      <c r="I1" s="205"/>
      <c r="J1" s="205"/>
      <c r="K1" s="205"/>
      <c r="L1" s="205"/>
      <c r="M1" s="205"/>
      <c r="N1" s="205"/>
      <c r="O1" s="205"/>
      <c r="P1" s="205"/>
      <c r="Q1" s="205"/>
      <c r="R1" s="205"/>
      <c r="S1" s="205"/>
      <c r="T1" s="205"/>
      <c r="U1" s="205"/>
      <c r="V1" s="205"/>
      <c r="W1" s="205"/>
      <c r="X1" s="205"/>
      <c r="Y1" s="205"/>
      <c r="Z1" s="205"/>
      <c r="AA1" s="205"/>
      <c r="AB1" s="205"/>
      <c r="AC1" s="205"/>
      <c r="AD1" s="205"/>
      <c r="AE1" s="205"/>
      <c r="AF1" s="205"/>
      <c r="AG1" s="206" t="s">
        <v>2</v>
      </c>
      <c r="AH1" s="207"/>
      <c r="AI1" s="208"/>
      <c r="AJ1" s="1"/>
    </row>
    <row r="2" spans="2:40" s="4" customFormat="1" ht="15" customHeight="1">
      <c r="B2" s="199"/>
      <c r="C2" s="200"/>
      <c r="D2" s="200"/>
      <c r="E2" s="200"/>
      <c r="F2" s="200"/>
      <c r="G2" s="201"/>
      <c r="H2" s="205"/>
      <c r="I2" s="205"/>
      <c r="J2" s="205"/>
      <c r="K2" s="205"/>
      <c r="L2" s="205"/>
      <c r="M2" s="205"/>
      <c r="N2" s="205"/>
      <c r="O2" s="205"/>
      <c r="P2" s="205"/>
      <c r="Q2" s="205"/>
      <c r="R2" s="205"/>
      <c r="S2" s="205"/>
      <c r="T2" s="205"/>
      <c r="U2" s="205"/>
      <c r="V2" s="205"/>
      <c r="W2" s="205"/>
      <c r="X2" s="205"/>
      <c r="Y2" s="205"/>
      <c r="Z2" s="205"/>
      <c r="AA2" s="205"/>
      <c r="AB2" s="205"/>
      <c r="AC2" s="205"/>
      <c r="AD2" s="205"/>
      <c r="AE2" s="205"/>
      <c r="AF2" s="205"/>
      <c r="AG2" s="209"/>
      <c r="AH2" s="210"/>
      <c r="AI2" s="211"/>
      <c r="AJ2" s="3"/>
    </row>
    <row r="3" spans="2:40" s="4" customFormat="1" ht="15" customHeight="1">
      <c r="B3" s="199"/>
      <c r="C3" s="200"/>
      <c r="D3" s="200"/>
      <c r="E3" s="200"/>
      <c r="F3" s="200"/>
      <c r="G3" s="201"/>
      <c r="H3" s="215" t="s">
        <v>3</v>
      </c>
      <c r="I3" s="215"/>
      <c r="J3" s="215"/>
      <c r="K3" s="215"/>
      <c r="L3" s="215"/>
      <c r="M3" s="215"/>
      <c r="N3" s="215"/>
      <c r="O3" s="215"/>
      <c r="P3" s="215"/>
      <c r="Q3" s="215"/>
      <c r="R3" s="215"/>
      <c r="S3" s="215"/>
      <c r="T3" s="215"/>
      <c r="U3" s="215"/>
      <c r="V3" s="215"/>
      <c r="W3" s="215"/>
      <c r="X3" s="215"/>
      <c r="Y3" s="215"/>
      <c r="Z3" s="215"/>
      <c r="AA3" s="215"/>
      <c r="AB3" s="215"/>
      <c r="AC3" s="215"/>
      <c r="AD3" s="215"/>
      <c r="AE3" s="215"/>
      <c r="AF3" s="215"/>
      <c r="AG3" s="209"/>
      <c r="AH3" s="210"/>
      <c r="AI3" s="211"/>
      <c r="AJ3" s="3"/>
    </row>
    <row r="4" spans="2:40" s="4" customFormat="1" ht="15" customHeight="1" thickBot="1">
      <c r="B4" s="202"/>
      <c r="C4" s="203"/>
      <c r="D4" s="203"/>
      <c r="E4" s="203"/>
      <c r="F4" s="203"/>
      <c r="G4" s="204"/>
      <c r="H4" s="215"/>
      <c r="I4" s="215"/>
      <c r="J4" s="215"/>
      <c r="K4" s="215"/>
      <c r="L4" s="215"/>
      <c r="M4" s="215"/>
      <c r="N4" s="215"/>
      <c r="O4" s="215"/>
      <c r="P4" s="215"/>
      <c r="Q4" s="215"/>
      <c r="R4" s="215"/>
      <c r="S4" s="215"/>
      <c r="T4" s="215"/>
      <c r="U4" s="215"/>
      <c r="V4" s="215"/>
      <c r="W4" s="215"/>
      <c r="X4" s="215"/>
      <c r="Y4" s="215"/>
      <c r="Z4" s="215"/>
      <c r="AA4" s="215"/>
      <c r="AB4" s="215"/>
      <c r="AC4" s="215"/>
      <c r="AD4" s="215"/>
      <c r="AE4" s="215"/>
      <c r="AF4" s="215"/>
      <c r="AG4" s="212"/>
      <c r="AH4" s="213"/>
      <c r="AI4" s="214"/>
      <c r="AJ4" s="3"/>
    </row>
    <row r="5" spans="2:40" s="4" customFormat="1" ht="10.5" customHeight="1" thickBot="1">
      <c r="P5" s="100"/>
      <c r="S5" s="161"/>
      <c r="U5" s="100"/>
      <c r="X5" s="161"/>
      <c r="Z5" s="100"/>
      <c r="AC5" s="161"/>
      <c r="AE5" s="100"/>
      <c r="AG5" s="162"/>
      <c r="AH5" s="163"/>
      <c r="AI5" s="162"/>
    </row>
    <row r="6" spans="2:40" s="8" customFormat="1" ht="17.25" customHeight="1">
      <c r="B6" s="5" t="s">
        <v>4</v>
      </c>
      <c r="C6" s="6"/>
      <c r="D6" s="6"/>
      <c r="E6" s="6"/>
      <c r="F6" s="216" t="s">
        <v>68</v>
      </c>
      <c r="G6" s="216"/>
      <c r="H6" s="216"/>
      <c r="I6" s="216"/>
      <c r="J6" s="216"/>
      <c r="K6" s="216"/>
      <c r="L6" s="216"/>
      <c r="M6" s="216"/>
      <c r="N6" s="216"/>
      <c r="O6" s="216"/>
      <c r="P6" s="216"/>
      <c r="Q6" s="216"/>
      <c r="R6" s="216"/>
      <c r="S6" s="216"/>
      <c r="T6" s="216"/>
      <c r="U6" s="216"/>
      <c r="V6" s="216"/>
      <c r="W6" s="216"/>
      <c r="X6" s="216"/>
      <c r="Y6" s="216"/>
      <c r="Z6" s="216"/>
      <c r="AA6" s="216"/>
      <c r="AB6" s="216"/>
      <c r="AC6" s="216"/>
      <c r="AD6" s="216"/>
      <c r="AE6" s="216"/>
      <c r="AF6" s="216"/>
      <c r="AG6" s="130" t="s">
        <v>5</v>
      </c>
      <c r="AH6" s="217">
        <v>44872</v>
      </c>
      <c r="AI6" s="218"/>
    </row>
    <row r="7" spans="2:40" s="8" customFormat="1" ht="17.25" customHeight="1">
      <c r="B7" s="9"/>
      <c r="C7" s="10"/>
      <c r="D7" s="10"/>
      <c r="E7" s="10"/>
      <c r="F7" s="224"/>
      <c r="G7" s="224"/>
      <c r="H7" s="224"/>
      <c r="I7" s="224"/>
      <c r="J7" s="224"/>
      <c r="K7" s="224"/>
      <c r="L7" s="224"/>
      <c r="M7" s="224"/>
      <c r="N7" s="224"/>
      <c r="O7" s="224"/>
      <c r="P7" s="224"/>
      <c r="Q7" s="224"/>
      <c r="R7" s="158"/>
      <c r="S7" s="225"/>
      <c r="T7" s="226"/>
      <c r="U7" s="160"/>
      <c r="V7" s="160"/>
      <c r="W7" s="158"/>
      <c r="X7" s="225"/>
      <c r="Y7" s="226"/>
      <c r="Z7" s="160"/>
      <c r="AA7" s="160"/>
      <c r="AB7" s="158"/>
      <c r="AC7" s="225"/>
      <c r="AD7" s="226"/>
      <c r="AE7" s="160"/>
      <c r="AF7" s="160"/>
      <c r="AG7" s="7"/>
      <c r="AH7" s="227"/>
      <c r="AI7" s="228"/>
    </row>
    <row r="8" spans="2:40" s="8" customFormat="1" ht="17.25" customHeight="1">
      <c r="B8" s="9" t="s">
        <v>6</v>
      </c>
      <c r="C8" s="10"/>
      <c r="D8" s="10"/>
      <c r="E8" s="10"/>
      <c r="F8" s="229" t="s">
        <v>7</v>
      </c>
      <c r="G8" s="230"/>
      <c r="H8" s="230"/>
      <c r="I8" s="230"/>
      <c r="J8" s="230"/>
      <c r="K8" s="230"/>
      <c r="L8" s="230"/>
      <c r="M8" s="230"/>
      <c r="N8" s="230"/>
      <c r="O8" s="230"/>
      <c r="P8" s="230"/>
      <c r="Q8" s="230"/>
      <c r="R8" s="158"/>
      <c r="S8" s="231"/>
      <c r="T8" s="231"/>
      <c r="U8" s="159"/>
      <c r="V8" s="159"/>
      <c r="W8" s="158"/>
      <c r="X8" s="231"/>
      <c r="Y8" s="231"/>
      <c r="Z8" s="159"/>
      <c r="AA8" s="159"/>
      <c r="AB8" s="158"/>
      <c r="AC8" s="231"/>
      <c r="AD8" s="231"/>
      <c r="AE8" s="159"/>
      <c r="AF8" s="159"/>
      <c r="AG8" s="7" t="s">
        <v>8</v>
      </c>
      <c r="AH8" s="232"/>
      <c r="AI8" s="233"/>
      <c r="AJ8" s="11"/>
    </row>
    <row r="9" spans="2:40" s="1" customFormat="1" ht="15.75" customHeight="1">
      <c r="B9" s="222"/>
      <c r="C9" s="223"/>
      <c r="D9" s="223"/>
      <c r="E9" s="223"/>
      <c r="F9" s="369"/>
      <c r="G9" s="369"/>
      <c r="H9" s="369"/>
      <c r="I9" s="369"/>
      <c r="J9" s="369"/>
      <c r="K9" s="369"/>
      <c r="L9" s="369"/>
      <c r="M9" s="369"/>
      <c r="N9" s="369"/>
      <c r="O9" s="369"/>
      <c r="P9" s="369"/>
      <c r="Q9" s="369"/>
      <c r="R9" s="370"/>
      <c r="S9" s="370"/>
      <c r="T9" s="370"/>
      <c r="U9" s="153"/>
      <c r="V9" s="153"/>
      <c r="W9" s="370"/>
      <c r="X9" s="370"/>
      <c r="Y9" s="370"/>
      <c r="Z9" s="153"/>
      <c r="AA9" s="153"/>
      <c r="AB9" s="370"/>
      <c r="AC9" s="370"/>
      <c r="AD9" s="370"/>
      <c r="AE9" s="153"/>
      <c r="AF9" s="153"/>
      <c r="AG9" s="380"/>
      <c r="AH9" s="381"/>
      <c r="AI9" s="382"/>
    </row>
    <row r="10" spans="2:40" s="8" customFormat="1" ht="17.25" customHeight="1">
      <c r="B10" s="344" t="s">
        <v>133</v>
      </c>
      <c r="C10" s="345"/>
      <c r="D10" s="345"/>
      <c r="E10" s="345"/>
      <c r="F10" s="345"/>
      <c r="G10" s="345"/>
      <c r="H10" s="345"/>
      <c r="I10" s="345"/>
      <c r="J10" s="345"/>
      <c r="K10" s="345"/>
      <c r="L10" s="345"/>
      <c r="M10" s="345"/>
      <c r="N10" s="345"/>
      <c r="O10" s="345"/>
      <c r="P10" s="345"/>
      <c r="Q10" s="345"/>
      <c r="R10" s="345"/>
      <c r="S10" s="345"/>
      <c r="T10" s="345"/>
      <c r="U10" s="345"/>
      <c r="V10" s="345"/>
      <c r="W10" s="345"/>
      <c r="X10" s="345"/>
      <c r="Y10" s="345"/>
      <c r="Z10" s="345"/>
      <c r="AA10" s="345"/>
      <c r="AB10" s="345"/>
      <c r="AC10" s="345"/>
      <c r="AD10" s="345"/>
      <c r="AE10" s="345"/>
      <c r="AF10" s="345"/>
      <c r="AG10" s="345"/>
      <c r="AH10" s="345"/>
      <c r="AI10" s="346"/>
      <c r="AJ10" s="11"/>
    </row>
    <row r="11" spans="2:40" s="1" customFormat="1" ht="15.75" customHeight="1">
      <c r="B11" s="222"/>
      <c r="C11" s="223"/>
      <c r="D11" s="223"/>
      <c r="E11" s="223"/>
      <c r="F11" s="167"/>
      <c r="G11" s="167"/>
      <c r="H11" s="167"/>
      <c r="I11" s="167"/>
      <c r="J11" s="167"/>
      <c r="K11" s="167"/>
      <c r="L11" s="167"/>
      <c r="M11" s="167"/>
      <c r="N11" s="167"/>
      <c r="O11" s="167"/>
      <c r="P11" s="240" t="s">
        <v>129</v>
      </c>
      <c r="Q11" s="241"/>
      <c r="R11" s="241"/>
      <c r="S11" s="241"/>
      <c r="T11" s="242"/>
      <c r="U11" s="240" t="s">
        <v>130</v>
      </c>
      <c r="V11" s="241"/>
      <c r="W11" s="241"/>
      <c r="X11" s="241"/>
      <c r="Y11" s="242"/>
      <c r="Z11" s="240" t="s">
        <v>131</v>
      </c>
      <c r="AA11" s="241"/>
      <c r="AB11" s="241"/>
      <c r="AC11" s="241"/>
      <c r="AD11" s="242"/>
      <c r="AE11" s="240" t="s">
        <v>132</v>
      </c>
      <c r="AF11" s="241"/>
      <c r="AG11" s="241"/>
      <c r="AH11" s="241"/>
      <c r="AI11" s="242"/>
    </row>
    <row r="12" spans="2:40" s="14" customFormat="1" ht="24.95" customHeight="1">
      <c r="B12" s="238" t="s">
        <v>9</v>
      </c>
      <c r="C12" s="239"/>
      <c r="D12" s="240" t="s">
        <v>10</v>
      </c>
      <c r="E12" s="241"/>
      <c r="F12" s="241"/>
      <c r="G12" s="241"/>
      <c r="H12" s="241"/>
      <c r="I12" s="241"/>
      <c r="J12" s="241"/>
      <c r="K12" s="241"/>
      <c r="L12" s="241"/>
      <c r="M12" s="241"/>
      <c r="N12" s="241"/>
      <c r="O12" s="242"/>
      <c r="P12" s="101" t="s">
        <v>11</v>
      </c>
      <c r="Q12" s="12" t="s">
        <v>12</v>
      </c>
      <c r="R12" s="154" t="s">
        <v>13</v>
      </c>
      <c r="S12" s="155" t="s">
        <v>14</v>
      </c>
      <c r="T12" s="156" t="s">
        <v>15</v>
      </c>
      <c r="U12" s="157" t="s">
        <v>11</v>
      </c>
      <c r="V12" s="154" t="s">
        <v>12</v>
      </c>
      <c r="W12" s="154" t="s">
        <v>13</v>
      </c>
      <c r="X12" s="155" t="s">
        <v>14</v>
      </c>
      <c r="Y12" s="156" t="s">
        <v>15</v>
      </c>
      <c r="Z12" s="157" t="s">
        <v>11</v>
      </c>
      <c r="AA12" s="154" t="s">
        <v>12</v>
      </c>
      <c r="AB12" s="154" t="s">
        <v>13</v>
      </c>
      <c r="AC12" s="155" t="s">
        <v>14</v>
      </c>
      <c r="AD12" s="156" t="s">
        <v>15</v>
      </c>
      <c r="AE12" s="157" t="s">
        <v>11</v>
      </c>
      <c r="AF12" s="154" t="s">
        <v>12</v>
      </c>
      <c r="AG12" s="12" t="s">
        <v>13</v>
      </c>
      <c r="AH12" s="92" t="s">
        <v>14</v>
      </c>
      <c r="AI12" s="13" t="s">
        <v>15</v>
      </c>
      <c r="AJ12" s="1"/>
    </row>
    <row r="13" spans="2:40" s="19" customFormat="1" ht="15" customHeight="1">
      <c r="B13" s="243"/>
      <c r="C13" s="244"/>
      <c r="D13" s="245"/>
      <c r="E13" s="246"/>
      <c r="F13" s="246"/>
      <c r="G13" s="246"/>
      <c r="H13" s="246"/>
      <c r="I13" s="246"/>
      <c r="J13" s="246"/>
      <c r="K13" s="246"/>
      <c r="L13" s="246"/>
      <c r="M13" s="246"/>
      <c r="N13" s="246"/>
      <c r="O13" s="247"/>
      <c r="P13" s="102"/>
      <c r="Q13" s="15"/>
      <c r="R13" s="16"/>
      <c r="S13" s="17"/>
      <c r="T13" s="18"/>
      <c r="U13" s="102"/>
      <c r="V13" s="15"/>
      <c r="W13" s="16"/>
      <c r="X13" s="17"/>
      <c r="Y13" s="18"/>
      <c r="Z13" s="102"/>
      <c r="AA13" s="15"/>
      <c r="AB13" s="16"/>
      <c r="AC13" s="17"/>
      <c r="AD13" s="18"/>
      <c r="AE13" s="371" t="s">
        <v>147</v>
      </c>
      <c r="AF13" s="372"/>
      <c r="AG13" s="372"/>
      <c r="AH13" s="372"/>
      <c r="AI13" s="373"/>
      <c r="AJ13" s="1"/>
    </row>
    <row r="14" spans="2:40" s="23" customFormat="1" ht="15" customHeight="1">
      <c r="B14" s="186" t="s">
        <v>16</v>
      </c>
      <c r="C14" s="187"/>
      <c r="D14" s="248" t="s">
        <v>17</v>
      </c>
      <c r="E14" s="236"/>
      <c r="F14" s="236"/>
      <c r="G14" s="236"/>
      <c r="H14" s="236"/>
      <c r="I14" s="236"/>
      <c r="J14" s="236"/>
      <c r="K14" s="236"/>
      <c r="L14" s="236"/>
      <c r="M14" s="236"/>
      <c r="N14" s="236"/>
      <c r="O14" s="237"/>
      <c r="P14" s="103"/>
      <c r="Q14" s="20"/>
      <c r="R14" s="20"/>
      <c r="S14" s="21"/>
      <c r="T14" s="22"/>
      <c r="U14" s="103"/>
      <c r="V14" s="20"/>
      <c r="W14" s="20"/>
      <c r="X14" s="21"/>
      <c r="Y14" s="22"/>
      <c r="Z14" s="103"/>
      <c r="AA14" s="20"/>
      <c r="AB14" s="20"/>
      <c r="AC14" s="21"/>
      <c r="AD14" s="22"/>
      <c r="AE14" s="374"/>
      <c r="AF14" s="375"/>
      <c r="AG14" s="375"/>
      <c r="AH14" s="375"/>
      <c r="AI14" s="376"/>
      <c r="AJ14" s="1"/>
      <c r="AN14" s="24"/>
    </row>
    <row r="15" spans="2:40" s="19" customFormat="1" ht="15" customHeight="1">
      <c r="B15" s="181"/>
      <c r="C15" s="234"/>
      <c r="D15" s="219" t="s">
        <v>18</v>
      </c>
      <c r="E15" s="220"/>
      <c r="F15" s="220"/>
      <c r="G15" s="220"/>
      <c r="H15" s="220"/>
      <c r="I15" s="220"/>
      <c r="J15" s="220"/>
      <c r="K15" s="220"/>
      <c r="L15" s="220"/>
      <c r="M15" s="220"/>
      <c r="N15" s="220"/>
      <c r="O15" s="221"/>
      <c r="P15" s="104"/>
      <c r="Q15" s="25" t="s">
        <v>19</v>
      </c>
      <c r="R15" s="26">
        <v>1</v>
      </c>
      <c r="S15" s="27">
        <v>30000</v>
      </c>
      <c r="T15" s="28">
        <f>S15*R15</f>
        <v>30000</v>
      </c>
      <c r="U15" s="104"/>
      <c r="V15" s="25" t="s">
        <v>19</v>
      </c>
      <c r="W15" s="26">
        <v>1</v>
      </c>
      <c r="X15" s="27">
        <v>50000</v>
      </c>
      <c r="Y15" s="28">
        <f>X15*W15</f>
        <v>50000</v>
      </c>
      <c r="Z15" s="104"/>
      <c r="AA15" s="25" t="s">
        <v>19</v>
      </c>
      <c r="AB15" s="26">
        <v>1</v>
      </c>
      <c r="AC15" s="27">
        <v>45000</v>
      </c>
      <c r="AD15" s="28">
        <f>AC15*AB15</f>
        <v>45000</v>
      </c>
      <c r="AE15" s="374"/>
      <c r="AF15" s="375"/>
      <c r="AG15" s="375"/>
      <c r="AH15" s="375"/>
      <c r="AI15" s="376"/>
      <c r="AJ15" s="1"/>
      <c r="AN15" s="29"/>
    </row>
    <row r="16" spans="2:40" s="19" customFormat="1" ht="15" customHeight="1">
      <c r="B16" s="181"/>
      <c r="C16" s="234"/>
      <c r="D16" s="219" t="s">
        <v>20</v>
      </c>
      <c r="E16" s="220"/>
      <c r="F16" s="220"/>
      <c r="G16" s="220"/>
      <c r="H16" s="220"/>
      <c r="I16" s="220"/>
      <c r="J16" s="220"/>
      <c r="K16" s="220"/>
      <c r="L16" s="220"/>
      <c r="M16" s="220"/>
      <c r="N16" s="220"/>
      <c r="O16" s="221"/>
      <c r="P16" s="104"/>
      <c r="Q16" s="25" t="s">
        <v>19</v>
      </c>
      <c r="R16" s="26">
        <v>1</v>
      </c>
      <c r="S16" s="27">
        <v>20000</v>
      </c>
      <c r="T16" s="28">
        <f>S16*R16</f>
        <v>20000</v>
      </c>
      <c r="U16" s="104"/>
      <c r="V16" s="25" t="s">
        <v>19</v>
      </c>
      <c r="W16" s="26">
        <v>1</v>
      </c>
      <c r="X16" s="27">
        <v>30000</v>
      </c>
      <c r="Y16" s="28">
        <f>X16*W16</f>
        <v>30000</v>
      </c>
      <c r="Z16" s="104"/>
      <c r="AA16" s="25" t="s">
        <v>19</v>
      </c>
      <c r="AB16" s="26">
        <v>1</v>
      </c>
      <c r="AC16" s="27">
        <v>60000</v>
      </c>
      <c r="AD16" s="28">
        <f>AC16*AB16</f>
        <v>60000</v>
      </c>
      <c r="AE16" s="374"/>
      <c r="AF16" s="375"/>
      <c r="AG16" s="375"/>
      <c r="AH16" s="375"/>
      <c r="AI16" s="376"/>
      <c r="AJ16" s="1"/>
    </row>
    <row r="17" spans="2:36" s="19" customFormat="1" ht="15" customHeight="1">
      <c r="B17" s="186">
        <v>1</v>
      </c>
      <c r="C17" s="187"/>
      <c r="D17" s="235" t="s">
        <v>101</v>
      </c>
      <c r="E17" s="236"/>
      <c r="F17" s="236"/>
      <c r="G17" s="236"/>
      <c r="H17" s="236"/>
      <c r="I17" s="236"/>
      <c r="J17" s="236"/>
      <c r="K17" s="236"/>
      <c r="L17" s="236"/>
      <c r="M17" s="236"/>
      <c r="N17" s="236"/>
      <c r="O17" s="237"/>
      <c r="P17" s="104"/>
      <c r="Q17" s="25"/>
      <c r="R17" s="30"/>
      <c r="S17" s="27"/>
      <c r="T17" s="28"/>
      <c r="U17" s="104"/>
      <c r="V17" s="25"/>
      <c r="W17" s="30"/>
      <c r="X17" s="27"/>
      <c r="Y17" s="28"/>
      <c r="Z17" s="104"/>
      <c r="AA17" s="25"/>
      <c r="AB17" s="30"/>
      <c r="AC17" s="27"/>
      <c r="AD17" s="28"/>
      <c r="AE17" s="374"/>
      <c r="AF17" s="375"/>
      <c r="AG17" s="375"/>
      <c r="AH17" s="375"/>
      <c r="AI17" s="376"/>
      <c r="AJ17" s="1"/>
    </row>
    <row r="18" spans="2:36" s="19" customFormat="1" ht="15" customHeight="1">
      <c r="B18" s="181"/>
      <c r="C18" s="234"/>
      <c r="D18" s="235" t="s">
        <v>102</v>
      </c>
      <c r="E18" s="236"/>
      <c r="F18" s="236"/>
      <c r="G18" s="236"/>
      <c r="H18" s="236"/>
      <c r="I18" s="236"/>
      <c r="J18" s="236"/>
      <c r="K18" s="236"/>
      <c r="L18" s="236"/>
      <c r="M18" s="236"/>
      <c r="N18" s="236"/>
      <c r="O18" s="237"/>
      <c r="P18" s="104"/>
      <c r="Q18" s="25" t="s">
        <v>21</v>
      </c>
      <c r="R18" s="30">
        <v>220</v>
      </c>
      <c r="S18" s="93">
        <v>31.25</v>
      </c>
      <c r="T18" s="28">
        <f t="shared" ref="T18:T41" si="0">S18*R18</f>
        <v>6875</v>
      </c>
      <c r="U18" s="104"/>
      <c r="V18" s="25" t="s">
        <v>21</v>
      </c>
      <c r="W18" s="30">
        <v>220</v>
      </c>
      <c r="X18" s="93">
        <v>30</v>
      </c>
      <c r="Y18" s="28">
        <f t="shared" ref="Y18:Y29" si="1">X18*W18</f>
        <v>6600</v>
      </c>
      <c r="Z18" s="104"/>
      <c r="AA18" s="25" t="s">
        <v>21</v>
      </c>
      <c r="AB18" s="30">
        <v>250</v>
      </c>
      <c r="AC18" s="93">
        <v>25</v>
      </c>
      <c r="AD18" s="28">
        <f t="shared" ref="AD18:AD29" si="2">AC18*AB18</f>
        <v>6250</v>
      </c>
      <c r="AE18" s="374"/>
      <c r="AF18" s="375"/>
      <c r="AG18" s="375"/>
      <c r="AH18" s="375"/>
      <c r="AI18" s="376"/>
      <c r="AJ18" s="1"/>
    </row>
    <row r="19" spans="2:36" s="19" customFormat="1" ht="15" customHeight="1">
      <c r="B19" s="181"/>
      <c r="C19" s="234"/>
      <c r="D19" s="235" t="s">
        <v>103</v>
      </c>
      <c r="E19" s="249"/>
      <c r="F19" s="249"/>
      <c r="G19" s="249"/>
      <c r="H19" s="249"/>
      <c r="I19" s="249"/>
      <c r="J19" s="249"/>
      <c r="K19" s="249"/>
      <c r="L19" s="249"/>
      <c r="M19" s="249"/>
      <c r="N19" s="249"/>
      <c r="O19" s="250"/>
      <c r="P19" s="104"/>
      <c r="Q19" s="25" t="s">
        <v>22</v>
      </c>
      <c r="R19" s="30">
        <v>3</v>
      </c>
      <c r="S19" s="93">
        <v>500</v>
      </c>
      <c r="T19" s="28">
        <f t="shared" si="0"/>
        <v>1500</v>
      </c>
      <c r="U19" s="104"/>
      <c r="V19" s="25" t="s">
        <v>22</v>
      </c>
      <c r="W19" s="30">
        <v>3</v>
      </c>
      <c r="X19" s="93">
        <v>250</v>
      </c>
      <c r="Y19" s="28">
        <f t="shared" si="1"/>
        <v>750</v>
      </c>
      <c r="Z19" s="104"/>
      <c r="AA19" s="25" t="s">
        <v>22</v>
      </c>
      <c r="AB19" s="30">
        <v>4</v>
      </c>
      <c r="AC19" s="93">
        <v>500</v>
      </c>
      <c r="AD19" s="28">
        <f t="shared" si="2"/>
        <v>2000</v>
      </c>
      <c r="AE19" s="374"/>
      <c r="AF19" s="375"/>
      <c r="AG19" s="375"/>
      <c r="AH19" s="375"/>
      <c r="AI19" s="376"/>
      <c r="AJ19" s="1"/>
    </row>
    <row r="20" spans="2:36" s="19" customFormat="1" ht="15" customHeight="1">
      <c r="B20" s="181"/>
      <c r="C20" s="234"/>
      <c r="D20" s="235" t="s">
        <v>104</v>
      </c>
      <c r="E20" s="249"/>
      <c r="F20" s="249"/>
      <c r="G20" s="249"/>
      <c r="H20" s="249"/>
      <c r="I20" s="249"/>
      <c r="J20" s="249"/>
      <c r="K20" s="249"/>
      <c r="L20" s="249"/>
      <c r="M20" s="249"/>
      <c r="N20" s="249"/>
      <c r="O20" s="250"/>
      <c r="P20" s="104"/>
      <c r="Q20" s="25" t="s">
        <v>22</v>
      </c>
      <c r="R20" s="30">
        <v>3</v>
      </c>
      <c r="S20" s="93">
        <v>550</v>
      </c>
      <c r="T20" s="28">
        <f t="shared" si="0"/>
        <v>1650</v>
      </c>
      <c r="U20" s="104"/>
      <c r="V20" s="25" t="s">
        <v>22</v>
      </c>
      <c r="W20" s="30">
        <v>3</v>
      </c>
      <c r="X20" s="93">
        <v>250</v>
      </c>
      <c r="Y20" s="28">
        <f t="shared" si="1"/>
        <v>750</v>
      </c>
      <c r="Z20" s="104"/>
      <c r="AA20" s="25" t="s">
        <v>22</v>
      </c>
      <c r="AB20" s="30">
        <v>8</v>
      </c>
      <c r="AC20" s="93">
        <v>650</v>
      </c>
      <c r="AD20" s="28">
        <f t="shared" si="2"/>
        <v>5200</v>
      </c>
      <c r="AE20" s="374"/>
      <c r="AF20" s="375"/>
      <c r="AG20" s="375"/>
      <c r="AH20" s="375"/>
      <c r="AI20" s="376"/>
      <c r="AJ20" s="1"/>
    </row>
    <row r="21" spans="2:36" s="19" customFormat="1" ht="15" customHeight="1">
      <c r="B21" s="181"/>
      <c r="C21" s="234"/>
      <c r="D21" s="235" t="s">
        <v>105</v>
      </c>
      <c r="E21" s="249"/>
      <c r="F21" s="249"/>
      <c r="G21" s="249"/>
      <c r="H21" s="249"/>
      <c r="I21" s="249"/>
      <c r="J21" s="249"/>
      <c r="K21" s="249"/>
      <c r="L21" s="249"/>
      <c r="M21" s="249"/>
      <c r="N21" s="249"/>
      <c r="O21" s="250"/>
      <c r="P21" s="104"/>
      <c r="Q21" s="25" t="s">
        <v>22</v>
      </c>
      <c r="R21" s="30">
        <v>3</v>
      </c>
      <c r="S21" s="93">
        <v>1100</v>
      </c>
      <c r="T21" s="28">
        <f t="shared" si="0"/>
        <v>3300</v>
      </c>
      <c r="U21" s="104"/>
      <c r="V21" s="25" t="s">
        <v>22</v>
      </c>
      <c r="W21" s="30">
        <v>3</v>
      </c>
      <c r="X21" s="93">
        <v>400</v>
      </c>
      <c r="Y21" s="28">
        <f t="shared" si="1"/>
        <v>1200</v>
      </c>
      <c r="Z21" s="104"/>
      <c r="AA21" s="25" t="s">
        <v>22</v>
      </c>
      <c r="AB21" s="30">
        <v>4</v>
      </c>
      <c r="AC21" s="93">
        <v>700</v>
      </c>
      <c r="AD21" s="28">
        <f t="shared" si="2"/>
        <v>2800</v>
      </c>
      <c r="AE21" s="374"/>
      <c r="AF21" s="375"/>
      <c r="AG21" s="375"/>
      <c r="AH21" s="375"/>
      <c r="AI21" s="376"/>
      <c r="AJ21" s="1"/>
    </row>
    <row r="22" spans="2:36" s="19" customFormat="1" ht="15" customHeight="1">
      <c r="B22" s="181"/>
      <c r="C22" s="234"/>
      <c r="D22" s="235" t="s">
        <v>106</v>
      </c>
      <c r="E22" s="249"/>
      <c r="F22" s="249"/>
      <c r="G22" s="249"/>
      <c r="H22" s="249"/>
      <c r="I22" s="249"/>
      <c r="J22" s="249"/>
      <c r="K22" s="249"/>
      <c r="L22" s="249"/>
      <c r="M22" s="249"/>
      <c r="N22" s="249"/>
      <c r="O22" s="250"/>
      <c r="P22" s="104"/>
      <c r="Q22" s="25" t="s">
        <v>22</v>
      </c>
      <c r="R22" s="30">
        <v>16</v>
      </c>
      <c r="S22" s="93">
        <v>300</v>
      </c>
      <c r="T22" s="28">
        <f t="shared" si="0"/>
        <v>4800</v>
      </c>
      <c r="U22" s="104"/>
      <c r="V22" s="25" t="s">
        <v>22</v>
      </c>
      <c r="W22" s="30">
        <v>16</v>
      </c>
      <c r="X22" s="93">
        <v>150</v>
      </c>
      <c r="Y22" s="28">
        <f t="shared" si="1"/>
        <v>2400</v>
      </c>
      <c r="Z22" s="104"/>
      <c r="AA22" s="25" t="s">
        <v>22</v>
      </c>
      <c r="AB22" s="30">
        <v>14</v>
      </c>
      <c r="AC22" s="93">
        <v>420</v>
      </c>
      <c r="AD22" s="28">
        <f t="shared" si="2"/>
        <v>5880</v>
      </c>
      <c r="AE22" s="374"/>
      <c r="AF22" s="375"/>
      <c r="AG22" s="375"/>
      <c r="AH22" s="375"/>
      <c r="AI22" s="376"/>
      <c r="AJ22" s="1"/>
    </row>
    <row r="23" spans="2:36" s="19" customFormat="1" ht="15" customHeight="1">
      <c r="B23" s="181"/>
      <c r="C23" s="234"/>
      <c r="D23" s="235" t="s">
        <v>107</v>
      </c>
      <c r="E23" s="249"/>
      <c r="F23" s="249"/>
      <c r="G23" s="249"/>
      <c r="H23" s="249"/>
      <c r="I23" s="249"/>
      <c r="J23" s="249"/>
      <c r="K23" s="249"/>
      <c r="L23" s="249"/>
      <c r="M23" s="249"/>
      <c r="N23" s="249"/>
      <c r="O23" s="250"/>
      <c r="P23" s="104"/>
      <c r="Q23" s="25" t="s">
        <v>22</v>
      </c>
      <c r="R23" s="30">
        <v>220</v>
      </c>
      <c r="S23" s="93">
        <v>18.75</v>
      </c>
      <c r="T23" s="28">
        <f t="shared" si="0"/>
        <v>4125</v>
      </c>
      <c r="U23" s="104"/>
      <c r="V23" s="25" t="s">
        <v>22</v>
      </c>
      <c r="W23" s="30">
        <v>220</v>
      </c>
      <c r="X23" s="93">
        <v>50</v>
      </c>
      <c r="Y23" s="28">
        <f t="shared" si="1"/>
        <v>11000</v>
      </c>
      <c r="Z23" s="104"/>
      <c r="AA23" s="25" t="s">
        <v>22</v>
      </c>
      <c r="AB23" s="30">
        <v>250</v>
      </c>
      <c r="AC23" s="93">
        <v>15</v>
      </c>
      <c r="AD23" s="28">
        <f t="shared" si="2"/>
        <v>3750</v>
      </c>
      <c r="AE23" s="374"/>
      <c r="AF23" s="375"/>
      <c r="AG23" s="375"/>
      <c r="AH23" s="375"/>
      <c r="AI23" s="376"/>
      <c r="AJ23" s="1"/>
    </row>
    <row r="24" spans="2:36" s="19" customFormat="1" ht="15" customHeight="1">
      <c r="B24" s="181"/>
      <c r="C24" s="234"/>
      <c r="D24" s="235" t="s">
        <v>108</v>
      </c>
      <c r="E24" s="249"/>
      <c r="F24" s="249"/>
      <c r="G24" s="249"/>
      <c r="H24" s="249"/>
      <c r="I24" s="249"/>
      <c r="J24" s="249"/>
      <c r="K24" s="249"/>
      <c r="L24" s="249"/>
      <c r="M24" s="249"/>
      <c r="N24" s="249"/>
      <c r="O24" s="250"/>
      <c r="P24" s="104"/>
      <c r="Q24" s="25" t="s">
        <v>22</v>
      </c>
      <c r="R24" s="30">
        <v>2</v>
      </c>
      <c r="S24" s="93">
        <v>1500</v>
      </c>
      <c r="T24" s="28">
        <f t="shared" si="0"/>
        <v>3000</v>
      </c>
      <c r="U24" s="104"/>
      <c r="V24" s="25" t="s">
        <v>22</v>
      </c>
      <c r="W24" s="30">
        <v>2</v>
      </c>
      <c r="X24" s="93">
        <v>1000</v>
      </c>
      <c r="Y24" s="28">
        <f t="shared" si="1"/>
        <v>2000</v>
      </c>
      <c r="Z24" s="104"/>
      <c r="AA24" s="25" t="s">
        <v>22</v>
      </c>
      <c r="AB24" s="30">
        <v>2</v>
      </c>
      <c r="AC24" s="93">
        <v>800</v>
      </c>
      <c r="AD24" s="28">
        <f t="shared" si="2"/>
        <v>1600</v>
      </c>
      <c r="AE24" s="374"/>
      <c r="AF24" s="375"/>
      <c r="AG24" s="375"/>
      <c r="AH24" s="375"/>
      <c r="AI24" s="376"/>
      <c r="AJ24" s="1"/>
    </row>
    <row r="25" spans="2:36" s="19" customFormat="1" ht="15" customHeight="1">
      <c r="B25" s="181"/>
      <c r="C25" s="234"/>
      <c r="D25" s="235" t="s">
        <v>109</v>
      </c>
      <c r="E25" s="249"/>
      <c r="F25" s="249"/>
      <c r="G25" s="249"/>
      <c r="H25" s="249"/>
      <c r="I25" s="249"/>
      <c r="J25" s="249"/>
      <c r="K25" s="249"/>
      <c r="L25" s="249"/>
      <c r="M25" s="249"/>
      <c r="N25" s="249"/>
      <c r="O25" s="250"/>
      <c r="P25" s="104"/>
      <c r="Q25" s="25" t="s">
        <v>23</v>
      </c>
      <c r="R25" s="30">
        <v>10</v>
      </c>
      <c r="S25" s="93">
        <v>70</v>
      </c>
      <c r="T25" s="28">
        <f t="shared" si="0"/>
        <v>700</v>
      </c>
      <c r="U25" s="104"/>
      <c r="V25" s="25" t="s">
        <v>23</v>
      </c>
      <c r="W25" s="30">
        <v>10</v>
      </c>
      <c r="X25" s="93">
        <v>120</v>
      </c>
      <c r="Y25" s="28">
        <f t="shared" si="1"/>
        <v>1200</v>
      </c>
      <c r="Z25" s="104"/>
      <c r="AA25" s="25" t="s">
        <v>23</v>
      </c>
      <c r="AB25" s="30">
        <v>10</v>
      </c>
      <c r="AC25" s="93">
        <v>60</v>
      </c>
      <c r="AD25" s="28">
        <f t="shared" si="2"/>
        <v>600</v>
      </c>
      <c r="AE25" s="374"/>
      <c r="AF25" s="375"/>
      <c r="AG25" s="375"/>
      <c r="AH25" s="375"/>
      <c r="AI25" s="376"/>
      <c r="AJ25" s="1"/>
    </row>
    <row r="26" spans="2:36" s="19" customFormat="1" ht="15" customHeight="1">
      <c r="B26" s="181"/>
      <c r="C26" s="234"/>
      <c r="D26" s="235" t="s">
        <v>110</v>
      </c>
      <c r="E26" s="249"/>
      <c r="F26" s="249"/>
      <c r="G26" s="249"/>
      <c r="H26" s="249"/>
      <c r="I26" s="249"/>
      <c r="J26" s="249"/>
      <c r="K26" s="249"/>
      <c r="L26" s="249"/>
      <c r="M26" s="249"/>
      <c r="N26" s="249"/>
      <c r="O26" s="250"/>
      <c r="P26" s="104"/>
      <c r="Q26" s="25" t="s">
        <v>19</v>
      </c>
      <c r="R26" s="30">
        <v>1</v>
      </c>
      <c r="S26" s="93">
        <v>4000</v>
      </c>
      <c r="T26" s="28">
        <f t="shared" si="0"/>
        <v>4000</v>
      </c>
      <c r="U26" s="104"/>
      <c r="V26" s="25" t="s">
        <v>19</v>
      </c>
      <c r="W26" s="30">
        <v>1</v>
      </c>
      <c r="X26" s="93">
        <v>5000</v>
      </c>
      <c r="Y26" s="28">
        <f t="shared" si="1"/>
        <v>5000</v>
      </c>
      <c r="Z26" s="104"/>
      <c r="AA26" s="25" t="s">
        <v>19</v>
      </c>
      <c r="AB26" s="30">
        <v>1</v>
      </c>
      <c r="AC26" s="93">
        <v>3000</v>
      </c>
      <c r="AD26" s="28">
        <f t="shared" si="2"/>
        <v>3000</v>
      </c>
      <c r="AE26" s="374"/>
      <c r="AF26" s="375"/>
      <c r="AG26" s="375"/>
      <c r="AH26" s="375"/>
      <c r="AI26" s="376"/>
      <c r="AJ26" s="1"/>
    </row>
    <row r="27" spans="2:36" s="19" customFormat="1" ht="15" customHeight="1">
      <c r="B27" s="181"/>
      <c r="C27" s="234"/>
      <c r="D27" s="251" t="s">
        <v>111</v>
      </c>
      <c r="E27" s="252"/>
      <c r="F27" s="252"/>
      <c r="G27" s="252"/>
      <c r="H27" s="252"/>
      <c r="I27" s="252"/>
      <c r="J27" s="252"/>
      <c r="K27" s="252"/>
      <c r="L27" s="252"/>
      <c r="M27" s="252"/>
      <c r="N27" s="252"/>
      <c r="O27" s="253"/>
      <c r="P27" s="105"/>
      <c r="Q27" s="25" t="s">
        <v>22</v>
      </c>
      <c r="R27" s="31">
        <v>4</v>
      </c>
      <c r="S27" s="93">
        <v>4500</v>
      </c>
      <c r="T27" s="28">
        <f t="shared" si="0"/>
        <v>18000</v>
      </c>
      <c r="U27" s="105"/>
      <c r="V27" s="25" t="s">
        <v>22</v>
      </c>
      <c r="W27" s="31">
        <v>4</v>
      </c>
      <c r="X27" s="93">
        <v>1800</v>
      </c>
      <c r="Y27" s="28">
        <f t="shared" si="1"/>
        <v>7200</v>
      </c>
      <c r="Z27" s="105"/>
      <c r="AA27" s="25" t="s">
        <v>22</v>
      </c>
      <c r="AB27" s="31">
        <v>2</v>
      </c>
      <c r="AC27" s="93">
        <v>4500</v>
      </c>
      <c r="AD27" s="28">
        <f t="shared" si="2"/>
        <v>9000</v>
      </c>
      <c r="AE27" s="374"/>
      <c r="AF27" s="375"/>
      <c r="AG27" s="375"/>
      <c r="AH27" s="375"/>
      <c r="AI27" s="376"/>
      <c r="AJ27" s="1"/>
    </row>
    <row r="28" spans="2:36" s="19" customFormat="1" ht="15" customHeight="1">
      <c r="B28" s="181"/>
      <c r="C28" s="234"/>
      <c r="D28" s="251" t="s">
        <v>112</v>
      </c>
      <c r="E28" s="252"/>
      <c r="F28" s="252"/>
      <c r="G28" s="252"/>
      <c r="H28" s="252"/>
      <c r="I28" s="252"/>
      <c r="J28" s="252"/>
      <c r="K28" s="252"/>
      <c r="L28" s="252"/>
      <c r="M28" s="252"/>
      <c r="N28" s="252"/>
      <c r="O28" s="253"/>
      <c r="P28" s="105"/>
      <c r="Q28" s="25" t="s">
        <v>22</v>
      </c>
      <c r="R28" s="31">
        <v>4</v>
      </c>
      <c r="S28" s="93">
        <v>4500</v>
      </c>
      <c r="T28" s="28">
        <f t="shared" si="0"/>
        <v>18000</v>
      </c>
      <c r="U28" s="105"/>
      <c r="V28" s="25" t="s">
        <v>22</v>
      </c>
      <c r="W28" s="31">
        <v>4</v>
      </c>
      <c r="X28" s="93">
        <v>1800</v>
      </c>
      <c r="Y28" s="28">
        <f t="shared" si="1"/>
        <v>7200</v>
      </c>
      <c r="Z28" s="105"/>
      <c r="AA28" s="25" t="s">
        <v>22</v>
      </c>
      <c r="AB28" s="31">
        <v>2</v>
      </c>
      <c r="AC28" s="93">
        <v>4500</v>
      </c>
      <c r="AD28" s="28">
        <f t="shared" si="2"/>
        <v>9000</v>
      </c>
      <c r="AE28" s="374"/>
      <c r="AF28" s="375"/>
      <c r="AG28" s="375"/>
      <c r="AH28" s="375"/>
      <c r="AI28" s="376"/>
      <c r="AJ28" s="1"/>
    </row>
    <row r="29" spans="2:36" s="19" customFormat="1" ht="15" customHeight="1">
      <c r="B29" s="181"/>
      <c r="C29" s="234"/>
      <c r="D29" s="235" t="s">
        <v>113</v>
      </c>
      <c r="E29" s="249"/>
      <c r="F29" s="249"/>
      <c r="G29" s="249"/>
      <c r="H29" s="249"/>
      <c r="I29" s="249"/>
      <c r="J29" s="249"/>
      <c r="K29" s="249"/>
      <c r="L29" s="249"/>
      <c r="M29" s="249"/>
      <c r="N29" s="249"/>
      <c r="O29" s="250"/>
      <c r="P29" s="105"/>
      <c r="Q29" s="25" t="s">
        <v>19</v>
      </c>
      <c r="R29" s="31">
        <v>1</v>
      </c>
      <c r="S29" s="93">
        <v>7000</v>
      </c>
      <c r="T29" s="28">
        <f t="shared" si="0"/>
        <v>7000</v>
      </c>
      <c r="U29" s="105"/>
      <c r="V29" s="25" t="s">
        <v>19</v>
      </c>
      <c r="W29" s="31">
        <v>1</v>
      </c>
      <c r="X29" s="93">
        <v>5000</v>
      </c>
      <c r="Y29" s="28">
        <f t="shared" si="1"/>
        <v>5000</v>
      </c>
      <c r="Z29" s="105"/>
      <c r="AA29" s="25" t="s">
        <v>19</v>
      </c>
      <c r="AB29" s="31">
        <v>1</v>
      </c>
      <c r="AC29" s="93">
        <v>4200</v>
      </c>
      <c r="AD29" s="28">
        <f t="shared" si="2"/>
        <v>4200</v>
      </c>
      <c r="AE29" s="374"/>
      <c r="AF29" s="375"/>
      <c r="AG29" s="375"/>
      <c r="AH29" s="375"/>
      <c r="AI29" s="376"/>
      <c r="AJ29" s="1"/>
    </row>
    <row r="30" spans="2:36" s="19" customFormat="1" ht="15" customHeight="1">
      <c r="B30" s="134"/>
      <c r="C30" s="135"/>
      <c r="D30" s="136"/>
      <c r="E30" s="137"/>
      <c r="F30" s="137"/>
      <c r="G30" s="137"/>
      <c r="H30" s="137"/>
      <c r="I30" s="137"/>
      <c r="J30" s="137"/>
      <c r="K30" s="137"/>
      <c r="L30" s="137"/>
      <c r="M30" s="137"/>
      <c r="N30" s="137"/>
      <c r="O30" s="32" t="s">
        <v>24</v>
      </c>
      <c r="P30" s="105"/>
      <c r="Q30" s="25"/>
      <c r="R30" s="31"/>
      <c r="S30" s="93"/>
      <c r="T30" s="24">
        <f>SUM(T15:T29)</f>
        <v>122950</v>
      </c>
      <c r="U30" s="105"/>
      <c r="V30" s="25"/>
      <c r="W30" s="31"/>
      <c r="X30" s="93"/>
      <c r="Y30" s="24">
        <f>SUM(Y15:Y29)</f>
        <v>130300</v>
      </c>
      <c r="Z30" s="105"/>
      <c r="AA30" s="25"/>
      <c r="AB30" s="31"/>
      <c r="AC30" s="93"/>
      <c r="AD30" s="24">
        <f>SUM(AD15:AD29)</f>
        <v>158280</v>
      </c>
      <c r="AE30" s="374"/>
      <c r="AF30" s="375"/>
      <c r="AG30" s="375"/>
      <c r="AH30" s="375"/>
      <c r="AI30" s="376"/>
      <c r="AJ30" s="1"/>
    </row>
    <row r="31" spans="2:36" s="19" customFormat="1" ht="15" customHeight="1">
      <c r="B31" s="186">
        <v>2</v>
      </c>
      <c r="C31" s="187"/>
      <c r="D31" s="136" t="s">
        <v>25</v>
      </c>
      <c r="E31" s="137"/>
      <c r="F31" s="137"/>
      <c r="G31" s="137"/>
      <c r="H31" s="137"/>
      <c r="I31" s="137"/>
      <c r="J31" s="137"/>
      <c r="K31" s="137"/>
      <c r="L31" s="137"/>
      <c r="M31" s="137"/>
      <c r="N31" s="137"/>
      <c r="O31" s="138"/>
      <c r="P31" s="105"/>
      <c r="Q31" s="25"/>
      <c r="R31" s="31"/>
      <c r="S31" s="93"/>
      <c r="T31" s="28"/>
      <c r="U31" s="105"/>
      <c r="V31" s="25"/>
      <c r="W31" s="31"/>
      <c r="X31" s="93"/>
      <c r="Y31" s="28"/>
      <c r="Z31" s="105"/>
      <c r="AA31" s="25"/>
      <c r="AB31" s="31"/>
      <c r="AC31" s="93"/>
      <c r="AD31" s="28"/>
      <c r="AE31" s="374"/>
      <c r="AF31" s="375"/>
      <c r="AG31" s="375"/>
      <c r="AH31" s="375"/>
      <c r="AI31" s="376"/>
      <c r="AJ31" s="1"/>
    </row>
    <row r="32" spans="2:36" s="19" customFormat="1" ht="15" customHeight="1">
      <c r="B32" s="254"/>
      <c r="C32" s="255"/>
      <c r="D32" s="178" t="s">
        <v>26</v>
      </c>
      <c r="E32" s="179"/>
      <c r="F32" s="179"/>
      <c r="G32" s="179"/>
      <c r="H32" s="179"/>
      <c r="I32" s="179"/>
      <c r="J32" s="179"/>
      <c r="K32" s="179"/>
      <c r="L32" s="179"/>
      <c r="M32" s="179"/>
      <c r="N32" s="179"/>
      <c r="O32" s="180"/>
      <c r="P32" s="105"/>
      <c r="Q32" s="25" t="s">
        <v>27</v>
      </c>
      <c r="R32" s="31">
        <v>3</v>
      </c>
      <c r="S32" s="93">
        <v>5000</v>
      </c>
      <c r="T32" s="28">
        <f t="shared" si="0"/>
        <v>15000</v>
      </c>
      <c r="U32" s="105"/>
      <c r="V32" s="25" t="s">
        <v>27</v>
      </c>
      <c r="W32" s="31">
        <v>3</v>
      </c>
      <c r="X32" s="93">
        <v>15000</v>
      </c>
      <c r="Y32" s="28">
        <f t="shared" ref="Y32:Y41" si="3">X32*W32</f>
        <v>45000</v>
      </c>
      <c r="Z32" s="105"/>
      <c r="AA32" s="25" t="s">
        <v>27</v>
      </c>
      <c r="AB32" s="31">
        <v>4</v>
      </c>
      <c r="AC32" s="93">
        <v>6000</v>
      </c>
      <c r="AD32" s="28">
        <f t="shared" ref="AD32:AD42" si="4">AC32*AB32</f>
        <v>24000</v>
      </c>
      <c r="AE32" s="374"/>
      <c r="AF32" s="375"/>
      <c r="AG32" s="375"/>
      <c r="AH32" s="375"/>
      <c r="AI32" s="376"/>
      <c r="AJ32" s="1"/>
    </row>
    <row r="33" spans="2:41" s="19" customFormat="1" ht="15" customHeight="1">
      <c r="B33" s="254"/>
      <c r="C33" s="255"/>
      <c r="D33" s="178" t="s">
        <v>28</v>
      </c>
      <c r="E33" s="179"/>
      <c r="F33" s="179"/>
      <c r="G33" s="179"/>
      <c r="H33" s="179"/>
      <c r="I33" s="179"/>
      <c r="J33" s="179"/>
      <c r="K33" s="179"/>
      <c r="L33" s="179"/>
      <c r="M33" s="179"/>
      <c r="N33" s="179"/>
      <c r="O33" s="180"/>
      <c r="P33" s="105"/>
      <c r="Q33" s="25" t="s">
        <v>27</v>
      </c>
      <c r="R33" s="31">
        <v>3</v>
      </c>
      <c r="S33" s="93">
        <v>3500</v>
      </c>
      <c r="T33" s="28">
        <f t="shared" si="0"/>
        <v>10500</v>
      </c>
      <c r="U33" s="105"/>
      <c r="V33" s="25" t="s">
        <v>27</v>
      </c>
      <c r="W33" s="31">
        <v>3</v>
      </c>
      <c r="X33" s="93">
        <v>5000</v>
      </c>
      <c r="Y33" s="28">
        <f t="shared" si="3"/>
        <v>15000</v>
      </c>
      <c r="Z33" s="105"/>
      <c r="AA33" s="25" t="s">
        <v>27</v>
      </c>
      <c r="AB33" s="31">
        <v>4</v>
      </c>
      <c r="AC33" s="93">
        <v>1500</v>
      </c>
      <c r="AD33" s="28">
        <f t="shared" si="4"/>
        <v>6000</v>
      </c>
      <c r="AE33" s="374"/>
      <c r="AF33" s="375"/>
      <c r="AG33" s="375"/>
      <c r="AH33" s="375"/>
      <c r="AI33" s="376"/>
      <c r="AJ33" s="1"/>
    </row>
    <row r="34" spans="2:41" s="19" customFormat="1" ht="15" customHeight="1">
      <c r="B34" s="254"/>
      <c r="C34" s="255"/>
      <c r="D34" s="178" t="s">
        <v>116</v>
      </c>
      <c r="E34" s="179"/>
      <c r="F34" s="179"/>
      <c r="G34" s="179"/>
      <c r="H34" s="179"/>
      <c r="I34" s="179"/>
      <c r="J34" s="179"/>
      <c r="K34" s="179"/>
      <c r="L34" s="179"/>
      <c r="M34" s="179"/>
      <c r="N34" s="179"/>
      <c r="O34" s="180"/>
      <c r="P34" s="105"/>
      <c r="Q34" s="25" t="s">
        <v>27</v>
      </c>
      <c r="R34" s="31">
        <v>2</v>
      </c>
      <c r="S34" s="93">
        <v>3500</v>
      </c>
      <c r="T34" s="28">
        <f t="shared" si="0"/>
        <v>7000</v>
      </c>
      <c r="U34" s="105"/>
      <c r="V34" s="25" t="s">
        <v>27</v>
      </c>
      <c r="W34" s="31">
        <v>2</v>
      </c>
      <c r="X34" s="93">
        <v>5000</v>
      </c>
      <c r="Y34" s="28">
        <f t="shared" si="3"/>
        <v>10000</v>
      </c>
      <c r="Z34" s="105"/>
      <c r="AA34" s="25" t="s">
        <v>27</v>
      </c>
      <c r="AB34" s="31">
        <v>2</v>
      </c>
      <c r="AC34" s="93">
        <v>1000</v>
      </c>
      <c r="AD34" s="28">
        <f t="shared" si="4"/>
        <v>2000</v>
      </c>
      <c r="AE34" s="374"/>
      <c r="AF34" s="375"/>
      <c r="AG34" s="375"/>
      <c r="AH34" s="375"/>
      <c r="AI34" s="376"/>
      <c r="AJ34" s="1"/>
    </row>
    <row r="35" spans="2:41" s="19" customFormat="1" ht="15" customHeight="1">
      <c r="B35" s="254"/>
      <c r="C35" s="255"/>
      <c r="D35" s="178" t="s">
        <v>114</v>
      </c>
      <c r="E35" s="179"/>
      <c r="F35" s="179"/>
      <c r="G35" s="179"/>
      <c r="H35" s="179"/>
      <c r="I35" s="179"/>
      <c r="J35" s="179"/>
      <c r="K35" s="179"/>
      <c r="L35" s="179"/>
      <c r="M35" s="179"/>
      <c r="N35" s="179"/>
      <c r="O35" s="180"/>
      <c r="P35" s="105"/>
      <c r="Q35" s="25" t="s">
        <v>19</v>
      </c>
      <c r="R35" s="31">
        <v>1</v>
      </c>
      <c r="S35" s="93">
        <v>3000</v>
      </c>
      <c r="T35" s="28">
        <f t="shared" si="0"/>
        <v>3000</v>
      </c>
      <c r="U35" s="105"/>
      <c r="V35" s="25" t="s">
        <v>19</v>
      </c>
      <c r="W35" s="31">
        <v>1</v>
      </c>
      <c r="X35" s="93">
        <v>10000</v>
      </c>
      <c r="Y35" s="28">
        <f t="shared" si="3"/>
        <v>10000</v>
      </c>
      <c r="Z35" s="105"/>
      <c r="AA35" s="25" t="s">
        <v>19</v>
      </c>
      <c r="AB35" s="31">
        <v>1</v>
      </c>
      <c r="AC35" s="93">
        <v>2000</v>
      </c>
      <c r="AD35" s="28">
        <f t="shared" si="4"/>
        <v>2000</v>
      </c>
      <c r="AE35" s="374"/>
      <c r="AF35" s="375"/>
      <c r="AG35" s="375"/>
      <c r="AH35" s="375"/>
      <c r="AI35" s="376"/>
      <c r="AJ35" s="1"/>
    </row>
    <row r="36" spans="2:41" s="19" customFormat="1" ht="15" customHeight="1">
      <c r="B36" s="254"/>
      <c r="C36" s="255"/>
      <c r="D36" s="178" t="s">
        <v>115</v>
      </c>
      <c r="E36" s="179"/>
      <c r="F36" s="179"/>
      <c r="G36" s="179"/>
      <c r="H36" s="179"/>
      <c r="I36" s="179"/>
      <c r="J36" s="179"/>
      <c r="K36" s="179"/>
      <c r="L36" s="179"/>
      <c r="M36" s="179"/>
      <c r="N36" s="179"/>
      <c r="O36" s="180"/>
      <c r="P36" s="105"/>
      <c r="Q36" s="25" t="s">
        <v>29</v>
      </c>
      <c r="R36" s="31">
        <v>1</v>
      </c>
      <c r="S36" s="93">
        <v>25000</v>
      </c>
      <c r="T36" s="28">
        <f t="shared" si="0"/>
        <v>25000</v>
      </c>
      <c r="U36" s="105"/>
      <c r="V36" s="25" t="s">
        <v>29</v>
      </c>
      <c r="W36" s="31">
        <v>1</v>
      </c>
      <c r="X36" s="93">
        <v>20000</v>
      </c>
      <c r="Y36" s="28">
        <f t="shared" si="3"/>
        <v>20000</v>
      </c>
      <c r="Z36" s="105"/>
      <c r="AA36" s="25" t="s">
        <v>29</v>
      </c>
      <c r="AB36" s="31">
        <v>1</v>
      </c>
      <c r="AC36" s="93">
        <v>60000</v>
      </c>
      <c r="AD36" s="28">
        <f t="shared" si="4"/>
        <v>60000</v>
      </c>
      <c r="AE36" s="374"/>
      <c r="AF36" s="375"/>
      <c r="AG36" s="375"/>
      <c r="AH36" s="375"/>
      <c r="AI36" s="376"/>
      <c r="AJ36" s="1"/>
    </row>
    <row r="37" spans="2:41" s="19" customFormat="1" ht="15" customHeight="1">
      <c r="B37" s="254"/>
      <c r="C37" s="255"/>
      <c r="D37" s="145" t="s">
        <v>99</v>
      </c>
      <c r="E37" s="145"/>
      <c r="F37" s="127"/>
      <c r="G37" s="126"/>
      <c r="H37" s="145"/>
      <c r="I37" s="127"/>
      <c r="J37" s="126"/>
      <c r="K37" s="145"/>
      <c r="L37" s="127"/>
      <c r="M37" s="126"/>
      <c r="N37" s="145"/>
      <c r="O37" s="145"/>
      <c r="P37" s="104"/>
      <c r="Q37" s="26" t="s">
        <v>29</v>
      </c>
      <c r="R37" s="31">
        <v>1</v>
      </c>
      <c r="S37" s="93">
        <v>10000</v>
      </c>
      <c r="T37" s="28">
        <f t="shared" si="0"/>
        <v>10000</v>
      </c>
      <c r="U37" s="104"/>
      <c r="V37" s="26" t="s">
        <v>29</v>
      </c>
      <c r="W37" s="31">
        <v>1</v>
      </c>
      <c r="X37" s="93">
        <v>10000</v>
      </c>
      <c r="Y37" s="28">
        <f t="shared" si="3"/>
        <v>10000</v>
      </c>
      <c r="Z37" s="104"/>
      <c r="AA37" s="26" t="s">
        <v>29</v>
      </c>
      <c r="AB37" s="31">
        <v>1</v>
      </c>
      <c r="AC37" s="93">
        <v>30000</v>
      </c>
      <c r="AD37" s="28">
        <f t="shared" si="4"/>
        <v>30000</v>
      </c>
      <c r="AE37" s="374"/>
      <c r="AF37" s="375"/>
      <c r="AG37" s="375"/>
      <c r="AH37" s="375"/>
      <c r="AI37" s="376"/>
      <c r="AJ37" s="1"/>
    </row>
    <row r="38" spans="2:41" s="19" customFormat="1" ht="15" customHeight="1">
      <c r="B38" s="254"/>
      <c r="C38" s="255"/>
      <c r="D38" s="178" t="s">
        <v>30</v>
      </c>
      <c r="E38" s="179"/>
      <c r="F38" s="179"/>
      <c r="G38" s="179"/>
      <c r="H38" s="179"/>
      <c r="I38" s="179"/>
      <c r="J38" s="179"/>
      <c r="K38" s="179"/>
      <c r="L38" s="179"/>
      <c r="M38" s="179"/>
      <c r="N38" s="179"/>
      <c r="O38" s="180"/>
      <c r="P38" s="105"/>
      <c r="Q38" s="25" t="s">
        <v>29</v>
      </c>
      <c r="R38" s="31">
        <v>1</v>
      </c>
      <c r="S38" s="93">
        <v>5000</v>
      </c>
      <c r="T38" s="28">
        <f t="shared" si="0"/>
        <v>5000</v>
      </c>
      <c r="U38" s="105"/>
      <c r="V38" s="25" t="s">
        <v>29</v>
      </c>
      <c r="W38" s="31">
        <v>1</v>
      </c>
      <c r="X38" s="93">
        <v>5000</v>
      </c>
      <c r="Y38" s="28">
        <f t="shared" si="3"/>
        <v>5000</v>
      </c>
      <c r="Z38" s="105"/>
      <c r="AA38" s="25" t="s">
        <v>29</v>
      </c>
      <c r="AB38" s="31">
        <v>1</v>
      </c>
      <c r="AC38" s="93">
        <v>10000</v>
      </c>
      <c r="AD38" s="28">
        <f t="shared" si="4"/>
        <v>10000</v>
      </c>
      <c r="AE38" s="374"/>
      <c r="AF38" s="375"/>
      <c r="AG38" s="375"/>
      <c r="AH38" s="375"/>
      <c r="AI38" s="376"/>
      <c r="AJ38" s="1"/>
      <c r="AL38" s="125"/>
    </row>
    <row r="39" spans="2:41" s="19" customFormat="1" ht="15" customHeight="1">
      <c r="B39" s="254"/>
      <c r="C39" s="255"/>
      <c r="D39" s="178" t="s">
        <v>31</v>
      </c>
      <c r="E39" s="179"/>
      <c r="F39" s="179"/>
      <c r="G39" s="179"/>
      <c r="H39" s="179"/>
      <c r="I39" s="179"/>
      <c r="J39" s="179"/>
      <c r="K39" s="179"/>
      <c r="L39" s="179"/>
      <c r="M39" s="179"/>
      <c r="N39" s="179"/>
      <c r="O39" s="180"/>
      <c r="P39" s="105"/>
      <c r="Q39" s="25" t="s">
        <v>32</v>
      </c>
      <c r="R39" s="31">
        <v>1</v>
      </c>
      <c r="S39" s="93">
        <v>4000</v>
      </c>
      <c r="T39" s="28">
        <f t="shared" si="0"/>
        <v>4000</v>
      </c>
      <c r="U39" s="105"/>
      <c r="V39" s="25" t="s">
        <v>32</v>
      </c>
      <c r="W39" s="31">
        <v>1</v>
      </c>
      <c r="X39" s="93">
        <v>5000</v>
      </c>
      <c r="Y39" s="28">
        <f t="shared" si="3"/>
        <v>5000</v>
      </c>
      <c r="Z39" s="105"/>
      <c r="AA39" s="25" t="s">
        <v>32</v>
      </c>
      <c r="AB39" s="31">
        <v>1</v>
      </c>
      <c r="AC39" s="93">
        <v>5000</v>
      </c>
      <c r="AD39" s="28">
        <f t="shared" si="4"/>
        <v>5000</v>
      </c>
      <c r="AE39" s="374"/>
      <c r="AF39" s="375"/>
      <c r="AG39" s="375"/>
      <c r="AH39" s="375"/>
      <c r="AI39" s="376"/>
      <c r="AJ39" s="1"/>
      <c r="AL39" s="125"/>
    </row>
    <row r="40" spans="2:41" s="19" customFormat="1" ht="15" customHeight="1">
      <c r="B40" s="254"/>
      <c r="C40" s="255"/>
      <c r="D40" s="178" t="s">
        <v>79</v>
      </c>
      <c r="E40" s="179"/>
      <c r="F40" s="179"/>
      <c r="G40" s="179"/>
      <c r="H40" s="179"/>
      <c r="I40" s="179"/>
      <c r="J40" s="179"/>
      <c r="K40" s="179"/>
      <c r="L40" s="179"/>
      <c r="M40" s="179"/>
      <c r="N40" s="179"/>
      <c r="O40" s="180"/>
      <c r="P40" s="105"/>
      <c r="Q40" s="25" t="s">
        <v>22</v>
      </c>
      <c r="R40" s="31">
        <v>3</v>
      </c>
      <c r="S40" s="93">
        <v>2000</v>
      </c>
      <c r="T40" s="28">
        <f t="shared" si="0"/>
        <v>6000</v>
      </c>
      <c r="U40" s="105"/>
      <c r="V40" s="25" t="s">
        <v>22</v>
      </c>
      <c r="W40" s="31">
        <v>3</v>
      </c>
      <c r="X40" s="93">
        <v>4000</v>
      </c>
      <c r="Y40" s="28">
        <f t="shared" si="3"/>
        <v>12000</v>
      </c>
      <c r="Z40" s="105"/>
      <c r="AA40" s="25" t="s">
        <v>22</v>
      </c>
      <c r="AB40" s="31">
        <v>4</v>
      </c>
      <c r="AC40" s="93">
        <v>3000</v>
      </c>
      <c r="AD40" s="28">
        <f t="shared" si="4"/>
        <v>12000</v>
      </c>
      <c r="AE40" s="374"/>
      <c r="AF40" s="375"/>
      <c r="AG40" s="375"/>
      <c r="AH40" s="375"/>
      <c r="AI40" s="376"/>
      <c r="AJ40" s="129"/>
      <c r="AL40" s="125"/>
    </row>
    <row r="41" spans="2:41" s="19" customFormat="1" ht="27.75" customHeight="1">
      <c r="B41" s="254"/>
      <c r="C41" s="255"/>
      <c r="D41" s="178" t="s">
        <v>78</v>
      </c>
      <c r="E41" s="179"/>
      <c r="F41" s="179"/>
      <c r="G41" s="179"/>
      <c r="H41" s="179"/>
      <c r="I41" s="179"/>
      <c r="J41" s="179"/>
      <c r="K41" s="179"/>
      <c r="L41" s="179"/>
      <c r="M41" s="179"/>
      <c r="N41" s="179"/>
      <c r="O41" s="180"/>
      <c r="P41" s="105"/>
      <c r="Q41" s="25" t="s">
        <v>19</v>
      </c>
      <c r="R41" s="31">
        <v>1</v>
      </c>
      <c r="S41" s="93">
        <v>4000</v>
      </c>
      <c r="T41" s="28">
        <f t="shared" si="0"/>
        <v>4000</v>
      </c>
      <c r="U41" s="105"/>
      <c r="V41" s="25" t="s">
        <v>19</v>
      </c>
      <c r="W41" s="31">
        <v>1</v>
      </c>
      <c r="X41" s="93">
        <v>5000</v>
      </c>
      <c r="Y41" s="28">
        <f t="shared" si="3"/>
        <v>5000</v>
      </c>
      <c r="Z41" s="105"/>
      <c r="AA41" s="25" t="s">
        <v>19</v>
      </c>
      <c r="AB41" s="31">
        <v>1</v>
      </c>
      <c r="AC41" s="93">
        <v>10000</v>
      </c>
      <c r="AD41" s="28">
        <f t="shared" si="4"/>
        <v>10000</v>
      </c>
      <c r="AE41" s="374"/>
      <c r="AF41" s="375"/>
      <c r="AG41" s="375"/>
      <c r="AH41" s="375"/>
      <c r="AI41" s="376"/>
      <c r="AJ41" s="129"/>
      <c r="AL41" s="125"/>
    </row>
    <row r="42" spans="2:41" s="19" customFormat="1" ht="27.75" customHeight="1">
      <c r="B42" s="134"/>
      <c r="C42" s="135"/>
      <c r="D42" s="178" t="s">
        <v>136</v>
      </c>
      <c r="E42" s="179"/>
      <c r="F42" s="179"/>
      <c r="G42" s="179"/>
      <c r="H42" s="179"/>
      <c r="I42" s="179"/>
      <c r="J42" s="179"/>
      <c r="K42" s="179"/>
      <c r="L42" s="179"/>
      <c r="M42" s="179"/>
      <c r="N42" s="179"/>
      <c r="O42" s="180"/>
      <c r="P42" s="105"/>
      <c r="Q42" s="25"/>
      <c r="R42" s="31"/>
      <c r="S42" s="93"/>
      <c r="T42" s="28"/>
      <c r="U42" s="105"/>
      <c r="V42" s="25"/>
      <c r="W42" s="31"/>
      <c r="X42" s="93"/>
      <c r="Y42" s="28"/>
      <c r="Z42" s="105"/>
      <c r="AA42" s="25" t="s">
        <v>19</v>
      </c>
      <c r="AB42" s="31">
        <v>1</v>
      </c>
      <c r="AC42" s="93">
        <v>25000</v>
      </c>
      <c r="AD42" s="28">
        <f t="shared" si="4"/>
        <v>25000</v>
      </c>
      <c r="AE42" s="374"/>
      <c r="AF42" s="375"/>
      <c r="AG42" s="375"/>
      <c r="AH42" s="375"/>
      <c r="AI42" s="376"/>
      <c r="AJ42" s="129"/>
      <c r="AL42" s="125"/>
    </row>
    <row r="43" spans="2:41" s="37" customFormat="1" ht="15" customHeight="1">
      <c r="B43" s="256" t="s">
        <v>7</v>
      </c>
      <c r="C43" s="257"/>
      <c r="D43" s="258" t="s">
        <v>24</v>
      </c>
      <c r="E43" s="259"/>
      <c r="F43" s="259"/>
      <c r="G43" s="259"/>
      <c r="H43" s="259"/>
      <c r="I43" s="259"/>
      <c r="J43" s="259"/>
      <c r="K43" s="259"/>
      <c r="L43" s="259"/>
      <c r="M43" s="259"/>
      <c r="N43" s="259"/>
      <c r="O43" s="260"/>
      <c r="P43" s="103"/>
      <c r="Q43" s="33"/>
      <c r="R43" s="34"/>
      <c r="S43" s="35"/>
      <c r="T43" s="36">
        <f>SUM(T32:T41)</f>
        <v>89500</v>
      </c>
      <c r="U43" s="103"/>
      <c r="V43" s="33"/>
      <c r="W43" s="34"/>
      <c r="X43" s="35"/>
      <c r="Y43" s="36">
        <f>SUM(Y32:Y41)</f>
        <v>137000</v>
      </c>
      <c r="Z43" s="103"/>
      <c r="AA43" s="33"/>
      <c r="AB43" s="34"/>
      <c r="AC43" s="35"/>
      <c r="AD43" s="36">
        <f>SUM(AD32:AD42)</f>
        <v>186000</v>
      </c>
      <c r="AE43" s="374"/>
      <c r="AF43" s="375"/>
      <c r="AG43" s="375"/>
      <c r="AH43" s="375"/>
      <c r="AI43" s="376"/>
      <c r="AJ43" s="129"/>
      <c r="AK43" s="63"/>
      <c r="AL43" s="128"/>
    </row>
    <row r="44" spans="2:41" s="37" customFormat="1" ht="15" customHeight="1">
      <c r="B44" s="261"/>
      <c r="C44" s="262"/>
      <c r="D44" s="263"/>
      <c r="E44" s="264"/>
      <c r="F44" s="264"/>
      <c r="G44" s="264"/>
      <c r="H44" s="264"/>
      <c r="I44" s="264"/>
      <c r="J44" s="264"/>
      <c r="K44" s="264"/>
      <c r="L44" s="264"/>
      <c r="M44" s="264"/>
      <c r="N44" s="264"/>
      <c r="O44" s="265"/>
      <c r="P44" s="103"/>
      <c r="Q44" s="33"/>
      <c r="R44" s="34"/>
      <c r="S44" s="35"/>
      <c r="T44" s="36"/>
      <c r="U44" s="103"/>
      <c r="V44" s="33"/>
      <c r="W44" s="34"/>
      <c r="X44" s="35"/>
      <c r="Y44" s="36"/>
      <c r="Z44" s="103"/>
      <c r="AA44" s="33"/>
      <c r="AB44" s="34"/>
      <c r="AC44" s="35"/>
      <c r="AD44" s="36"/>
      <c r="AE44" s="374"/>
      <c r="AF44" s="375"/>
      <c r="AG44" s="375"/>
      <c r="AH44" s="375"/>
      <c r="AI44" s="376"/>
      <c r="AJ44" s="129"/>
      <c r="AK44" s="63"/>
      <c r="AL44" s="128"/>
    </row>
    <row r="45" spans="2:41" s="43" customFormat="1" ht="19.5" customHeight="1">
      <c r="B45" s="173"/>
      <c r="C45" s="174"/>
      <c r="D45" s="178"/>
      <c r="E45" s="179"/>
      <c r="F45" s="179"/>
      <c r="G45" s="179"/>
      <c r="H45" s="179"/>
      <c r="I45" s="179"/>
      <c r="J45" s="179"/>
      <c r="K45" s="179"/>
      <c r="L45" s="179"/>
      <c r="M45" s="179"/>
      <c r="N45" s="179"/>
      <c r="O45" s="180"/>
      <c r="P45" s="106"/>
      <c r="Q45" s="40"/>
      <c r="R45" s="41"/>
      <c r="S45" s="44"/>
      <c r="T45" s="42"/>
      <c r="U45" s="106"/>
      <c r="V45" s="40"/>
      <c r="W45" s="41"/>
      <c r="X45" s="44"/>
      <c r="Y45" s="42"/>
      <c r="Z45" s="106"/>
      <c r="AA45" s="40"/>
      <c r="AB45" s="41"/>
      <c r="AC45" s="44"/>
      <c r="AD45" s="42"/>
      <c r="AE45" s="374"/>
      <c r="AF45" s="375"/>
      <c r="AG45" s="375"/>
      <c r="AH45" s="375"/>
      <c r="AI45" s="376"/>
      <c r="AJ45" s="129"/>
      <c r="AK45" s="63"/>
      <c r="AL45" s="128"/>
      <c r="AM45" s="37"/>
      <c r="AN45" s="37"/>
      <c r="AO45" s="37"/>
    </row>
    <row r="46" spans="2:41" s="43" customFormat="1" ht="19.5" customHeight="1">
      <c r="B46" s="186" t="s">
        <v>72</v>
      </c>
      <c r="C46" s="187"/>
      <c r="D46" s="263" t="s">
        <v>67</v>
      </c>
      <c r="E46" s="264"/>
      <c r="F46" s="264"/>
      <c r="G46" s="264"/>
      <c r="H46" s="264"/>
      <c r="I46" s="264"/>
      <c r="J46" s="264"/>
      <c r="K46" s="264"/>
      <c r="L46" s="264"/>
      <c r="M46" s="264"/>
      <c r="N46" s="264"/>
      <c r="O46" s="265"/>
      <c r="P46" s="106"/>
      <c r="Q46" s="40"/>
      <c r="R46" s="41"/>
      <c r="S46" s="44"/>
      <c r="T46" s="42"/>
      <c r="U46" s="106"/>
      <c r="V46" s="40"/>
      <c r="W46" s="41"/>
      <c r="X46" s="44"/>
      <c r="Y46" s="42"/>
      <c r="Z46" s="106"/>
      <c r="AA46" s="40"/>
      <c r="AB46" s="41"/>
      <c r="AC46" s="44"/>
      <c r="AD46" s="42"/>
      <c r="AE46" s="374"/>
      <c r="AF46" s="375"/>
      <c r="AG46" s="375"/>
      <c r="AH46" s="375"/>
      <c r="AI46" s="376"/>
      <c r="AJ46" s="129"/>
      <c r="AK46" s="63"/>
      <c r="AL46" s="128"/>
      <c r="AM46" s="37"/>
      <c r="AN46" s="37"/>
      <c r="AO46" s="37"/>
    </row>
    <row r="47" spans="2:41" s="43" customFormat="1" ht="19.5" customHeight="1">
      <c r="B47" s="173">
        <v>1</v>
      </c>
      <c r="C47" s="174"/>
      <c r="D47" s="178" t="s">
        <v>81</v>
      </c>
      <c r="E47" s="179"/>
      <c r="F47" s="179"/>
      <c r="G47" s="179"/>
      <c r="H47" s="179"/>
      <c r="I47" s="179"/>
      <c r="J47" s="179"/>
      <c r="K47" s="179"/>
      <c r="L47" s="179"/>
      <c r="M47" s="179"/>
      <c r="N47" s="179"/>
      <c r="O47" s="180"/>
      <c r="P47" s="107"/>
      <c r="Q47" s="40" t="s">
        <v>83</v>
      </c>
      <c r="R47" s="97">
        <v>4</v>
      </c>
      <c r="S47" s="48">
        <v>5200</v>
      </c>
      <c r="T47" s="42">
        <f t="shared" ref="T47:T56" si="5">S47*R47</f>
        <v>20800</v>
      </c>
      <c r="U47" s="107"/>
      <c r="V47" s="40" t="s">
        <v>83</v>
      </c>
      <c r="W47" s="97">
        <v>4</v>
      </c>
      <c r="X47" s="48">
        <v>5500</v>
      </c>
      <c r="Y47" s="42">
        <f t="shared" ref="Y47:Y48" si="6">X47*W47</f>
        <v>22000</v>
      </c>
      <c r="Z47" s="107"/>
      <c r="AA47" s="40" t="s">
        <v>83</v>
      </c>
      <c r="AB47" s="97">
        <v>4</v>
      </c>
      <c r="AC47" s="48">
        <v>6000</v>
      </c>
      <c r="AD47" s="42">
        <f t="shared" ref="AD47:AD48" si="7">AC47*AB47</f>
        <v>24000</v>
      </c>
      <c r="AE47" s="374"/>
      <c r="AF47" s="375"/>
      <c r="AG47" s="375"/>
      <c r="AH47" s="375"/>
      <c r="AI47" s="376"/>
      <c r="AJ47" s="129"/>
      <c r="AK47" s="63"/>
      <c r="AL47" s="63"/>
      <c r="AM47" s="37"/>
      <c r="AN47" s="37"/>
      <c r="AO47" s="37"/>
    </row>
    <row r="48" spans="2:41" s="43" customFormat="1" ht="19.5" customHeight="1">
      <c r="B48" s="173">
        <v>2</v>
      </c>
      <c r="C48" s="174"/>
      <c r="D48" s="178" t="s">
        <v>80</v>
      </c>
      <c r="E48" s="179"/>
      <c r="F48" s="179"/>
      <c r="G48" s="179"/>
      <c r="H48" s="179"/>
      <c r="I48" s="179"/>
      <c r="J48" s="179"/>
      <c r="K48" s="179"/>
      <c r="L48" s="179"/>
      <c r="M48" s="179"/>
      <c r="N48" s="179"/>
      <c r="O48" s="180"/>
      <c r="P48" s="107"/>
      <c r="Q48" s="40" t="s">
        <v>22</v>
      </c>
      <c r="R48" s="97">
        <v>1</v>
      </c>
      <c r="S48" s="48">
        <v>600</v>
      </c>
      <c r="T48" s="42">
        <f t="shared" ref="T48" si="8">S48*R48</f>
        <v>600</v>
      </c>
      <c r="U48" s="107"/>
      <c r="V48" s="40" t="s">
        <v>22</v>
      </c>
      <c r="W48" s="97">
        <v>1</v>
      </c>
      <c r="X48" s="48">
        <v>15000</v>
      </c>
      <c r="Y48" s="42">
        <f t="shared" si="6"/>
        <v>15000</v>
      </c>
      <c r="Z48" s="107"/>
      <c r="AA48" s="40" t="s">
        <v>22</v>
      </c>
      <c r="AB48" s="97">
        <v>4</v>
      </c>
      <c r="AC48" s="48">
        <v>19000</v>
      </c>
      <c r="AD48" s="42">
        <f t="shared" si="7"/>
        <v>76000</v>
      </c>
      <c r="AE48" s="374"/>
      <c r="AF48" s="375"/>
      <c r="AG48" s="375"/>
      <c r="AH48" s="375"/>
      <c r="AI48" s="376"/>
      <c r="AJ48" s="129"/>
      <c r="AK48" s="63"/>
      <c r="AL48" s="63"/>
      <c r="AM48" s="37"/>
      <c r="AN48" s="37"/>
      <c r="AO48" s="37"/>
    </row>
    <row r="49" spans="2:42" s="43" customFormat="1" ht="19.5" customHeight="1">
      <c r="B49" s="173">
        <v>3</v>
      </c>
      <c r="C49" s="174"/>
      <c r="D49" s="178" t="s">
        <v>100</v>
      </c>
      <c r="E49" s="179"/>
      <c r="F49" s="179"/>
      <c r="G49" s="179"/>
      <c r="H49" s="179"/>
      <c r="I49" s="179"/>
      <c r="J49" s="179"/>
      <c r="K49" s="179"/>
      <c r="L49" s="179"/>
      <c r="M49" s="179"/>
      <c r="N49" s="179"/>
      <c r="O49" s="180"/>
      <c r="P49" s="108"/>
      <c r="Q49" s="40" t="s">
        <v>83</v>
      </c>
      <c r="R49" s="41">
        <v>1</v>
      </c>
      <c r="S49" s="99">
        <v>2500</v>
      </c>
      <c r="T49" s="42">
        <f>S49*R49</f>
        <v>2500</v>
      </c>
      <c r="U49" s="108"/>
      <c r="V49" s="40" t="s">
        <v>83</v>
      </c>
      <c r="W49" s="41">
        <v>1</v>
      </c>
      <c r="X49" s="99">
        <v>10000</v>
      </c>
      <c r="Y49" s="42">
        <f>X49*W49</f>
        <v>10000</v>
      </c>
      <c r="Z49" s="108"/>
      <c r="AA49" s="40" t="s">
        <v>83</v>
      </c>
      <c r="AB49" s="41">
        <v>1</v>
      </c>
      <c r="AC49" s="99">
        <v>2800</v>
      </c>
      <c r="AD49" s="42">
        <f>AC49*AB49</f>
        <v>2800</v>
      </c>
      <c r="AE49" s="374"/>
      <c r="AF49" s="375"/>
      <c r="AG49" s="375"/>
      <c r="AH49" s="375"/>
      <c r="AI49" s="376"/>
      <c r="AJ49" s="129"/>
      <c r="AK49" s="63"/>
      <c r="AL49" s="63"/>
      <c r="AM49" s="37"/>
      <c r="AN49" s="37"/>
      <c r="AO49" s="37"/>
    </row>
    <row r="50" spans="2:42" s="43" customFormat="1" ht="19.5" customHeight="1">
      <c r="B50" s="173">
        <v>4</v>
      </c>
      <c r="C50" s="174"/>
      <c r="D50" s="178" t="s">
        <v>134</v>
      </c>
      <c r="E50" s="179"/>
      <c r="F50" s="179"/>
      <c r="G50" s="179"/>
      <c r="H50" s="179"/>
      <c r="I50" s="179"/>
      <c r="J50" s="179"/>
      <c r="K50" s="179"/>
      <c r="L50" s="179"/>
      <c r="M50" s="179"/>
      <c r="N50" s="179"/>
      <c r="O50" s="180"/>
      <c r="P50" s="108"/>
      <c r="Q50" s="40"/>
      <c r="R50" s="41"/>
      <c r="S50" s="99"/>
      <c r="T50" s="42"/>
      <c r="U50" s="108"/>
      <c r="V50" s="40" t="s">
        <v>32</v>
      </c>
      <c r="W50" s="41">
        <v>1</v>
      </c>
      <c r="X50" s="99">
        <v>5000</v>
      </c>
      <c r="Y50" s="42">
        <f>X50*W50</f>
        <v>5000</v>
      </c>
      <c r="Z50" s="108"/>
      <c r="AA50" s="40" t="s">
        <v>22</v>
      </c>
      <c r="AB50" s="41">
        <v>0</v>
      </c>
      <c r="AC50" s="99">
        <v>0</v>
      </c>
      <c r="AD50" s="42">
        <f>AC50*AB50</f>
        <v>0</v>
      </c>
      <c r="AE50" s="374"/>
      <c r="AF50" s="375"/>
      <c r="AG50" s="375"/>
      <c r="AH50" s="375"/>
      <c r="AI50" s="376"/>
      <c r="AJ50" s="129"/>
      <c r="AK50" s="63"/>
      <c r="AL50" s="63"/>
      <c r="AM50" s="37"/>
      <c r="AN50" s="37"/>
      <c r="AO50" s="37"/>
    </row>
    <row r="51" spans="2:42" s="43" customFormat="1" ht="19.5" customHeight="1">
      <c r="B51" s="173">
        <v>5</v>
      </c>
      <c r="C51" s="174"/>
      <c r="D51" s="178" t="s">
        <v>82</v>
      </c>
      <c r="E51" s="179"/>
      <c r="F51" s="179"/>
      <c r="G51" s="179"/>
      <c r="H51" s="179"/>
      <c r="I51" s="179"/>
      <c r="J51" s="179"/>
      <c r="K51" s="179"/>
      <c r="L51" s="179"/>
      <c r="M51" s="179"/>
      <c r="N51" s="179"/>
      <c r="O51" s="180"/>
      <c r="P51" s="108"/>
      <c r="Q51" s="40" t="s">
        <v>22</v>
      </c>
      <c r="R51" s="41">
        <v>20</v>
      </c>
      <c r="S51" s="99">
        <v>650</v>
      </c>
      <c r="T51" s="42">
        <f>S51*R51</f>
        <v>13000</v>
      </c>
      <c r="U51" s="108"/>
      <c r="V51" s="40" t="s">
        <v>22</v>
      </c>
      <c r="W51" s="41">
        <v>20</v>
      </c>
      <c r="X51" s="99">
        <v>350</v>
      </c>
      <c r="Y51" s="42">
        <f>X51*W51</f>
        <v>7000</v>
      </c>
      <c r="Z51" s="108"/>
      <c r="AA51" s="40" t="s">
        <v>22</v>
      </c>
      <c r="AB51" s="41">
        <v>8</v>
      </c>
      <c r="AC51" s="99">
        <v>430</v>
      </c>
      <c r="AD51" s="42">
        <f>AC51*AB51</f>
        <v>3440</v>
      </c>
      <c r="AE51" s="374"/>
      <c r="AF51" s="375"/>
      <c r="AG51" s="375"/>
      <c r="AH51" s="375"/>
      <c r="AI51" s="376"/>
      <c r="AJ51" s="129"/>
      <c r="AK51" s="63"/>
      <c r="AL51" s="63"/>
      <c r="AM51" s="37"/>
      <c r="AN51" s="37"/>
      <c r="AO51" s="37"/>
    </row>
    <row r="52" spans="2:42" s="43" customFormat="1" ht="19.5" customHeight="1">
      <c r="B52" s="173">
        <v>6</v>
      </c>
      <c r="C52" s="174"/>
      <c r="D52" s="178" t="s">
        <v>122</v>
      </c>
      <c r="E52" s="179"/>
      <c r="F52" s="179"/>
      <c r="G52" s="179"/>
      <c r="H52" s="179"/>
      <c r="I52" s="179"/>
      <c r="J52" s="179"/>
      <c r="K52" s="179"/>
      <c r="L52" s="179"/>
      <c r="M52" s="179"/>
      <c r="N52" s="179"/>
      <c r="O52" s="180"/>
      <c r="P52" s="108"/>
      <c r="Q52" s="40" t="s">
        <v>117</v>
      </c>
      <c r="R52" s="41">
        <v>28</v>
      </c>
      <c r="S52" s="99">
        <v>6500</v>
      </c>
      <c r="T52" s="42">
        <f>S52*R52</f>
        <v>182000</v>
      </c>
      <c r="U52" s="108"/>
      <c r="V52" s="40" t="s">
        <v>117</v>
      </c>
      <c r="W52" s="41">
        <v>28</v>
      </c>
      <c r="X52" s="99">
        <v>3800</v>
      </c>
      <c r="Y52" s="42">
        <f>X52*W52</f>
        <v>106400</v>
      </c>
      <c r="Z52" s="108"/>
      <c r="AA52" s="40" t="s">
        <v>117</v>
      </c>
      <c r="AB52" s="41">
        <v>30</v>
      </c>
      <c r="AC52" s="99">
        <v>5300</v>
      </c>
      <c r="AD52" s="42">
        <f>AC52*AB52</f>
        <v>159000</v>
      </c>
      <c r="AE52" s="374"/>
      <c r="AF52" s="375"/>
      <c r="AG52" s="375"/>
      <c r="AH52" s="375"/>
      <c r="AI52" s="376"/>
      <c r="AJ52" s="129"/>
      <c r="AK52" s="63"/>
      <c r="AL52" s="63"/>
      <c r="AM52" s="37"/>
      <c r="AN52" s="37"/>
      <c r="AO52" s="37"/>
    </row>
    <row r="53" spans="2:42" s="43" customFormat="1" ht="19.5" customHeight="1">
      <c r="B53" s="173">
        <v>7</v>
      </c>
      <c r="C53" s="174"/>
      <c r="D53" s="178" t="s">
        <v>135</v>
      </c>
      <c r="E53" s="179"/>
      <c r="F53" s="179"/>
      <c r="G53" s="179"/>
      <c r="H53" s="179"/>
      <c r="I53" s="179"/>
      <c r="J53" s="179"/>
      <c r="K53" s="179"/>
      <c r="L53" s="179"/>
      <c r="M53" s="179"/>
      <c r="N53" s="179"/>
      <c r="O53" s="180"/>
      <c r="P53" s="108"/>
      <c r="Q53" s="40" t="s">
        <v>29</v>
      </c>
      <c r="R53" s="41">
        <v>1</v>
      </c>
      <c r="S53" s="99">
        <v>3000</v>
      </c>
      <c r="T53" s="42">
        <f>S53*R53</f>
        <v>3000</v>
      </c>
      <c r="U53" s="108"/>
      <c r="V53" s="40" t="s">
        <v>117</v>
      </c>
      <c r="W53" s="41">
        <v>1</v>
      </c>
      <c r="X53" s="99">
        <v>15000</v>
      </c>
      <c r="Y53" s="42">
        <f>X53*W53</f>
        <v>15000</v>
      </c>
      <c r="Z53" s="108"/>
      <c r="AA53" s="40" t="s">
        <v>29</v>
      </c>
      <c r="AB53" s="41">
        <v>0</v>
      </c>
      <c r="AC53" s="99">
        <v>0</v>
      </c>
      <c r="AD53" s="42">
        <f>AC53*AB53</f>
        <v>0</v>
      </c>
      <c r="AE53" s="374"/>
      <c r="AF53" s="375"/>
      <c r="AG53" s="375"/>
      <c r="AH53" s="375"/>
      <c r="AI53" s="376"/>
      <c r="AJ53" s="129"/>
      <c r="AK53" s="63"/>
      <c r="AL53" s="63"/>
      <c r="AM53" s="37"/>
      <c r="AN53" s="37"/>
      <c r="AO53" s="37"/>
    </row>
    <row r="54" spans="2:42" s="43" customFormat="1" ht="19.5" customHeight="1">
      <c r="B54" s="173">
        <v>8</v>
      </c>
      <c r="C54" s="174"/>
      <c r="D54" s="178" t="s">
        <v>118</v>
      </c>
      <c r="E54" s="179"/>
      <c r="F54" s="179"/>
      <c r="G54" s="179"/>
      <c r="H54" s="179"/>
      <c r="I54" s="179"/>
      <c r="J54" s="179"/>
      <c r="K54" s="179"/>
      <c r="L54" s="179"/>
      <c r="M54" s="179"/>
      <c r="N54" s="179"/>
      <c r="O54" s="180"/>
      <c r="P54" s="106"/>
      <c r="Q54" s="40" t="s">
        <v>29</v>
      </c>
      <c r="R54" s="41">
        <v>1</v>
      </c>
      <c r="S54" s="44">
        <v>30000</v>
      </c>
      <c r="T54" s="42">
        <f t="shared" si="5"/>
        <v>30000</v>
      </c>
      <c r="U54" s="106"/>
      <c r="V54" s="40" t="s">
        <v>29</v>
      </c>
      <c r="W54" s="41">
        <v>1</v>
      </c>
      <c r="X54" s="44">
        <v>5000</v>
      </c>
      <c r="Y54" s="42">
        <f t="shared" ref="Y54:Y56" si="9">X54*W54</f>
        <v>5000</v>
      </c>
      <c r="Z54" s="106"/>
      <c r="AA54" s="40" t="s">
        <v>29</v>
      </c>
      <c r="AB54" s="41">
        <v>1</v>
      </c>
      <c r="AC54" s="44">
        <v>15000</v>
      </c>
      <c r="AD54" s="42">
        <f t="shared" ref="AD54:AD56" si="10">AC54*AB54</f>
        <v>15000</v>
      </c>
      <c r="AE54" s="374"/>
      <c r="AF54" s="375"/>
      <c r="AG54" s="375"/>
      <c r="AH54" s="375"/>
      <c r="AI54" s="376"/>
      <c r="AJ54" s="129"/>
      <c r="AK54" s="63"/>
      <c r="AL54" s="63"/>
      <c r="AM54" s="37"/>
      <c r="AN54" s="37"/>
      <c r="AO54" s="37"/>
    </row>
    <row r="55" spans="2:42" s="43" customFormat="1" ht="19.5" customHeight="1">
      <c r="B55" s="173">
        <v>9</v>
      </c>
      <c r="C55" s="174"/>
      <c r="D55" s="178" t="s">
        <v>119</v>
      </c>
      <c r="E55" s="179"/>
      <c r="F55" s="179"/>
      <c r="G55" s="179"/>
      <c r="H55" s="179"/>
      <c r="I55" s="179"/>
      <c r="J55" s="179"/>
      <c r="K55" s="179"/>
      <c r="L55" s="179"/>
      <c r="M55" s="179"/>
      <c r="N55" s="179"/>
      <c r="O55" s="180"/>
      <c r="P55" s="106"/>
      <c r="Q55" s="40" t="s">
        <v>19</v>
      </c>
      <c r="R55" s="164"/>
      <c r="S55" s="94"/>
      <c r="T55" s="42"/>
      <c r="U55" s="106"/>
      <c r="V55" s="40" t="s">
        <v>29</v>
      </c>
      <c r="W55" s="41">
        <v>1</v>
      </c>
      <c r="X55" s="94">
        <v>10000</v>
      </c>
      <c r="Y55" s="42">
        <f t="shared" si="9"/>
        <v>10000</v>
      </c>
      <c r="Z55" s="106"/>
      <c r="AA55" s="40" t="s">
        <v>29</v>
      </c>
      <c r="AB55" s="164">
        <v>1</v>
      </c>
      <c r="AC55" s="94">
        <v>180000</v>
      </c>
      <c r="AD55" s="42">
        <f t="shared" si="10"/>
        <v>180000</v>
      </c>
      <c r="AE55" s="374"/>
      <c r="AF55" s="375"/>
      <c r="AG55" s="375"/>
      <c r="AH55" s="375"/>
      <c r="AI55" s="376"/>
      <c r="AJ55" s="129"/>
      <c r="AK55" s="63"/>
      <c r="AL55" s="63"/>
      <c r="AM55" s="37"/>
      <c r="AN55" s="37"/>
      <c r="AO55" s="37"/>
    </row>
    <row r="56" spans="2:42" s="43" customFormat="1" ht="19.5" customHeight="1">
      <c r="B56" s="173">
        <v>10</v>
      </c>
      <c r="C56" s="174"/>
      <c r="D56" s="178" t="s">
        <v>126</v>
      </c>
      <c r="E56" s="179"/>
      <c r="F56" s="179"/>
      <c r="G56" s="179"/>
      <c r="H56" s="179"/>
      <c r="I56" s="179"/>
      <c r="J56" s="179"/>
      <c r="K56" s="179"/>
      <c r="L56" s="179"/>
      <c r="M56" s="179"/>
      <c r="N56" s="179"/>
      <c r="O56" s="180"/>
      <c r="P56" s="106"/>
      <c r="Q56" s="40" t="s">
        <v>19</v>
      </c>
      <c r="R56" s="164">
        <v>1</v>
      </c>
      <c r="S56" s="94">
        <v>10000</v>
      </c>
      <c r="T56" s="42">
        <f t="shared" si="5"/>
        <v>10000</v>
      </c>
      <c r="U56" s="106"/>
      <c r="V56" s="40" t="s">
        <v>29</v>
      </c>
      <c r="W56" s="164">
        <v>1</v>
      </c>
      <c r="X56" s="94">
        <v>20000</v>
      </c>
      <c r="Y56" s="42">
        <f t="shared" si="9"/>
        <v>20000</v>
      </c>
      <c r="Z56" s="106"/>
      <c r="AA56" s="40" t="s">
        <v>29</v>
      </c>
      <c r="AB56" s="164">
        <v>1</v>
      </c>
      <c r="AC56" s="94">
        <v>36000</v>
      </c>
      <c r="AD56" s="42">
        <f t="shared" si="10"/>
        <v>36000</v>
      </c>
      <c r="AE56" s="374"/>
      <c r="AF56" s="375"/>
      <c r="AG56" s="375"/>
      <c r="AH56" s="375"/>
      <c r="AI56" s="376"/>
      <c r="AJ56" s="129"/>
      <c r="AK56" s="63"/>
      <c r="AL56" s="63"/>
      <c r="AM56" s="37"/>
      <c r="AN56" s="37"/>
      <c r="AO56" s="37"/>
    </row>
    <row r="57" spans="2:42" s="37" customFormat="1" ht="15" customHeight="1">
      <c r="B57" s="173">
        <v>11</v>
      </c>
      <c r="C57" s="174"/>
      <c r="D57" s="178" t="s">
        <v>123</v>
      </c>
      <c r="E57" s="179"/>
      <c r="F57" s="179"/>
      <c r="G57" s="179"/>
      <c r="H57" s="179"/>
      <c r="I57" s="179"/>
      <c r="J57" s="179"/>
      <c r="K57" s="179"/>
      <c r="L57" s="179"/>
      <c r="M57" s="179"/>
      <c r="N57" s="179"/>
      <c r="O57" s="180"/>
      <c r="P57" s="109"/>
      <c r="Q57" s="55" t="s">
        <v>29</v>
      </c>
      <c r="R57" s="38">
        <v>1</v>
      </c>
      <c r="S57" s="94">
        <v>15000</v>
      </c>
      <c r="T57" s="28">
        <f>R57*S57</f>
        <v>15000</v>
      </c>
      <c r="U57" s="109"/>
      <c r="V57" s="55" t="s">
        <v>29</v>
      </c>
      <c r="W57" s="38">
        <v>1</v>
      </c>
      <c r="X57" s="94">
        <v>10000</v>
      </c>
      <c r="Y57" s="28">
        <f>W57*X57</f>
        <v>10000</v>
      </c>
      <c r="Z57" s="109"/>
      <c r="AA57" s="55" t="s">
        <v>29</v>
      </c>
      <c r="AB57" s="38">
        <v>1</v>
      </c>
      <c r="AC57" s="94">
        <v>60000</v>
      </c>
      <c r="AD57" s="28">
        <f>AB57*AC57</f>
        <v>60000</v>
      </c>
      <c r="AE57" s="374"/>
      <c r="AF57" s="375"/>
      <c r="AG57" s="375"/>
      <c r="AH57" s="375"/>
      <c r="AI57" s="376"/>
      <c r="AJ57" s="1"/>
    </row>
    <row r="58" spans="2:42" s="37" customFormat="1" ht="15" customHeight="1">
      <c r="B58" s="173">
        <v>12</v>
      </c>
      <c r="C58" s="174"/>
      <c r="D58" s="178" t="s">
        <v>124</v>
      </c>
      <c r="E58" s="179"/>
      <c r="F58" s="179"/>
      <c r="G58" s="179"/>
      <c r="H58" s="179"/>
      <c r="I58" s="179"/>
      <c r="J58" s="179"/>
      <c r="K58" s="179"/>
      <c r="L58" s="179"/>
      <c r="M58" s="179"/>
      <c r="N58" s="179"/>
      <c r="O58" s="180"/>
      <c r="P58" s="109"/>
      <c r="Q58" s="55" t="s">
        <v>29</v>
      </c>
      <c r="R58" s="38">
        <v>1</v>
      </c>
      <c r="S58" s="94">
        <v>20000</v>
      </c>
      <c r="T58" s="28">
        <f>R58*S58</f>
        <v>20000</v>
      </c>
      <c r="U58" s="109"/>
      <c r="V58" s="55" t="s">
        <v>29</v>
      </c>
      <c r="W58" s="38">
        <v>1</v>
      </c>
      <c r="X58" s="94">
        <v>15000</v>
      </c>
      <c r="Y58" s="28">
        <f>W58*X58</f>
        <v>15000</v>
      </c>
      <c r="Z58" s="109"/>
      <c r="AA58" s="55" t="s">
        <v>29</v>
      </c>
      <c r="AB58" s="38">
        <v>0</v>
      </c>
      <c r="AC58" s="94">
        <v>0</v>
      </c>
      <c r="AD58" s="28">
        <f>AB58*AC58</f>
        <v>0</v>
      </c>
      <c r="AE58" s="374"/>
      <c r="AF58" s="375"/>
      <c r="AG58" s="375"/>
      <c r="AH58" s="375"/>
      <c r="AI58" s="376"/>
      <c r="AJ58" s="1"/>
    </row>
    <row r="59" spans="2:42" s="37" customFormat="1" ht="15" customHeight="1">
      <c r="B59" s="173">
        <v>13</v>
      </c>
      <c r="C59" s="174"/>
      <c r="D59" s="178" t="s">
        <v>137</v>
      </c>
      <c r="E59" s="179"/>
      <c r="F59" s="179"/>
      <c r="G59" s="179"/>
      <c r="H59" s="179"/>
      <c r="I59" s="179"/>
      <c r="J59" s="179"/>
      <c r="K59" s="179"/>
      <c r="L59" s="179"/>
      <c r="M59" s="179"/>
      <c r="N59" s="179"/>
      <c r="O59" s="180"/>
      <c r="P59" s="109"/>
      <c r="Q59" s="55"/>
      <c r="R59" s="38"/>
      <c r="S59" s="94"/>
      <c r="T59" s="28"/>
      <c r="U59" s="109"/>
      <c r="V59" s="55"/>
      <c r="W59" s="38"/>
      <c r="X59" s="94"/>
      <c r="Y59" s="28"/>
      <c r="Z59" s="109"/>
      <c r="AA59" s="55" t="s">
        <v>29</v>
      </c>
      <c r="AB59" s="38">
        <v>1</v>
      </c>
      <c r="AC59" s="94">
        <v>4900</v>
      </c>
      <c r="AD59" s="28">
        <f>AC59*AB59</f>
        <v>4900</v>
      </c>
      <c r="AE59" s="374"/>
      <c r="AF59" s="375"/>
      <c r="AG59" s="375"/>
      <c r="AH59" s="375"/>
      <c r="AI59" s="376"/>
      <c r="AJ59" s="1"/>
    </row>
    <row r="60" spans="2:42" s="43" customFormat="1" ht="19.5" customHeight="1">
      <c r="B60" s="173"/>
      <c r="C60" s="174"/>
      <c r="D60" s="178"/>
      <c r="E60" s="179"/>
      <c r="F60" s="179"/>
      <c r="G60" s="179"/>
      <c r="H60" s="179"/>
      <c r="I60" s="179"/>
      <c r="J60" s="179"/>
      <c r="K60" s="179"/>
      <c r="L60" s="179"/>
      <c r="M60" s="179"/>
      <c r="N60" s="179"/>
      <c r="O60" s="180"/>
      <c r="P60" s="106"/>
      <c r="Q60" s="40"/>
      <c r="R60" s="41"/>
      <c r="S60" s="44"/>
      <c r="T60" s="36">
        <f>SUM(T47:T58)</f>
        <v>296900</v>
      </c>
      <c r="U60" s="106"/>
      <c r="V60" s="40"/>
      <c r="W60" s="41"/>
      <c r="X60" s="44"/>
      <c r="Y60" s="36">
        <f>SUM(Y47:Y58)</f>
        <v>240400</v>
      </c>
      <c r="Z60" s="106"/>
      <c r="AA60" s="40"/>
      <c r="AB60" s="41"/>
      <c r="AC60" s="44"/>
      <c r="AD60" s="36">
        <f>SUM(AD47:AD59)</f>
        <v>561140</v>
      </c>
      <c r="AE60" s="374"/>
      <c r="AF60" s="375"/>
      <c r="AG60" s="375"/>
      <c r="AH60" s="375"/>
      <c r="AI60" s="376"/>
      <c r="AJ60" s="129"/>
      <c r="AK60" s="63"/>
      <c r="AL60" s="63"/>
      <c r="AM60" s="37"/>
      <c r="AN60" s="37"/>
      <c r="AO60" s="37"/>
    </row>
    <row r="61" spans="2:42" s="43" customFormat="1" ht="15" customHeight="1">
      <c r="B61" s="144"/>
      <c r="C61" s="90"/>
      <c r="D61" s="268"/>
      <c r="E61" s="269"/>
      <c r="F61" s="269"/>
      <c r="G61" s="269"/>
      <c r="H61" s="269"/>
      <c r="I61" s="269"/>
      <c r="J61" s="269"/>
      <c r="K61" s="269"/>
      <c r="L61" s="269"/>
      <c r="M61" s="269"/>
      <c r="N61" s="269"/>
      <c r="O61" s="270"/>
      <c r="P61" s="106"/>
      <c r="Q61" s="40"/>
      <c r="R61" s="46"/>
      <c r="S61" s="44"/>
      <c r="T61" s="29"/>
      <c r="U61" s="106"/>
      <c r="V61" s="40"/>
      <c r="W61" s="46"/>
      <c r="X61" s="44"/>
      <c r="Y61" s="29"/>
      <c r="Z61" s="106"/>
      <c r="AA61" s="40"/>
      <c r="AB61" s="46"/>
      <c r="AC61" s="44"/>
      <c r="AD61" s="29"/>
      <c r="AE61" s="374"/>
      <c r="AF61" s="375"/>
      <c r="AG61" s="375"/>
      <c r="AH61" s="375"/>
      <c r="AI61" s="376"/>
      <c r="AJ61" s="129"/>
      <c r="AK61" s="47"/>
      <c r="AL61" s="47"/>
      <c r="AP61" s="47"/>
    </row>
    <row r="62" spans="2:42" s="43" customFormat="1" ht="15" customHeight="1">
      <c r="B62" s="144"/>
      <c r="C62" s="90"/>
      <c r="D62" s="271"/>
      <c r="E62" s="272"/>
      <c r="F62" s="272"/>
      <c r="G62" s="272"/>
      <c r="H62" s="272"/>
      <c r="I62" s="272"/>
      <c r="J62" s="272"/>
      <c r="K62" s="272"/>
      <c r="L62" s="272"/>
      <c r="M62" s="272"/>
      <c r="N62" s="272"/>
      <c r="O62" s="273"/>
      <c r="P62" s="106"/>
      <c r="Q62" s="40"/>
      <c r="R62" s="46"/>
      <c r="S62" s="44"/>
      <c r="T62" s="42"/>
      <c r="U62" s="106"/>
      <c r="V62" s="40"/>
      <c r="W62" s="46"/>
      <c r="X62" s="44"/>
      <c r="Y62" s="42"/>
      <c r="Z62" s="106"/>
      <c r="AA62" s="40"/>
      <c r="AB62" s="46"/>
      <c r="AC62" s="44"/>
      <c r="AD62" s="42"/>
      <c r="AE62" s="374"/>
      <c r="AF62" s="375"/>
      <c r="AG62" s="375"/>
      <c r="AH62" s="375"/>
      <c r="AI62" s="376"/>
      <c r="AJ62" s="129"/>
      <c r="AK62" s="47"/>
      <c r="AL62" s="47"/>
      <c r="AP62" s="47"/>
    </row>
    <row r="63" spans="2:42" s="43" customFormat="1" ht="15" customHeight="1">
      <c r="B63" s="274"/>
      <c r="C63" s="275"/>
      <c r="D63" s="276"/>
      <c r="E63" s="277"/>
      <c r="F63" s="277"/>
      <c r="G63" s="277"/>
      <c r="H63" s="277"/>
      <c r="I63" s="277"/>
      <c r="J63" s="277"/>
      <c r="K63" s="277"/>
      <c r="L63" s="277"/>
      <c r="M63" s="277"/>
      <c r="N63" s="277"/>
      <c r="O63" s="278"/>
      <c r="P63" s="106"/>
      <c r="Q63" s="49"/>
      <c r="R63" s="50"/>
      <c r="S63" s="51"/>
      <c r="T63" s="45"/>
      <c r="U63" s="106"/>
      <c r="V63" s="49"/>
      <c r="W63" s="50"/>
      <c r="X63" s="51"/>
      <c r="Y63" s="45"/>
      <c r="Z63" s="106"/>
      <c r="AA63" s="49"/>
      <c r="AB63" s="50"/>
      <c r="AC63" s="51"/>
      <c r="AD63" s="45"/>
      <c r="AE63" s="374"/>
      <c r="AF63" s="375"/>
      <c r="AG63" s="375"/>
      <c r="AH63" s="375"/>
      <c r="AI63" s="376"/>
      <c r="AJ63" s="129"/>
      <c r="AK63" s="47"/>
      <c r="AL63" s="47"/>
    </row>
    <row r="64" spans="2:42" s="37" customFormat="1" ht="15" customHeight="1">
      <c r="B64" s="186" t="s">
        <v>73</v>
      </c>
      <c r="C64" s="279"/>
      <c r="D64" s="280" t="s">
        <v>33</v>
      </c>
      <c r="E64" s="281"/>
      <c r="F64" s="281"/>
      <c r="G64" s="281"/>
      <c r="H64" s="281"/>
      <c r="I64" s="281"/>
      <c r="J64" s="281"/>
      <c r="K64" s="281"/>
      <c r="L64" s="281"/>
      <c r="M64" s="281"/>
      <c r="N64" s="281"/>
      <c r="O64" s="282"/>
      <c r="P64" s="109"/>
      <c r="Q64" s="52"/>
      <c r="R64" s="53"/>
      <c r="S64" s="54"/>
      <c r="T64" s="28"/>
      <c r="U64" s="109"/>
      <c r="V64" s="52"/>
      <c r="W64" s="53"/>
      <c r="X64" s="54"/>
      <c r="Y64" s="28"/>
      <c r="Z64" s="109"/>
      <c r="AA64" s="52"/>
      <c r="AB64" s="53"/>
      <c r="AC64" s="54"/>
      <c r="AD64" s="28"/>
      <c r="AE64" s="374"/>
      <c r="AF64" s="375"/>
      <c r="AG64" s="375"/>
      <c r="AH64" s="375"/>
      <c r="AI64" s="376"/>
      <c r="AJ64" s="129"/>
      <c r="AK64" s="47"/>
      <c r="AL64" s="47"/>
      <c r="AM64" s="43"/>
      <c r="AN64" s="43"/>
      <c r="AO64" s="43"/>
    </row>
    <row r="65" spans="2:41" s="37" customFormat="1" ht="15" customHeight="1">
      <c r="B65" s="173">
        <v>1</v>
      </c>
      <c r="C65" s="174"/>
      <c r="D65" s="175" t="s">
        <v>34</v>
      </c>
      <c r="E65" s="266"/>
      <c r="F65" s="266"/>
      <c r="G65" s="266"/>
      <c r="H65" s="266"/>
      <c r="I65" s="266"/>
      <c r="J65" s="266"/>
      <c r="K65" s="266"/>
      <c r="L65" s="266"/>
      <c r="M65" s="266"/>
      <c r="N65" s="266"/>
      <c r="O65" s="267"/>
      <c r="P65" s="109"/>
      <c r="Q65" s="55" t="s">
        <v>22</v>
      </c>
      <c r="R65" s="56">
        <v>100</v>
      </c>
      <c r="S65" s="94">
        <v>115</v>
      </c>
      <c r="T65" s="28">
        <f t="shared" ref="T65:T73" si="11">R65*S65</f>
        <v>11500</v>
      </c>
      <c r="U65" s="109"/>
      <c r="V65" s="55" t="s">
        <v>22</v>
      </c>
      <c r="W65" s="56">
        <v>100</v>
      </c>
      <c r="X65" s="94">
        <v>160</v>
      </c>
      <c r="Y65" s="28">
        <f t="shared" ref="Y65:Y73" si="12">W65*X65</f>
        <v>16000</v>
      </c>
      <c r="Z65" s="109"/>
      <c r="AA65" s="55" t="s">
        <v>22</v>
      </c>
      <c r="AB65" s="56">
        <v>150</v>
      </c>
      <c r="AC65" s="94">
        <v>110</v>
      </c>
      <c r="AD65" s="28">
        <f t="shared" ref="AD65:AD73" si="13">AB65*AC65</f>
        <v>16500</v>
      </c>
      <c r="AE65" s="374"/>
      <c r="AF65" s="375"/>
      <c r="AG65" s="375"/>
      <c r="AH65" s="375"/>
      <c r="AI65" s="376"/>
      <c r="AJ65" s="129"/>
      <c r="AK65" s="43"/>
      <c r="AL65" s="47"/>
      <c r="AM65" s="43"/>
      <c r="AN65" s="43"/>
      <c r="AO65" s="43"/>
    </row>
    <row r="66" spans="2:41" s="37" customFormat="1" ht="15" customHeight="1">
      <c r="B66" s="173">
        <v>2</v>
      </c>
      <c r="C66" s="174"/>
      <c r="D66" s="175" t="s">
        <v>71</v>
      </c>
      <c r="E66" s="266"/>
      <c r="F66" s="266"/>
      <c r="G66" s="266"/>
      <c r="H66" s="266"/>
      <c r="I66" s="266"/>
      <c r="J66" s="266"/>
      <c r="K66" s="266"/>
      <c r="L66" s="266"/>
      <c r="M66" s="266"/>
      <c r="N66" s="266"/>
      <c r="O66" s="267"/>
      <c r="P66" s="109"/>
      <c r="Q66" s="55" t="s">
        <v>22</v>
      </c>
      <c r="R66" s="56">
        <v>40</v>
      </c>
      <c r="S66" s="94">
        <v>250</v>
      </c>
      <c r="T66" s="28">
        <f t="shared" si="11"/>
        <v>10000</v>
      </c>
      <c r="U66" s="109"/>
      <c r="V66" s="55" t="s">
        <v>22</v>
      </c>
      <c r="W66" s="56">
        <v>50</v>
      </c>
      <c r="X66" s="94">
        <v>220</v>
      </c>
      <c r="Y66" s="28">
        <f t="shared" si="12"/>
        <v>11000</v>
      </c>
      <c r="Z66" s="109"/>
      <c r="AA66" s="55" t="s">
        <v>22</v>
      </c>
      <c r="AB66" s="56">
        <v>100</v>
      </c>
      <c r="AC66" s="94">
        <v>195</v>
      </c>
      <c r="AD66" s="28">
        <f t="shared" si="13"/>
        <v>19500</v>
      </c>
      <c r="AE66" s="374"/>
      <c r="AF66" s="375"/>
      <c r="AG66" s="375"/>
      <c r="AH66" s="375"/>
      <c r="AI66" s="376"/>
      <c r="AJ66" s="1"/>
      <c r="AK66" s="43"/>
      <c r="AL66" s="43"/>
      <c r="AM66" s="43"/>
      <c r="AN66" s="43"/>
      <c r="AO66" s="43"/>
    </row>
    <row r="67" spans="2:41" s="37" customFormat="1" ht="15" customHeight="1">
      <c r="B67" s="173">
        <v>3</v>
      </c>
      <c r="C67" s="174"/>
      <c r="D67" s="175" t="s">
        <v>35</v>
      </c>
      <c r="E67" s="266"/>
      <c r="F67" s="266"/>
      <c r="G67" s="266"/>
      <c r="H67" s="266"/>
      <c r="I67" s="266"/>
      <c r="J67" s="266"/>
      <c r="K67" s="266"/>
      <c r="L67" s="266"/>
      <c r="M67" s="266"/>
      <c r="N67" s="266"/>
      <c r="O67" s="267"/>
      <c r="P67" s="109"/>
      <c r="Q67" s="55" t="s">
        <v>22</v>
      </c>
      <c r="R67" s="56">
        <v>30</v>
      </c>
      <c r="S67" s="94">
        <v>125</v>
      </c>
      <c r="T67" s="28">
        <f t="shared" si="11"/>
        <v>3750</v>
      </c>
      <c r="U67" s="109"/>
      <c r="V67" s="55" t="s">
        <v>22</v>
      </c>
      <c r="W67" s="56">
        <v>30</v>
      </c>
      <c r="X67" s="94">
        <v>160</v>
      </c>
      <c r="Y67" s="28">
        <f t="shared" si="12"/>
        <v>4800</v>
      </c>
      <c r="Z67" s="109"/>
      <c r="AA67" s="55" t="s">
        <v>22</v>
      </c>
      <c r="AB67" s="56">
        <v>100</v>
      </c>
      <c r="AC67" s="94">
        <v>115</v>
      </c>
      <c r="AD67" s="28">
        <f t="shared" si="13"/>
        <v>11500</v>
      </c>
      <c r="AE67" s="374"/>
      <c r="AF67" s="375"/>
      <c r="AG67" s="375"/>
      <c r="AH67" s="375"/>
      <c r="AI67" s="376"/>
      <c r="AJ67" s="1"/>
    </row>
    <row r="68" spans="2:41" s="37" customFormat="1" ht="15" customHeight="1">
      <c r="B68" s="173">
        <v>4</v>
      </c>
      <c r="C68" s="174"/>
      <c r="D68" s="175" t="s">
        <v>98</v>
      </c>
      <c r="E68" s="266"/>
      <c r="F68" s="266"/>
      <c r="G68" s="266"/>
      <c r="H68" s="266"/>
      <c r="I68" s="266"/>
      <c r="J68" s="266"/>
      <c r="K68" s="266"/>
      <c r="L68" s="266"/>
      <c r="M68" s="266"/>
      <c r="N68" s="266"/>
      <c r="O68" s="267"/>
      <c r="P68" s="109"/>
      <c r="Q68" s="55" t="s">
        <v>23</v>
      </c>
      <c r="R68" s="56">
        <v>30</v>
      </c>
      <c r="S68" s="94">
        <v>250</v>
      </c>
      <c r="T68" s="28">
        <f t="shared" si="11"/>
        <v>7500</v>
      </c>
      <c r="U68" s="109"/>
      <c r="V68" s="55" t="s">
        <v>23</v>
      </c>
      <c r="W68" s="56">
        <v>30</v>
      </c>
      <c r="X68" s="94">
        <v>250</v>
      </c>
      <c r="Y68" s="28">
        <f t="shared" si="12"/>
        <v>7500</v>
      </c>
      <c r="Z68" s="109"/>
      <c r="AA68" s="55" t="s">
        <v>23</v>
      </c>
      <c r="AB68" s="56">
        <v>50</v>
      </c>
      <c r="AC68" s="94">
        <v>110</v>
      </c>
      <c r="AD68" s="28">
        <f t="shared" si="13"/>
        <v>5500</v>
      </c>
      <c r="AE68" s="374"/>
      <c r="AF68" s="375"/>
      <c r="AG68" s="375"/>
      <c r="AH68" s="375"/>
      <c r="AI68" s="376"/>
      <c r="AJ68" s="1"/>
    </row>
    <row r="69" spans="2:41" s="37" customFormat="1" ht="15" customHeight="1">
      <c r="B69" s="173">
        <v>5</v>
      </c>
      <c r="C69" s="174"/>
      <c r="D69" s="175" t="s">
        <v>97</v>
      </c>
      <c r="E69" s="266"/>
      <c r="F69" s="266"/>
      <c r="G69" s="266"/>
      <c r="H69" s="266"/>
      <c r="I69" s="266"/>
      <c r="J69" s="266"/>
      <c r="K69" s="266"/>
      <c r="L69" s="266"/>
      <c r="M69" s="266"/>
      <c r="N69" s="266"/>
      <c r="O69" s="267"/>
      <c r="P69" s="109"/>
      <c r="Q69" s="55" t="s">
        <v>23</v>
      </c>
      <c r="R69" s="56">
        <v>10</v>
      </c>
      <c r="S69" s="94">
        <v>3000</v>
      </c>
      <c r="T69" s="28">
        <f t="shared" si="11"/>
        <v>30000</v>
      </c>
      <c r="U69" s="109"/>
      <c r="V69" s="55" t="s">
        <v>23</v>
      </c>
      <c r="W69" s="56">
        <v>10</v>
      </c>
      <c r="X69" s="94">
        <v>700</v>
      </c>
      <c r="Y69" s="28">
        <f t="shared" si="12"/>
        <v>7000</v>
      </c>
      <c r="Z69" s="109"/>
      <c r="AA69" s="55" t="s">
        <v>23</v>
      </c>
      <c r="AB69" s="56">
        <v>20</v>
      </c>
      <c r="AC69" s="94">
        <v>390</v>
      </c>
      <c r="AD69" s="28">
        <f t="shared" si="13"/>
        <v>7800</v>
      </c>
      <c r="AE69" s="374"/>
      <c r="AF69" s="375"/>
      <c r="AG69" s="375"/>
      <c r="AH69" s="375"/>
      <c r="AI69" s="376"/>
      <c r="AJ69" s="1"/>
    </row>
    <row r="70" spans="2:41" s="37" customFormat="1" ht="15" customHeight="1">
      <c r="B70" s="173">
        <v>6</v>
      </c>
      <c r="C70" s="174"/>
      <c r="D70" s="175" t="s">
        <v>96</v>
      </c>
      <c r="E70" s="266"/>
      <c r="F70" s="266"/>
      <c r="G70" s="266"/>
      <c r="H70" s="266"/>
      <c r="I70" s="266"/>
      <c r="J70" s="266"/>
      <c r="K70" s="266"/>
      <c r="L70" s="266"/>
      <c r="M70" s="266"/>
      <c r="N70" s="266"/>
      <c r="O70" s="267"/>
      <c r="P70" s="109"/>
      <c r="Q70" s="55" t="s">
        <v>22</v>
      </c>
      <c r="R70" s="56">
        <v>10</v>
      </c>
      <c r="S70" s="94">
        <v>180</v>
      </c>
      <c r="T70" s="28">
        <f t="shared" si="11"/>
        <v>1800</v>
      </c>
      <c r="U70" s="109"/>
      <c r="V70" s="55" t="s">
        <v>22</v>
      </c>
      <c r="W70" s="56">
        <v>10</v>
      </c>
      <c r="X70" s="94">
        <v>150</v>
      </c>
      <c r="Y70" s="28">
        <f t="shared" si="12"/>
        <v>1500</v>
      </c>
      <c r="Z70" s="109"/>
      <c r="AA70" s="55" t="s">
        <v>22</v>
      </c>
      <c r="AB70" s="56">
        <v>10</v>
      </c>
      <c r="AC70" s="94">
        <v>210</v>
      </c>
      <c r="AD70" s="28">
        <f t="shared" si="13"/>
        <v>2100</v>
      </c>
      <c r="AE70" s="374"/>
      <c r="AF70" s="375"/>
      <c r="AG70" s="375"/>
      <c r="AH70" s="375"/>
      <c r="AI70" s="376"/>
      <c r="AJ70" s="1"/>
    </row>
    <row r="71" spans="2:41" s="37" customFormat="1" ht="15" customHeight="1">
      <c r="B71" s="173">
        <v>7</v>
      </c>
      <c r="C71" s="174"/>
      <c r="D71" s="175" t="s">
        <v>36</v>
      </c>
      <c r="E71" s="176"/>
      <c r="F71" s="176"/>
      <c r="G71" s="176"/>
      <c r="H71" s="176"/>
      <c r="I71" s="176"/>
      <c r="J71" s="176"/>
      <c r="K71" s="176"/>
      <c r="L71" s="176"/>
      <c r="M71" s="176"/>
      <c r="N71" s="176"/>
      <c r="O71" s="177"/>
      <c r="P71" s="110"/>
      <c r="Q71" s="57" t="s">
        <v>89</v>
      </c>
      <c r="R71" s="58">
        <v>10</v>
      </c>
      <c r="S71" s="94">
        <v>4625</v>
      </c>
      <c r="T71" s="28">
        <f t="shared" si="11"/>
        <v>46250</v>
      </c>
      <c r="U71" s="110"/>
      <c r="V71" s="57" t="s">
        <v>89</v>
      </c>
      <c r="W71" s="58">
        <v>8</v>
      </c>
      <c r="X71" s="94">
        <v>3800</v>
      </c>
      <c r="Y71" s="28">
        <f t="shared" si="12"/>
        <v>30400</v>
      </c>
      <c r="Z71" s="110"/>
      <c r="AA71" s="57" t="s">
        <v>89</v>
      </c>
      <c r="AB71" s="58">
        <v>15</v>
      </c>
      <c r="AC71" s="94">
        <v>4100</v>
      </c>
      <c r="AD71" s="28">
        <f t="shared" si="13"/>
        <v>61500</v>
      </c>
      <c r="AE71" s="374"/>
      <c r="AF71" s="375"/>
      <c r="AG71" s="375"/>
      <c r="AH71" s="375"/>
      <c r="AI71" s="376"/>
      <c r="AJ71" s="1"/>
    </row>
    <row r="72" spans="2:41" s="37" customFormat="1" ht="15" customHeight="1">
      <c r="B72" s="173">
        <v>8</v>
      </c>
      <c r="C72" s="174"/>
      <c r="D72" s="175" t="s">
        <v>37</v>
      </c>
      <c r="E72" s="176"/>
      <c r="F72" s="176"/>
      <c r="G72" s="176"/>
      <c r="H72" s="176"/>
      <c r="I72" s="176"/>
      <c r="J72" s="176"/>
      <c r="K72" s="176"/>
      <c r="L72" s="176"/>
      <c r="M72" s="176"/>
      <c r="N72" s="176"/>
      <c r="O72" s="177"/>
      <c r="P72" s="109"/>
      <c r="Q72" s="55" t="s">
        <v>29</v>
      </c>
      <c r="R72" s="38">
        <v>1</v>
      </c>
      <c r="S72" s="94">
        <v>10000</v>
      </c>
      <c r="T72" s="28">
        <f t="shared" si="11"/>
        <v>10000</v>
      </c>
      <c r="U72" s="109"/>
      <c r="V72" s="55" t="s">
        <v>29</v>
      </c>
      <c r="W72" s="38">
        <v>1</v>
      </c>
      <c r="X72" s="94">
        <v>10000</v>
      </c>
      <c r="Y72" s="28">
        <f t="shared" si="12"/>
        <v>10000</v>
      </c>
      <c r="Z72" s="109"/>
      <c r="AA72" s="55" t="s">
        <v>29</v>
      </c>
      <c r="AB72" s="38">
        <v>1</v>
      </c>
      <c r="AC72" s="94">
        <v>135000</v>
      </c>
      <c r="AD72" s="28">
        <f t="shared" si="13"/>
        <v>135000</v>
      </c>
      <c r="AE72" s="374"/>
      <c r="AF72" s="375"/>
      <c r="AG72" s="375"/>
      <c r="AH72" s="375"/>
      <c r="AI72" s="376"/>
      <c r="AJ72" s="1"/>
    </row>
    <row r="73" spans="2:41" s="37" customFormat="1" ht="15" customHeight="1">
      <c r="B73" s="173">
        <v>9</v>
      </c>
      <c r="C73" s="174"/>
      <c r="D73" s="175" t="s">
        <v>125</v>
      </c>
      <c r="E73" s="266"/>
      <c r="F73" s="266"/>
      <c r="G73" s="266"/>
      <c r="H73" s="266"/>
      <c r="I73" s="266"/>
      <c r="J73" s="266"/>
      <c r="K73" s="266"/>
      <c r="L73" s="266"/>
      <c r="M73" s="266"/>
      <c r="N73" s="266"/>
      <c r="O73" s="267"/>
      <c r="P73" s="109"/>
      <c r="Q73" s="55" t="s">
        <v>29</v>
      </c>
      <c r="R73" s="38">
        <v>1</v>
      </c>
      <c r="S73" s="94">
        <v>20000</v>
      </c>
      <c r="T73" s="28">
        <f t="shared" si="11"/>
        <v>20000</v>
      </c>
      <c r="U73" s="109"/>
      <c r="V73" s="55" t="s">
        <v>29</v>
      </c>
      <c r="W73" s="38">
        <v>0</v>
      </c>
      <c r="X73" s="94">
        <v>0</v>
      </c>
      <c r="Y73" s="28">
        <f t="shared" si="12"/>
        <v>0</v>
      </c>
      <c r="Z73" s="109"/>
      <c r="AA73" s="55" t="s">
        <v>29</v>
      </c>
      <c r="AB73" s="38">
        <v>0</v>
      </c>
      <c r="AC73" s="94">
        <v>0</v>
      </c>
      <c r="AD73" s="28">
        <f t="shared" si="13"/>
        <v>0</v>
      </c>
      <c r="AE73" s="374"/>
      <c r="AF73" s="375"/>
      <c r="AG73" s="375"/>
      <c r="AH73" s="375"/>
      <c r="AI73" s="376"/>
      <c r="AJ73" s="1"/>
    </row>
    <row r="74" spans="2:41" s="37" customFormat="1" ht="15" customHeight="1">
      <c r="B74" s="173">
        <v>10</v>
      </c>
      <c r="C74" s="174"/>
      <c r="D74" s="175" t="s">
        <v>138</v>
      </c>
      <c r="E74" s="176"/>
      <c r="F74" s="176"/>
      <c r="G74" s="176"/>
      <c r="H74" s="176"/>
      <c r="I74" s="176"/>
      <c r="J74" s="176"/>
      <c r="K74" s="176"/>
      <c r="L74" s="176"/>
      <c r="M74" s="176"/>
      <c r="N74" s="176"/>
      <c r="O74" s="177"/>
      <c r="P74" s="109"/>
      <c r="Q74" s="55" t="s">
        <v>29</v>
      </c>
      <c r="R74" s="38">
        <v>1</v>
      </c>
      <c r="S74" s="94">
        <v>10000</v>
      </c>
      <c r="T74" s="28">
        <f t="shared" ref="T74:T75" si="14">R74*S74</f>
        <v>10000</v>
      </c>
      <c r="U74" s="109"/>
      <c r="V74" s="55" t="s">
        <v>29</v>
      </c>
      <c r="W74" s="38">
        <v>1</v>
      </c>
      <c r="X74" s="94">
        <v>10000</v>
      </c>
      <c r="Y74" s="28">
        <f t="shared" ref="Y74:Y75" si="15">W74*X74</f>
        <v>10000</v>
      </c>
      <c r="Z74" s="109"/>
      <c r="AA74" s="55" t="s">
        <v>29</v>
      </c>
      <c r="AB74" s="38">
        <v>1</v>
      </c>
      <c r="AC74" s="94">
        <v>35000</v>
      </c>
      <c r="AD74" s="28">
        <f t="shared" ref="AD74:AD75" si="16">AB74*AC74</f>
        <v>35000</v>
      </c>
      <c r="AE74" s="374"/>
      <c r="AF74" s="375"/>
      <c r="AG74" s="375"/>
      <c r="AH74" s="375"/>
      <c r="AI74" s="376"/>
      <c r="AJ74" s="1"/>
    </row>
    <row r="75" spans="2:41" s="37" customFormat="1" ht="15" customHeight="1">
      <c r="B75" s="173">
        <v>11</v>
      </c>
      <c r="C75" s="174"/>
      <c r="D75" s="175" t="s">
        <v>139</v>
      </c>
      <c r="E75" s="266"/>
      <c r="F75" s="266"/>
      <c r="G75" s="266"/>
      <c r="H75" s="266"/>
      <c r="I75" s="266"/>
      <c r="J75" s="266"/>
      <c r="K75" s="266"/>
      <c r="L75" s="266"/>
      <c r="M75" s="266"/>
      <c r="N75" s="266"/>
      <c r="O75" s="267"/>
      <c r="P75" s="109"/>
      <c r="Q75" s="55" t="s">
        <v>29</v>
      </c>
      <c r="R75" s="38">
        <v>1</v>
      </c>
      <c r="S75" s="94">
        <v>20000</v>
      </c>
      <c r="T75" s="28">
        <f t="shared" si="14"/>
        <v>20000</v>
      </c>
      <c r="U75" s="109"/>
      <c r="V75" s="55" t="s">
        <v>29</v>
      </c>
      <c r="W75" s="38">
        <v>0</v>
      </c>
      <c r="X75" s="94">
        <v>0</v>
      </c>
      <c r="Y75" s="28">
        <f t="shared" si="15"/>
        <v>0</v>
      </c>
      <c r="Z75" s="109"/>
      <c r="AA75" s="55" t="s">
        <v>89</v>
      </c>
      <c r="AB75" s="38">
        <v>6</v>
      </c>
      <c r="AC75" s="94">
        <v>4200</v>
      </c>
      <c r="AD75" s="28">
        <f t="shared" si="16"/>
        <v>25200</v>
      </c>
      <c r="AE75" s="374"/>
      <c r="AF75" s="375"/>
      <c r="AG75" s="375"/>
      <c r="AH75" s="375"/>
      <c r="AI75" s="376"/>
      <c r="AJ75" s="1"/>
    </row>
    <row r="76" spans="2:41" s="37" customFormat="1" ht="15" customHeight="1">
      <c r="B76" s="289"/>
      <c r="C76" s="290"/>
      <c r="D76" s="291" t="s">
        <v>24</v>
      </c>
      <c r="E76" s="292"/>
      <c r="F76" s="292"/>
      <c r="G76" s="292"/>
      <c r="H76" s="292"/>
      <c r="I76" s="292"/>
      <c r="J76" s="292"/>
      <c r="K76" s="292"/>
      <c r="L76" s="292"/>
      <c r="M76" s="292"/>
      <c r="N76" s="292"/>
      <c r="O76" s="293"/>
      <c r="P76" s="103"/>
      <c r="Q76" s="33"/>
      <c r="R76" s="34"/>
      <c r="S76" s="35"/>
      <c r="T76" s="29">
        <f>SUM(T65:T73)</f>
        <v>140800</v>
      </c>
      <c r="U76" s="103"/>
      <c r="V76" s="33"/>
      <c r="W76" s="34"/>
      <c r="X76" s="35"/>
      <c r="Y76" s="29">
        <f>SUM(Y65:Y73)</f>
        <v>88200</v>
      </c>
      <c r="Z76" s="103"/>
      <c r="AA76" s="33"/>
      <c r="AB76" s="34"/>
      <c r="AC76" s="35"/>
      <c r="AD76" s="29">
        <f>SUM(AD65:AD75)</f>
        <v>319600</v>
      </c>
      <c r="AE76" s="374"/>
      <c r="AF76" s="375"/>
      <c r="AG76" s="375"/>
      <c r="AH76" s="375"/>
      <c r="AI76" s="376"/>
      <c r="AJ76" s="1"/>
    </row>
    <row r="77" spans="2:41" s="37" customFormat="1" ht="15" customHeight="1">
      <c r="B77" s="289"/>
      <c r="C77" s="294"/>
      <c r="D77" s="291"/>
      <c r="E77" s="295"/>
      <c r="F77" s="295"/>
      <c r="G77" s="295"/>
      <c r="H77" s="295"/>
      <c r="I77" s="295"/>
      <c r="J77" s="295"/>
      <c r="K77" s="295"/>
      <c r="L77" s="295"/>
      <c r="M77" s="295"/>
      <c r="N77" s="295"/>
      <c r="O77" s="294"/>
      <c r="P77" s="111"/>
      <c r="Q77" s="52"/>
      <c r="R77" s="53"/>
      <c r="S77" s="54"/>
      <c r="T77" s="59"/>
      <c r="U77" s="111"/>
      <c r="V77" s="52"/>
      <c r="W77" s="53"/>
      <c r="X77" s="54"/>
      <c r="Y77" s="59"/>
      <c r="Z77" s="111"/>
      <c r="AA77" s="52"/>
      <c r="AB77" s="53"/>
      <c r="AC77" s="54"/>
      <c r="AD77" s="59"/>
      <c r="AE77" s="374"/>
      <c r="AF77" s="375"/>
      <c r="AG77" s="375"/>
      <c r="AH77" s="375"/>
      <c r="AI77" s="376"/>
      <c r="AJ77" s="1"/>
    </row>
    <row r="78" spans="2:41" s="37" customFormat="1" ht="15" customHeight="1">
      <c r="B78" s="186" t="s">
        <v>74</v>
      </c>
      <c r="C78" s="187"/>
      <c r="D78" s="280" t="s">
        <v>38</v>
      </c>
      <c r="E78" s="176"/>
      <c r="F78" s="176"/>
      <c r="G78" s="176"/>
      <c r="H78" s="176"/>
      <c r="I78" s="176"/>
      <c r="J78" s="176"/>
      <c r="K78" s="176"/>
      <c r="L78" s="176"/>
      <c r="M78" s="176"/>
      <c r="N78" s="176"/>
      <c r="O78" s="177"/>
      <c r="P78" s="109"/>
      <c r="Q78" s="55"/>
      <c r="R78" s="53"/>
      <c r="S78" s="54"/>
      <c r="T78" s="28"/>
      <c r="U78" s="109"/>
      <c r="V78" s="55"/>
      <c r="W78" s="53"/>
      <c r="X78" s="54"/>
      <c r="Y78" s="28"/>
      <c r="Z78" s="109"/>
      <c r="AA78" s="55"/>
      <c r="AB78" s="53"/>
      <c r="AC78" s="54"/>
      <c r="AD78" s="28"/>
      <c r="AE78" s="374"/>
      <c r="AF78" s="375"/>
      <c r="AG78" s="375"/>
      <c r="AH78" s="375"/>
      <c r="AI78" s="376"/>
      <c r="AJ78" s="1"/>
    </row>
    <row r="79" spans="2:41" s="37" customFormat="1" ht="15" customHeight="1">
      <c r="B79" s="186"/>
      <c r="C79" s="279"/>
      <c r="D79" s="283" t="s">
        <v>70</v>
      </c>
      <c r="E79" s="284"/>
      <c r="F79" s="284"/>
      <c r="G79" s="284"/>
      <c r="H79" s="284"/>
      <c r="I79" s="284"/>
      <c r="J79" s="284"/>
      <c r="K79" s="284"/>
      <c r="L79" s="284"/>
      <c r="M79" s="284"/>
      <c r="N79" s="284"/>
      <c r="O79" s="285"/>
      <c r="P79" s="109"/>
      <c r="Q79" s="55"/>
      <c r="R79" s="53"/>
      <c r="S79" s="54"/>
      <c r="T79" s="28"/>
      <c r="U79" s="109"/>
      <c r="V79" s="55"/>
      <c r="W79" s="53"/>
      <c r="X79" s="54"/>
      <c r="Y79" s="28"/>
      <c r="Z79" s="109"/>
      <c r="AA79" s="55"/>
      <c r="AB79" s="53"/>
      <c r="AC79" s="54"/>
      <c r="AD79" s="28"/>
      <c r="AE79" s="374"/>
      <c r="AF79" s="375"/>
      <c r="AG79" s="375"/>
      <c r="AH79" s="375"/>
      <c r="AI79" s="376"/>
      <c r="AJ79" s="1"/>
    </row>
    <row r="80" spans="2:41" s="37" customFormat="1" ht="15" customHeight="1">
      <c r="B80" s="173">
        <v>1</v>
      </c>
      <c r="C80" s="174"/>
      <c r="D80" s="191" t="s">
        <v>84</v>
      </c>
      <c r="E80" s="192"/>
      <c r="F80" s="192"/>
      <c r="G80" s="192"/>
      <c r="H80" s="192"/>
      <c r="I80" s="192"/>
      <c r="J80" s="192"/>
      <c r="K80" s="192"/>
      <c r="L80" s="192"/>
      <c r="M80" s="192"/>
      <c r="N80" s="192"/>
      <c r="O80" s="193"/>
      <c r="P80" s="122">
        <v>1</v>
      </c>
      <c r="Q80" s="55" t="s">
        <v>39</v>
      </c>
      <c r="R80" s="38">
        <v>20</v>
      </c>
      <c r="S80" s="39">
        <v>1500</v>
      </c>
      <c r="T80" s="28">
        <f>S80*R80*P80</f>
        <v>30000</v>
      </c>
      <c r="U80" s="122">
        <v>1</v>
      </c>
      <c r="V80" s="55" t="s">
        <v>39</v>
      </c>
      <c r="W80" s="38">
        <v>20</v>
      </c>
      <c r="X80" s="39">
        <v>1500</v>
      </c>
      <c r="Y80" s="28">
        <f>X80*W80*U80</f>
        <v>30000</v>
      </c>
      <c r="Z80" s="122">
        <v>0</v>
      </c>
      <c r="AA80" s="55" t="s">
        <v>39</v>
      </c>
      <c r="AB80" s="38">
        <v>0</v>
      </c>
      <c r="AC80" s="39">
        <v>0</v>
      </c>
      <c r="AD80" s="28">
        <f>AC80*AB80*Z80</f>
        <v>0</v>
      </c>
      <c r="AE80" s="374"/>
      <c r="AF80" s="375"/>
      <c r="AG80" s="375"/>
      <c r="AH80" s="375"/>
      <c r="AI80" s="376"/>
      <c r="AJ80" s="1"/>
    </row>
    <row r="81" spans="2:38" s="37" customFormat="1" ht="15" customHeight="1">
      <c r="B81" s="173">
        <v>2</v>
      </c>
      <c r="C81" s="174"/>
      <c r="D81" s="286" t="s">
        <v>85</v>
      </c>
      <c r="E81" s="287"/>
      <c r="F81" s="287"/>
      <c r="G81" s="287"/>
      <c r="H81" s="287"/>
      <c r="I81" s="287"/>
      <c r="J81" s="287"/>
      <c r="K81" s="287"/>
      <c r="L81" s="287"/>
      <c r="M81" s="287"/>
      <c r="N81" s="287"/>
      <c r="O81" s="288"/>
      <c r="P81" s="122">
        <v>1</v>
      </c>
      <c r="Q81" s="55" t="s">
        <v>39</v>
      </c>
      <c r="R81" s="38">
        <v>20</v>
      </c>
      <c r="S81" s="39">
        <v>1300</v>
      </c>
      <c r="T81" s="28">
        <f t="shared" ref="T81:T84" si="17">S81*R81*P81</f>
        <v>26000</v>
      </c>
      <c r="U81" s="122">
        <v>1</v>
      </c>
      <c r="V81" s="55" t="s">
        <v>39</v>
      </c>
      <c r="W81" s="38">
        <v>20</v>
      </c>
      <c r="X81" s="39">
        <v>1200</v>
      </c>
      <c r="Y81" s="28">
        <f t="shared" ref="Y81:Y84" si="18">X81*W81*U81</f>
        <v>24000</v>
      </c>
      <c r="Z81" s="122">
        <v>1</v>
      </c>
      <c r="AA81" s="55" t="s">
        <v>39</v>
      </c>
      <c r="AB81" s="38">
        <v>30</v>
      </c>
      <c r="AC81" s="39">
        <v>950</v>
      </c>
      <c r="AD81" s="28">
        <f t="shared" ref="AD81:AD84" si="19">AC81*AB81*Z81</f>
        <v>28500</v>
      </c>
      <c r="AE81" s="374"/>
      <c r="AF81" s="375"/>
      <c r="AG81" s="375"/>
      <c r="AH81" s="375"/>
      <c r="AI81" s="376"/>
      <c r="AJ81" s="1"/>
    </row>
    <row r="82" spans="2:38" s="37" customFormat="1" ht="15" customHeight="1">
      <c r="B82" s="173">
        <v>3</v>
      </c>
      <c r="C82" s="174"/>
      <c r="D82" s="191" t="s">
        <v>86</v>
      </c>
      <c r="E82" s="194"/>
      <c r="F82" s="194"/>
      <c r="G82" s="194"/>
      <c r="H82" s="194"/>
      <c r="I82" s="194"/>
      <c r="J82" s="194"/>
      <c r="K82" s="194"/>
      <c r="L82" s="194"/>
      <c r="M82" s="194"/>
      <c r="N82" s="194"/>
      <c r="O82" s="195"/>
      <c r="P82" s="122">
        <v>2</v>
      </c>
      <c r="Q82" s="55" t="s">
        <v>39</v>
      </c>
      <c r="R82" s="38">
        <v>20</v>
      </c>
      <c r="S82" s="39">
        <v>1100</v>
      </c>
      <c r="T82" s="28">
        <f t="shared" si="17"/>
        <v>44000</v>
      </c>
      <c r="U82" s="122">
        <v>2</v>
      </c>
      <c r="V82" s="55" t="s">
        <v>39</v>
      </c>
      <c r="W82" s="38">
        <v>20</v>
      </c>
      <c r="X82" s="39">
        <v>1200</v>
      </c>
      <c r="Y82" s="28">
        <f t="shared" si="18"/>
        <v>48000</v>
      </c>
      <c r="Z82" s="122">
        <v>3</v>
      </c>
      <c r="AA82" s="55" t="s">
        <v>39</v>
      </c>
      <c r="AB82" s="38">
        <v>30</v>
      </c>
      <c r="AC82" s="39">
        <v>850</v>
      </c>
      <c r="AD82" s="28">
        <f t="shared" si="19"/>
        <v>76500</v>
      </c>
      <c r="AE82" s="374"/>
      <c r="AF82" s="375"/>
      <c r="AG82" s="375"/>
      <c r="AH82" s="375"/>
      <c r="AI82" s="376"/>
      <c r="AJ82" s="1"/>
      <c r="AK82" s="63"/>
      <c r="AL82" s="63"/>
    </row>
    <row r="83" spans="2:38" s="37" customFormat="1" ht="15" customHeight="1">
      <c r="B83" s="173">
        <v>4</v>
      </c>
      <c r="C83" s="174"/>
      <c r="D83" s="286" t="s">
        <v>87</v>
      </c>
      <c r="E83" s="296"/>
      <c r="F83" s="296"/>
      <c r="G83" s="296"/>
      <c r="H83" s="296"/>
      <c r="I83" s="296"/>
      <c r="J83" s="296"/>
      <c r="K83" s="296"/>
      <c r="L83" s="296"/>
      <c r="M83" s="296"/>
      <c r="N83" s="296"/>
      <c r="O83" s="297"/>
      <c r="P83" s="122">
        <v>4</v>
      </c>
      <c r="Q83" s="55" t="s">
        <v>39</v>
      </c>
      <c r="R83" s="38">
        <v>20</v>
      </c>
      <c r="S83" s="39">
        <v>1100</v>
      </c>
      <c r="T83" s="28">
        <f t="shared" si="17"/>
        <v>88000</v>
      </c>
      <c r="U83" s="122">
        <v>4</v>
      </c>
      <c r="V83" s="55" t="s">
        <v>39</v>
      </c>
      <c r="W83" s="38">
        <v>20</v>
      </c>
      <c r="X83" s="39">
        <v>1100</v>
      </c>
      <c r="Y83" s="28">
        <f t="shared" si="18"/>
        <v>88000</v>
      </c>
      <c r="Z83" s="122">
        <v>3</v>
      </c>
      <c r="AA83" s="55" t="s">
        <v>39</v>
      </c>
      <c r="AB83" s="38">
        <v>30</v>
      </c>
      <c r="AC83" s="39">
        <v>850</v>
      </c>
      <c r="AD83" s="28">
        <f t="shared" si="19"/>
        <v>76500</v>
      </c>
      <c r="AE83" s="374"/>
      <c r="AF83" s="375"/>
      <c r="AG83" s="375"/>
      <c r="AH83" s="375"/>
      <c r="AI83" s="376"/>
      <c r="AJ83" s="1"/>
      <c r="AK83" s="63"/>
      <c r="AL83" s="63"/>
    </row>
    <row r="84" spans="2:38" s="37" customFormat="1" ht="15" customHeight="1">
      <c r="B84" s="173">
        <v>5</v>
      </c>
      <c r="C84" s="174"/>
      <c r="D84" s="191" t="s">
        <v>88</v>
      </c>
      <c r="E84" s="194"/>
      <c r="F84" s="194"/>
      <c r="G84" s="194"/>
      <c r="H84" s="194"/>
      <c r="I84" s="194"/>
      <c r="J84" s="194"/>
      <c r="K84" s="194"/>
      <c r="L84" s="194"/>
      <c r="M84" s="194"/>
      <c r="N84" s="194"/>
      <c r="O84" s="195"/>
      <c r="P84" s="122">
        <v>2</v>
      </c>
      <c r="Q84" s="55" t="s">
        <v>39</v>
      </c>
      <c r="R84" s="38">
        <v>20</v>
      </c>
      <c r="S84" s="39">
        <v>800</v>
      </c>
      <c r="T84" s="28">
        <f t="shared" si="17"/>
        <v>32000</v>
      </c>
      <c r="U84" s="122">
        <v>3</v>
      </c>
      <c r="V84" s="55" t="s">
        <v>39</v>
      </c>
      <c r="W84" s="38">
        <v>20</v>
      </c>
      <c r="X84" s="39">
        <v>1000</v>
      </c>
      <c r="Y84" s="28">
        <f t="shared" si="18"/>
        <v>60000</v>
      </c>
      <c r="Z84" s="122">
        <v>6</v>
      </c>
      <c r="AA84" s="55" t="s">
        <v>39</v>
      </c>
      <c r="AB84" s="38">
        <v>30</v>
      </c>
      <c r="AC84" s="39">
        <v>750</v>
      </c>
      <c r="AD84" s="28">
        <f t="shared" si="19"/>
        <v>135000</v>
      </c>
      <c r="AE84" s="374"/>
      <c r="AF84" s="375"/>
      <c r="AG84" s="375"/>
      <c r="AH84" s="375"/>
      <c r="AI84" s="376"/>
      <c r="AJ84" s="1"/>
      <c r="AK84" s="63"/>
      <c r="AL84" s="63"/>
    </row>
    <row r="85" spans="2:38" s="37" customFormat="1" ht="15" customHeight="1">
      <c r="B85" s="186"/>
      <c r="C85" s="279"/>
      <c r="D85" s="291" t="s">
        <v>24</v>
      </c>
      <c r="E85" s="292"/>
      <c r="F85" s="292"/>
      <c r="G85" s="292"/>
      <c r="H85" s="292"/>
      <c r="I85" s="292"/>
      <c r="J85" s="292"/>
      <c r="K85" s="292"/>
      <c r="L85" s="292"/>
      <c r="M85" s="292"/>
      <c r="N85" s="292"/>
      <c r="O85" s="293"/>
      <c r="P85" s="112">
        <f>SUM(P80:P84)</f>
        <v>10</v>
      </c>
      <c r="Q85" s="55"/>
      <c r="R85" s="53"/>
      <c r="S85" s="54"/>
      <c r="T85" s="29">
        <f>SUM(T80:T84)</f>
        <v>220000</v>
      </c>
      <c r="U85" s="112">
        <f>SUM(U80:U84)</f>
        <v>11</v>
      </c>
      <c r="V85" s="55"/>
      <c r="W85" s="53"/>
      <c r="X85" s="54"/>
      <c r="Y85" s="29">
        <f>SUM(Y80:Y84)</f>
        <v>250000</v>
      </c>
      <c r="Z85" s="112">
        <f>SUM(Z80:Z84)</f>
        <v>13</v>
      </c>
      <c r="AA85" s="55"/>
      <c r="AB85" s="53"/>
      <c r="AC85" s="54"/>
      <c r="AD85" s="29">
        <f>SUM(AD80:AD84)</f>
        <v>316500</v>
      </c>
      <c r="AE85" s="374"/>
      <c r="AF85" s="375"/>
      <c r="AG85" s="375"/>
      <c r="AH85" s="375"/>
      <c r="AI85" s="376"/>
      <c r="AJ85" s="1"/>
      <c r="AK85" s="63"/>
      <c r="AL85" s="63"/>
    </row>
    <row r="86" spans="2:38" s="37" customFormat="1" ht="15" customHeight="1">
      <c r="B86" s="186"/>
      <c r="C86" s="279"/>
      <c r="D86" s="283"/>
      <c r="E86" s="284"/>
      <c r="F86" s="284"/>
      <c r="G86" s="284"/>
      <c r="H86" s="284"/>
      <c r="I86" s="284"/>
      <c r="J86" s="284"/>
      <c r="K86" s="284"/>
      <c r="L86" s="284"/>
      <c r="M86" s="284"/>
      <c r="N86" s="284"/>
      <c r="O86" s="285"/>
      <c r="P86" s="113"/>
      <c r="Q86" s="55"/>
      <c r="R86" s="53"/>
      <c r="S86" s="54"/>
      <c r="T86" s="29"/>
      <c r="U86" s="113"/>
      <c r="V86" s="55"/>
      <c r="W86" s="53"/>
      <c r="X86" s="54"/>
      <c r="Y86" s="29"/>
      <c r="Z86" s="113"/>
      <c r="AA86" s="55"/>
      <c r="AB86" s="53"/>
      <c r="AC86" s="54"/>
      <c r="AD86" s="29"/>
      <c r="AE86" s="374"/>
      <c r="AF86" s="375"/>
      <c r="AG86" s="375"/>
      <c r="AH86" s="375"/>
      <c r="AI86" s="376"/>
      <c r="AJ86" s="1"/>
      <c r="AK86" s="63"/>
      <c r="AL86" s="63"/>
    </row>
    <row r="87" spans="2:38" s="37" customFormat="1" ht="15" customHeight="1">
      <c r="B87" s="186" t="s">
        <v>75</v>
      </c>
      <c r="C87" s="187"/>
      <c r="D87" s="283" t="s">
        <v>69</v>
      </c>
      <c r="E87" s="284"/>
      <c r="F87" s="284"/>
      <c r="G87" s="284"/>
      <c r="H87" s="284"/>
      <c r="I87" s="284"/>
      <c r="J87" s="284"/>
      <c r="K87" s="284"/>
      <c r="L87" s="284"/>
      <c r="M87" s="284"/>
      <c r="N87" s="284"/>
      <c r="O87" s="285"/>
      <c r="P87" s="113"/>
      <c r="Q87" s="55"/>
      <c r="R87" s="53"/>
      <c r="S87" s="54"/>
      <c r="T87" s="29"/>
      <c r="U87" s="113"/>
      <c r="V87" s="55"/>
      <c r="W87" s="53"/>
      <c r="X87" s="54"/>
      <c r="Y87" s="29"/>
      <c r="Z87" s="113"/>
      <c r="AA87" s="55"/>
      <c r="AB87" s="53"/>
      <c r="AC87" s="54"/>
      <c r="AD87" s="29"/>
      <c r="AE87" s="374"/>
      <c r="AF87" s="375"/>
      <c r="AG87" s="375"/>
      <c r="AH87" s="375"/>
      <c r="AI87" s="376"/>
      <c r="AJ87" s="1"/>
      <c r="AK87" s="63"/>
      <c r="AL87" s="63"/>
    </row>
    <row r="88" spans="2:38" s="37" customFormat="1" ht="15" customHeight="1">
      <c r="B88" s="173">
        <v>1</v>
      </c>
      <c r="C88" s="174"/>
      <c r="D88" s="191" t="s">
        <v>84</v>
      </c>
      <c r="E88" s="192"/>
      <c r="F88" s="192"/>
      <c r="G88" s="192"/>
      <c r="H88" s="192"/>
      <c r="I88" s="192"/>
      <c r="J88" s="192"/>
      <c r="K88" s="192"/>
      <c r="L88" s="192"/>
      <c r="M88" s="192"/>
      <c r="N88" s="192"/>
      <c r="O88" s="193"/>
      <c r="P88" s="122">
        <v>1</v>
      </c>
      <c r="Q88" s="55" t="s">
        <v>39</v>
      </c>
      <c r="R88" s="38">
        <v>6</v>
      </c>
      <c r="S88" s="39">
        <v>1500</v>
      </c>
      <c r="T88" s="28">
        <f t="shared" ref="T88:T94" si="20">S88*R88*P88</f>
        <v>9000</v>
      </c>
      <c r="U88" s="122">
        <v>1</v>
      </c>
      <c r="V88" s="55" t="s">
        <v>39</v>
      </c>
      <c r="W88" s="38">
        <v>6</v>
      </c>
      <c r="X88" s="39">
        <v>1500</v>
      </c>
      <c r="Y88" s="28">
        <f t="shared" ref="Y88:Y94" si="21">X88*W88*U88</f>
        <v>9000</v>
      </c>
      <c r="Z88" s="122">
        <v>1</v>
      </c>
      <c r="AA88" s="55" t="s">
        <v>39</v>
      </c>
      <c r="AB88" s="38">
        <v>10</v>
      </c>
      <c r="AC88" s="39">
        <v>950</v>
      </c>
      <c r="AD88" s="28">
        <f t="shared" ref="AD88:AD95" si="22">AC88*AB88*Z88</f>
        <v>9500</v>
      </c>
      <c r="AE88" s="374"/>
      <c r="AF88" s="375"/>
      <c r="AG88" s="375"/>
      <c r="AH88" s="375"/>
      <c r="AI88" s="376"/>
      <c r="AJ88" s="1"/>
      <c r="AK88" s="63"/>
      <c r="AL88" s="63"/>
    </row>
    <row r="89" spans="2:38" s="37" customFormat="1" ht="15" customHeight="1">
      <c r="B89" s="173">
        <v>2</v>
      </c>
      <c r="C89" s="174"/>
      <c r="D89" s="191" t="s">
        <v>90</v>
      </c>
      <c r="E89" s="194"/>
      <c r="F89" s="194"/>
      <c r="G89" s="194"/>
      <c r="H89" s="194"/>
      <c r="I89" s="194"/>
      <c r="J89" s="194"/>
      <c r="K89" s="194"/>
      <c r="L89" s="194"/>
      <c r="M89" s="194"/>
      <c r="N89" s="194"/>
      <c r="O89" s="195"/>
      <c r="P89" s="122">
        <v>1</v>
      </c>
      <c r="Q89" s="55" t="s">
        <v>39</v>
      </c>
      <c r="R89" s="38">
        <v>6</v>
      </c>
      <c r="S89" s="39">
        <v>1300</v>
      </c>
      <c r="T89" s="28">
        <f t="shared" si="20"/>
        <v>7800</v>
      </c>
      <c r="U89" s="122">
        <v>1</v>
      </c>
      <c r="V89" s="55" t="s">
        <v>39</v>
      </c>
      <c r="W89" s="38">
        <v>6</v>
      </c>
      <c r="X89" s="39">
        <v>1200</v>
      </c>
      <c r="Y89" s="28">
        <f t="shared" si="21"/>
        <v>7200</v>
      </c>
      <c r="Z89" s="122">
        <v>1</v>
      </c>
      <c r="AA89" s="55" t="s">
        <v>39</v>
      </c>
      <c r="AB89" s="38">
        <v>10</v>
      </c>
      <c r="AC89" s="39">
        <v>900</v>
      </c>
      <c r="AD89" s="28">
        <f t="shared" si="22"/>
        <v>9000</v>
      </c>
      <c r="AE89" s="374"/>
      <c r="AF89" s="375"/>
      <c r="AG89" s="375"/>
      <c r="AH89" s="375"/>
      <c r="AI89" s="376"/>
      <c r="AJ89" s="1"/>
      <c r="AK89" s="63"/>
      <c r="AL89" s="63"/>
    </row>
    <row r="90" spans="2:38" s="37" customFormat="1" ht="15" customHeight="1">
      <c r="B90" s="173">
        <v>3</v>
      </c>
      <c r="C90" s="174"/>
      <c r="D90" s="191" t="s">
        <v>91</v>
      </c>
      <c r="E90" s="194"/>
      <c r="F90" s="194"/>
      <c r="G90" s="194"/>
      <c r="H90" s="194"/>
      <c r="I90" s="194"/>
      <c r="J90" s="194"/>
      <c r="K90" s="194"/>
      <c r="L90" s="194"/>
      <c r="M90" s="194"/>
      <c r="N90" s="194"/>
      <c r="O90" s="195"/>
      <c r="P90" s="122">
        <v>1</v>
      </c>
      <c r="Q90" s="55" t="s">
        <v>39</v>
      </c>
      <c r="R90" s="38">
        <v>6</v>
      </c>
      <c r="S90" s="39">
        <v>1300</v>
      </c>
      <c r="T90" s="28">
        <f t="shared" si="20"/>
        <v>7800</v>
      </c>
      <c r="U90" s="122">
        <v>1</v>
      </c>
      <c r="V90" s="55" t="s">
        <v>39</v>
      </c>
      <c r="W90" s="38">
        <v>6</v>
      </c>
      <c r="X90" s="39">
        <v>1200</v>
      </c>
      <c r="Y90" s="28">
        <f t="shared" si="21"/>
        <v>7200</v>
      </c>
      <c r="Z90" s="122">
        <v>1</v>
      </c>
      <c r="AA90" s="55" t="s">
        <v>39</v>
      </c>
      <c r="AB90" s="38">
        <v>10</v>
      </c>
      <c r="AC90" s="39">
        <v>900</v>
      </c>
      <c r="AD90" s="28">
        <f t="shared" si="22"/>
        <v>9000</v>
      </c>
      <c r="AE90" s="374"/>
      <c r="AF90" s="375"/>
      <c r="AG90" s="375"/>
      <c r="AH90" s="375"/>
      <c r="AI90" s="376"/>
      <c r="AJ90" s="1"/>
    </row>
    <row r="91" spans="2:38" s="37" customFormat="1" ht="15" customHeight="1">
      <c r="B91" s="173">
        <v>4</v>
      </c>
      <c r="C91" s="174"/>
      <c r="D91" s="286" t="s">
        <v>92</v>
      </c>
      <c r="E91" s="287"/>
      <c r="F91" s="287"/>
      <c r="G91" s="287"/>
      <c r="H91" s="287"/>
      <c r="I91" s="287"/>
      <c r="J91" s="287"/>
      <c r="K91" s="287"/>
      <c r="L91" s="287"/>
      <c r="M91" s="287"/>
      <c r="N91" s="287"/>
      <c r="O91" s="288"/>
      <c r="P91" s="122">
        <v>1</v>
      </c>
      <c r="Q91" s="55" t="s">
        <v>39</v>
      </c>
      <c r="R91" s="38">
        <v>6</v>
      </c>
      <c r="S91" s="39">
        <v>1300</v>
      </c>
      <c r="T91" s="28">
        <f t="shared" si="20"/>
        <v>7800</v>
      </c>
      <c r="U91" s="122">
        <v>1</v>
      </c>
      <c r="V91" s="55" t="s">
        <v>39</v>
      </c>
      <c r="W91" s="38">
        <v>6</v>
      </c>
      <c r="X91" s="39">
        <v>1200</v>
      </c>
      <c r="Y91" s="28">
        <f t="shared" si="21"/>
        <v>7200</v>
      </c>
      <c r="Z91" s="122">
        <v>1</v>
      </c>
      <c r="AA91" s="55" t="s">
        <v>39</v>
      </c>
      <c r="AB91" s="38">
        <v>10</v>
      </c>
      <c r="AC91" s="39">
        <v>900</v>
      </c>
      <c r="AD91" s="28">
        <f t="shared" si="22"/>
        <v>9000</v>
      </c>
      <c r="AE91" s="374"/>
      <c r="AF91" s="375"/>
      <c r="AG91" s="375"/>
      <c r="AH91" s="375"/>
      <c r="AI91" s="376"/>
      <c r="AJ91" s="1"/>
    </row>
    <row r="92" spans="2:38" s="37" customFormat="1" ht="15" customHeight="1">
      <c r="B92" s="173">
        <v>5</v>
      </c>
      <c r="C92" s="174"/>
      <c r="D92" s="191" t="s">
        <v>86</v>
      </c>
      <c r="E92" s="194"/>
      <c r="F92" s="194"/>
      <c r="G92" s="194"/>
      <c r="H92" s="194"/>
      <c r="I92" s="194"/>
      <c r="J92" s="194"/>
      <c r="K92" s="194"/>
      <c r="L92" s="194"/>
      <c r="M92" s="194"/>
      <c r="N92" s="194"/>
      <c r="O92" s="195"/>
      <c r="P92" s="122">
        <v>4</v>
      </c>
      <c r="Q92" s="55" t="s">
        <v>39</v>
      </c>
      <c r="R92" s="38">
        <v>6</v>
      </c>
      <c r="S92" s="39">
        <v>1100</v>
      </c>
      <c r="T92" s="28">
        <f t="shared" si="20"/>
        <v>26400</v>
      </c>
      <c r="U92" s="122">
        <v>4</v>
      </c>
      <c r="V92" s="55" t="s">
        <v>39</v>
      </c>
      <c r="W92" s="38">
        <v>6</v>
      </c>
      <c r="X92" s="39">
        <v>1200</v>
      </c>
      <c r="Y92" s="28">
        <f t="shared" si="21"/>
        <v>28800</v>
      </c>
      <c r="Z92" s="122">
        <v>3</v>
      </c>
      <c r="AA92" s="55" t="s">
        <v>39</v>
      </c>
      <c r="AB92" s="38">
        <v>10</v>
      </c>
      <c r="AC92" s="39">
        <v>850</v>
      </c>
      <c r="AD92" s="28">
        <f t="shared" si="22"/>
        <v>25500</v>
      </c>
      <c r="AE92" s="374"/>
      <c r="AF92" s="375"/>
      <c r="AG92" s="375"/>
      <c r="AH92" s="375"/>
      <c r="AI92" s="376"/>
      <c r="AJ92" s="129"/>
    </row>
    <row r="93" spans="2:38" s="37" customFormat="1" ht="15" customHeight="1">
      <c r="B93" s="173">
        <v>6</v>
      </c>
      <c r="C93" s="174"/>
      <c r="D93" s="286" t="s">
        <v>87</v>
      </c>
      <c r="E93" s="296"/>
      <c r="F93" s="296"/>
      <c r="G93" s="296"/>
      <c r="H93" s="296"/>
      <c r="I93" s="296"/>
      <c r="J93" s="296"/>
      <c r="K93" s="296"/>
      <c r="L93" s="296"/>
      <c r="M93" s="296"/>
      <c r="N93" s="296"/>
      <c r="O93" s="297"/>
      <c r="P93" s="122">
        <v>4</v>
      </c>
      <c r="Q93" s="55" t="s">
        <v>39</v>
      </c>
      <c r="R93" s="38">
        <v>6</v>
      </c>
      <c r="S93" s="39">
        <v>1100</v>
      </c>
      <c r="T93" s="28">
        <f t="shared" si="20"/>
        <v>26400</v>
      </c>
      <c r="U93" s="122">
        <v>4</v>
      </c>
      <c r="V93" s="55" t="s">
        <v>39</v>
      </c>
      <c r="W93" s="38">
        <v>6</v>
      </c>
      <c r="X93" s="39">
        <v>1100</v>
      </c>
      <c r="Y93" s="28">
        <f t="shared" si="21"/>
        <v>26400</v>
      </c>
      <c r="Z93" s="122">
        <v>3</v>
      </c>
      <c r="AA93" s="55" t="s">
        <v>39</v>
      </c>
      <c r="AB93" s="38">
        <v>10</v>
      </c>
      <c r="AC93" s="39">
        <v>850</v>
      </c>
      <c r="AD93" s="28">
        <f t="shared" si="22"/>
        <v>25500</v>
      </c>
      <c r="AE93" s="374"/>
      <c r="AF93" s="375"/>
      <c r="AG93" s="375"/>
      <c r="AH93" s="375"/>
      <c r="AI93" s="376"/>
      <c r="AJ93" s="1"/>
    </row>
    <row r="94" spans="2:38" s="37" customFormat="1" ht="15" customHeight="1">
      <c r="B94" s="173">
        <v>7</v>
      </c>
      <c r="C94" s="174"/>
      <c r="D94" s="191" t="s">
        <v>93</v>
      </c>
      <c r="E94" s="194"/>
      <c r="F94" s="194"/>
      <c r="G94" s="194"/>
      <c r="H94" s="194"/>
      <c r="I94" s="194"/>
      <c r="J94" s="194"/>
      <c r="K94" s="194"/>
      <c r="L94" s="194"/>
      <c r="M94" s="194"/>
      <c r="N94" s="194"/>
      <c r="O94" s="195"/>
      <c r="P94" s="122">
        <v>2</v>
      </c>
      <c r="Q94" s="55" t="s">
        <v>39</v>
      </c>
      <c r="R94" s="38">
        <v>6</v>
      </c>
      <c r="S94" s="39">
        <v>900</v>
      </c>
      <c r="T94" s="28">
        <f t="shared" si="20"/>
        <v>10800</v>
      </c>
      <c r="U94" s="122">
        <v>2</v>
      </c>
      <c r="V94" s="55" t="s">
        <v>39</v>
      </c>
      <c r="W94" s="38">
        <v>6</v>
      </c>
      <c r="X94" s="39">
        <v>1000</v>
      </c>
      <c r="Y94" s="28">
        <f t="shared" si="21"/>
        <v>12000</v>
      </c>
      <c r="Z94" s="122">
        <v>6</v>
      </c>
      <c r="AA94" s="55" t="s">
        <v>39</v>
      </c>
      <c r="AB94" s="38">
        <v>10</v>
      </c>
      <c r="AC94" s="39">
        <v>750</v>
      </c>
      <c r="AD94" s="28">
        <f t="shared" si="22"/>
        <v>45000</v>
      </c>
      <c r="AE94" s="374"/>
      <c r="AF94" s="375"/>
      <c r="AG94" s="375"/>
      <c r="AH94" s="375"/>
      <c r="AI94" s="376"/>
      <c r="AJ94" s="1"/>
    </row>
    <row r="95" spans="2:38" s="37" customFormat="1" ht="15" customHeight="1">
      <c r="B95" s="173">
        <v>8</v>
      </c>
      <c r="C95" s="174"/>
      <c r="D95" s="286" t="s">
        <v>94</v>
      </c>
      <c r="E95" s="296"/>
      <c r="F95" s="296"/>
      <c r="G95" s="296"/>
      <c r="H95" s="296"/>
      <c r="I95" s="296"/>
      <c r="J95" s="296"/>
      <c r="K95" s="296"/>
      <c r="L95" s="296"/>
      <c r="M95" s="296"/>
      <c r="N95" s="296"/>
      <c r="O95" s="297"/>
      <c r="P95" s="123">
        <v>1</v>
      </c>
      <c r="Q95" s="55" t="s">
        <v>39</v>
      </c>
      <c r="R95" s="38">
        <v>6</v>
      </c>
      <c r="S95" s="39">
        <v>900</v>
      </c>
      <c r="T95" s="28">
        <f t="shared" ref="T95:T96" si="23">S95*R95</f>
        <v>5400</v>
      </c>
      <c r="U95" s="123">
        <v>1</v>
      </c>
      <c r="V95" s="55" t="s">
        <v>39</v>
      </c>
      <c r="W95" s="38">
        <v>6</v>
      </c>
      <c r="X95" s="39">
        <v>1000</v>
      </c>
      <c r="Y95" s="28">
        <f t="shared" ref="Y95:Y96" si="24">X95*W95</f>
        <v>6000</v>
      </c>
      <c r="Z95" s="123">
        <v>2</v>
      </c>
      <c r="AA95" s="55" t="s">
        <v>39</v>
      </c>
      <c r="AB95" s="38">
        <v>10</v>
      </c>
      <c r="AC95" s="39">
        <v>700</v>
      </c>
      <c r="AD95" s="28">
        <f t="shared" si="22"/>
        <v>14000</v>
      </c>
      <c r="AE95" s="374"/>
      <c r="AF95" s="375"/>
      <c r="AG95" s="375"/>
      <c r="AH95" s="375"/>
      <c r="AI95" s="376"/>
    </row>
    <row r="96" spans="2:38" s="37" customFormat="1" ht="18.75" customHeight="1">
      <c r="B96" s="173">
        <v>9</v>
      </c>
      <c r="C96" s="174"/>
      <c r="D96" s="183" t="s">
        <v>95</v>
      </c>
      <c r="E96" s="184"/>
      <c r="F96" s="184"/>
      <c r="G96" s="184"/>
      <c r="H96" s="184"/>
      <c r="I96" s="184"/>
      <c r="J96" s="184"/>
      <c r="K96" s="184"/>
      <c r="L96" s="184"/>
      <c r="M96" s="184"/>
      <c r="N96" s="184"/>
      <c r="O96" s="185"/>
      <c r="P96" s="124">
        <v>1</v>
      </c>
      <c r="Q96" s="55" t="s">
        <v>39</v>
      </c>
      <c r="R96" s="38">
        <v>6</v>
      </c>
      <c r="S96" s="39">
        <v>900</v>
      </c>
      <c r="T96" s="28">
        <f t="shared" si="23"/>
        <v>5400</v>
      </c>
      <c r="U96" s="124">
        <v>1</v>
      </c>
      <c r="V96" s="55" t="s">
        <v>39</v>
      </c>
      <c r="W96" s="38">
        <v>6</v>
      </c>
      <c r="X96" s="39">
        <v>1200</v>
      </c>
      <c r="Y96" s="28">
        <f t="shared" si="24"/>
        <v>7200</v>
      </c>
      <c r="Z96" s="124">
        <v>1</v>
      </c>
      <c r="AA96" s="55" t="s">
        <v>39</v>
      </c>
      <c r="AB96" s="38">
        <v>10</v>
      </c>
      <c r="AC96" s="39">
        <v>750</v>
      </c>
      <c r="AD96" s="28">
        <f t="shared" ref="AD96" si="25">AC96*AB96</f>
        <v>7500</v>
      </c>
      <c r="AE96" s="374"/>
      <c r="AF96" s="375"/>
      <c r="AG96" s="375"/>
      <c r="AH96" s="375"/>
      <c r="AI96" s="376"/>
    </row>
    <row r="97" spans="2:36" s="37" customFormat="1" ht="18.75" customHeight="1">
      <c r="B97" s="133"/>
      <c r="C97" s="143"/>
      <c r="D97" s="298" t="s">
        <v>24</v>
      </c>
      <c r="E97" s="299"/>
      <c r="F97" s="299"/>
      <c r="G97" s="299"/>
      <c r="H97" s="299"/>
      <c r="I97" s="299"/>
      <c r="J97" s="299"/>
      <c r="K97" s="299"/>
      <c r="L97" s="299"/>
      <c r="M97" s="299"/>
      <c r="N97" s="299"/>
      <c r="O97" s="300"/>
      <c r="P97" s="112">
        <f>SUM(P88:P96)</f>
        <v>16</v>
      </c>
      <c r="Q97" s="55"/>
      <c r="R97" s="98"/>
      <c r="S97" s="39"/>
      <c r="T97" s="29">
        <f>SUM(T88:T96)</f>
        <v>106800</v>
      </c>
      <c r="U97" s="112">
        <f>SUM(U88:U96)</f>
        <v>16</v>
      </c>
      <c r="V97" s="55"/>
      <c r="W97" s="98"/>
      <c r="X97" s="39"/>
      <c r="Y97" s="29">
        <f>SUM(Y88:Y96)</f>
        <v>111000</v>
      </c>
      <c r="Z97" s="112">
        <f>SUM(Z88:Z96)</f>
        <v>19</v>
      </c>
      <c r="AA97" s="55"/>
      <c r="AB97" s="98"/>
      <c r="AC97" s="39"/>
      <c r="AD97" s="29">
        <f>SUM(AD88:AD96)</f>
        <v>154000</v>
      </c>
      <c r="AE97" s="374"/>
      <c r="AF97" s="375"/>
      <c r="AG97" s="375"/>
      <c r="AH97" s="375"/>
      <c r="AI97" s="376"/>
      <c r="AJ97" s="1"/>
    </row>
    <row r="98" spans="2:36" s="37" customFormat="1" ht="18.75" customHeight="1">
      <c r="B98" s="186"/>
      <c r="C98" s="279"/>
      <c r="D98" s="283"/>
      <c r="E98" s="284"/>
      <c r="F98" s="284"/>
      <c r="G98" s="284"/>
      <c r="H98" s="284"/>
      <c r="I98" s="284"/>
      <c r="J98" s="284"/>
      <c r="K98" s="284"/>
      <c r="L98" s="284"/>
      <c r="M98" s="284"/>
      <c r="N98" s="284"/>
      <c r="O98" s="285"/>
      <c r="P98" s="114"/>
      <c r="Q98" s="55"/>
      <c r="R98" s="60"/>
      <c r="S98" s="61"/>
      <c r="T98" s="62"/>
      <c r="U98" s="114"/>
      <c r="V98" s="55"/>
      <c r="W98" s="60"/>
      <c r="X98" s="61"/>
      <c r="Y98" s="62"/>
      <c r="Z98" s="114"/>
      <c r="AA98" s="55"/>
      <c r="AB98" s="60"/>
      <c r="AC98" s="61"/>
      <c r="AD98" s="62"/>
      <c r="AE98" s="374"/>
      <c r="AF98" s="375"/>
      <c r="AG98" s="375"/>
      <c r="AH98" s="375"/>
      <c r="AI98" s="376"/>
      <c r="AJ98" s="1"/>
    </row>
    <row r="99" spans="2:36" s="37" customFormat="1" ht="19.5" customHeight="1">
      <c r="B99" s="186" t="s">
        <v>76</v>
      </c>
      <c r="C99" s="187"/>
      <c r="D99" s="283" t="s">
        <v>120</v>
      </c>
      <c r="E99" s="284"/>
      <c r="F99" s="284"/>
      <c r="G99" s="284"/>
      <c r="H99" s="284"/>
      <c r="I99" s="284"/>
      <c r="J99" s="284"/>
      <c r="K99" s="284"/>
      <c r="L99" s="284"/>
      <c r="M99" s="284"/>
      <c r="N99" s="284"/>
      <c r="O99" s="285"/>
      <c r="P99" s="114"/>
      <c r="Q99" s="55"/>
      <c r="R99" s="60"/>
      <c r="S99" s="61"/>
      <c r="T99" s="62"/>
      <c r="U99" s="114"/>
      <c r="V99" s="55"/>
      <c r="W99" s="60"/>
      <c r="X99" s="61"/>
      <c r="Y99" s="62"/>
      <c r="Z99" s="114"/>
      <c r="AA99" s="55"/>
      <c r="AB99" s="60"/>
      <c r="AC99" s="61"/>
      <c r="AD99" s="62"/>
      <c r="AE99" s="374"/>
      <c r="AF99" s="375"/>
      <c r="AG99" s="375"/>
      <c r="AH99" s="375"/>
      <c r="AI99" s="376"/>
      <c r="AJ99" s="1"/>
    </row>
    <row r="100" spans="2:36" s="37" customFormat="1" ht="15" customHeight="1">
      <c r="B100" s="181">
        <v>1</v>
      </c>
      <c r="C100" s="234"/>
      <c r="D100" s="191" t="s">
        <v>84</v>
      </c>
      <c r="E100" s="192"/>
      <c r="F100" s="192"/>
      <c r="G100" s="192"/>
      <c r="H100" s="192"/>
      <c r="I100" s="192"/>
      <c r="J100" s="192"/>
      <c r="K100" s="192"/>
      <c r="L100" s="192"/>
      <c r="M100" s="192"/>
      <c r="N100" s="192"/>
      <c r="O100" s="193"/>
      <c r="P100" s="122">
        <v>1</v>
      </c>
      <c r="Q100" s="55" t="s">
        <v>39</v>
      </c>
      <c r="R100" s="38">
        <v>10</v>
      </c>
      <c r="S100" s="39">
        <v>1500</v>
      </c>
      <c r="T100" s="28">
        <f>S100*R100*P100</f>
        <v>15000</v>
      </c>
      <c r="U100" s="122">
        <v>1</v>
      </c>
      <c r="V100" s="55" t="s">
        <v>39</v>
      </c>
      <c r="W100" s="38">
        <v>10</v>
      </c>
      <c r="X100" s="39">
        <v>1875</v>
      </c>
      <c r="Y100" s="28">
        <f>X100*W100*U100</f>
        <v>18750</v>
      </c>
      <c r="Z100" s="122">
        <v>1</v>
      </c>
      <c r="AA100" s="55" t="s">
        <v>39</v>
      </c>
      <c r="AB100" s="38">
        <v>20</v>
      </c>
      <c r="AC100" s="39">
        <v>950</v>
      </c>
      <c r="AD100" s="28">
        <f>AC100*AB100*Z100</f>
        <v>19000</v>
      </c>
      <c r="AE100" s="374"/>
      <c r="AF100" s="375"/>
      <c r="AG100" s="375"/>
      <c r="AH100" s="375"/>
      <c r="AI100" s="376"/>
      <c r="AJ100" s="1"/>
    </row>
    <row r="101" spans="2:36" s="37" customFormat="1" ht="15" customHeight="1">
      <c r="B101" s="181">
        <v>2</v>
      </c>
      <c r="C101" s="234"/>
      <c r="D101" s="191" t="s">
        <v>90</v>
      </c>
      <c r="E101" s="194"/>
      <c r="F101" s="194"/>
      <c r="G101" s="194"/>
      <c r="H101" s="194"/>
      <c r="I101" s="194"/>
      <c r="J101" s="194"/>
      <c r="K101" s="194"/>
      <c r="L101" s="194"/>
      <c r="M101" s="194"/>
      <c r="N101" s="194"/>
      <c r="O101" s="195"/>
      <c r="P101" s="122">
        <v>1</v>
      </c>
      <c r="Q101" s="55" t="s">
        <v>39</v>
      </c>
      <c r="R101" s="38">
        <v>10</v>
      </c>
      <c r="S101" s="39">
        <v>1300</v>
      </c>
      <c r="T101" s="28">
        <f t="shared" ref="T101:T108" si="26">S101*R101*P101</f>
        <v>13000</v>
      </c>
      <c r="U101" s="122">
        <v>1</v>
      </c>
      <c r="V101" s="55" t="s">
        <v>39</v>
      </c>
      <c r="W101" s="38">
        <v>10</v>
      </c>
      <c r="X101" s="39">
        <v>1500</v>
      </c>
      <c r="Y101" s="28">
        <f t="shared" ref="Y101:Y108" si="27">X101*W101*U101</f>
        <v>15000</v>
      </c>
      <c r="Z101" s="122">
        <v>1</v>
      </c>
      <c r="AA101" s="55" t="s">
        <v>39</v>
      </c>
      <c r="AB101" s="38">
        <v>20</v>
      </c>
      <c r="AC101" s="39">
        <v>900</v>
      </c>
      <c r="AD101" s="28">
        <f t="shared" ref="AD101:AD108" si="28">AC101*AB101*Z101</f>
        <v>18000</v>
      </c>
      <c r="AE101" s="374"/>
      <c r="AF101" s="375"/>
      <c r="AG101" s="375"/>
      <c r="AH101" s="375"/>
      <c r="AI101" s="376"/>
      <c r="AJ101" s="1"/>
    </row>
    <row r="102" spans="2:36" s="37" customFormat="1" ht="15" customHeight="1">
      <c r="B102" s="181">
        <v>3</v>
      </c>
      <c r="C102" s="234"/>
      <c r="D102" s="191" t="s">
        <v>91</v>
      </c>
      <c r="E102" s="194"/>
      <c r="F102" s="194"/>
      <c r="G102" s="194"/>
      <c r="H102" s="194"/>
      <c r="I102" s="194"/>
      <c r="J102" s="194"/>
      <c r="K102" s="194"/>
      <c r="L102" s="194"/>
      <c r="M102" s="194"/>
      <c r="N102" s="194"/>
      <c r="O102" s="195"/>
      <c r="P102" s="122">
        <v>1</v>
      </c>
      <c r="Q102" s="55" t="s">
        <v>39</v>
      </c>
      <c r="R102" s="38">
        <v>10</v>
      </c>
      <c r="S102" s="39">
        <v>1300</v>
      </c>
      <c r="T102" s="28">
        <f t="shared" si="26"/>
        <v>13000</v>
      </c>
      <c r="U102" s="122">
        <v>1</v>
      </c>
      <c r="V102" s="55" t="s">
        <v>39</v>
      </c>
      <c r="W102" s="38">
        <v>10</v>
      </c>
      <c r="X102" s="39">
        <v>1500</v>
      </c>
      <c r="Y102" s="28">
        <f t="shared" si="27"/>
        <v>15000</v>
      </c>
      <c r="Z102" s="122">
        <v>1</v>
      </c>
      <c r="AA102" s="55" t="s">
        <v>39</v>
      </c>
      <c r="AB102" s="38">
        <v>20</v>
      </c>
      <c r="AC102" s="39">
        <v>900</v>
      </c>
      <c r="AD102" s="28">
        <f t="shared" si="28"/>
        <v>18000</v>
      </c>
      <c r="AE102" s="374"/>
      <c r="AF102" s="375"/>
      <c r="AG102" s="375"/>
      <c r="AH102" s="375"/>
      <c r="AI102" s="376"/>
      <c r="AJ102" s="1"/>
    </row>
    <row r="103" spans="2:36" s="37" customFormat="1" ht="15" customHeight="1">
      <c r="B103" s="181">
        <v>4</v>
      </c>
      <c r="C103" s="234"/>
      <c r="D103" s="286" t="s">
        <v>92</v>
      </c>
      <c r="E103" s="287"/>
      <c r="F103" s="287"/>
      <c r="G103" s="287"/>
      <c r="H103" s="287"/>
      <c r="I103" s="287"/>
      <c r="J103" s="287"/>
      <c r="K103" s="287"/>
      <c r="L103" s="287"/>
      <c r="M103" s="287"/>
      <c r="N103" s="287"/>
      <c r="O103" s="288"/>
      <c r="P103" s="122">
        <v>1</v>
      </c>
      <c r="Q103" s="55" t="s">
        <v>39</v>
      </c>
      <c r="R103" s="38">
        <v>10</v>
      </c>
      <c r="S103" s="39">
        <v>1300</v>
      </c>
      <c r="T103" s="28">
        <f t="shared" si="26"/>
        <v>13000</v>
      </c>
      <c r="U103" s="122">
        <v>1</v>
      </c>
      <c r="V103" s="55" t="s">
        <v>39</v>
      </c>
      <c r="W103" s="38">
        <v>10</v>
      </c>
      <c r="X103" s="39">
        <v>1500</v>
      </c>
      <c r="Y103" s="28">
        <f t="shared" si="27"/>
        <v>15000</v>
      </c>
      <c r="Z103" s="122">
        <v>2</v>
      </c>
      <c r="AA103" s="55" t="s">
        <v>39</v>
      </c>
      <c r="AB103" s="38">
        <v>20</v>
      </c>
      <c r="AC103" s="39">
        <v>900</v>
      </c>
      <c r="AD103" s="28">
        <f t="shared" si="28"/>
        <v>36000</v>
      </c>
      <c r="AE103" s="374"/>
      <c r="AF103" s="375"/>
      <c r="AG103" s="375"/>
      <c r="AH103" s="375"/>
      <c r="AI103" s="376"/>
      <c r="AJ103" s="1"/>
    </row>
    <row r="104" spans="2:36" s="37" customFormat="1" ht="15" customHeight="1">
      <c r="B104" s="181">
        <v>5</v>
      </c>
      <c r="C104" s="234"/>
      <c r="D104" s="191" t="s">
        <v>86</v>
      </c>
      <c r="E104" s="194"/>
      <c r="F104" s="194"/>
      <c r="G104" s="194"/>
      <c r="H104" s="194"/>
      <c r="I104" s="194"/>
      <c r="J104" s="194"/>
      <c r="K104" s="194"/>
      <c r="L104" s="194"/>
      <c r="M104" s="194"/>
      <c r="N104" s="194"/>
      <c r="O104" s="195"/>
      <c r="P104" s="122">
        <v>3</v>
      </c>
      <c r="Q104" s="55" t="s">
        <v>39</v>
      </c>
      <c r="R104" s="38">
        <v>10</v>
      </c>
      <c r="S104" s="39">
        <v>1100</v>
      </c>
      <c r="T104" s="28">
        <f t="shared" si="26"/>
        <v>33000</v>
      </c>
      <c r="U104" s="122">
        <v>3</v>
      </c>
      <c r="V104" s="55" t="s">
        <v>39</v>
      </c>
      <c r="W104" s="38">
        <v>10</v>
      </c>
      <c r="X104" s="39">
        <v>1500</v>
      </c>
      <c r="Y104" s="28">
        <f t="shared" si="27"/>
        <v>45000</v>
      </c>
      <c r="Z104" s="122">
        <v>3</v>
      </c>
      <c r="AA104" s="55" t="s">
        <v>39</v>
      </c>
      <c r="AB104" s="38">
        <v>20</v>
      </c>
      <c r="AC104" s="39">
        <v>850</v>
      </c>
      <c r="AD104" s="28">
        <f t="shared" si="28"/>
        <v>51000</v>
      </c>
      <c r="AE104" s="374"/>
      <c r="AF104" s="375"/>
      <c r="AG104" s="375"/>
      <c r="AH104" s="375"/>
      <c r="AI104" s="376"/>
      <c r="AJ104" s="1"/>
    </row>
    <row r="105" spans="2:36" s="37" customFormat="1" ht="15" customHeight="1">
      <c r="B105" s="181">
        <v>6</v>
      </c>
      <c r="C105" s="234"/>
      <c r="D105" s="286" t="s">
        <v>87</v>
      </c>
      <c r="E105" s="296"/>
      <c r="F105" s="296"/>
      <c r="G105" s="296"/>
      <c r="H105" s="296"/>
      <c r="I105" s="296"/>
      <c r="J105" s="296"/>
      <c r="K105" s="296"/>
      <c r="L105" s="296"/>
      <c r="M105" s="296"/>
      <c r="N105" s="296"/>
      <c r="O105" s="297"/>
      <c r="P105" s="122">
        <v>3</v>
      </c>
      <c r="Q105" s="55" t="s">
        <v>39</v>
      </c>
      <c r="R105" s="38">
        <v>10</v>
      </c>
      <c r="S105" s="39">
        <v>1100</v>
      </c>
      <c r="T105" s="28">
        <f t="shared" si="26"/>
        <v>33000</v>
      </c>
      <c r="U105" s="122">
        <v>3</v>
      </c>
      <c r="V105" s="55" t="s">
        <v>39</v>
      </c>
      <c r="W105" s="38">
        <v>10</v>
      </c>
      <c r="X105" s="39">
        <v>1375</v>
      </c>
      <c r="Y105" s="28">
        <f t="shared" si="27"/>
        <v>41250</v>
      </c>
      <c r="Z105" s="122">
        <v>3</v>
      </c>
      <c r="AA105" s="55" t="s">
        <v>39</v>
      </c>
      <c r="AB105" s="38">
        <v>20</v>
      </c>
      <c r="AC105" s="39">
        <v>850</v>
      </c>
      <c r="AD105" s="28">
        <f t="shared" si="28"/>
        <v>51000</v>
      </c>
      <c r="AE105" s="374"/>
      <c r="AF105" s="375"/>
      <c r="AG105" s="375"/>
      <c r="AH105" s="375"/>
      <c r="AI105" s="376"/>
      <c r="AJ105" s="1"/>
    </row>
    <row r="106" spans="2:36" s="37" customFormat="1" ht="15" customHeight="1">
      <c r="B106" s="181">
        <v>7</v>
      </c>
      <c r="C106" s="234"/>
      <c r="D106" s="191" t="s">
        <v>93</v>
      </c>
      <c r="E106" s="194"/>
      <c r="F106" s="194"/>
      <c r="G106" s="194"/>
      <c r="H106" s="194"/>
      <c r="I106" s="194"/>
      <c r="J106" s="194"/>
      <c r="K106" s="194"/>
      <c r="L106" s="194"/>
      <c r="M106" s="194"/>
      <c r="N106" s="194"/>
      <c r="O106" s="195"/>
      <c r="P106" s="122">
        <v>2</v>
      </c>
      <c r="Q106" s="55" t="s">
        <v>39</v>
      </c>
      <c r="R106" s="38">
        <v>10</v>
      </c>
      <c r="S106" s="39">
        <v>900</v>
      </c>
      <c r="T106" s="28">
        <f t="shared" si="26"/>
        <v>18000</v>
      </c>
      <c r="U106" s="122">
        <v>2</v>
      </c>
      <c r="V106" s="55" t="s">
        <v>39</v>
      </c>
      <c r="W106" s="38">
        <v>10</v>
      </c>
      <c r="X106" s="39">
        <v>1250</v>
      </c>
      <c r="Y106" s="28">
        <f t="shared" si="27"/>
        <v>25000</v>
      </c>
      <c r="Z106" s="122">
        <v>12</v>
      </c>
      <c r="AA106" s="55" t="s">
        <v>39</v>
      </c>
      <c r="AB106" s="38">
        <v>20</v>
      </c>
      <c r="AC106" s="39">
        <v>750</v>
      </c>
      <c r="AD106" s="28">
        <f t="shared" si="28"/>
        <v>180000</v>
      </c>
      <c r="AE106" s="374"/>
      <c r="AF106" s="375"/>
      <c r="AG106" s="375"/>
      <c r="AH106" s="375"/>
      <c r="AI106" s="376"/>
      <c r="AJ106" s="129"/>
    </row>
    <row r="107" spans="2:36" s="37" customFormat="1" ht="15" customHeight="1">
      <c r="B107" s="181">
        <v>8</v>
      </c>
      <c r="C107" s="234"/>
      <c r="D107" s="286" t="s">
        <v>94</v>
      </c>
      <c r="E107" s="296"/>
      <c r="F107" s="296"/>
      <c r="G107" s="296"/>
      <c r="H107" s="296"/>
      <c r="I107" s="296"/>
      <c r="J107" s="296"/>
      <c r="K107" s="296"/>
      <c r="L107" s="296"/>
      <c r="M107" s="296"/>
      <c r="N107" s="296"/>
      <c r="O107" s="297"/>
      <c r="P107" s="123">
        <v>1</v>
      </c>
      <c r="Q107" s="55" t="s">
        <v>39</v>
      </c>
      <c r="R107" s="38">
        <v>10</v>
      </c>
      <c r="S107" s="39">
        <v>900</v>
      </c>
      <c r="T107" s="28">
        <f t="shared" si="26"/>
        <v>9000</v>
      </c>
      <c r="U107" s="123">
        <v>1</v>
      </c>
      <c r="V107" s="55" t="s">
        <v>39</v>
      </c>
      <c r="W107" s="38">
        <v>10</v>
      </c>
      <c r="X107" s="39">
        <v>1250</v>
      </c>
      <c r="Y107" s="28">
        <f t="shared" si="27"/>
        <v>12500</v>
      </c>
      <c r="Z107" s="123">
        <v>2</v>
      </c>
      <c r="AA107" s="55" t="s">
        <v>39</v>
      </c>
      <c r="AB107" s="38">
        <v>20</v>
      </c>
      <c r="AC107" s="39">
        <v>700</v>
      </c>
      <c r="AD107" s="28">
        <f t="shared" si="28"/>
        <v>28000</v>
      </c>
      <c r="AE107" s="374"/>
      <c r="AF107" s="375"/>
      <c r="AG107" s="375"/>
      <c r="AH107" s="375"/>
      <c r="AI107" s="376"/>
      <c r="AJ107" s="1"/>
    </row>
    <row r="108" spans="2:36" s="37" customFormat="1" ht="15" customHeight="1">
      <c r="B108" s="181">
        <v>9</v>
      </c>
      <c r="C108" s="234"/>
      <c r="D108" s="183" t="s">
        <v>95</v>
      </c>
      <c r="E108" s="184"/>
      <c r="F108" s="184"/>
      <c r="G108" s="184"/>
      <c r="H108" s="184"/>
      <c r="I108" s="184"/>
      <c r="J108" s="184"/>
      <c r="K108" s="184"/>
      <c r="L108" s="184"/>
      <c r="M108" s="184"/>
      <c r="N108" s="184"/>
      <c r="O108" s="185"/>
      <c r="P108" s="124">
        <v>1</v>
      </c>
      <c r="Q108" s="55" t="s">
        <v>39</v>
      </c>
      <c r="R108" s="38">
        <v>10</v>
      </c>
      <c r="S108" s="39">
        <v>900</v>
      </c>
      <c r="T108" s="28">
        <f t="shared" si="26"/>
        <v>9000</v>
      </c>
      <c r="U108" s="124">
        <v>1</v>
      </c>
      <c r="V108" s="55" t="s">
        <v>39</v>
      </c>
      <c r="W108" s="38">
        <v>10</v>
      </c>
      <c r="X108" s="39">
        <v>1500</v>
      </c>
      <c r="Y108" s="28">
        <f t="shared" si="27"/>
        <v>15000</v>
      </c>
      <c r="Z108" s="124">
        <v>1</v>
      </c>
      <c r="AA108" s="55" t="s">
        <v>39</v>
      </c>
      <c r="AB108" s="38">
        <v>20</v>
      </c>
      <c r="AC108" s="39">
        <v>750</v>
      </c>
      <c r="AD108" s="28">
        <f t="shared" si="28"/>
        <v>15000</v>
      </c>
      <c r="AE108" s="374"/>
      <c r="AF108" s="375"/>
      <c r="AG108" s="375"/>
      <c r="AH108" s="375"/>
      <c r="AI108" s="376"/>
      <c r="AJ108" s="1"/>
    </row>
    <row r="109" spans="2:36" s="37" customFormat="1" ht="15" customHeight="1">
      <c r="B109" s="140"/>
      <c r="C109" s="91"/>
      <c r="D109" s="298" t="s">
        <v>24</v>
      </c>
      <c r="E109" s="299"/>
      <c r="F109" s="299"/>
      <c r="G109" s="299"/>
      <c r="H109" s="299"/>
      <c r="I109" s="299"/>
      <c r="J109" s="299"/>
      <c r="K109" s="299"/>
      <c r="L109" s="299"/>
      <c r="M109" s="299"/>
      <c r="N109" s="299"/>
      <c r="O109" s="300"/>
      <c r="P109" s="112">
        <f>SUM(P100:P108)</f>
        <v>14</v>
      </c>
      <c r="Q109" s="55"/>
      <c r="R109" s="38"/>
      <c r="S109" s="54"/>
      <c r="T109" s="29">
        <f>SUM(T100:T108)</f>
        <v>156000</v>
      </c>
      <c r="U109" s="112">
        <f>SUM(U100:U108)</f>
        <v>14</v>
      </c>
      <c r="V109" s="55"/>
      <c r="W109" s="38"/>
      <c r="X109" s="54"/>
      <c r="Y109" s="29">
        <f>SUM(Y100:Y108)</f>
        <v>202500</v>
      </c>
      <c r="Z109" s="112">
        <f>SUM(Z100:Z108)</f>
        <v>26</v>
      </c>
      <c r="AA109" s="55"/>
      <c r="AB109" s="38"/>
      <c r="AC109" s="54"/>
      <c r="AD109" s="29">
        <f>SUM(AD100:AD108)</f>
        <v>416000</v>
      </c>
      <c r="AE109" s="374"/>
      <c r="AF109" s="375"/>
      <c r="AG109" s="375"/>
      <c r="AH109" s="375"/>
      <c r="AI109" s="376"/>
      <c r="AJ109" s="1"/>
    </row>
    <row r="110" spans="2:36" s="37" customFormat="1" ht="15" customHeight="1">
      <c r="B110" s="140"/>
      <c r="C110" s="91"/>
      <c r="D110" s="304"/>
      <c r="E110" s="305"/>
      <c r="F110" s="305"/>
      <c r="G110" s="305"/>
      <c r="H110" s="305"/>
      <c r="I110" s="305"/>
      <c r="J110" s="305"/>
      <c r="K110" s="305"/>
      <c r="L110" s="305"/>
      <c r="M110" s="305"/>
      <c r="N110" s="305"/>
      <c r="O110" s="306"/>
      <c r="P110" s="109"/>
      <c r="Q110" s="55"/>
      <c r="R110" s="38"/>
      <c r="S110" s="54"/>
      <c r="T110" s="29"/>
      <c r="U110" s="109"/>
      <c r="V110" s="55"/>
      <c r="W110" s="38"/>
      <c r="X110" s="54"/>
      <c r="Y110" s="29"/>
      <c r="Z110" s="109"/>
      <c r="AA110" s="55"/>
      <c r="AB110" s="38"/>
      <c r="AC110" s="54"/>
      <c r="AD110" s="29"/>
      <c r="AE110" s="374"/>
      <c r="AF110" s="375"/>
      <c r="AG110" s="375"/>
      <c r="AH110" s="375"/>
      <c r="AI110" s="376"/>
      <c r="AJ110" s="1"/>
    </row>
    <row r="111" spans="2:36" s="37" customFormat="1" ht="15" customHeight="1">
      <c r="B111" s="186" t="s">
        <v>77</v>
      </c>
      <c r="C111" s="187"/>
      <c r="D111" s="301" t="s">
        <v>121</v>
      </c>
      <c r="E111" s="302"/>
      <c r="F111" s="302"/>
      <c r="G111" s="302"/>
      <c r="H111" s="302"/>
      <c r="I111" s="302"/>
      <c r="J111" s="302"/>
      <c r="K111" s="302"/>
      <c r="L111" s="302"/>
      <c r="M111" s="302"/>
      <c r="N111" s="302"/>
      <c r="O111" s="303"/>
      <c r="P111" s="131" t="s">
        <v>40</v>
      </c>
      <c r="Q111" s="55" t="s">
        <v>41</v>
      </c>
      <c r="R111" s="64" t="s">
        <v>42</v>
      </c>
      <c r="S111" s="65" t="s">
        <v>43</v>
      </c>
      <c r="T111" s="29"/>
      <c r="U111" s="131" t="s">
        <v>40</v>
      </c>
      <c r="V111" s="55" t="s">
        <v>41</v>
      </c>
      <c r="W111" s="64" t="s">
        <v>42</v>
      </c>
      <c r="X111" s="65" t="s">
        <v>43</v>
      </c>
      <c r="Y111" s="29"/>
      <c r="Z111" s="131" t="s">
        <v>40</v>
      </c>
      <c r="AA111" s="55" t="s">
        <v>41</v>
      </c>
      <c r="AB111" s="64" t="s">
        <v>42</v>
      </c>
      <c r="AC111" s="65" t="s">
        <v>43</v>
      </c>
      <c r="AD111" s="29"/>
      <c r="AE111" s="374"/>
      <c r="AF111" s="375"/>
      <c r="AG111" s="375"/>
      <c r="AH111" s="375"/>
      <c r="AI111" s="376"/>
      <c r="AJ111" s="1"/>
    </row>
    <row r="112" spans="2:36" s="37" customFormat="1" ht="15" customHeight="1">
      <c r="B112" s="181">
        <v>1</v>
      </c>
      <c r="C112" s="182"/>
      <c r="D112" s="191" t="s">
        <v>84</v>
      </c>
      <c r="E112" s="192"/>
      <c r="F112" s="192"/>
      <c r="G112" s="192"/>
      <c r="H112" s="192"/>
      <c r="I112" s="192"/>
      <c r="J112" s="192"/>
      <c r="K112" s="192"/>
      <c r="L112" s="192"/>
      <c r="M112" s="192"/>
      <c r="N112" s="192"/>
      <c r="O112" s="193"/>
      <c r="P112" s="122">
        <v>1</v>
      </c>
      <c r="Q112" s="55" t="s">
        <v>39</v>
      </c>
      <c r="R112" s="38">
        <v>3</v>
      </c>
      <c r="S112" s="65">
        <v>187.5</v>
      </c>
      <c r="T112" s="89">
        <f>S112*R112*P112</f>
        <v>562.5</v>
      </c>
      <c r="U112" s="122">
        <v>1</v>
      </c>
      <c r="V112" s="55" t="s">
        <v>39</v>
      </c>
      <c r="W112" s="38">
        <v>3</v>
      </c>
      <c r="X112" s="65">
        <v>1500</v>
      </c>
      <c r="Y112" s="89">
        <f>X112*W112*U112</f>
        <v>4500</v>
      </c>
      <c r="Z112" s="122">
        <v>1</v>
      </c>
      <c r="AA112" s="55" t="s">
        <v>39</v>
      </c>
      <c r="AB112" s="38">
        <v>3</v>
      </c>
      <c r="AC112" s="65">
        <v>950</v>
      </c>
      <c r="AD112" s="89">
        <v>5343.75</v>
      </c>
      <c r="AE112" s="374"/>
      <c r="AF112" s="375"/>
      <c r="AG112" s="375"/>
      <c r="AH112" s="375"/>
      <c r="AI112" s="376"/>
      <c r="AJ112" s="1"/>
    </row>
    <row r="113" spans="2:42" s="37" customFormat="1" ht="15" customHeight="1">
      <c r="B113" s="181">
        <v>2</v>
      </c>
      <c r="C113" s="182"/>
      <c r="D113" s="191" t="s">
        <v>90</v>
      </c>
      <c r="E113" s="194"/>
      <c r="F113" s="194"/>
      <c r="G113" s="194"/>
      <c r="H113" s="194"/>
      <c r="I113" s="194"/>
      <c r="J113" s="194"/>
      <c r="K113" s="194"/>
      <c r="L113" s="194"/>
      <c r="M113" s="194"/>
      <c r="N113" s="194"/>
      <c r="O113" s="195"/>
      <c r="P113" s="122">
        <v>2</v>
      </c>
      <c r="Q113" s="55" t="s">
        <v>39</v>
      </c>
      <c r="R113" s="38">
        <v>3</v>
      </c>
      <c r="S113" s="65">
        <v>162.5</v>
      </c>
      <c r="T113" s="89">
        <f t="shared" ref="T113:T120" si="29">S113*R113*P113</f>
        <v>975</v>
      </c>
      <c r="U113" s="122">
        <v>2</v>
      </c>
      <c r="V113" s="55" t="s">
        <v>39</v>
      </c>
      <c r="W113" s="38">
        <v>3</v>
      </c>
      <c r="X113" s="65">
        <v>1300</v>
      </c>
      <c r="Y113" s="89">
        <f t="shared" ref="Y113:Y120" si="30">X113*W113*U113</f>
        <v>7800</v>
      </c>
      <c r="Z113" s="122">
        <v>2</v>
      </c>
      <c r="AA113" s="55" t="s">
        <v>39</v>
      </c>
      <c r="AB113" s="38">
        <v>3</v>
      </c>
      <c r="AC113" s="65">
        <v>900</v>
      </c>
      <c r="AD113" s="89">
        <v>10125</v>
      </c>
      <c r="AE113" s="374"/>
      <c r="AF113" s="375"/>
      <c r="AG113" s="375"/>
      <c r="AH113" s="375"/>
      <c r="AI113" s="376"/>
      <c r="AJ113" s="1"/>
    </row>
    <row r="114" spans="2:42" s="37" customFormat="1" ht="15" customHeight="1">
      <c r="B114" s="181">
        <v>3</v>
      </c>
      <c r="C114" s="182"/>
      <c r="D114" s="191" t="s">
        <v>91</v>
      </c>
      <c r="E114" s="194"/>
      <c r="F114" s="194"/>
      <c r="G114" s="194"/>
      <c r="H114" s="194"/>
      <c r="I114" s="194"/>
      <c r="J114" s="194"/>
      <c r="K114" s="194"/>
      <c r="L114" s="194"/>
      <c r="M114" s="194"/>
      <c r="N114" s="194"/>
      <c r="O114" s="195"/>
      <c r="P114" s="122">
        <v>2</v>
      </c>
      <c r="Q114" s="55" t="s">
        <v>39</v>
      </c>
      <c r="R114" s="38">
        <v>3</v>
      </c>
      <c r="S114" s="65">
        <v>162.5</v>
      </c>
      <c r="T114" s="89">
        <f t="shared" si="29"/>
        <v>975</v>
      </c>
      <c r="U114" s="122">
        <v>2</v>
      </c>
      <c r="V114" s="55" t="s">
        <v>39</v>
      </c>
      <c r="W114" s="38">
        <v>3</v>
      </c>
      <c r="X114" s="65">
        <v>1300</v>
      </c>
      <c r="Y114" s="89">
        <f t="shared" si="30"/>
        <v>7800</v>
      </c>
      <c r="Z114" s="122">
        <v>2</v>
      </c>
      <c r="AA114" s="55" t="s">
        <v>39</v>
      </c>
      <c r="AB114" s="38">
        <v>3</v>
      </c>
      <c r="AC114" s="65">
        <v>900</v>
      </c>
      <c r="AD114" s="89">
        <v>10125</v>
      </c>
      <c r="AE114" s="374"/>
      <c r="AF114" s="375"/>
      <c r="AG114" s="375"/>
      <c r="AH114" s="375"/>
      <c r="AI114" s="376"/>
      <c r="AJ114" s="1"/>
    </row>
    <row r="115" spans="2:42" s="37" customFormat="1" ht="15" customHeight="1">
      <c r="B115" s="181">
        <v>4</v>
      </c>
      <c r="C115" s="182"/>
      <c r="D115" s="286" t="s">
        <v>92</v>
      </c>
      <c r="E115" s="287"/>
      <c r="F115" s="287"/>
      <c r="G115" s="287"/>
      <c r="H115" s="287"/>
      <c r="I115" s="287"/>
      <c r="J115" s="287"/>
      <c r="K115" s="287"/>
      <c r="L115" s="287"/>
      <c r="M115" s="287"/>
      <c r="N115" s="287"/>
      <c r="O115" s="288"/>
      <c r="P115" s="122">
        <v>1</v>
      </c>
      <c r="Q115" s="55" t="s">
        <v>39</v>
      </c>
      <c r="R115" s="38">
        <v>3</v>
      </c>
      <c r="S115" s="65">
        <v>162.5</v>
      </c>
      <c r="T115" s="89">
        <f t="shared" si="29"/>
        <v>487.5</v>
      </c>
      <c r="U115" s="122">
        <v>1</v>
      </c>
      <c r="V115" s="55" t="s">
        <v>39</v>
      </c>
      <c r="W115" s="38">
        <v>3</v>
      </c>
      <c r="X115" s="65">
        <v>1200</v>
      </c>
      <c r="Y115" s="89">
        <f t="shared" si="30"/>
        <v>3600</v>
      </c>
      <c r="Z115" s="122">
        <v>1</v>
      </c>
      <c r="AA115" s="55" t="s">
        <v>39</v>
      </c>
      <c r="AB115" s="38">
        <v>3</v>
      </c>
      <c r="AC115" s="65">
        <v>900</v>
      </c>
      <c r="AD115" s="89">
        <v>5062.5</v>
      </c>
      <c r="AE115" s="374"/>
      <c r="AF115" s="375"/>
      <c r="AG115" s="375"/>
      <c r="AH115" s="375"/>
      <c r="AI115" s="376"/>
      <c r="AJ115" s="1"/>
    </row>
    <row r="116" spans="2:42" s="37" customFormat="1" ht="15" customHeight="1">
      <c r="B116" s="181">
        <v>5</v>
      </c>
      <c r="C116" s="182"/>
      <c r="D116" s="191" t="s">
        <v>86</v>
      </c>
      <c r="E116" s="194"/>
      <c r="F116" s="194"/>
      <c r="G116" s="194"/>
      <c r="H116" s="194"/>
      <c r="I116" s="194"/>
      <c r="J116" s="194"/>
      <c r="K116" s="194"/>
      <c r="L116" s="194"/>
      <c r="M116" s="194"/>
      <c r="N116" s="194"/>
      <c r="O116" s="195"/>
      <c r="P116" s="122">
        <v>2</v>
      </c>
      <c r="Q116" s="55" t="s">
        <v>39</v>
      </c>
      <c r="R116" s="38">
        <v>3</v>
      </c>
      <c r="S116" s="65">
        <v>137.5</v>
      </c>
      <c r="T116" s="89">
        <f t="shared" si="29"/>
        <v>825</v>
      </c>
      <c r="U116" s="122">
        <v>1</v>
      </c>
      <c r="V116" s="55" t="s">
        <v>39</v>
      </c>
      <c r="W116" s="38">
        <v>3</v>
      </c>
      <c r="X116" s="65">
        <v>1200</v>
      </c>
      <c r="Y116" s="89">
        <f t="shared" si="30"/>
        <v>3600</v>
      </c>
      <c r="Z116" s="122">
        <v>2</v>
      </c>
      <c r="AA116" s="55" t="s">
        <v>39</v>
      </c>
      <c r="AB116" s="38">
        <v>3</v>
      </c>
      <c r="AC116" s="65">
        <v>850</v>
      </c>
      <c r="AD116" s="89">
        <v>9562.5</v>
      </c>
      <c r="AE116" s="374"/>
      <c r="AF116" s="375"/>
      <c r="AG116" s="375"/>
      <c r="AH116" s="375"/>
      <c r="AI116" s="376"/>
      <c r="AJ116" s="129"/>
    </row>
    <row r="117" spans="2:42" s="37" customFormat="1" ht="15" customHeight="1">
      <c r="B117" s="181">
        <v>6</v>
      </c>
      <c r="C117" s="182"/>
      <c r="D117" s="286" t="s">
        <v>87</v>
      </c>
      <c r="E117" s="296"/>
      <c r="F117" s="296"/>
      <c r="G117" s="296"/>
      <c r="H117" s="296"/>
      <c r="I117" s="296"/>
      <c r="J117" s="296"/>
      <c r="K117" s="296"/>
      <c r="L117" s="296"/>
      <c r="M117" s="296"/>
      <c r="N117" s="296"/>
      <c r="O117" s="297"/>
      <c r="P117" s="122">
        <v>2</v>
      </c>
      <c r="Q117" s="55" t="s">
        <v>39</v>
      </c>
      <c r="R117" s="38">
        <v>3</v>
      </c>
      <c r="S117" s="65">
        <v>137.5</v>
      </c>
      <c r="T117" s="89">
        <f t="shared" si="29"/>
        <v>825</v>
      </c>
      <c r="U117" s="122">
        <v>0</v>
      </c>
      <c r="V117" s="55" t="s">
        <v>39</v>
      </c>
      <c r="W117" s="38">
        <v>3</v>
      </c>
      <c r="X117" s="65">
        <v>137.5</v>
      </c>
      <c r="Y117" s="89">
        <f t="shared" si="30"/>
        <v>0</v>
      </c>
      <c r="Z117" s="122">
        <v>2</v>
      </c>
      <c r="AA117" s="55" t="s">
        <v>39</v>
      </c>
      <c r="AB117" s="38">
        <v>3</v>
      </c>
      <c r="AC117" s="65">
        <v>850</v>
      </c>
      <c r="AD117" s="89">
        <v>9562.5</v>
      </c>
      <c r="AE117" s="374"/>
      <c r="AF117" s="375"/>
      <c r="AG117" s="375"/>
      <c r="AH117" s="375"/>
      <c r="AI117" s="376"/>
      <c r="AJ117" s="63"/>
    </row>
    <row r="118" spans="2:42" s="37" customFormat="1" ht="15" customHeight="1">
      <c r="B118" s="181">
        <v>7</v>
      </c>
      <c r="C118" s="182"/>
      <c r="D118" s="191" t="s">
        <v>93</v>
      </c>
      <c r="E118" s="194"/>
      <c r="F118" s="194"/>
      <c r="G118" s="194"/>
      <c r="H118" s="194"/>
      <c r="I118" s="194"/>
      <c r="J118" s="194"/>
      <c r="K118" s="194"/>
      <c r="L118" s="194"/>
      <c r="M118" s="194"/>
      <c r="N118" s="194"/>
      <c r="O118" s="195"/>
      <c r="P118" s="122">
        <v>0</v>
      </c>
      <c r="Q118" s="55" t="s">
        <v>39</v>
      </c>
      <c r="R118" s="38">
        <v>3</v>
      </c>
      <c r="S118" s="65">
        <v>112.5</v>
      </c>
      <c r="T118" s="89">
        <f t="shared" si="29"/>
        <v>0</v>
      </c>
      <c r="U118" s="122">
        <v>4</v>
      </c>
      <c r="V118" s="55" t="s">
        <v>39</v>
      </c>
      <c r="W118" s="38">
        <v>3</v>
      </c>
      <c r="X118" s="65">
        <v>1100</v>
      </c>
      <c r="Y118" s="89">
        <f t="shared" si="30"/>
        <v>13200</v>
      </c>
      <c r="Z118" s="122">
        <v>0</v>
      </c>
      <c r="AA118" s="55" t="s">
        <v>39</v>
      </c>
      <c r="AB118" s="38">
        <v>3</v>
      </c>
      <c r="AC118" s="65">
        <v>112.5</v>
      </c>
      <c r="AD118" s="89">
        <f t="shared" ref="AD118:AD120" si="31">AC118*AB118*Z118</f>
        <v>0</v>
      </c>
      <c r="AE118" s="374"/>
      <c r="AF118" s="375"/>
      <c r="AG118" s="375"/>
      <c r="AH118" s="375"/>
      <c r="AI118" s="376"/>
      <c r="AJ118" s="63"/>
    </row>
    <row r="119" spans="2:42" s="37" customFormat="1" ht="15" customHeight="1">
      <c r="B119" s="181">
        <v>8</v>
      </c>
      <c r="C119" s="182"/>
      <c r="D119" s="286" t="s">
        <v>94</v>
      </c>
      <c r="E119" s="296"/>
      <c r="F119" s="296"/>
      <c r="G119" s="296"/>
      <c r="H119" s="296"/>
      <c r="I119" s="296"/>
      <c r="J119" s="296"/>
      <c r="K119" s="296"/>
      <c r="L119" s="296"/>
      <c r="M119" s="296"/>
      <c r="N119" s="296"/>
      <c r="O119" s="297"/>
      <c r="P119" s="123">
        <v>0</v>
      </c>
      <c r="Q119" s="55" t="s">
        <v>39</v>
      </c>
      <c r="R119" s="38">
        <v>3</v>
      </c>
      <c r="S119" s="65">
        <v>112.5</v>
      </c>
      <c r="T119" s="89">
        <f t="shared" si="29"/>
        <v>0</v>
      </c>
      <c r="U119" s="123">
        <v>0</v>
      </c>
      <c r="V119" s="55" t="s">
        <v>39</v>
      </c>
      <c r="W119" s="38">
        <v>3</v>
      </c>
      <c r="X119" s="65">
        <v>112.5</v>
      </c>
      <c r="Y119" s="89">
        <f t="shared" si="30"/>
        <v>0</v>
      </c>
      <c r="Z119" s="123">
        <v>0</v>
      </c>
      <c r="AA119" s="55" t="s">
        <v>39</v>
      </c>
      <c r="AB119" s="38">
        <v>3</v>
      </c>
      <c r="AC119" s="65">
        <v>112.5</v>
      </c>
      <c r="AD119" s="89">
        <f t="shared" si="31"/>
        <v>0</v>
      </c>
      <c r="AE119" s="374"/>
      <c r="AF119" s="375"/>
      <c r="AG119" s="375"/>
      <c r="AH119" s="375"/>
      <c r="AI119" s="376"/>
      <c r="AJ119" s="63"/>
    </row>
    <row r="120" spans="2:42" s="37" customFormat="1" ht="15" customHeight="1">
      <c r="B120" s="181">
        <v>9</v>
      </c>
      <c r="C120" s="182"/>
      <c r="D120" s="183" t="s">
        <v>95</v>
      </c>
      <c r="E120" s="184"/>
      <c r="F120" s="184"/>
      <c r="G120" s="184"/>
      <c r="H120" s="184"/>
      <c r="I120" s="184"/>
      <c r="J120" s="184"/>
      <c r="K120" s="184"/>
      <c r="L120" s="184"/>
      <c r="M120" s="184"/>
      <c r="N120" s="184"/>
      <c r="O120" s="185"/>
      <c r="P120" s="124">
        <v>0</v>
      </c>
      <c r="Q120" s="55" t="s">
        <v>39</v>
      </c>
      <c r="R120" s="38">
        <v>3</v>
      </c>
      <c r="S120" s="65">
        <v>112.5</v>
      </c>
      <c r="T120" s="89">
        <f t="shared" si="29"/>
        <v>0</v>
      </c>
      <c r="U120" s="124">
        <v>0</v>
      </c>
      <c r="V120" s="55" t="s">
        <v>39</v>
      </c>
      <c r="W120" s="38">
        <v>3</v>
      </c>
      <c r="X120" s="65">
        <v>112.5</v>
      </c>
      <c r="Y120" s="89">
        <f t="shared" si="30"/>
        <v>0</v>
      </c>
      <c r="Z120" s="124">
        <v>0</v>
      </c>
      <c r="AA120" s="55" t="s">
        <v>39</v>
      </c>
      <c r="AB120" s="38">
        <v>3</v>
      </c>
      <c r="AC120" s="65">
        <v>112.5</v>
      </c>
      <c r="AD120" s="89">
        <f t="shared" si="31"/>
        <v>0</v>
      </c>
      <c r="AE120" s="374"/>
      <c r="AF120" s="375"/>
      <c r="AG120" s="375"/>
      <c r="AH120" s="375"/>
      <c r="AI120" s="376"/>
      <c r="AJ120" s="63"/>
    </row>
    <row r="121" spans="2:42" s="37" customFormat="1" ht="15" customHeight="1">
      <c r="B121" s="140"/>
      <c r="C121" s="91"/>
      <c r="D121" s="304"/>
      <c r="E121" s="305"/>
      <c r="F121" s="305"/>
      <c r="G121" s="305"/>
      <c r="H121" s="305"/>
      <c r="I121" s="305"/>
      <c r="J121" s="305"/>
      <c r="K121" s="305"/>
      <c r="L121" s="305"/>
      <c r="M121" s="305"/>
      <c r="N121" s="305"/>
      <c r="O121" s="306"/>
      <c r="P121" s="112">
        <f>SUM(P112:P120)</f>
        <v>10</v>
      </c>
      <c r="Q121" s="55"/>
      <c r="R121" s="53"/>
      <c r="S121" s="54"/>
      <c r="T121" s="29">
        <f>SUM(T112:T120)</f>
        <v>4650</v>
      </c>
      <c r="U121" s="112">
        <f>SUM(U112:U120)</f>
        <v>11</v>
      </c>
      <c r="V121" s="55"/>
      <c r="W121" s="53"/>
      <c r="X121" s="54"/>
      <c r="Y121" s="29">
        <f>SUM(Y112:Y120)</f>
        <v>40500</v>
      </c>
      <c r="Z121" s="112">
        <f>SUM(Z112:Z120)</f>
        <v>10</v>
      </c>
      <c r="AA121" s="55"/>
      <c r="AB121" s="53"/>
      <c r="AC121" s="54"/>
      <c r="AD121" s="29">
        <f>SUM(AD112:AD120)</f>
        <v>49781.25</v>
      </c>
      <c r="AE121" s="374"/>
      <c r="AF121" s="375"/>
      <c r="AG121" s="375"/>
      <c r="AH121" s="375"/>
      <c r="AI121" s="376"/>
      <c r="AJ121" s="63"/>
    </row>
    <row r="122" spans="2:42" s="37" customFormat="1" ht="15" customHeight="1">
      <c r="B122" s="140"/>
      <c r="C122" s="91"/>
      <c r="D122" s="304"/>
      <c r="E122" s="305"/>
      <c r="F122" s="305"/>
      <c r="G122" s="305"/>
      <c r="H122" s="305"/>
      <c r="I122" s="305"/>
      <c r="J122" s="305"/>
      <c r="K122" s="305"/>
      <c r="L122" s="305"/>
      <c r="M122" s="305"/>
      <c r="N122" s="305"/>
      <c r="O122" s="306"/>
      <c r="P122" s="109"/>
      <c r="Q122" s="55"/>
      <c r="R122" s="53"/>
      <c r="S122" s="54"/>
      <c r="T122" s="29"/>
      <c r="U122" s="109"/>
      <c r="V122" s="55"/>
      <c r="W122" s="53"/>
      <c r="X122" s="54"/>
      <c r="Y122" s="29"/>
      <c r="Z122" s="109"/>
      <c r="AA122" s="55"/>
      <c r="AB122" s="53"/>
      <c r="AC122" s="54"/>
      <c r="AD122" s="29"/>
      <c r="AE122" s="374"/>
      <c r="AF122" s="375"/>
      <c r="AG122" s="375"/>
      <c r="AH122" s="375"/>
      <c r="AI122" s="376"/>
      <c r="AJ122" s="1"/>
    </row>
    <row r="123" spans="2:42" s="37" customFormat="1" ht="15" customHeight="1">
      <c r="B123" s="186" t="s">
        <v>140</v>
      </c>
      <c r="C123" s="187"/>
      <c r="D123" s="188" t="s">
        <v>142</v>
      </c>
      <c r="E123" s="189"/>
      <c r="F123" s="189"/>
      <c r="G123" s="189"/>
      <c r="H123" s="189"/>
      <c r="I123" s="189"/>
      <c r="J123" s="189"/>
      <c r="K123" s="189"/>
      <c r="L123" s="189"/>
      <c r="M123" s="189"/>
      <c r="N123" s="189"/>
      <c r="O123" s="190"/>
      <c r="P123" s="131" t="s">
        <v>40</v>
      </c>
      <c r="Q123" s="55" t="s">
        <v>41</v>
      </c>
      <c r="R123" s="64" t="s">
        <v>42</v>
      </c>
      <c r="S123" s="65" t="s">
        <v>43</v>
      </c>
      <c r="T123" s="29"/>
      <c r="U123" s="131" t="s">
        <v>40</v>
      </c>
      <c r="V123" s="55" t="s">
        <v>41</v>
      </c>
      <c r="W123" s="64" t="s">
        <v>42</v>
      </c>
      <c r="X123" s="65" t="s">
        <v>43</v>
      </c>
      <c r="Y123" s="29"/>
      <c r="Z123" s="131"/>
      <c r="AA123" s="55"/>
      <c r="AB123" s="64"/>
      <c r="AC123" s="65"/>
      <c r="AD123" s="29"/>
      <c r="AE123" s="374"/>
      <c r="AF123" s="375"/>
      <c r="AG123" s="375"/>
      <c r="AH123" s="375"/>
      <c r="AI123" s="376"/>
      <c r="AJ123" s="1"/>
    </row>
    <row r="124" spans="2:42" s="37" customFormat="1" ht="15" customHeight="1">
      <c r="B124" s="181">
        <v>1</v>
      </c>
      <c r="C124" s="182"/>
      <c r="D124" s="191" t="s">
        <v>143</v>
      </c>
      <c r="E124" s="192"/>
      <c r="F124" s="192"/>
      <c r="G124" s="192"/>
      <c r="H124" s="192"/>
      <c r="I124" s="192"/>
      <c r="J124" s="192"/>
      <c r="K124" s="192"/>
      <c r="L124" s="192"/>
      <c r="M124" s="192"/>
      <c r="N124" s="192"/>
      <c r="O124" s="193"/>
      <c r="P124" s="122">
        <v>1</v>
      </c>
      <c r="Q124" s="55" t="s">
        <v>39</v>
      </c>
      <c r="R124" s="38">
        <v>3</v>
      </c>
      <c r="S124" s="65">
        <v>187.5</v>
      </c>
      <c r="T124" s="89">
        <f>S124*R124*P124</f>
        <v>562.5</v>
      </c>
      <c r="U124" s="122">
        <v>1</v>
      </c>
      <c r="V124" s="55" t="s">
        <v>39</v>
      </c>
      <c r="W124" s="38">
        <v>3</v>
      </c>
      <c r="X124" s="65">
        <v>1500</v>
      </c>
      <c r="Y124" s="89">
        <f>X124*W124*U124</f>
        <v>4500</v>
      </c>
      <c r="Z124" s="122"/>
      <c r="AA124" s="55" t="s">
        <v>19</v>
      </c>
      <c r="AB124" s="38">
        <v>1</v>
      </c>
      <c r="AC124" s="65">
        <v>15000</v>
      </c>
      <c r="AD124" s="89">
        <f>AC124*AB124</f>
        <v>15000</v>
      </c>
      <c r="AE124" s="374"/>
      <c r="AF124" s="375"/>
      <c r="AG124" s="375"/>
      <c r="AH124" s="375"/>
      <c r="AI124" s="376"/>
      <c r="AJ124" s="1"/>
    </row>
    <row r="125" spans="2:42" s="37" customFormat="1" ht="15" customHeight="1">
      <c r="B125" s="181">
        <v>2</v>
      </c>
      <c r="C125" s="182"/>
      <c r="D125" s="191" t="s">
        <v>144</v>
      </c>
      <c r="E125" s="194"/>
      <c r="F125" s="194"/>
      <c r="G125" s="194"/>
      <c r="H125" s="194"/>
      <c r="I125" s="194"/>
      <c r="J125" s="194"/>
      <c r="K125" s="194"/>
      <c r="L125" s="194"/>
      <c r="M125" s="194"/>
      <c r="N125" s="194"/>
      <c r="O125" s="195"/>
      <c r="P125" s="122">
        <v>2</v>
      </c>
      <c r="Q125" s="55" t="s">
        <v>39</v>
      </c>
      <c r="R125" s="38">
        <v>3</v>
      </c>
      <c r="S125" s="65">
        <v>162.5</v>
      </c>
      <c r="T125" s="89">
        <f t="shared" ref="T125" si="32">S125*R125*P125</f>
        <v>975</v>
      </c>
      <c r="U125" s="122">
        <v>2</v>
      </c>
      <c r="V125" s="55" t="s">
        <v>39</v>
      </c>
      <c r="W125" s="38">
        <v>3</v>
      </c>
      <c r="X125" s="65">
        <v>1300</v>
      </c>
      <c r="Y125" s="89">
        <f t="shared" ref="Y125" si="33">X125*W125*U125</f>
        <v>7800</v>
      </c>
      <c r="Z125" s="122"/>
      <c r="AA125" s="55" t="s">
        <v>19</v>
      </c>
      <c r="AB125" s="38">
        <v>1</v>
      </c>
      <c r="AC125" s="65">
        <v>15000</v>
      </c>
      <c r="AD125" s="89">
        <f>AC125*AB125</f>
        <v>15000</v>
      </c>
      <c r="AE125" s="374"/>
      <c r="AF125" s="375"/>
      <c r="AG125" s="375"/>
      <c r="AH125" s="375"/>
      <c r="AI125" s="376"/>
      <c r="AJ125" s="1"/>
    </row>
    <row r="126" spans="2:42" s="37" customFormat="1" ht="15" customHeight="1">
      <c r="B126" s="181">
        <v>3</v>
      </c>
      <c r="C126" s="182"/>
      <c r="D126" s="191" t="s">
        <v>145</v>
      </c>
      <c r="E126" s="194"/>
      <c r="F126" s="194"/>
      <c r="G126" s="194"/>
      <c r="H126" s="194"/>
      <c r="I126" s="194"/>
      <c r="J126" s="194"/>
      <c r="K126" s="194"/>
      <c r="L126" s="194"/>
      <c r="M126" s="194"/>
      <c r="N126" s="194"/>
      <c r="O126" s="195"/>
      <c r="P126" s="122"/>
      <c r="Q126" s="55"/>
      <c r="R126" s="98"/>
      <c r="S126" s="65"/>
      <c r="T126" s="89"/>
      <c r="U126" s="122"/>
      <c r="V126" s="55"/>
      <c r="W126" s="98"/>
      <c r="X126" s="65"/>
      <c r="Y126" s="89"/>
      <c r="Z126" s="122"/>
      <c r="AA126" s="55" t="s">
        <v>19</v>
      </c>
      <c r="AB126" s="98">
        <v>1</v>
      </c>
      <c r="AC126" s="65">
        <v>60000</v>
      </c>
      <c r="AD126" s="89">
        <f>AC126*AB126</f>
        <v>60000</v>
      </c>
      <c r="AE126" s="374"/>
      <c r="AF126" s="375"/>
      <c r="AG126" s="375"/>
      <c r="AH126" s="375"/>
      <c r="AI126" s="376"/>
      <c r="AJ126" s="1"/>
    </row>
    <row r="127" spans="2:42" s="37" customFormat="1" ht="15" customHeight="1">
      <c r="B127" s="140"/>
      <c r="C127" s="91"/>
      <c r="D127" s="304"/>
      <c r="E127" s="305"/>
      <c r="F127" s="305"/>
      <c r="G127" s="305"/>
      <c r="H127" s="305"/>
      <c r="I127" s="305"/>
      <c r="J127" s="305"/>
      <c r="K127" s="305"/>
      <c r="L127" s="305"/>
      <c r="M127" s="305"/>
      <c r="N127" s="305"/>
      <c r="O127" s="306"/>
      <c r="P127" s="112">
        <f>SUM(P118:P126)</f>
        <v>13</v>
      </c>
      <c r="Q127" s="55"/>
      <c r="R127" s="53"/>
      <c r="S127" s="54"/>
      <c r="T127" s="29">
        <f>SUM(T118:T126)</f>
        <v>6187.5</v>
      </c>
      <c r="U127" s="112">
        <f>SUM(U118:U126)</f>
        <v>18</v>
      </c>
      <c r="V127" s="55"/>
      <c r="W127" s="53"/>
      <c r="X127" s="54"/>
      <c r="Y127" s="29">
        <f>SUM(Y118:Y126)</f>
        <v>66000</v>
      </c>
      <c r="Z127" s="112">
        <f>SUM(Z118:Z126)</f>
        <v>10</v>
      </c>
      <c r="AA127" s="55"/>
      <c r="AB127" s="53"/>
      <c r="AC127" s="54"/>
      <c r="AD127" s="29">
        <f>SUM(AD124:AD126)</f>
        <v>90000</v>
      </c>
      <c r="AE127" s="374"/>
      <c r="AF127" s="375"/>
      <c r="AG127" s="375"/>
      <c r="AH127" s="375"/>
      <c r="AI127" s="376"/>
      <c r="AJ127" s="63"/>
    </row>
    <row r="128" spans="2:42" s="37" customFormat="1" ht="15" customHeight="1">
      <c r="B128" s="307"/>
      <c r="C128" s="177"/>
      <c r="D128" s="291"/>
      <c r="E128" s="176"/>
      <c r="F128" s="176"/>
      <c r="G128" s="176"/>
      <c r="H128" s="176"/>
      <c r="I128" s="176"/>
      <c r="J128" s="176"/>
      <c r="K128" s="176"/>
      <c r="L128" s="176"/>
      <c r="M128" s="176"/>
      <c r="N128" s="176"/>
      <c r="O128" s="177"/>
      <c r="P128" s="109"/>
      <c r="Q128" s="55"/>
      <c r="R128" s="53"/>
      <c r="S128" s="54"/>
      <c r="T128" s="59"/>
      <c r="U128" s="109"/>
      <c r="V128" s="55"/>
      <c r="W128" s="53"/>
      <c r="X128" s="54"/>
      <c r="Y128" s="59"/>
      <c r="Z128" s="109"/>
      <c r="AA128" s="55"/>
      <c r="AB128" s="53"/>
      <c r="AC128" s="54"/>
      <c r="AD128" s="59"/>
      <c r="AE128" s="374"/>
      <c r="AF128" s="375"/>
      <c r="AG128" s="375"/>
      <c r="AH128" s="375"/>
      <c r="AI128" s="376"/>
      <c r="AJ128" s="1"/>
      <c r="AK128" s="63"/>
      <c r="AL128" s="63"/>
      <c r="AM128" s="63"/>
      <c r="AN128" s="63"/>
      <c r="AO128" s="63"/>
      <c r="AP128" s="63"/>
    </row>
    <row r="129" spans="2:42" s="37" customFormat="1" ht="15" customHeight="1">
      <c r="B129" s="186" t="s">
        <v>141</v>
      </c>
      <c r="C129" s="187"/>
      <c r="D129" s="280" t="s">
        <v>44</v>
      </c>
      <c r="E129" s="176"/>
      <c r="F129" s="176"/>
      <c r="G129" s="176"/>
      <c r="H129" s="176"/>
      <c r="I129" s="176"/>
      <c r="J129" s="176"/>
      <c r="K129" s="176"/>
      <c r="L129" s="176"/>
      <c r="M129" s="176"/>
      <c r="N129" s="176"/>
      <c r="O129" s="177"/>
      <c r="P129" s="109"/>
      <c r="Q129" s="55"/>
      <c r="R129" s="53"/>
      <c r="S129" s="54"/>
      <c r="T129" s="59"/>
      <c r="U129" s="109"/>
      <c r="V129" s="55"/>
      <c r="W129" s="53"/>
      <c r="X129" s="54"/>
      <c r="Y129" s="59"/>
      <c r="Z129" s="109"/>
      <c r="AA129" s="55"/>
      <c r="AB129" s="53"/>
      <c r="AC129" s="54"/>
      <c r="AD129" s="59"/>
      <c r="AE129" s="374"/>
      <c r="AF129" s="375"/>
      <c r="AG129" s="375"/>
      <c r="AH129" s="375"/>
      <c r="AI129" s="376"/>
      <c r="AJ129" s="1"/>
      <c r="AK129" s="63"/>
      <c r="AL129" s="66"/>
      <c r="AM129" s="66"/>
      <c r="AN129" s="66"/>
      <c r="AO129" s="66"/>
      <c r="AP129" s="63"/>
    </row>
    <row r="130" spans="2:42" s="37" customFormat="1" ht="15" customHeight="1">
      <c r="B130" s="307"/>
      <c r="C130" s="177"/>
      <c r="D130" s="219" t="s">
        <v>45</v>
      </c>
      <c r="E130" s="266"/>
      <c r="F130" s="266"/>
      <c r="G130" s="266"/>
      <c r="H130" s="266"/>
      <c r="I130" s="266"/>
      <c r="J130" s="266"/>
      <c r="K130" s="266"/>
      <c r="L130" s="266"/>
      <c r="M130" s="266"/>
      <c r="N130" s="266"/>
      <c r="O130" s="267"/>
      <c r="P130" s="109"/>
      <c r="Q130" s="55"/>
      <c r="R130" s="53"/>
      <c r="S130" s="54"/>
      <c r="T130" s="29">
        <f>(T134+T135+T136)*0.03</f>
        <v>34128</v>
      </c>
      <c r="U130" s="109"/>
      <c r="V130" s="55"/>
      <c r="W130" s="53"/>
      <c r="X130" s="54"/>
      <c r="Y130" s="29">
        <f>(Y134+Y135+Y136)*0.03</f>
        <v>35997</v>
      </c>
      <c r="Z130" s="109"/>
      <c r="AA130" s="55"/>
      <c r="AB130" s="53"/>
      <c r="AC130" s="54"/>
      <c r="AD130" s="29">
        <v>6753.9</v>
      </c>
      <c r="AE130" s="374"/>
      <c r="AF130" s="375"/>
      <c r="AG130" s="375"/>
      <c r="AH130" s="375"/>
      <c r="AI130" s="376"/>
      <c r="AJ130" s="1"/>
      <c r="AK130" s="63"/>
      <c r="AL130" s="63"/>
      <c r="AM130" s="67"/>
      <c r="AN130" s="68"/>
      <c r="AO130" s="69"/>
      <c r="AP130" s="63"/>
    </row>
    <row r="131" spans="2:42" s="37" customFormat="1" ht="15" customHeight="1">
      <c r="B131" s="181"/>
      <c r="C131" s="182"/>
      <c r="D131" s="219" t="s">
        <v>46</v>
      </c>
      <c r="E131" s="308"/>
      <c r="F131" s="308"/>
      <c r="G131" s="308"/>
      <c r="H131" s="308"/>
      <c r="I131" s="308"/>
      <c r="J131" s="308"/>
      <c r="K131" s="308"/>
      <c r="L131" s="308"/>
      <c r="M131" s="308"/>
      <c r="N131" s="308"/>
      <c r="O131" s="309"/>
      <c r="P131" s="109"/>
      <c r="Q131" s="55"/>
      <c r="R131" s="53"/>
      <c r="S131" s="54"/>
      <c r="T131" s="29">
        <f>(T134+T135+T136)*0.05</f>
        <v>56880</v>
      </c>
      <c r="U131" s="109"/>
      <c r="V131" s="55"/>
      <c r="W131" s="53"/>
      <c r="X131" s="54"/>
      <c r="Y131" s="29">
        <f>(Y134+Y135+Y136)*0.05</f>
        <v>59995</v>
      </c>
      <c r="Z131" s="109"/>
      <c r="AA131" s="55"/>
      <c r="AB131" s="53"/>
      <c r="AC131" s="54"/>
      <c r="AD131" s="29">
        <v>122502</v>
      </c>
      <c r="AE131" s="374"/>
      <c r="AF131" s="375"/>
      <c r="AG131" s="375"/>
      <c r="AH131" s="375"/>
      <c r="AI131" s="376"/>
      <c r="AJ131" s="1"/>
      <c r="AK131" s="63"/>
      <c r="AL131" s="63"/>
      <c r="AM131" s="70"/>
      <c r="AN131" s="71"/>
      <c r="AO131" s="66"/>
      <c r="AP131" s="63"/>
    </row>
    <row r="132" spans="2:42" s="37" customFormat="1" ht="15" customHeight="1">
      <c r="B132" s="307"/>
      <c r="C132" s="177"/>
      <c r="D132" s="310"/>
      <c r="E132" s="266"/>
      <c r="F132" s="266"/>
      <c r="G132" s="266"/>
      <c r="H132" s="266"/>
      <c r="I132" s="266"/>
      <c r="J132" s="266"/>
      <c r="K132" s="266"/>
      <c r="L132" s="266"/>
      <c r="M132" s="266"/>
      <c r="N132" s="266"/>
      <c r="O132" s="267"/>
      <c r="P132" s="109"/>
      <c r="Q132" s="55"/>
      <c r="R132" s="53"/>
      <c r="S132" s="54"/>
      <c r="T132" s="28"/>
      <c r="U132" s="109"/>
      <c r="V132" s="55"/>
      <c r="W132" s="53"/>
      <c r="X132" s="54"/>
      <c r="Y132" s="28"/>
      <c r="Z132" s="109"/>
      <c r="AA132" s="55"/>
      <c r="AB132" s="53"/>
      <c r="AC132" s="54"/>
      <c r="AD132" s="28"/>
      <c r="AE132" s="374"/>
      <c r="AF132" s="375"/>
      <c r="AG132" s="375"/>
      <c r="AH132" s="375"/>
      <c r="AI132" s="376"/>
      <c r="AJ132" s="1"/>
      <c r="AK132" s="63"/>
      <c r="AL132" s="63"/>
      <c r="AM132" s="72"/>
      <c r="AN132" s="71"/>
      <c r="AO132" s="66"/>
      <c r="AP132" s="63"/>
    </row>
    <row r="133" spans="2:42" s="37" customFormat="1" ht="15" customHeight="1">
      <c r="B133" s="307"/>
      <c r="C133" s="177"/>
      <c r="D133" s="170" t="s">
        <v>47</v>
      </c>
      <c r="E133" s="171"/>
      <c r="F133" s="171"/>
      <c r="G133" s="171"/>
      <c r="H133" s="171"/>
      <c r="I133" s="171"/>
      <c r="J133" s="171"/>
      <c r="K133" s="171"/>
      <c r="L133" s="171"/>
      <c r="M133" s="171"/>
      <c r="N133" s="171"/>
      <c r="O133" s="172"/>
      <c r="P133" s="109"/>
      <c r="Q133" s="55"/>
      <c r="R133" s="53"/>
      <c r="S133" s="54"/>
      <c r="T133" s="28"/>
      <c r="U133" s="109"/>
      <c r="V133" s="55"/>
      <c r="W133" s="53"/>
      <c r="X133" s="54"/>
      <c r="Y133" s="28"/>
      <c r="Z133" s="109"/>
      <c r="AA133" s="55"/>
      <c r="AB133" s="53"/>
      <c r="AC133" s="54"/>
      <c r="AD133" s="28"/>
      <c r="AE133" s="374"/>
      <c r="AF133" s="375"/>
      <c r="AG133" s="375"/>
      <c r="AH133" s="375"/>
      <c r="AI133" s="376"/>
      <c r="AJ133" s="1"/>
      <c r="AK133" s="63"/>
      <c r="AL133" s="63"/>
      <c r="AM133" s="70"/>
      <c r="AN133" s="71"/>
      <c r="AO133" s="66"/>
      <c r="AP133" s="63"/>
    </row>
    <row r="134" spans="2:42" s="37" customFormat="1" ht="15" customHeight="1">
      <c r="B134" s="181"/>
      <c r="C134" s="182"/>
      <c r="D134" s="170" t="s">
        <v>48</v>
      </c>
      <c r="E134" s="171"/>
      <c r="F134" s="171"/>
      <c r="G134" s="171"/>
      <c r="H134" s="171"/>
      <c r="I134" s="171"/>
      <c r="J134" s="171"/>
      <c r="K134" s="171"/>
      <c r="L134" s="171"/>
      <c r="M134" s="171"/>
      <c r="N134" s="171"/>
      <c r="O134" s="172"/>
      <c r="P134" s="109"/>
      <c r="Q134" s="55"/>
      <c r="R134" s="53"/>
      <c r="S134" s="54"/>
      <c r="T134" s="24">
        <f>T30+T43</f>
        <v>212450</v>
      </c>
      <c r="U134" s="109"/>
      <c r="V134" s="55"/>
      <c r="W134" s="53"/>
      <c r="X134" s="54"/>
      <c r="Y134" s="24">
        <f>Y30+Y43</f>
        <v>267300</v>
      </c>
      <c r="Z134" s="109"/>
      <c r="AA134" s="55"/>
      <c r="AB134" s="53"/>
      <c r="AC134" s="54"/>
      <c r="AD134" s="24">
        <f>AD30+AD43</f>
        <v>344280</v>
      </c>
      <c r="AE134" s="374"/>
      <c r="AF134" s="375"/>
      <c r="AG134" s="375"/>
      <c r="AH134" s="375"/>
      <c r="AI134" s="376"/>
      <c r="AJ134" s="1"/>
      <c r="AK134" s="63"/>
      <c r="AL134" s="63"/>
      <c r="AM134" s="72"/>
      <c r="AN134" s="73"/>
      <c r="AO134" s="66"/>
      <c r="AP134" s="63"/>
    </row>
    <row r="135" spans="2:42" s="37" customFormat="1" ht="15" customHeight="1">
      <c r="B135" s="307"/>
      <c r="C135" s="176"/>
      <c r="D135" s="170" t="s">
        <v>49</v>
      </c>
      <c r="E135" s="171"/>
      <c r="F135" s="171"/>
      <c r="G135" s="171"/>
      <c r="H135" s="171"/>
      <c r="I135" s="171"/>
      <c r="J135" s="171"/>
      <c r="K135" s="171"/>
      <c r="L135" s="171"/>
      <c r="M135" s="171"/>
      <c r="N135" s="171"/>
      <c r="O135" s="172"/>
      <c r="P135" s="109"/>
      <c r="Q135" s="55"/>
      <c r="R135" s="53"/>
      <c r="S135" s="54"/>
      <c r="T135" s="29">
        <f>T60+T76</f>
        <v>437700</v>
      </c>
      <c r="U135" s="109"/>
      <c r="V135" s="55"/>
      <c r="W135" s="53"/>
      <c r="X135" s="54"/>
      <c r="Y135" s="29">
        <f>Y60+Y76</f>
        <v>328600</v>
      </c>
      <c r="Z135" s="109"/>
      <c r="AA135" s="55"/>
      <c r="AB135" s="53"/>
      <c r="AC135" s="54"/>
      <c r="AD135" s="29">
        <f>AD60+AD76</f>
        <v>880740</v>
      </c>
      <c r="AE135" s="374"/>
      <c r="AF135" s="375"/>
      <c r="AG135" s="375"/>
      <c r="AH135" s="375"/>
      <c r="AI135" s="376"/>
      <c r="AJ135" s="1"/>
      <c r="AK135" s="63"/>
      <c r="AL135" s="63"/>
      <c r="AM135" s="70"/>
      <c r="AN135" s="74"/>
      <c r="AO135" s="71"/>
      <c r="AP135" s="63"/>
    </row>
    <row r="136" spans="2:42" s="37" customFormat="1" ht="15" customHeight="1">
      <c r="B136" s="307"/>
      <c r="C136" s="176"/>
      <c r="D136" s="170" t="s">
        <v>50</v>
      </c>
      <c r="E136" s="171"/>
      <c r="F136" s="171"/>
      <c r="G136" s="171"/>
      <c r="H136" s="171"/>
      <c r="I136" s="171"/>
      <c r="J136" s="171"/>
      <c r="K136" s="171"/>
      <c r="L136" s="171"/>
      <c r="M136" s="171"/>
      <c r="N136" s="171"/>
      <c r="O136" s="172"/>
      <c r="P136" s="109"/>
      <c r="Q136" s="55"/>
      <c r="R136" s="53"/>
      <c r="S136" s="54"/>
      <c r="T136" s="29">
        <f>T85+T97+T109+T121</f>
        <v>487450</v>
      </c>
      <c r="U136" s="109"/>
      <c r="V136" s="55"/>
      <c r="W136" s="53"/>
      <c r="X136" s="54"/>
      <c r="Y136" s="29">
        <f>Y85+Y97+Y109+Y121</f>
        <v>604000</v>
      </c>
      <c r="Z136" s="109"/>
      <c r="AA136" s="55"/>
      <c r="AB136" s="53"/>
      <c r="AC136" s="54"/>
      <c r="AD136" s="29">
        <f>AD85+AD97+AD109+AD121</f>
        <v>936281.25</v>
      </c>
      <c r="AE136" s="374"/>
      <c r="AF136" s="375"/>
      <c r="AG136" s="375"/>
      <c r="AH136" s="375"/>
      <c r="AI136" s="376"/>
      <c r="AJ136" s="129"/>
      <c r="AK136" s="63"/>
      <c r="AL136" s="63"/>
      <c r="AM136" s="70"/>
      <c r="AN136" s="71"/>
      <c r="AO136" s="69"/>
      <c r="AP136" s="63"/>
    </row>
    <row r="137" spans="2:42" s="37" customFormat="1" ht="15" customHeight="1">
      <c r="B137" s="140"/>
      <c r="C137" s="139"/>
      <c r="D137" s="170" t="s">
        <v>146</v>
      </c>
      <c r="E137" s="171"/>
      <c r="F137" s="171"/>
      <c r="G137" s="171"/>
      <c r="H137" s="171"/>
      <c r="I137" s="171"/>
      <c r="J137" s="171"/>
      <c r="K137" s="171"/>
      <c r="L137" s="171"/>
      <c r="M137" s="171"/>
      <c r="N137" s="171"/>
      <c r="O137" s="172"/>
      <c r="P137" s="109"/>
      <c r="Q137" s="55"/>
      <c r="R137" s="53"/>
      <c r="S137" s="54"/>
      <c r="T137" s="29"/>
      <c r="U137" s="109"/>
      <c r="V137" s="55"/>
      <c r="W137" s="53"/>
      <c r="X137" s="54"/>
      <c r="Y137" s="29"/>
      <c r="Z137" s="109"/>
      <c r="AA137" s="55"/>
      <c r="AB137" s="53"/>
      <c r="AC137" s="54"/>
      <c r="AD137" s="29">
        <v>90000</v>
      </c>
      <c r="AE137" s="374"/>
      <c r="AF137" s="375"/>
      <c r="AG137" s="375"/>
      <c r="AH137" s="375"/>
      <c r="AI137" s="376"/>
      <c r="AJ137" s="129"/>
      <c r="AK137" s="63"/>
      <c r="AL137" s="63"/>
      <c r="AM137" s="70"/>
      <c r="AN137" s="71"/>
      <c r="AO137" s="69"/>
      <c r="AP137" s="63"/>
    </row>
    <row r="138" spans="2:42" s="37" customFormat="1" ht="15" customHeight="1">
      <c r="B138" s="307"/>
      <c r="C138" s="176"/>
      <c r="D138" s="170" t="s">
        <v>51</v>
      </c>
      <c r="E138" s="171"/>
      <c r="F138" s="171"/>
      <c r="G138" s="171"/>
      <c r="H138" s="171"/>
      <c r="I138" s="171"/>
      <c r="J138" s="171"/>
      <c r="K138" s="171"/>
      <c r="L138" s="171"/>
      <c r="M138" s="171"/>
      <c r="N138" s="171"/>
      <c r="O138" s="172"/>
      <c r="P138" s="109"/>
      <c r="Q138" s="55"/>
      <c r="R138" s="53"/>
      <c r="S138" s="54"/>
      <c r="T138" s="29">
        <f>(T136+T135+T134)*0.15</f>
        <v>170640</v>
      </c>
      <c r="U138" s="109"/>
      <c r="V138" s="55"/>
      <c r="W138" s="53"/>
      <c r="X138" s="54"/>
      <c r="Y138" s="29">
        <f>(Y136+Y135+Y134)*0.15</f>
        <v>179985</v>
      </c>
      <c r="Z138" s="109"/>
      <c r="AA138" s="55"/>
      <c r="AB138" s="53"/>
      <c r="AC138" s="54"/>
      <c r="AD138" s="29">
        <v>183753</v>
      </c>
      <c r="AE138" s="374"/>
      <c r="AF138" s="375"/>
      <c r="AG138" s="375"/>
      <c r="AH138" s="375"/>
      <c r="AI138" s="376"/>
      <c r="AJ138" s="63"/>
      <c r="AK138" s="63"/>
      <c r="AL138" s="63"/>
      <c r="AM138" s="63"/>
      <c r="AN138" s="75"/>
      <c r="AO138" s="69"/>
      <c r="AP138" s="63"/>
    </row>
    <row r="139" spans="2:42" s="37" customFormat="1" ht="15" customHeight="1">
      <c r="B139" s="307"/>
      <c r="C139" s="176"/>
      <c r="D139" s="362" t="s">
        <v>52</v>
      </c>
      <c r="E139" s="266"/>
      <c r="F139" s="266"/>
      <c r="G139" s="266"/>
      <c r="H139" s="266"/>
      <c r="I139" s="266"/>
      <c r="J139" s="266"/>
      <c r="K139" s="266"/>
      <c r="L139" s="266"/>
      <c r="M139" s="266"/>
      <c r="N139" s="266"/>
      <c r="O139" s="267"/>
      <c r="P139" s="109"/>
      <c r="Q139" s="55"/>
      <c r="R139" s="53"/>
      <c r="S139" s="54"/>
      <c r="T139" s="29">
        <f>SUM(T130:T138)</f>
        <v>1399248</v>
      </c>
      <c r="U139" s="109"/>
      <c r="V139" s="55"/>
      <c r="W139" s="53"/>
      <c r="X139" s="54"/>
      <c r="Y139" s="29">
        <f>SUM(Y130:Y138)</f>
        <v>1475877</v>
      </c>
      <c r="Z139" s="109"/>
      <c r="AA139" s="55"/>
      <c r="AB139" s="53"/>
      <c r="AC139" s="54"/>
      <c r="AD139" s="29">
        <f>SUM(AD130:AD138)</f>
        <v>2564310.15</v>
      </c>
      <c r="AE139" s="374"/>
      <c r="AF139" s="375"/>
      <c r="AG139" s="375"/>
      <c r="AH139" s="375"/>
      <c r="AI139" s="376"/>
      <c r="AJ139" s="1"/>
      <c r="AK139" s="63"/>
      <c r="AL139" s="63"/>
      <c r="AM139" s="76"/>
      <c r="AN139" s="63"/>
      <c r="AO139" s="66"/>
      <c r="AP139" s="63"/>
    </row>
    <row r="140" spans="2:42" s="37" customFormat="1" ht="15" customHeight="1">
      <c r="B140" s="307"/>
      <c r="C140" s="176"/>
      <c r="D140" s="362" t="s">
        <v>53</v>
      </c>
      <c r="E140" s="266"/>
      <c r="F140" s="266"/>
      <c r="G140" s="266"/>
      <c r="H140" s="266"/>
      <c r="I140" s="266"/>
      <c r="J140" s="266"/>
      <c r="K140" s="266"/>
      <c r="L140" s="266"/>
      <c r="M140" s="266"/>
      <c r="N140" s="266"/>
      <c r="O140" s="267"/>
      <c r="P140" s="109"/>
      <c r="Q140" s="55"/>
      <c r="R140" s="53"/>
      <c r="S140" s="54"/>
      <c r="T140" s="29">
        <f>T139*1.12</f>
        <v>1567157.7600000002</v>
      </c>
      <c r="U140" s="109"/>
      <c r="V140" s="55"/>
      <c r="W140" s="53"/>
      <c r="X140" s="54"/>
      <c r="Y140" s="29">
        <f>Y139*1.12</f>
        <v>1652982.2400000002</v>
      </c>
      <c r="Z140" s="109"/>
      <c r="AA140" s="55"/>
      <c r="AB140" s="53"/>
      <c r="AC140" s="54"/>
      <c r="AD140" s="29">
        <f>AD139*1.12</f>
        <v>2872027.3680000002</v>
      </c>
      <c r="AE140" s="374"/>
      <c r="AF140" s="375"/>
      <c r="AG140" s="375"/>
      <c r="AH140" s="375"/>
      <c r="AI140" s="376"/>
      <c r="AJ140" s="1"/>
      <c r="AK140" s="63"/>
      <c r="AL140" s="63"/>
      <c r="AM140" s="63"/>
      <c r="AN140" s="63"/>
      <c r="AO140" s="66"/>
      <c r="AP140" s="63"/>
    </row>
    <row r="141" spans="2:42" s="37" customFormat="1" ht="15" customHeight="1" thickBot="1">
      <c r="B141" s="363"/>
      <c r="C141" s="364"/>
      <c r="D141" s="365" t="s">
        <v>54</v>
      </c>
      <c r="E141" s="366"/>
      <c r="F141" s="366"/>
      <c r="G141" s="367"/>
      <c r="H141" s="367"/>
      <c r="I141" s="367"/>
      <c r="J141" s="367"/>
      <c r="K141" s="367"/>
      <c r="L141" s="367"/>
      <c r="M141" s="367"/>
      <c r="N141" s="367"/>
      <c r="O141" s="368"/>
      <c r="P141" s="354" t="s">
        <v>127</v>
      </c>
      <c r="Q141" s="355"/>
      <c r="R141" s="355"/>
      <c r="S141" s="356"/>
      <c r="T141" s="132">
        <f>SUM(T139)</f>
        <v>1399248</v>
      </c>
      <c r="U141" s="354" t="s">
        <v>127</v>
      </c>
      <c r="V141" s="355"/>
      <c r="W141" s="355"/>
      <c r="X141" s="356"/>
      <c r="Y141" s="132">
        <f>SUM(Y139)</f>
        <v>1475877</v>
      </c>
      <c r="Z141" s="354" t="s">
        <v>66</v>
      </c>
      <c r="AA141" s="355"/>
      <c r="AB141" s="355"/>
      <c r="AC141" s="356"/>
      <c r="AD141" s="132">
        <f>SUM(AD139)</f>
        <v>2564310.15</v>
      </c>
      <c r="AE141" s="377"/>
      <c r="AF141" s="378"/>
      <c r="AG141" s="378"/>
      <c r="AH141" s="378"/>
      <c r="AI141" s="379"/>
      <c r="AJ141" s="1"/>
      <c r="AK141" s="63"/>
      <c r="AL141" s="63"/>
      <c r="AM141" s="63"/>
      <c r="AN141" s="63"/>
      <c r="AO141" s="63"/>
      <c r="AP141" s="63"/>
    </row>
    <row r="142" spans="2:42" s="81" customFormat="1" ht="24.95" customHeight="1" thickBot="1">
      <c r="B142" s="357"/>
      <c r="C142" s="358"/>
      <c r="D142" s="359" t="s">
        <v>55</v>
      </c>
      <c r="E142" s="360"/>
      <c r="F142" s="360"/>
      <c r="G142" s="360"/>
      <c r="H142" s="360"/>
      <c r="I142" s="360"/>
      <c r="J142" s="360"/>
      <c r="K142" s="360"/>
      <c r="L142" s="360"/>
      <c r="M142" s="360"/>
      <c r="N142" s="360"/>
      <c r="O142" s="361"/>
      <c r="P142" s="115"/>
      <c r="Q142" s="77"/>
      <c r="R142" s="78"/>
      <c r="S142" s="79" t="s">
        <v>56</v>
      </c>
      <c r="T142" s="80">
        <f>T139</f>
        <v>1399248</v>
      </c>
      <c r="U142" s="115"/>
      <c r="V142" s="77"/>
      <c r="W142" s="78"/>
      <c r="X142" s="79" t="s">
        <v>56</v>
      </c>
      <c r="Y142" s="80">
        <f>Y139</f>
        <v>1475877</v>
      </c>
      <c r="Z142" s="115"/>
      <c r="AA142" s="77"/>
      <c r="AB142" s="78"/>
      <c r="AC142" s="79" t="s">
        <v>56</v>
      </c>
      <c r="AD142" s="80">
        <f>AD139</f>
        <v>2564310.15</v>
      </c>
      <c r="AE142" s="115"/>
      <c r="AF142" s="77"/>
      <c r="AG142" s="78"/>
      <c r="AH142" s="79" t="s">
        <v>56</v>
      </c>
      <c r="AI142" s="80">
        <f>AI139</f>
        <v>0</v>
      </c>
      <c r="AJ142" s="1"/>
      <c r="AL142" s="37"/>
    </row>
    <row r="143" spans="2:42" ht="8.25" customHeight="1" thickBot="1">
      <c r="B143" s="82"/>
      <c r="C143" s="83"/>
      <c r="D143" s="84"/>
      <c r="E143" s="84"/>
      <c r="F143" s="84"/>
      <c r="G143" s="84"/>
      <c r="H143" s="84"/>
      <c r="I143" s="84"/>
      <c r="J143" s="84"/>
      <c r="K143" s="84"/>
      <c r="L143" s="84"/>
      <c r="M143" s="84"/>
      <c r="N143" s="84"/>
      <c r="O143" s="84"/>
      <c r="P143" s="116"/>
      <c r="Q143" s="84"/>
      <c r="R143" s="84"/>
      <c r="S143" s="95"/>
      <c r="T143" s="85"/>
      <c r="U143" s="116"/>
      <c r="V143" s="84"/>
      <c r="W143" s="84"/>
      <c r="X143" s="95"/>
      <c r="Y143" s="85"/>
      <c r="Z143" s="116"/>
      <c r="AA143" s="84"/>
      <c r="AB143" s="84"/>
      <c r="AC143" s="95"/>
      <c r="AD143" s="85"/>
      <c r="AE143" s="116"/>
      <c r="AF143" s="84"/>
      <c r="AG143" s="84"/>
      <c r="AH143" s="95"/>
      <c r="AI143" s="85"/>
      <c r="AJ143" s="1"/>
      <c r="AL143" s="81"/>
    </row>
    <row r="144" spans="2:42" s="86" customFormat="1" ht="11.25" customHeight="1">
      <c r="B144" s="323" t="s">
        <v>57</v>
      </c>
      <c r="C144" s="324"/>
      <c r="D144" s="329" t="s">
        <v>58</v>
      </c>
      <c r="E144" s="330"/>
      <c r="F144" s="330"/>
      <c r="G144" s="330"/>
      <c r="H144" s="330"/>
      <c r="I144" s="330"/>
      <c r="J144" s="330"/>
      <c r="K144" s="330"/>
      <c r="L144" s="330"/>
      <c r="M144" s="330"/>
      <c r="N144" s="330"/>
      <c r="O144" s="331"/>
      <c r="P144" s="117"/>
      <c r="Q144" s="335" t="s">
        <v>59</v>
      </c>
      <c r="R144" s="336"/>
      <c r="S144" s="336"/>
      <c r="T144" s="337"/>
      <c r="U144" s="117"/>
      <c r="V144" s="335" t="s">
        <v>59</v>
      </c>
      <c r="W144" s="336"/>
      <c r="X144" s="336"/>
      <c r="Y144" s="337"/>
      <c r="Z144" s="117"/>
      <c r="AA144" s="335" t="s">
        <v>59</v>
      </c>
      <c r="AB144" s="336"/>
      <c r="AC144" s="336"/>
      <c r="AD144" s="337"/>
      <c r="AE144" s="117"/>
      <c r="AF144" s="335" t="s">
        <v>59</v>
      </c>
      <c r="AG144" s="336"/>
      <c r="AH144" s="336"/>
      <c r="AI144" s="337"/>
      <c r="AJ144" s="1"/>
      <c r="AL144" s="2"/>
    </row>
    <row r="145" spans="2:38" s="87" customFormat="1" ht="12" customHeight="1">
      <c r="B145" s="325"/>
      <c r="C145" s="326"/>
      <c r="D145" s="332"/>
      <c r="E145" s="333"/>
      <c r="F145" s="333"/>
      <c r="G145" s="333"/>
      <c r="H145" s="333"/>
      <c r="I145" s="333"/>
      <c r="J145" s="333"/>
      <c r="K145" s="333"/>
      <c r="L145" s="333"/>
      <c r="M145" s="333"/>
      <c r="N145" s="333"/>
      <c r="O145" s="334"/>
      <c r="P145" s="118"/>
      <c r="Q145" s="338"/>
      <c r="R145" s="339"/>
      <c r="S145" s="339"/>
      <c r="T145" s="340"/>
      <c r="U145" s="118"/>
      <c r="V145" s="338"/>
      <c r="W145" s="339"/>
      <c r="X145" s="339"/>
      <c r="Y145" s="340"/>
      <c r="Z145" s="118"/>
      <c r="AA145" s="338"/>
      <c r="AB145" s="339"/>
      <c r="AC145" s="339"/>
      <c r="AD145" s="340"/>
      <c r="AE145" s="118"/>
      <c r="AF145" s="338"/>
      <c r="AG145" s="339"/>
      <c r="AH145" s="339"/>
      <c r="AI145" s="340"/>
      <c r="AJ145" s="1"/>
      <c r="AL145" s="86"/>
    </row>
    <row r="146" spans="2:38" s="88" customFormat="1" ht="23.25" customHeight="1">
      <c r="B146" s="327"/>
      <c r="C146" s="328"/>
      <c r="D146" s="341"/>
      <c r="E146" s="342"/>
      <c r="F146" s="342"/>
      <c r="G146" s="342"/>
      <c r="H146" s="342"/>
      <c r="I146" s="342"/>
      <c r="J146" s="342"/>
      <c r="K146" s="342"/>
      <c r="L146" s="342"/>
      <c r="M146" s="342"/>
      <c r="N146" s="342"/>
      <c r="O146" s="343"/>
      <c r="P146" s="119"/>
      <c r="Q146" s="312"/>
      <c r="R146" s="313"/>
      <c r="S146" s="313"/>
      <c r="T146" s="314"/>
      <c r="U146" s="119"/>
      <c r="V146" s="312"/>
      <c r="W146" s="313"/>
      <c r="X146" s="313"/>
      <c r="Y146" s="314"/>
      <c r="Z146" s="119"/>
      <c r="AA146" s="312"/>
      <c r="AB146" s="313"/>
      <c r="AC146" s="313"/>
      <c r="AD146" s="314"/>
      <c r="AE146" s="119"/>
      <c r="AF146" s="312"/>
      <c r="AG146" s="313"/>
      <c r="AH146" s="313"/>
      <c r="AI146" s="314"/>
      <c r="AJ146" s="1"/>
      <c r="AL146" s="87"/>
    </row>
    <row r="147" spans="2:38" s="88" customFormat="1" ht="16.5" customHeight="1" thickBot="1">
      <c r="B147" s="315" t="s">
        <v>60</v>
      </c>
      <c r="C147" s="316"/>
      <c r="D147" s="317"/>
      <c r="E147" s="318"/>
      <c r="F147" s="318"/>
      <c r="G147" s="318"/>
      <c r="H147" s="318"/>
      <c r="I147" s="318"/>
      <c r="J147" s="318"/>
      <c r="K147" s="318"/>
      <c r="L147" s="318"/>
      <c r="M147" s="318"/>
      <c r="N147" s="318"/>
      <c r="O147" s="319"/>
      <c r="P147" s="120"/>
      <c r="Q147" s="320"/>
      <c r="R147" s="321"/>
      <c r="S147" s="321"/>
      <c r="T147" s="322"/>
      <c r="U147" s="120"/>
      <c r="V147" s="320"/>
      <c r="W147" s="321"/>
      <c r="X147" s="321"/>
      <c r="Y147" s="322"/>
      <c r="Z147" s="120"/>
      <c r="AA147" s="320"/>
      <c r="AB147" s="321"/>
      <c r="AC147" s="321"/>
      <c r="AD147" s="322"/>
      <c r="AE147" s="120"/>
      <c r="AF147" s="320"/>
      <c r="AG147" s="321"/>
      <c r="AH147" s="321"/>
      <c r="AI147" s="322"/>
      <c r="AJ147" s="1"/>
    </row>
    <row r="148" spans="2:38" s="87" customFormat="1" ht="15" customHeight="1">
      <c r="B148" s="347" t="s">
        <v>61</v>
      </c>
      <c r="C148" s="347"/>
      <c r="D148" s="347"/>
      <c r="E148" s="347"/>
      <c r="F148" s="347"/>
      <c r="G148" s="347"/>
      <c r="H148" s="347"/>
      <c r="I148" s="347"/>
      <c r="J148" s="347"/>
      <c r="K148" s="347"/>
      <c r="L148" s="347"/>
      <c r="M148" s="347"/>
      <c r="N148" s="347"/>
      <c r="O148" s="347"/>
      <c r="P148" s="347"/>
      <c r="Q148" s="347"/>
      <c r="R148" s="347"/>
      <c r="S148" s="347"/>
      <c r="T148" s="347"/>
      <c r="U148" s="142"/>
      <c r="V148" s="142"/>
      <c r="W148" s="142"/>
      <c r="X148" s="142"/>
      <c r="Y148" s="142"/>
      <c r="Z148" s="142"/>
      <c r="AA148" s="142"/>
      <c r="AB148" s="142"/>
      <c r="AC148" s="142"/>
      <c r="AD148" s="142"/>
      <c r="AE148" s="142"/>
      <c r="AF148" s="142"/>
      <c r="AG148" s="142"/>
      <c r="AH148" s="142"/>
      <c r="AI148" s="142"/>
      <c r="AJ148" s="129"/>
      <c r="AL148" s="88"/>
    </row>
    <row r="149" spans="2:38" ht="15" customHeight="1">
      <c r="B149" s="348"/>
      <c r="C149" s="348"/>
      <c r="D149" s="348"/>
      <c r="E149" s="348"/>
      <c r="F149" s="348"/>
      <c r="G149" s="348"/>
      <c r="H149" s="348"/>
      <c r="I149" s="348"/>
      <c r="J149" s="348"/>
      <c r="K149" s="348"/>
      <c r="L149" s="348"/>
      <c r="M149" s="348"/>
      <c r="N149" s="348"/>
      <c r="O149" s="348"/>
      <c r="P149" s="348"/>
      <c r="Q149" s="348"/>
      <c r="R149" s="348"/>
      <c r="S149" s="348"/>
      <c r="T149" s="348"/>
      <c r="U149" s="141"/>
      <c r="V149" s="141"/>
      <c r="W149" s="141"/>
      <c r="X149" s="141"/>
      <c r="Y149" s="141"/>
      <c r="Z149" s="141"/>
      <c r="AA149" s="141"/>
      <c r="AB149" s="141"/>
      <c r="AC149" s="141"/>
      <c r="AD149" s="141"/>
      <c r="AE149" s="141"/>
      <c r="AF149" s="141"/>
      <c r="AG149" s="141"/>
      <c r="AH149" s="141"/>
      <c r="AI149" s="141"/>
      <c r="AL149" s="87"/>
    </row>
    <row r="150" spans="2:38" ht="15" customHeight="1">
      <c r="B150" s="349" t="s">
        <v>62</v>
      </c>
      <c r="C150" s="349"/>
      <c r="D150" s="349"/>
      <c r="E150" s="349"/>
      <c r="F150" s="349"/>
      <c r="G150" s="349"/>
      <c r="H150" s="349"/>
      <c r="I150" s="349"/>
      <c r="J150" s="349"/>
      <c r="K150" s="349"/>
      <c r="L150" s="349"/>
      <c r="M150" s="349"/>
      <c r="N150" s="349"/>
      <c r="O150" s="349"/>
      <c r="P150" s="349"/>
      <c r="Q150" s="349"/>
      <c r="R150" s="349"/>
      <c r="S150" s="349"/>
      <c r="T150" s="349"/>
      <c r="U150" s="142"/>
      <c r="V150" s="142"/>
      <c r="W150" s="142"/>
      <c r="X150" s="142"/>
      <c r="Y150" s="142"/>
      <c r="Z150" s="142"/>
      <c r="AA150" s="142"/>
      <c r="AB150" s="142"/>
      <c r="AC150" s="142"/>
      <c r="AD150" s="142"/>
      <c r="AE150" s="142"/>
      <c r="AF150" s="142"/>
      <c r="AG150" s="142"/>
      <c r="AH150" s="142"/>
      <c r="AI150" s="142"/>
    </row>
    <row r="151" spans="2:38" ht="15" customHeight="1">
      <c r="B151" s="349"/>
      <c r="C151" s="349"/>
      <c r="D151" s="349"/>
      <c r="E151" s="349"/>
      <c r="F151" s="349"/>
      <c r="G151" s="349"/>
      <c r="H151" s="349"/>
      <c r="I151" s="349"/>
      <c r="J151" s="349"/>
      <c r="K151" s="349"/>
      <c r="L151" s="349"/>
      <c r="M151" s="349"/>
      <c r="N151" s="349"/>
      <c r="O151" s="349"/>
      <c r="P151" s="349"/>
      <c r="Q151" s="349"/>
      <c r="R151" s="349"/>
      <c r="S151" s="349"/>
      <c r="T151" s="349"/>
      <c r="U151" s="142"/>
      <c r="V151" s="142"/>
      <c r="W151" s="142"/>
      <c r="X151" s="142"/>
      <c r="Y151" s="142"/>
      <c r="Z151" s="142"/>
      <c r="AA151" s="142"/>
      <c r="AB151" s="142"/>
      <c r="AC151" s="142"/>
      <c r="AD151" s="142"/>
      <c r="AE151" s="142"/>
      <c r="AF151" s="142"/>
      <c r="AG151" s="142"/>
      <c r="AH151" s="142"/>
      <c r="AI151" s="142"/>
    </row>
    <row r="152" spans="2:38" ht="15" customHeight="1"/>
    <row r="153" spans="2:38" ht="15" customHeight="1">
      <c r="C153" s="2" t="s">
        <v>63</v>
      </c>
      <c r="H153" s="350"/>
      <c r="I153" s="351"/>
      <c r="J153" s="351"/>
      <c r="K153" s="351"/>
      <c r="L153" s="351"/>
    </row>
    <row r="154" spans="2:38" ht="15" customHeight="1"/>
    <row r="155" spans="2:38" ht="15" customHeight="1">
      <c r="C155" s="2" t="s">
        <v>58</v>
      </c>
      <c r="F155" s="352"/>
      <c r="G155" s="352"/>
      <c r="H155" s="352"/>
      <c r="I155" s="352"/>
      <c r="J155" s="352"/>
      <c r="K155" s="352"/>
      <c r="L155" s="352"/>
      <c r="M155" s="352"/>
      <c r="O155" s="352"/>
      <c r="P155" s="353"/>
      <c r="Q155" s="353"/>
      <c r="R155" s="353"/>
      <c r="S155" s="353"/>
      <c r="U155" s="2"/>
      <c r="X155" s="2"/>
      <c r="Z155" s="2"/>
      <c r="AC155" s="2"/>
      <c r="AE155" s="2"/>
      <c r="AH155" s="2"/>
    </row>
    <row r="156" spans="2:38" ht="15" customHeight="1">
      <c r="F156" s="311" t="s">
        <v>64</v>
      </c>
      <c r="G156" s="311"/>
      <c r="H156" s="311"/>
      <c r="I156" s="311"/>
      <c r="J156" s="311"/>
      <c r="K156" s="311"/>
      <c r="L156" s="311"/>
      <c r="M156" s="311"/>
      <c r="O156" s="311" t="s">
        <v>65</v>
      </c>
      <c r="P156" s="311"/>
      <c r="Q156" s="311"/>
      <c r="R156" s="311"/>
      <c r="S156" s="311"/>
      <c r="U156" s="2"/>
      <c r="X156" s="2"/>
      <c r="Z156" s="2"/>
      <c r="AC156" s="2"/>
      <c r="AE156" s="2"/>
      <c r="AH156" s="2"/>
    </row>
    <row r="157" spans="2:38" ht="15" customHeight="1"/>
  </sheetData>
  <mergeCells count="304">
    <mergeCell ref="D110:O110"/>
    <mergeCell ref="D122:O122"/>
    <mergeCell ref="D121:O121"/>
    <mergeCell ref="D108:O108"/>
    <mergeCell ref="D104:O104"/>
    <mergeCell ref="D128:O128"/>
    <mergeCell ref="D113:O113"/>
    <mergeCell ref="D114:O114"/>
    <mergeCell ref="D115:O115"/>
    <mergeCell ref="AE13:AI141"/>
    <mergeCell ref="AG1:AI4"/>
    <mergeCell ref="AH6:AI6"/>
    <mergeCell ref="AH7:AI7"/>
    <mergeCell ref="AH8:AI8"/>
    <mergeCell ref="AG9:AI9"/>
    <mergeCell ref="AF144:AI145"/>
    <mergeCell ref="AF146:AI146"/>
    <mergeCell ref="X8:Y8"/>
    <mergeCell ref="W9:Y9"/>
    <mergeCell ref="U141:X141"/>
    <mergeCell ref="V144:Y145"/>
    <mergeCell ref="V146:Y146"/>
    <mergeCell ref="AF147:AI147"/>
    <mergeCell ref="H1:AF2"/>
    <mergeCell ref="H3:AF4"/>
    <mergeCell ref="F6:AF6"/>
    <mergeCell ref="D54:O54"/>
    <mergeCell ref="D56:O56"/>
    <mergeCell ref="B10:AI10"/>
    <mergeCell ref="B11:E11"/>
    <mergeCell ref="P11:T11"/>
    <mergeCell ref="U11:Y11"/>
    <mergeCell ref="Z11:AD11"/>
    <mergeCell ref="AE11:AI11"/>
    <mergeCell ref="D50:O50"/>
    <mergeCell ref="B50:C50"/>
    <mergeCell ref="B55:C55"/>
    <mergeCell ref="D55:O55"/>
    <mergeCell ref="AC7:AD7"/>
    <mergeCell ref="AC8:AD8"/>
    <mergeCell ref="AB9:AD9"/>
    <mergeCell ref="Z141:AC141"/>
    <mergeCell ref="AA144:AD145"/>
    <mergeCell ref="AA146:AD146"/>
    <mergeCell ref="AA147:AD147"/>
    <mergeCell ref="X7:Y7"/>
    <mergeCell ref="V147:Y147"/>
    <mergeCell ref="D22:O22"/>
    <mergeCell ref="D23:O23"/>
    <mergeCell ref="D24:O24"/>
    <mergeCell ref="D25:O25"/>
    <mergeCell ref="D26:O26"/>
    <mergeCell ref="D28:O28"/>
    <mergeCell ref="D78:O78"/>
    <mergeCell ref="B96:C96"/>
    <mergeCell ref="D96:O96"/>
    <mergeCell ref="D77:O77"/>
    <mergeCell ref="B72:C72"/>
    <mergeCell ref="D72:O72"/>
    <mergeCell ref="B76:C76"/>
    <mergeCell ref="D76:O76"/>
    <mergeCell ref="B56:C56"/>
    <mergeCell ref="D42:O42"/>
    <mergeCell ref="B59:C59"/>
    <mergeCell ref="D59:O59"/>
    <mergeCell ref="B74:C74"/>
    <mergeCell ref="D74:O74"/>
    <mergeCell ref="B75:C75"/>
    <mergeCell ref="D75:O75"/>
    <mergeCell ref="D130:O130"/>
    <mergeCell ref="B131:C131"/>
    <mergeCell ref="D131:O131"/>
    <mergeCell ref="B132:C132"/>
    <mergeCell ref="D132:O132"/>
    <mergeCell ref="B133:C133"/>
    <mergeCell ref="D133:O133"/>
    <mergeCell ref="B78:C78"/>
    <mergeCell ref="B37:C37"/>
    <mergeCell ref="D109:O109"/>
    <mergeCell ref="D105:O105"/>
    <mergeCell ref="B105:C105"/>
    <mergeCell ref="D107:O107"/>
    <mergeCell ref="D103:O103"/>
    <mergeCell ref="B123:C123"/>
    <mergeCell ref="D123:O123"/>
    <mergeCell ref="B124:C124"/>
    <mergeCell ref="D124:O124"/>
    <mergeCell ref="B125:C125"/>
    <mergeCell ref="D125:O125"/>
    <mergeCell ref="D127:O127"/>
    <mergeCell ref="B126:C126"/>
    <mergeCell ref="D126:O126"/>
    <mergeCell ref="B104:C104"/>
    <mergeCell ref="D120:O120"/>
    <mergeCell ref="B141:C141"/>
    <mergeCell ref="D141:O141"/>
    <mergeCell ref="P141:S141"/>
    <mergeCell ref="B142:C142"/>
    <mergeCell ref="D142:O142"/>
    <mergeCell ref="B136:C136"/>
    <mergeCell ref="D136:O136"/>
    <mergeCell ref="B138:C138"/>
    <mergeCell ref="D138:O138"/>
    <mergeCell ref="B139:C139"/>
    <mergeCell ref="D139:O139"/>
    <mergeCell ref="D137:O137"/>
    <mergeCell ref="B106:C106"/>
    <mergeCell ref="D106:O106"/>
    <mergeCell ref="B140:C140"/>
    <mergeCell ref="D140:O140"/>
    <mergeCell ref="B134:C134"/>
    <mergeCell ref="D134:O134"/>
    <mergeCell ref="B117:C117"/>
    <mergeCell ref="B118:C118"/>
    <mergeCell ref="F156:M156"/>
    <mergeCell ref="O156:S156"/>
    <mergeCell ref="B144:C146"/>
    <mergeCell ref="D144:O145"/>
    <mergeCell ref="Q144:T145"/>
    <mergeCell ref="D146:O146"/>
    <mergeCell ref="Q146:T146"/>
    <mergeCell ref="B147:C147"/>
    <mergeCell ref="D147:O147"/>
    <mergeCell ref="Q147:T147"/>
    <mergeCell ref="B148:T149"/>
    <mergeCell ref="B150:T151"/>
    <mergeCell ref="H153:L153"/>
    <mergeCell ref="F155:M155"/>
    <mergeCell ref="O155:S155"/>
    <mergeCell ref="B128:C128"/>
    <mergeCell ref="B129:C129"/>
    <mergeCell ref="D129:O129"/>
    <mergeCell ref="B135:C135"/>
    <mergeCell ref="D135:O135"/>
    <mergeCell ref="B130:C130"/>
    <mergeCell ref="D97:O97"/>
    <mergeCell ref="B111:C111"/>
    <mergeCell ref="D116:O116"/>
    <mergeCell ref="D117:O117"/>
    <mergeCell ref="D118:O118"/>
    <mergeCell ref="D119:O119"/>
    <mergeCell ref="B101:C101"/>
    <mergeCell ref="D101:O101"/>
    <mergeCell ref="B102:C102"/>
    <mergeCell ref="D102:O102"/>
    <mergeCell ref="B103:C103"/>
    <mergeCell ref="B98:C98"/>
    <mergeCell ref="D98:O98"/>
    <mergeCell ref="B99:C99"/>
    <mergeCell ref="D99:O99"/>
    <mergeCell ref="B100:C100"/>
    <mergeCell ref="D100:O100"/>
    <mergeCell ref="D111:O111"/>
    <mergeCell ref="D112:O112"/>
    <mergeCell ref="B115:C115"/>
    <mergeCell ref="B116:C116"/>
    <mergeCell ref="B120:C120"/>
    <mergeCell ref="B113:C113"/>
    <mergeCell ref="B114:C114"/>
    <mergeCell ref="D85:O85"/>
    <mergeCell ref="B85:C85"/>
    <mergeCell ref="D79:O79"/>
    <mergeCell ref="D80:O80"/>
    <mergeCell ref="D81:O81"/>
    <mergeCell ref="D82:O82"/>
    <mergeCell ref="D83:O83"/>
    <mergeCell ref="B79:C79"/>
    <mergeCell ref="B80:C80"/>
    <mergeCell ref="B81:C81"/>
    <mergeCell ref="B82:C82"/>
    <mergeCell ref="B83:C83"/>
    <mergeCell ref="D84:O84"/>
    <mergeCell ref="B84:C84"/>
    <mergeCell ref="D90:O90"/>
    <mergeCell ref="D91:O91"/>
    <mergeCell ref="B119:C119"/>
    <mergeCell ref="B107:C107"/>
    <mergeCell ref="B108:C108"/>
    <mergeCell ref="B112:C112"/>
    <mergeCell ref="D92:O92"/>
    <mergeCell ref="B19:C19"/>
    <mergeCell ref="B20:C20"/>
    <mergeCell ref="B21:C21"/>
    <mergeCell ref="B22:C22"/>
    <mergeCell ref="D41:O41"/>
    <mergeCell ref="D60:O60"/>
    <mergeCell ref="B54:C54"/>
    <mergeCell ref="B60:C60"/>
    <mergeCell ref="D45:O45"/>
    <mergeCell ref="D46:O46"/>
    <mergeCell ref="B45:C45"/>
    <mergeCell ref="B46:C46"/>
    <mergeCell ref="B49:C49"/>
    <mergeCell ref="B47:C47"/>
    <mergeCell ref="D47:O47"/>
    <mergeCell ref="D49:O49"/>
    <mergeCell ref="B51:C51"/>
    <mergeCell ref="D51:O51"/>
    <mergeCell ref="B52:C52"/>
    <mergeCell ref="D52:O52"/>
    <mergeCell ref="D19:O19"/>
    <mergeCell ref="D20:O20"/>
    <mergeCell ref="F7:Q7"/>
    <mergeCell ref="S7:T7"/>
    <mergeCell ref="F8:Q8"/>
    <mergeCell ref="S8:T8"/>
    <mergeCell ref="B9:E9"/>
    <mergeCell ref="F9:Q9"/>
    <mergeCell ref="R9:T9"/>
    <mergeCell ref="B1:G4"/>
    <mergeCell ref="B48:C48"/>
    <mergeCell ref="D48:O48"/>
    <mergeCell ref="B15:C15"/>
    <mergeCell ref="D15:O15"/>
    <mergeCell ref="B16:C16"/>
    <mergeCell ref="D16:O16"/>
    <mergeCell ref="B12:C12"/>
    <mergeCell ref="D12:O12"/>
    <mergeCell ref="B13:C13"/>
    <mergeCell ref="D13:O13"/>
    <mergeCell ref="B14:C14"/>
    <mergeCell ref="D14:O14"/>
    <mergeCell ref="B17:C17"/>
    <mergeCell ref="D17:O17"/>
    <mergeCell ref="B23:C23"/>
    <mergeCell ref="B24:C24"/>
    <mergeCell ref="B25:C25"/>
    <mergeCell ref="B26:C26"/>
    <mergeCell ref="B27:C27"/>
    <mergeCell ref="D27:O27"/>
    <mergeCell ref="B18:C18"/>
    <mergeCell ref="D18:O18"/>
    <mergeCell ref="B71:C71"/>
    <mergeCell ref="D71:O71"/>
    <mergeCell ref="B70:C70"/>
    <mergeCell ref="D70:O70"/>
    <mergeCell ref="B68:C68"/>
    <mergeCell ref="B69:C69"/>
    <mergeCell ref="D57:O57"/>
    <mergeCell ref="B57:C57"/>
    <mergeCell ref="D58:O58"/>
    <mergeCell ref="B58:C58"/>
    <mergeCell ref="D21:O21"/>
    <mergeCell ref="B77:C77"/>
    <mergeCell ref="B28:C28"/>
    <mergeCell ref="B29:C29"/>
    <mergeCell ref="B31:C31"/>
    <mergeCell ref="B32:C32"/>
    <mergeCell ref="D29:O29"/>
    <mergeCell ref="B65:C65"/>
    <mergeCell ref="D65:O65"/>
    <mergeCell ref="B67:C67"/>
    <mergeCell ref="D67:O67"/>
    <mergeCell ref="B63:C63"/>
    <mergeCell ref="D63:O63"/>
    <mergeCell ref="B64:C64"/>
    <mergeCell ref="D64:O64"/>
    <mergeCell ref="D62:O62"/>
    <mergeCell ref="D66:O66"/>
    <mergeCell ref="B43:C43"/>
    <mergeCell ref="D43:O43"/>
    <mergeCell ref="B44:C44"/>
    <mergeCell ref="D44:O44"/>
    <mergeCell ref="B39:C39"/>
    <mergeCell ref="B41:C41"/>
    <mergeCell ref="D69:O69"/>
    <mergeCell ref="B66:C66"/>
    <mergeCell ref="D95:O95"/>
    <mergeCell ref="B86:C86"/>
    <mergeCell ref="B87:C87"/>
    <mergeCell ref="B88:C88"/>
    <mergeCell ref="B89:C89"/>
    <mergeCell ref="B90:C90"/>
    <mergeCell ref="B91:C91"/>
    <mergeCell ref="B92:C92"/>
    <mergeCell ref="B93:C93"/>
    <mergeCell ref="B94:C94"/>
    <mergeCell ref="B95:C95"/>
    <mergeCell ref="D86:O86"/>
    <mergeCell ref="D87:O87"/>
    <mergeCell ref="D88:O88"/>
    <mergeCell ref="D89:O89"/>
    <mergeCell ref="D93:O93"/>
    <mergeCell ref="D94:O94"/>
    <mergeCell ref="B73:C73"/>
    <mergeCell ref="D73:O73"/>
    <mergeCell ref="D32:O32"/>
    <mergeCell ref="D39:O39"/>
    <mergeCell ref="B40:C40"/>
    <mergeCell ref="D40:O40"/>
    <mergeCell ref="B53:C53"/>
    <mergeCell ref="D53:O53"/>
    <mergeCell ref="D68:O68"/>
    <mergeCell ref="B35:C35"/>
    <mergeCell ref="D35:O35"/>
    <mergeCell ref="B36:C36"/>
    <mergeCell ref="D36:O36"/>
    <mergeCell ref="B38:C38"/>
    <mergeCell ref="D38:O38"/>
    <mergeCell ref="B33:C33"/>
    <mergeCell ref="D33:O33"/>
    <mergeCell ref="B34:C34"/>
    <mergeCell ref="D34:O34"/>
    <mergeCell ref="D61:O61"/>
  </mergeCells>
  <printOptions horizontalCentered="1" verticalCentered="1"/>
  <pageMargins left="0.7" right="0.7" top="0.75" bottom="0.75" header="0.3" footer="0.3"/>
  <pageSetup paperSize="8" scale="76" fitToHeight="0" orientation="portrait" r:id="rId1"/>
  <headerFooter alignWithMargins="0"/>
  <rowBreaks count="1" manualBreakCount="1">
    <brk id="77" min="1" max="19"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Original bid</vt:lpstr>
      <vt:lpstr>Final bid</vt:lpstr>
      <vt:lpstr>'Final bid'!Print_Area</vt:lpstr>
      <vt:lpstr>'Original bid'!Print_Area</vt:lpstr>
      <vt:lpstr>'Final bid'!Print_Titles</vt:lpstr>
      <vt:lpstr>'Original bid'!Print_Titles</vt:lpstr>
    </vt:vector>
  </TitlesOfParts>
  <Company>Nestle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Tolentino,Rodel,CAGAYAN DE ORO,Engineering,-External</dc:creator>
  <cp:lastModifiedBy>PHLasPinDe</cp:lastModifiedBy>
  <cp:lastPrinted>2022-11-07T08:03:47Z</cp:lastPrinted>
  <dcterms:created xsi:type="dcterms:W3CDTF">2022-05-14T03:00:54Z</dcterms:created>
  <dcterms:modified xsi:type="dcterms:W3CDTF">2022-11-07T11:23:18Z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ada0a2f-b917-4d51-b0d0-d418a10c8b23_Enabled">
    <vt:lpwstr>true</vt:lpwstr>
  </property>
  <property fmtid="{D5CDD505-2E9C-101B-9397-08002B2CF9AE}" pid="3" name="MSIP_Label_1ada0a2f-b917-4d51-b0d0-d418a10c8b23_SetDate">
    <vt:lpwstr>2022-05-14T03:00:54Z</vt:lpwstr>
  </property>
  <property fmtid="{D5CDD505-2E9C-101B-9397-08002B2CF9AE}" pid="4" name="MSIP_Label_1ada0a2f-b917-4d51-b0d0-d418a10c8b23_Method">
    <vt:lpwstr>Standard</vt:lpwstr>
  </property>
  <property fmtid="{D5CDD505-2E9C-101B-9397-08002B2CF9AE}" pid="5" name="MSIP_Label_1ada0a2f-b917-4d51-b0d0-d418a10c8b23_Name">
    <vt:lpwstr>1ada0a2f-b917-4d51-b0d0-d418a10c8b23</vt:lpwstr>
  </property>
  <property fmtid="{D5CDD505-2E9C-101B-9397-08002B2CF9AE}" pid="6" name="MSIP_Label_1ada0a2f-b917-4d51-b0d0-d418a10c8b23_SiteId">
    <vt:lpwstr>12a3af23-a769-4654-847f-958f3d479f4a</vt:lpwstr>
  </property>
  <property fmtid="{D5CDD505-2E9C-101B-9397-08002B2CF9AE}" pid="7" name="MSIP_Label_1ada0a2f-b917-4d51-b0d0-d418a10c8b23_ActionId">
    <vt:lpwstr>5b7e8651-8f7e-4a43-b114-995a8762d53d</vt:lpwstr>
  </property>
  <property fmtid="{D5CDD505-2E9C-101B-9397-08002B2CF9AE}" pid="8" name="MSIP_Label_1ada0a2f-b917-4d51-b0d0-d418a10c8b23_ContentBits">
    <vt:lpwstr>0</vt:lpwstr>
  </property>
</Properties>
</file>