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2\02 Coffee Team\03 CAPEX 2022\Project GCU+\Phase 2\17 BidDocs\4 AbsOfBid\remaining works\"/>
    </mc:Choice>
  </mc:AlternateContent>
  <bookViews>
    <workbookView xWindow="-120" yWindow="-120" windowWidth="19440" windowHeight="15000"/>
  </bookViews>
  <sheets>
    <sheet name="Original quote" sheetId="11" r:id="rId1"/>
    <sheet name="Adjusted quote" sheetId="12" r:id="rId2"/>
    <sheet name="Reconciled quote " sheetId="13" r:id="rId3"/>
    <sheet name="Final quote " sheetId="14" r:id="rId4"/>
    <sheet name="Reconciled Qty with Contr's amt" sheetId="5" state="hidden" r:id="rId5"/>
  </sheets>
  <definedNames>
    <definedName name="_xlnm.Print_Area" localSheetId="1">'Adjusted quote'!$A$1:$AC$123</definedName>
    <definedName name="_xlnm.Print_Area" localSheetId="3">'Final quote '!$A$1:$AC$135</definedName>
    <definedName name="_xlnm.Print_Area" localSheetId="0">'Original quote'!$A$1:$AC$124</definedName>
    <definedName name="_xlnm.Print_Area" localSheetId="2">'Reconciled quote '!$A$1:$AC$123</definedName>
    <definedName name="_xlnm.Print_Titles" localSheetId="1">'Adjusted quote'!$11:$12</definedName>
    <definedName name="_xlnm.Print_Titles" localSheetId="3">'Final quote '!$12:$13</definedName>
    <definedName name="_xlnm.Print_Titles" localSheetId="0">'Original quote'!$12:$13</definedName>
    <definedName name="_xlnm.Print_Titles" localSheetId="4">'Reconciled Qty with Contr''s amt'!$11:$13</definedName>
    <definedName name="_xlnm.Print_Titles" localSheetId="2">'Reconciled quote '!$11:$12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14" l="1"/>
  <c r="E112" i="14"/>
  <c r="S67" i="14" l="1"/>
  <c r="S66" i="14"/>
  <c r="S61" i="14"/>
  <c r="S56" i="14"/>
  <c r="S60" i="14"/>
  <c r="S50" i="14"/>
  <c r="S49" i="14"/>
  <c r="S48" i="14"/>
  <c r="S47" i="14"/>
  <c r="S46" i="14"/>
  <c r="S45" i="14"/>
  <c r="S44" i="14"/>
  <c r="S43" i="14"/>
  <c r="S42" i="14"/>
  <c r="J112" i="14"/>
  <c r="N85" i="14"/>
  <c r="N67" i="14"/>
  <c r="I67" i="14"/>
  <c r="N66" i="14"/>
  <c r="I66" i="14"/>
  <c r="N61" i="14"/>
  <c r="N60" i="14"/>
  <c r="I60" i="14"/>
  <c r="N55" i="14"/>
  <c r="I55" i="14"/>
  <c r="I49" i="14"/>
  <c r="I48" i="14"/>
  <c r="I47" i="14"/>
  <c r="I46" i="14"/>
  <c r="I45" i="14"/>
  <c r="I44" i="14"/>
  <c r="I43" i="14"/>
  <c r="I42" i="14"/>
  <c r="N49" i="14"/>
  <c r="N48" i="14"/>
  <c r="N47" i="14"/>
  <c r="N46" i="14"/>
  <c r="N45" i="14"/>
  <c r="N44" i="14"/>
  <c r="N43" i="14"/>
  <c r="N42" i="14"/>
  <c r="AC125" i="14"/>
  <c r="X125" i="14"/>
  <c r="O112" i="14"/>
  <c r="S111" i="14"/>
  <c r="N111" i="14"/>
  <c r="I111" i="14"/>
  <c r="S110" i="14"/>
  <c r="N110" i="14"/>
  <c r="I110" i="14"/>
  <c r="S109" i="14"/>
  <c r="N109" i="14"/>
  <c r="I109" i="14"/>
  <c r="S108" i="14"/>
  <c r="N108" i="14"/>
  <c r="I108" i="14"/>
  <c r="S107" i="14"/>
  <c r="N107" i="14"/>
  <c r="I107" i="14"/>
  <c r="O104" i="14"/>
  <c r="J104" i="14"/>
  <c r="E104" i="14"/>
  <c r="I103" i="14"/>
  <c r="I102" i="14"/>
  <c r="I101" i="14"/>
  <c r="S100" i="14"/>
  <c r="I100" i="14"/>
  <c r="S99" i="14"/>
  <c r="I99" i="14"/>
  <c r="S98" i="14"/>
  <c r="I98" i="14"/>
  <c r="S97" i="14"/>
  <c r="N97" i="14"/>
  <c r="I97" i="14"/>
  <c r="N96" i="14"/>
  <c r="I96" i="14"/>
  <c r="O93" i="14"/>
  <c r="J93" i="14"/>
  <c r="E93" i="14"/>
  <c r="S92" i="14"/>
  <c r="I92" i="14"/>
  <c r="S91" i="14"/>
  <c r="I91" i="14"/>
  <c r="S90" i="14"/>
  <c r="I90" i="14"/>
  <c r="S89" i="14"/>
  <c r="L89" i="14"/>
  <c r="L90" i="14" s="1"/>
  <c r="I89" i="14"/>
  <c r="S88" i="14"/>
  <c r="N88" i="14"/>
  <c r="I88" i="14"/>
  <c r="I93" i="14" s="1"/>
  <c r="S84" i="14"/>
  <c r="N84" i="14"/>
  <c r="I84" i="14"/>
  <c r="S83" i="14"/>
  <c r="N83" i="14"/>
  <c r="I83" i="14"/>
  <c r="S82" i="14"/>
  <c r="N82" i="14"/>
  <c r="I82" i="14"/>
  <c r="S81" i="14"/>
  <c r="N81" i="14"/>
  <c r="I81" i="14"/>
  <c r="S80" i="14"/>
  <c r="N80" i="14"/>
  <c r="I80" i="14"/>
  <c r="S79" i="14"/>
  <c r="N79" i="14"/>
  <c r="I79" i="14"/>
  <c r="S78" i="14"/>
  <c r="N78" i="14"/>
  <c r="I78" i="14"/>
  <c r="S77" i="14"/>
  <c r="N77" i="14"/>
  <c r="I77" i="14"/>
  <c r="S76" i="14"/>
  <c r="N76" i="14"/>
  <c r="I76" i="14"/>
  <c r="S75" i="14"/>
  <c r="N75" i="14"/>
  <c r="I75" i="14"/>
  <c r="S71" i="14"/>
  <c r="N71" i="14"/>
  <c r="I71" i="14"/>
  <c r="S70" i="14"/>
  <c r="S72" i="14" s="1"/>
  <c r="N70" i="14"/>
  <c r="N72" i="14" s="1"/>
  <c r="I70" i="14"/>
  <c r="I72" i="14" s="1"/>
  <c r="S65" i="14"/>
  <c r="N65" i="14"/>
  <c r="I65" i="14"/>
  <c r="S64" i="14"/>
  <c r="N64" i="14"/>
  <c r="I64" i="14"/>
  <c r="S59" i="14"/>
  <c r="N59" i="14"/>
  <c r="I59" i="14"/>
  <c r="I61" i="14" s="1"/>
  <c r="S54" i="14"/>
  <c r="N54" i="14"/>
  <c r="I54" i="14"/>
  <c r="S53" i="14"/>
  <c r="N53" i="14"/>
  <c r="I53" i="14"/>
  <c r="S41" i="14"/>
  <c r="N41" i="14"/>
  <c r="I41" i="14"/>
  <c r="S36" i="14"/>
  <c r="N36" i="14"/>
  <c r="I36" i="14"/>
  <c r="S35" i="14"/>
  <c r="N35" i="14"/>
  <c r="H35" i="14"/>
  <c r="I35" i="14" s="1"/>
  <c r="S34" i="14"/>
  <c r="N34" i="14"/>
  <c r="I34" i="14"/>
  <c r="S33" i="14"/>
  <c r="N33" i="14"/>
  <c r="I33" i="14"/>
  <c r="S32" i="14"/>
  <c r="N32" i="14"/>
  <c r="I32" i="14"/>
  <c r="S31" i="14"/>
  <c r="N31" i="14"/>
  <c r="I31" i="14"/>
  <c r="S30" i="14"/>
  <c r="N30" i="14"/>
  <c r="I30" i="14"/>
  <c r="S29" i="14"/>
  <c r="N29" i="14"/>
  <c r="I29" i="14"/>
  <c r="S28" i="14"/>
  <c r="N28" i="14"/>
  <c r="I28" i="14"/>
  <c r="S27" i="14"/>
  <c r="N27" i="14"/>
  <c r="I27" i="14"/>
  <c r="S24" i="14"/>
  <c r="N24" i="14"/>
  <c r="I24" i="14"/>
  <c r="S23" i="14"/>
  <c r="N23" i="14"/>
  <c r="I23" i="14"/>
  <c r="S22" i="14"/>
  <c r="N22" i="14"/>
  <c r="I22" i="14"/>
  <c r="S21" i="14"/>
  <c r="N21" i="14"/>
  <c r="I21" i="14"/>
  <c r="S20" i="14"/>
  <c r="N20" i="14"/>
  <c r="I20" i="14"/>
  <c r="S19" i="14"/>
  <c r="N19" i="14"/>
  <c r="I19" i="14"/>
  <c r="S16" i="14"/>
  <c r="N16" i="14"/>
  <c r="I16" i="14"/>
  <c r="S15" i="14"/>
  <c r="N15" i="14"/>
  <c r="I15" i="14"/>
  <c r="I104" i="14" l="1"/>
  <c r="I85" i="14"/>
  <c r="I56" i="14"/>
  <c r="N56" i="14"/>
  <c r="N50" i="14"/>
  <c r="N120" i="14" s="1"/>
  <c r="I50" i="14"/>
  <c r="L91" i="14"/>
  <c r="N90" i="14"/>
  <c r="L99" i="14"/>
  <c r="S93" i="14"/>
  <c r="N89" i="14"/>
  <c r="S85" i="14"/>
  <c r="N112" i="14"/>
  <c r="S38" i="14"/>
  <c r="S119" i="14" s="1"/>
  <c r="N38" i="14"/>
  <c r="N119" i="14" s="1"/>
  <c r="L92" i="14"/>
  <c r="N92" i="14" s="1"/>
  <c r="N91" i="14"/>
  <c r="I38" i="14"/>
  <c r="I119" i="14" s="1"/>
  <c r="AC113" i="13"/>
  <c r="X113" i="13"/>
  <c r="O100" i="13"/>
  <c r="J100" i="13"/>
  <c r="E100" i="13"/>
  <c r="S99" i="13"/>
  <c r="N99" i="13"/>
  <c r="I99" i="13"/>
  <c r="S98" i="13"/>
  <c r="N98" i="13"/>
  <c r="I98" i="13"/>
  <c r="S97" i="13"/>
  <c r="N97" i="13"/>
  <c r="I97" i="13"/>
  <c r="S96" i="13"/>
  <c r="N96" i="13"/>
  <c r="I96" i="13"/>
  <c r="S95" i="13"/>
  <c r="S100" i="13" s="1"/>
  <c r="N95" i="13"/>
  <c r="N100" i="13" s="1"/>
  <c r="I95" i="13"/>
  <c r="I100" i="13" s="1"/>
  <c r="O92" i="13"/>
  <c r="J92" i="13"/>
  <c r="E92" i="13"/>
  <c r="S91" i="13"/>
  <c r="I91" i="13"/>
  <c r="S90" i="13"/>
  <c r="I90" i="13"/>
  <c r="S89" i="13"/>
  <c r="I89" i="13"/>
  <c r="S88" i="13"/>
  <c r="I88" i="13"/>
  <c r="S87" i="13"/>
  <c r="I87" i="13"/>
  <c r="S86" i="13"/>
  <c r="I86" i="13"/>
  <c r="S85" i="13"/>
  <c r="L85" i="13"/>
  <c r="L86" i="13" s="1"/>
  <c r="I85" i="13"/>
  <c r="S84" i="13"/>
  <c r="S92" i="13" s="1"/>
  <c r="N84" i="13"/>
  <c r="I84" i="13"/>
  <c r="I92" i="13" s="1"/>
  <c r="O81" i="13"/>
  <c r="J81" i="13"/>
  <c r="E81" i="13"/>
  <c r="S80" i="13"/>
  <c r="I80" i="13"/>
  <c r="S79" i="13"/>
  <c r="I79" i="13"/>
  <c r="S78" i="13"/>
  <c r="I78" i="13"/>
  <c r="S77" i="13"/>
  <c r="L77" i="13"/>
  <c r="L78" i="13" s="1"/>
  <c r="I77" i="13"/>
  <c r="S76" i="13"/>
  <c r="S81" i="13" s="1"/>
  <c r="S109" i="13" s="1"/>
  <c r="N76" i="13"/>
  <c r="I76" i="13"/>
  <c r="I81" i="13" s="1"/>
  <c r="I109" i="13" s="1"/>
  <c r="S72" i="13"/>
  <c r="N72" i="13"/>
  <c r="I72" i="13"/>
  <c r="S71" i="13"/>
  <c r="N71" i="13"/>
  <c r="I71" i="13"/>
  <c r="S70" i="13"/>
  <c r="N70" i="13"/>
  <c r="I70" i="13"/>
  <c r="S69" i="13"/>
  <c r="N69" i="13"/>
  <c r="I69" i="13"/>
  <c r="S68" i="13"/>
  <c r="N68" i="13"/>
  <c r="I68" i="13"/>
  <c r="S67" i="13"/>
  <c r="N67" i="13"/>
  <c r="I67" i="13"/>
  <c r="S66" i="13"/>
  <c r="N66" i="13"/>
  <c r="I66" i="13"/>
  <c r="S65" i="13"/>
  <c r="S73" i="13" s="1"/>
  <c r="N65" i="13"/>
  <c r="I65" i="13"/>
  <c r="S64" i="13"/>
  <c r="N64" i="13"/>
  <c r="I64" i="13"/>
  <c r="S63" i="13"/>
  <c r="N63" i="13"/>
  <c r="N73" i="13" s="1"/>
  <c r="I63" i="13"/>
  <c r="I73" i="13" s="1"/>
  <c r="S60" i="13"/>
  <c r="N60" i="13"/>
  <c r="I60" i="13"/>
  <c r="S59" i="13"/>
  <c r="N59" i="13"/>
  <c r="I59" i="13"/>
  <c r="S58" i="13"/>
  <c r="N58" i="13"/>
  <c r="I58" i="13"/>
  <c r="N55" i="13"/>
  <c r="I55" i="13"/>
  <c r="S54" i="13"/>
  <c r="N54" i="13"/>
  <c r="I54" i="13"/>
  <c r="S53" i="13"/>
  <c r="S55" i="13" s="1"/>
  <c r="N53" i="13"/>
  <c r="I53" i="13"/>
  <c r="S49" i="13"/>
  <c r="S50" i="13" s="1"/>
  <c r="N49" i="13"/>
  <c r="N50" i="13" s="1"/>
  <c r="I49" i="13"/>
  <c r="I50" i="13" s="1"/>
  <c r="S46" i="13"/>
  <c r="N46" i="13"/>
  <c r="I46" i="13"/>
  <c r="S45" i="13"/>
  <c r="N45" i="13"/>
  <c r="I45" i="13"/>
  <c r="S44" i="13"/>
  <c r="N44" i="13"/>
  <c r="I44" i="13"/>
  <c r="N41" i="13"/>
  <c r="I41" i="13"/>
  <c r="S40" i="13"/>
  <c r="S41" i="13" s="1"/>
  <c r="S108" i="13" s="1"/>
  <c r="N40" i="13"/>
  <c r="I40" i="13"/>
  <c r="S35" i="13"/>
  <c r="N35" i="13"/>
  <c r="I35" i="13"/>
  <c r="S34" i="13"/>
  <c r="N34" i="13"/>
  <c r="H34" i="13"/>
  <c r="I34" i="13" s="1"/>
  <c r="S33" i="13"/>
  <c r="N33" i="13"/>
  <c r="I33" i="13"/>
  <c r="S32" i="13"/>
  <c r="N32" i="13"/>
  <c r="I32" i="13"/>
  <c r="S31" i="13"/>
  <c r="N31" i="13"/>
  <c r="I31" i="13"/>
  <c r="S30" i="13"/>
  <c r="N30" i="13"/>
  <c r="I30" i="13"/>
  <c r="S29" i="13"/>
  <c r="N29" i="13"/>
  <c r="I29" i="13"/>
  <c r="S28" i="13"/>
  <c r="N28" i="13"/>
  <c r="I28" i="13"/>
  <c r="S27" i="13"/>
  <c r="N27" i="13"/>
  <c r="I27" i="13"/>
  <c r="S26" i="13"/>
  <c r="N26" i="13"/>
  <c r="I26" i="13"/>
  <c r="S23" i="13"/>
  <c r="N23" i="13"/>
  <c r="I23" i="13"/>
  <c r="S22" i="13"/>
  <c r="N22" i="13"/>
  <c r="I22" i="13"/>
  <c r="S21" i="13"/>
  <c r="N21" i="13"/>
  <c r="I21" i="13"/>
  <c r="S20" i="13"/>
  <c r="N20" i="13"/>
  <c r="I20" i="13"/>
  <c r="S19" i="13"/>
  <c r="N19" i="13"/>
  <c r="I19" i="13"/>
  <c r="S18" i="13"/>
  <c r="N18" i="13"/>
  <c r="I18" i="13"/>
  <c r="S15" i="13"/>
  <c r="N15" i="13"/>
  <c r="I15" i="13"/>
  <c r="S14" i="13"/>
  <c r="S37" i="13" s="1"/>
  <c r="S107" i="13" s="1"/>
  <c r="N14" i="13"/>
  <c r="N37" i="13" s="1"/>
  <c r="N107" i="13" s="1"/>
  <c r="I14" i="13"/>
  <c r="S121" i="14" l="1"/>
  <c r="I121" i="14"/>
  <c r="N99" i="14"/>
  <c r="N93" i="14"/>
  <c r="I120" i="14"/>
  <c r="S120" i="14"/>
  <c r="N98" i="14"/>
  <c r="N100" i="14"/>
  <c r="L101" i="14"/>
  <c r="I37" i="13"/>
  <c r="I107" i="13" s="1"/>
  <c r="S110" i="13"/>
  <c r="S104" i="13"/>
  <c r="S103" i="13"/>
  <c r="S111" i="13" s="1"/>
  <c r="S113" i="13" s="1"/>
  <c r="I108" i="13"/>
  <c r="N108" i="13"/>
  <c r="L79" i="13"/>
  <c r="N78" i="13"/>
  <c r="N86" i="13"/>
  <c r="L87" i="13"/>
  <c r="N77" i="13"/>
  <c r="N85" i="13"/>
  <c r="AC113" i="12"/>
  <c r="X113" i="12"/>
  <c r="O100" i="12"/>
  <c r="J100" i="12"/>
  <c r="E100" i="12"/>
  <c r="S99" i="12"/>
  <c r="N99" i="12"/>
  <c r="I99" i="12"/>
  <c r="S98" i="12"/>
  <c r="N98" i="12"/>
  <c r="I98" i="12"/>
  <c r="S97" i="12"/>
  <c r="N97" i="12"/>
  <c r="I97" i="12"/>
  <c r="S96" i="12"/>
  <c r="S100" i="12" s="1"/>
  <c r="N96" i="12"/>
  <c r="N100" i="12" s="1"/>
  <c r="I96" i="12"/>
  <c r="I100" i="12" s="1"/>
  <c r="S95" i="12"/>
  <c r="N95" i="12"/>
  <c r="I95" i="12"/>
  <c r="O92" i="12"/>
  <c r="J92" i="12"/>
  <c r="E92" i="12"/>
  <c r="S91" i="12"/>
  <c r="I91" i="12"/>
  <c r="S90" i="12"/>
  <c r="I90" i="12"/>
  <c r="S89" i="12"/>
  <c r="I89" i="12"/>
  <c r="S88" i="12"/>
  <c r="I88" i="12"/>
  <c r="S87" i="12"/>
  <c r="I87" i="12"/>
  <c r="S86" i="12"/>
  <c r="I86" i="12"/>
  <c r="I92" i="12" s="1"/>
  <c r="S85" i="12"/>
  <c r="S92" i="12" s="1"/>
  <c r="I85" i="12"/>
  <c r="S84" i="12"/>
  <c r="N84" i="12"/>
  <c r="I84" i="12"/>
  <c r="O81" i="12"/>
  <c r="J81" i="12"/>
  <c r="E81" i="12"/>
  <c r="S80" i="12"/>
  <c r="I80" i="12"/>
  <c r="S79" i="12"/>
  <c r="I79" i="12"/>
  <c r="S78" i="12"/>
  <c r="L78" i="12"/>
  <c r="N78" i="12" s="1"/>
  <c r="I78" i="12"/>
  <c r="I81" i="12" s="1"/>
  <c r="S77" i="12"/>
  <c r="S81" i="12" s="1"/>
  <c r="S109" i="12" s="1"/>
  <c r="N77" i="12"/>
  <c r="L77" i="12"/>
  <c r="I77" i="12"/>
  <c r="S76" i="12"/>
  <c r="N76" i="12"/>
  <c r="I76" i="12"/>
  <c r="S72" i="12"/>
  <c r="N72" i="12"/>
  <c r="I72" i="12"/>
  <c r="S71" i="12"/>
  <c r="N71" i="12"/>
  <c r="I71" i="12"/>
  <c r="S70" i="12"/>
  <c r="N70" i="12"/>
  <c r="I70" i="12"/>
  <c r="S69" i="12"/>
  <c r="N69" i="12"/>
  <c r="I69" i="12"/>
  <c r="S68" i="12"/>
  <c r="N68" i="12"/>
  <c r="I68" i="12"/>
  <c r="S67" i="12"/>
  <c r="N67" i="12"/>
  <c r="I67" i="12"/>
  <c r="S66" i="12"/>
  <c r="N66" i="12"/>
  <c r="I66" i="12"/>
  <c r="S65" i="12"/>
  <c r="N65" i="12"/>
  <c r="I65" i="12"/>
  <c r="S64" i="12"/>
  <c r="N64" i="12"/>
  <c r="I64" i="12"/>
  <c r="I73" i="12" s="1"/>
  <c r="S63" i="12"/>
  <c r="S73" i="12" s="1"/>
  <c r="N63" i="12"/>
  <c r="I63" i="12"/>
  <c r="S59" i="12"/>
  <c r="N59" i="12"/>
  <c r="I59" i="12"/>
  <c r="S58" i="12"/>
  <c r="S60" i="12" s="1"/>
  <c r="N58" i="12"/>
  <c r="N60" i="12" s="1"/>
  <c r="I58" i="12"/>
  <c r="I60" i="12" s="1"/>
  <c r="S55" i="12"/>
  <c r="S54" i="12"/>
  <c r="N54" i="12"/>
  <c r="I54" i="12"/>
  <c r="S53" i="12"/>
  <c r="N53" i="12"/>
  <c r="N55" i="12" s="1"/>
  <c r="I53" i="12"/>
  <c r="I55" i="12" s="1"/>
  <c r="S50" i="12"/>
  <c r="N50" i="12"/>
  <c r="I50" i="12"/>
  <c r="S49" i="12"/>
  <c r="N49" i="12"/>
  <c r="I49" i="12"/>
  <c r="S45" i="12"/>
  <c r="N45" i="12"/>
  <c r="I45" i="12"/>
  <c r="S44" i="12"/>
  <c r="S46" i="12" s="1"/>
  <c r="N44" i="12"/>
  <c r="N46" i="12" s="1"/>
  <c r="I44" i="12"/>
  <c r="I46" i="12" s="1"/>
  <c r="S41" i="12"/>
  <c r="S108" i="12" s="1"/>
  <c r="S40" i="12"/>
  <c r="N40" i="12"/>
  <c r="N41" i="12" s="1"/>
  <c r="I40" i="12"/>
  <c r="I41" i="12" s="1"/>
  <c r="S35" i="12"/>
  <c r="N35" i="12"/>
  <c r="I35" i="12"/>
  <c r="S34" i="12"/>
  <c r="N34" i="12"/>
  <c r="H34" i="12"/>
  <c r="I34" i="12" s="1"/>
  <c r="S33" i="12"/>
  <c r="N33" i="12"/>
  <c r="I33" i="12"/>
  <c r="S32" i="12"/>
  <c r="N32" i="12"/>
  <c r="I32" i="12"/>
  <c r="S31" i="12"/>
  <c r="N31" i="12"/>
  <c r="I31" i="12"/>
  <c r="S30" i="12"/>
  <c r="N30" i="12"/>
  <c r="I30" i="12"/>
  <c r="S29" i="12"/>
  <c r="N29" i="12"/>
  <c r="I29" i="12"/>
  <c r="S28" i="12"/>
  <c r="N28" i="12"/>
  <c r="I28" i="12"/>
  <c r="S27" i="12"/>
  <c r="N27" i="12"/>
  <c r="I27" i="12"/>
  <c r="S26" i="12"/>
  <c r="N26" i="12"/>
  <c r="I26" i="12"/>
  <c r="S23" i="12"/>
  <c r="N23" i="12"/>
  <c r="I23" i="12"/>
  <c r="S22" i="12"/>
  <c r="N22" i="12"/>
  <c r="I22" i="12"/>
  <c r="S21" i="12"/>
  <c r="N21" i="12"/>
  <c r="I21" i="12"/>
  <c r="S20" i="12"/>
  <c r="N20" i="12"/>
  <c r="I20" i="12"/>
  <c r="S19" i="12"/>
  <c r="N19" i="12"/>
  <c r="I19" i="12"/>
  <c r="S18" i="12"/>
  <c r="N18" i="12"/>
  <c r="I18" i="12"/>
  <c r="S15" i="12"/>
  <c r="S37" i="12" s="1"/>
  <c r="S107" i="12" s="1"/>
  <c r="N15" i="12"/>
  <c r="I15" i="12"/>
  <c r="S14" i="12"/>
  <c r="N14" i="12"/>
  <c r="I14" i="12"/>
  <c r="I115" i="14" l="1"/>
  <c r="I116" i="14"/>
  <c r="I122" i="14"/>
  <c r="N101" i="14"/>
  <c r="L102" i="14"/>
  <c r="L80" i="13"/>
  <c r="N80" i="13" s="1"/>
  <c r="N79" i="13"/>
  <c r="N81" i="13" s="1"/>
  <c r="N87" i="13"/>
  <c r="L88" i="13"/>
  <c r="I103" i="13"/>
  <c r="I104" i="13"/>
  <c r="I110" i="13"/>
  <c r="N73" i="12"/>
  <c r="N108" i="12" s="1"/>
  <c r="N37" i="12"/>
  <c r="N107" i="12" s="1"/>
  <c r="N86" i="12"/>
  <c r="I37" i="12"/>
  <c r="I107" i="12" s="1"/>
  <c r="I108" i="12"/>
  <c r="I109" i="12"/>
  <c r="S110" i="12"/>
  <c r="S104" i="12"/>
  <c r="S103" i="12"/>
  <c r="S111" i="12" s="1"/>
  <c r="S113" i="12" s="1"/>
  <c r="L79" i="12"/>
  <c r="N85" i="12"/>
  <c r="L86" i="11"/>
  <c r="L87" i="11" s="1"/>
  <c r="L79" i="11"/>
  <c r="L80" i="11" s="1"/>
  <c r="L78" i="11"/>
  <c r="AC114" i="11"/>
  <c r="O101" i="11"/>
  <c r="S100" i="11"/>
  <c r="S99" i="11"/>
  <c r="S98" i="11"/>
  <c r="S97" i="11"/>
  <c r="S96" i="11"/>
  <c r="O93" i="11"/>
  <c r="S92" i="11"/>
  <c r="S91" i="11"/>
  <c r="S90" i="11"/>
  <c r="S89" i="11"/>
  <c r="S88" i="11"/>
  <c r="S87" i="11"/>
  <c r="S86" i="11"/>
  <c r="S85" i="11"/>
  <c r="O82" i="11"/>
  <c r="S81" i="11"/>
  <c r="S80" i="11"/>
  <c r="S79" i="11"/>
  <c r="S78" i="11"/>
  <c r="S77" i="11"/>
  <c r="S73" i="11"/>
  <c r="S72" i="11"/>
  <c r="S71" i="11"/>
  <c r="S70" i="11"/>
  <c r="S69" i="11"/>
  <c r="S68" i="11"/>
  <c r="S67" i="11"/>
  <c r="S66" i="11"/>
  <c r="S65" i="11"/>
  <c r="S64" i="11"/>
  <c r="S60" i="11"/>
  <c r="S59" i="11"/>
  <c r="S61" i="11" s="1"/>
  <c r="S55" i="11"/>
  <c r="S54" i="11"/>
  <c r="S50" i="11"/>
  <c r="S51" i="11" s="1"/>
  <c r="S46" i="11"/>
  <c r="S45" i="11"/>
  <c r="S47" i="11" s="1"/>
  <c r="S41" i="11"/>
  <c r="S42" i="11" s="1"/>
  <c r="S36" i="11"/>
  <c r="S35" i="11"/>
  <c r="S34" i="11"/>
  <c r="S33" i="11"/>
  <c r="S32" i="11"/>
  <c r="S31" i="11"/>
  <c r="S30" i="11"/>
  <c r="S29" i="11"/>
  <c r="S28" i="11"/>
  <c r="S27" i="11"/>
  <c r="S24" i="11"/>
  <c r="S23" i="11"/>
  <c r="S22" i="11"/>
  <c r="S21" i="11"/>
  <c r="S20" i="11"/>
  <c r="S19" i="11"/>
  <c r="S16" i="11"/>
  <c r="S15" i="11"/>
  <c r="J101" i="11"/>
  <c r="N100" i="11"/>
  <c r="N99" i="11"/>
  <c r="N98" i="11"/>
  <c r="N97" i="11"/>
  <c r="N96" i="11"/>
  <c r="J93" i="11"/>
  <c r="N85" i="11"/>
  <c r="J82" i="11"/>
  <c r="N79" i="11"/>
  <c r="N78" i="11"/>
  <c r="N77" i="11"/>
  <c r="N73" i="11"/>
  <c r="N72" i="11"/>
  <c r="N71" i="11"/>
  <c r="N70" i="11"/>
  <c r="N69" i="11"/>
  <c r="N68" i="11"/>
  <c r="N67" i="11"/>
  <c r="N66" i="11"/>
  <c r="N65" i="11"/>
  <c r="N64" i="11"/>
  <c r="N60" i="11"/>
  <c r="N59" i="11"/>
  <c r="N55" i="11"/>
  <c r="N54" i="11"/>
  <c r="N56" i="11" s="1"/>
  <c r="N50" i="11"/>
  <c r="N51" i="11" s="1"/>
  <c r="N46" i="11"/>
  <c r="N45" i="11"/>
  <c r="N47" i="11" s="1"/>
  <c r="N41" i="11"/>
  <c r="N42" i="11" s="1"/>
  <c r="N36" i="11"/>
  <c r="N35" i="11"/>
  <c r="N34" i="11"/>
  <c r="N33" i="11"/>
  <c r="N32" i="11"/>
  <c r="N31" i="11"/>
  <c r="N30" i="11"/>
  <c r="N29" i="11"/>
  <c r="N28" i="11"/>
  <c r="N27" i="11"/>
  <c r="N24" i="11"/>
  <c r="N23" i="11"/>
  <c r="N22" i="11"/>
  <c r="N21" i="11"/>
  <c r="N20" i="11"/>
  <c r="N19" i="11"/>
  <c r="N16" i="11"/>
  <c r="N15" i="11"/>
  <c r="S123" i="14" l="1"/>
  <c r="S125" i="14" s="1"/>
  <c r="I123" i="14"/>
  <c r="I125" i="14" s="1"/>
  <c r="L103" i="14"/>
  <c r="N103" i="14" s="1"/>
  <c r="N102" i="14"/>
  <c r="N104" i="14" s="1"/>
  <c r="N121" i="14" s="1"/>
  <c r="I111" i="13"/>
  <c r="I113" i="13" s="1"/>
  <c r="L89" i="13"/>
  <c r="N88" i="13"/>
  <c r="N87" i="12"/>
  <c r="I110" i="12"/>
  <c r="I104" i="12"/>
  <c r="I103" i="12"/>
  <c r="I111" i="12" s="1"/>
  <c r="I113" i="12" s="1"/>
  <c r="L80" i="12"/>
  <c r="N80" i="12" s="1"/>
  <c r="N79" i="12"/>
  <c r="N86" i="11"/>
  <c r="S101" i="11"/>
  <c r="S93" i="11"/>
  <c r="S82" i="11"/>
  <c r="S74" i="11"/>
  <c r="S56" i="11"/>
  <c r="S38" i="11"/>
  <c r="S108" i="11" s="1"/>
  <c r="N101" i="11"/>
  <c r="L88" i="11"/>
  <c r="N87" i="11"/>
  <c r="L81" i="11"/>
  <c r="N81" i="11" s="1"/>
  <c r="N80" i="11"/>
  <c r="N82" i="11"/>
  <c r="N74" i="11"/>
  <c r="N61" i="11"/>
  <c r="N38" i="11"/>
  <c r="N108" i="11" s="1"/>
  <c r="N109" i="11"/>
  <c r="I110" i="11"/>
  <c r="I111" i="11"/>
  <c r="I109" i="11"/>
  <c r="I60" i="11"/>
  <c r="I59" i="11"/>
  <c r="I61" i="11" s="1"/>
  <c r="N122" i="14" l="1"/>
  <c r="N115" i="14" s="1"/>
  <c r="N116" i="14"/>
  <c r="N89" i="13"/>
  <c r="L90" i="13"/>
  <c r="N81" i="12"/>
  <c r="N88" i="12"/>
  <c r="S110" i="11"/>
  <c r="S109" i="11"/>
  <c r="L89" i="11"/>
  <c r="N88" i="11"/>
  <c r="X114" i="11"/>
  <c r="I74" i="11"/>
  <c r="N123" i="14" l="1"/>
  <c r="N125" i="14" s="1"/>
  <c r="N90" i="13"/>
  <c r="L91" i="13"/>
  <c r="N91" i="13" s="1"/>
  <c r="N92" i="13" s="1"/>
  <c r="N109" i="13" s="1"/>
  <c r="N89" i="12"/>
  <c r="S111" i="11"/>
  <c r="S105" i="11"/>
  <c r="S104" i="11"/>
  <c r="L90" i="11"/>
  <c r="N89" i="11"/>
  <c r="I46" i="11"/>
  <c r="I45" i="11"/>
  <c r="H35" i="11"/>
  <c r="N104" i="13" l="1"/>
  <c r="N110" i="13"/>
  <c r="N103" i="13" s="1"/>
  <c r="N111" i="13" s="1"/>
  <c r="N113" i="13" s="1"/>
  <c r="N91" i="12"/>
  <c r="N90" i="12"/>
  <c r="S112" i="11"/>
  <c r="S114" i="11" s="1"/>
  <c r="L91" i="11"/>
  <c r="N90" i="11"/>
  <c r="I47" i="11"/>
  <c r="N92" i="12" l="1"/>
  <c r="N109" i="12" s="1"/>
  <c r="L92" i="11"/>
  <c r="N92" i="11" s="1"/>
  <c r="N91" i="11"/>
  <c r="N93" i="11" s="1"/>
  <c r="N110" i="11" s="1"/>
  <c r="I96" i="11"/>
  <c r="N104" i="12" l="1"/>
  <c r="N110" i="12"/>
  <c r="N103" i="12" s="1"/>
  <c r="N105" i="11"/>
  <c r="N111" i="11"/>
  <c r="N104" i="11" s="1"/>
  <c r="I31" i="11"/>
  <c r="N111" i="12" l="1"/>
  <c r="N113" i="12" s="1"/>
  <c r="N112" i="11"/>
  <c r="N114" i="11" s="1"/>
  <c r="I50" i="11"/>
  <c r="I55" i="11" l="1"/>
  <c r="I41" i="11"/>
  <c r="I32" i="11"/>
  <c r="I97" i="11" l="1"/>
  <c r="E93" i="11"/>
  <c r="I54" i="11"/>
  <c r="I56" i="11" s="1"/>
  <c r="I51" i="11" l="1"/>
  <c r="E101" i="11"/>
  <c r="I100" i="11"/>
  <c r="I99" i="11"/>
  <c r="I98" i="11"/>
  <c r="I101" i="11" l="1"/>
  <c r="I92" i="11"/>
  <c r="I91" i="11"/>
  <c r="I90" i="11"/>
  <c r="I89" i="11"/>
  <c r="I88" i="11"/>
  <c r="I87" i="11"/>
  <c r="I86" i="11"/>
  <c r="I85" i="11"/>
  <c r="E82" i="11"/>
  <c r="I81" i="11"/>
  <c r="I80" i="11"/>
  <c r="I79" i="11"/>
  <c r="I78" i="11"/>
  <c r="I77" i="11"/>
  <c r="I72" i="11"/>
  <c r="I71" i="11"/>
  <c r="I70" i="11"/>
  <c r="I82" i="11" l="1"/>
  <c r="I93" i="11"/>
  <c r="I35" i="11"/>
  <c r="I68" i="11"/>
  <c r="I42" i="11" l="1"/>
  <c r="I29" i="11"/>
  <c r="I69" i="11" l="1"/>
  <c r="I28" i="11" l="1"/>
  <c r="I24" i="11"/>
  <c r="I36" i="11" l="1"/>
  <c r="I16" i="11"/>
  <c r="I15" i="11" l="1"/>
  <c r="I73" i="11"/>
  <c r="I67" i="11"/>
  <c r="I66" i="11"/>
  <c r="I65" i="11"/>
  <c r="I64" i="11"/>
  <c r="I34" i="11"/>
  <c r="I33" i="11"/>
  <c r="I30" i="11"/>
  <c r="I27" i="11"/>
  <c r="I23" i="11"/>
  <c r="I22" i="11"/>
  <c r="I21" i="11"/>
  <c r="I20" i="11"/>
  <c r="I19" i="11"/>
  <c r="I38" i="11" l="1"/>
  <c r="I108" i="11" s="1"/>
  <c r="I105" i="11" l="1"/>
  <c r="I104" i="11"/>
  <c r="I112" i="11" l="1"/>
  <c r="I114" i="11" s="1"/>
</calcChain>
</file>

<file path=xl/sharedStrings.xml><?xml version="1.0" encoding="utf-8"?>
<sst xmlns="http://schemas.openxmlformats.org/spreadsheetml/2006/main" count="1354" uniqueCount="154">
  <si>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</si>
  <si>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</si>
  <si>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</si>
  <si>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</si>
  <si>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</si>
  <si>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</si>
  <si>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</si>
  <si>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</si>
  <si>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</si>
  <si>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</si>
  <si>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</si>
  <si>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</si>
  <si>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</si>
  <si>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</si>
  <si>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</si>
  <si>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</si>
  <si>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</si>
  <si>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</si>
  <si>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</si>
  <si>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</si>
  <si>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</si>
  <si>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</si>
  <si>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</si>
  <si>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</si>
  <si>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</si>
  <si>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</si>
  <si>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</si>
  <si>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</si>
  <si>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</si>
  <si>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</si>
  <si>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</si>
  <si>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</si>
  <si>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</si>
  <si>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</si>
  <si>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</si>
  <si>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</si>
  <si>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</si>
  <si>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</si>
  <si>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</si>
  <si>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</si>
  <si>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</si>
  <si>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c. Caution Tape</t>
  </si>
  <si>
    <t>kgs</t>
  </si>
  <si>
    <t>pcs</t>
  </si>
  <si>
    <t>GTAW or Tig welding machine</t>
  </si>
  <si>
    <t>Hand Tools (Complete set of combination wrenches) metric and english standard</t>
  </si>
  <si>
    <t xml:space="preserve"> </t>
  </si>
  <si>
    <t>Sub-Total</t>
  </si>
  <si>
    <t>Cutting Discs, 4"Ø, "Tyrolit" brand, 15,300 rated rpm</t>
  </si>
  <si>
    <t>Grinding Discs, 4"Ø, "Tyrolit" brand, 15,300 rated rpm</t>
  </si>
  <si>
    <t>cyl</t>
  </si>
  <si>
    <t xml:space="preserve">      Skilled Helpers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</si>
  <si>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</si>
  <si>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</si>
  <si>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</si>
  <si>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</si>
  <si>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</si>
  <si>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</si>
  <si>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</si>
  <si>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</si>
  <si>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</si>
  <si>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</si>
  <si>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</si>
  <si>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</si>
  <si>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D.</t>
  </si>
  <si>
    <t>I.</t>
  </si>
  <si>
    <t>As built drawing</t>
  </si>
  <si>
    <t>Project Head</t>
  </si>
  <si>
    <t>Project Engineer</t>
  </si>
  <si>
    <t>Lngth</t>
  </si>
  <si>
    <t>d. Safety Signages</t>
  </si>
  <si>
    <t>Tungsten Rod</t>
  </si>
  <si>
    <t>b. Dust Mask N95</t>
  </si>
  <si>
    <t xml:space="preserve">Portable Grinders 4"Ø  with double insulation standard </t>
  </si>
  <si>
    <t>Electrician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</si>
  <si>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</si>
  <si>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</si>
  <si>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</si>
  <si>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</si>
  <si>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</si>
  <si>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</si>
  <si>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</si>
  <si>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</si>
  <si>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</si>
  <si>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</si>
  <si>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</si>
  <si>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</si>
  <si>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</si>
  <si>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</si>
  <si>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</si>
  <si>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</si>
  <si>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</si>
  <si>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</si>
  <si>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J.</t>
  </si>
  <si>
    <t>f. Welding blanket Size: 2m x 2m,
Minimum Type Rating = Heavy Duty = 1200 - 1500°C)</t>
  </si>
  <si>
    <t>Flap Wheel, 4"Ø</t>
  </si>
  <si>
    <t>Finishing Wheel</t>
  </si>
  <si>
    <t>Abbrassive wheel</t>
  </si>
  <si>
    <t>Pcs</t>
  </si>
  <si>
    <t>Welding Panel with meter (both for 440 and 220 volts supply )</t>
  </si>
  <si>
    <t>Coffee hygiene uniform (4 shirt and 2 pants per personnel)</t>
  </si>
  <si>
    <t>SS304 Seamless pipe 50mm dia. x sch. 40 x 6m</t>
  </si>
  <si>
    <t xml:space="preserve">      Foreman/supervisor</t>
  </si>
  <si>
    <t>K.</t>
  </si>
  <si>
    <t>C.</t>
  </si>
  <si>
    <t>Torque wrench metric and english standard</t>
  </si>
  <si>
    <t>SS304 Seamless pipe 80mm dia. x sch. 40 x 6m</t>
  </si>
  <si>
    <t>Impact wrench</t>
  </si>
  <si>
    <t>Administrative (admin + contingency)</t>
  </si>
  <si>
    <t>SS304 DN50 PN40 Weld neck flange DIN STD (piping flange) raised face</t>
  </si>
  <si>
    <t>SS304 DN50 PN40 Weld neck flange DIN STD (valves flange) raised face</t>
  </si>
  <si>
    <t>Safety Provisions - Mechanical</t>
  </si>
  <si>
    <t>Mobilization/Temfacil/Housing, Personnel travel, etc. - Mechanical</t>
  </si>
  <si>
    <t>Demobilization - Mechanical</t>
  </si>
  <si>
    <t>Tools &amp; Equipment Rentals - Mechanical</t>
  </si>
  <si>
    <t>CONSUMABLES - Mechanical</t>
  </si>
  <si>
    <t>a. Rubberized Gloves</t>
  </si>
  <si>
    <t>LABOR COSTING FOR COMMISSIONING (with overtime) (mechanical)</t>
  </si>
  <si>
    <t>Fabrication and installation of V4, V6 &amp; V6.1 spare pipe of cell 1 to cell 8 in extraction 45</t>
  </si>
  <si>
    <t>Modification of VM2 pipe going to V23 &amp; V24 of cell 1 to cell 8 in extraction 45</t>
  </si>
  <si>
    <t>SS304 Seamless elbow 50mm dia. x 45 degree x sch. 40</t>
  </si>
  <si>
    <t>Fabrication and installation of V4, V6 &amp; V6.1 spare pipe of cell 1 to cell 8 in extraction 54</t>
  </si>
  <si>
    <t>Modification of VM2 pipe going to V23 &amp; V24 of cell 1 to cell 8 in extraction 54</t>
  </si>
  <si>
    <t>SS304 Seamless elbow 80mm dia. x 90 degree x sch. 40</t>
  </si>
  <si>
    <t>LABOR COSTING FOR FABRICATION</t>
  </si>
  <si>
    <t>24 working days</t>
  </si>
  <si>
    <t>E.</t>
  </si>
  <si>
    <t>Installation of flange covers in E45 &amp; E54</t>
  </si>
  <si>
    <t>Flange cover (NPI to supply)</t>
  </si>
  <si>
    <t>Installation and modification on-site</t>
  </si>
  <si>
    <t>F.</t>
  </si>
  <si>
    <t>G.</t>
  </si>
  <si>
    <t>H.</t>
  </si>
  <si>
    <t>L.</t>
  </si>
  <si>
    <t>In-House</t>
  </si>
  <si>
    <t>2AJ</t>
  </si>
  <si>
    <t>RHAJTEK</t>
  </si>
  <si>
    <t>APCI</t>
  </si>
  <si>
    <t>No quote submitted</t>
  </si>
  <si>
    <t>N&amp;E</t>
  </si>
  <si>
    <t xml:space="preserve">LABOR COSTING FOR CIP INSTALLATION (with overtime) </t>
  </si>
  <si>
    <t>45 working days</t>
  </si>
  <si>
    <t xml:space="preserve"> 40 working days</t>
  </si>
  <si>
    <t>SS304 split flange DN50 (for V6.1)</t>
  </si>
  <si>
    <t>SS304 hub (for split flange pair) (for V6.1) DN50</t>
  </si>
  <si>
    <t>SS304 machined weld neck flange (for split flange pair) (for V6.1) DN50</t>
  </si>
  <si>
    <t>SS304 Seamless pipe 50mm dia. x sch. 40 x 6m (for V6.1)</t>
  </si>
  <si>
    <t>SS304 Seamless pipe 50mm dia. x sch. 40 x 6m (for V4.1)</t>
  </si>
  <si>
    <t>SS304 DN50 PN40 flange (special flange, need to copy the profile of existing flange)</t>
  </si>
  <si>
    <t>Klinger gasket C4408</t>
  </si>
  <si>
    <t xml:space="preserve"> 50 working days</t>
  </si>
  <si>
    <t xml:space="preserve">SUPPLY OF MATERIALS, LABOR, CONSUMABLES, TOOLS, TECHNICAL SUPERVISION, TESTING AND COMMISSIONING FOR THE PROPOSED GCU+ – Mechanical works (remaining works)
Modification of V4 spare line cell 1 to cell 8 in E45
           Modification of V6 spare line cell 1 to cell 8 in E45
           Modification of V6.1 spare line cell 1 to cell 8 in E45
           Modification of V23 &amp; V24 spare line cell 1 to cell 8 in E45
            Modification of V4 spare line cell 3 &amp; cell 7 in E54
           Modification of V23 &amp; V24 spare line cell 1 to cell 8 in E54
</t>
  </si>
  <si>
    <t>Orig Quote (In-House) + Orig Quote (Contractors)</t>
  </si>
  <si>
    <t>Final Quote (In-House) + Final Quote (Contractors)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</si>
</sst>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43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31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4" fillId="5" borderId="38" xfId="2" applyNumberFormat="1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16" xfId="0" applyFont="1" applyFill="1" applyBorder="1" applyAlignment="1">
      <alignment vertical="center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0" fontId="60" fillId="0" borderId="55" xfId="0" applyFont="1" applyBorder="1" applyAlignment="1">
      <alignment vertical="top"/>
    </xf>
    <xf numFmtId="0" fontId="61" fillId="0" borderId="56" xfId="0" applyFont="1" applyBorder="1" applyAlignment="1">
      <alignment vertical="top"/>
    </xf>
    <xf numFmtId="0" fontId="60" fillId="0" borderId="56" xfId="0" applyFont="1" applyBorder="1" applyAlignment="1">
      <alignment vertical="top"/>
    </xf>
    <xf numFmtId="0" fontId="60" fillId="0" borderId="56" xfId="0" applyFont="1" applyBorder="1" applyAlignment="1">
      <alignment horizontal="left" vertical="center"/>
    </xf>
    <xf numFmtId="9" fontId="0" fillId="0" borderId="0" xfId="57" applyFont="1" applyAlignment="1">
      <alignment horizontal="center" vertical="top" wrapText="1"/>
    </xf>
    <xf numFmtId="0" fontId="10" fillId="4" borderId="10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1" fillId="0" borderId="5" xfId="0" applyFont="1" applyBorder="1" applyAlignment="1">
      <alignment horizontal="center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43" fontId="10" fillId="0" borderId="66" xfId="2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61" fillId="0" borderId="0" xfId="0" applyFont="1" applyBorder="1" applyAlignment="1">
      <alignment horizontal="center" vertical="top"/>
    </xf>
    <xf numFmtId="2" fontId="59" fillId="0" borderId="0" xfId="0" applyNumberFormat="1" applyFont="1" applyBorder="1" applyAlignment="1">
      <alignment horizontal="center" vertical="top"/>
    </xf>
    <xf numFmtId="2" fontId="62" fillId="0" borderId="0" xfId="0" applyNumberFormat="1" applyFont="1" applyBorder="1" applyAlignment="1">
      <alignment horizontal="center" vertical="top"/>
    </xf>
    <xf numFmtId="2" fontId="62" fillId="0" borderId="54" xfId="0" applyNumberFormat="1" applyFont="1" applyBorder="1" applyAlignment="1">
      <alignment horizontal="center" vertical="top"/>
    </xf>
    <xf numFmtId="0" fontId="10" fillId="0" borderId="11" xfId="4" applyNumberFormat="1" applyFont="1" applyBorder="1" applyAlignment="1">
      <alignment horizontal="center" vertical="center" shrinkToFit="1"/>
    </xf>
    <xf numFmtId="43" fontId="16" fillId="0" borderId="67" xfId="2" applyFont="1" applyBorder="1" applyAlignment="1">
      <alignment vertical="center"/>
    </xf>
    <xf numFmtId="43" fontId="16" fillId="0" borderId="66" xfId="2" applyFont="1" applyFill="1" applyBorder="1" applyAlignment="1">
      <alignment vertical="center"/>
    </xf>
    <xf numFmtId="43" fontId="10" fillId="0" borderId="66" xfId="2" applyFont="1" applyFill="1" applyBorder="1" applyAlignment="1">
      <alignment vertical="center"/>
    </xf>
    <xf numFmtId="43" fontId="19" fillId="0" borderId="66" xfId="2" applyFont="1" applyFill="1" applyBorder="1" applyAlignment="1">
      <alignment vertical="center"/>
    </xf>
    <xf numFmtId="43" fontId="17" fillId="0" borderId="66" xfId="2" applyFont="1" applyBorder="1" applyAlignment="1">
      <alignment vertical="center"/>
    </xf>
    <xf numFmtId="43" fontId="24" fillId="0" borderId="66" xfId="2" applyFont="1" applyBorder="1" applyAlignment="1">
      <alignment vertical="center"/>
    </xf>
    <xf numFmtId="43" fontId="19" fillId="0" borderId="66" xfId="2" applyFont="1" applyBorder="1" applyAlignment="1">
      <alignment vertical="center"/>
    </xf>
    <xf numFmtId="0" fontId="33" fillId="0" borderId="69" xfId="0" applyFont="1" applyBorder="1" applyAlignment="1">
      <alignment horizontal="righ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43" fontId="16" fillId="0" borderId="30" xfId="2" applyFont="1" applyBorder="1" applyAlignment="1">
      <alignment horizontal="right" vertical="center" wrapText="1"/>
    </xf>
    <xf numFmtId="43" fontId="34" fillId="5" borderId="70" xfId="2" applyNumberFormat="1" applyFont="1" applyFill="1" applyBorder="1" applyAlignment="1">
      <alignment vertical="center" wrapText="1"/>
    </xf>
    <xf numFmtId="43" fontId="10" fillId="2" borderId="6" xfId="2" applyFont="1" applyFill="1" applyBorder="1" applyAlignment="1">
      <alignment vertical="center"/>
    </xf>
    <xf numFmtId="0" fontId="61" fillId="0" borderId="0" xfId="0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61" fillId="0" borderId="0" xfId="0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1" fillId="5" borderId="11" xfId="0" applyFont="1" applyFill="1" applyBorder="1" applyAlignment="1">
      <alignment horizontal="center" vertical="center"/>
    </xf>
    <xf numFmtId="1" fontId="10" fillId="5" borderId="31" xfId="0" applyNumberFormat="1" applyFont="1" applyFill="1" applyBorder="1" applyAlignment="1">
      <alignment horizontal="center" vertical="center"/>
    </xf>
    <xf numFmtId="43" fontId="10" fillId="5" borderId="5" xfId="2" applyFont="1" applyFill="1" applyBorder="1" applyAlignment="1">
      <alignment vertical="center"/>
    </xf>
    <xf numFmtId="0" fontId="10" fillId="5" borderId="11" xfId="4" applyNumberFormat="1" applyFont="1" applyFill="1" applyBorder="1" applyAlignment="1">
      <alignment horizontal="center" vertical="center" shrinkToFit="1"/>
    </xf>
    <xf numFmtId="43" fontId="17" fillId="2" borderId="66" xfId="2" applyFont="1" applyFill="1" applyBorder="1" applyAlignment="1">
      <alignment vertical="center"/>
    </xf>
    <xf numFmtId="43" fontId="10" fillId="2" borderId="66" xfId="2" applyFont="1" applyFill="1" applyBorder="1" applyAlignment="1">
      <alignment vertical="center"/>
    </xf>
    <xf numFmtId="0" fontId="61" fillId="0" borderId="0" xfId="0" applyFont="1" applyBorder="1" applyAlignment="1">
      <alignment horizontal="center" vertical="top"/>
    </xf>
    <xf numFmtId="43" fontId="16" fillId="2" borderId="66" xfId="2" applyFont="1" applyFill="1" applyBorder="1" applyAlignment="1">
      <alignment vertical="center"/>
    </xf>
    <xf numFmtId="43" fontId="19" fillId="2" borderId="66" xfId="2" applyFont="1" applyFill="1" applyBorder="1" applyAlignment="1">
      <alignment vertical="center"/>
    </xf>
    <xf numFmtId="43" fontId="24" fillId="2" borderId="66" xfId="2" applyFont="1" applyFill="1" applyBorder="1" applyAlignment="1">
      <alignment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1" fillId="0" borderId="6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8" fillId="0" borderId="66" xfId="0" applyFont="1" applyBorder="1" applyAlignment="1">
      <alignment horizontal="left"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8" fillId="0" borderId="3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60" fillId="0" borderId="54" xfId="0" applyFont="1" applyBorder="1" applyAlignment="1">
      <alignment horizontal="center" vertical="center" wrapText="1"/>
    </xf>
    <xf numFmtId="2" fontId="61" fillId="0" borderId="56" xfId="0" applyNumberFormat="1" applyFont="1" applyBorder="1" applyAlignment="1">
      <alignment horizontal="center" vertical="top"/>
    </xf>
    <xf numFmtId="2" fontId="61" fillId="0" borderId="59" xfId="0" applyNumberFormat="1" applyFont="1" applyBorder="1" applyAlignment="1">
      <alignment horizontal="center" vertical="top"/>
    </xf>
    <xf numFmtId="2" fontId="62" fillId="0" borderId="56" xfId="0" applyNumberFormat="1" applyFont="1" applyBorder="1" applyAlignment="1">
      <alignment horizontal="center" vertical="top"/>
    </xf>
    <xf numFmtId="2" fontId="62" fillId="0" borderId="59" xfId="0" applyNumberFormat="1" applyFont="1" applyBorder="1" applyAlignment="1">
      <alignment horizontal="center" vertical="top"/>
    </xf>
    <xf numFmtId="0" fontId="35" fillId="0" borderId="64" xfId="0" applyFont="1" applyBorder="1" applyAlignment="1">
      <alignment horizontal="center" vertical="center"/>
    </xf>
    <xf numFmtId="0" fontId="35" fillId="0" borderId="65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68" xfId="0" applyNumberFormat="1" applyFont="1" applyFill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/>
    </xf>
    <xf numFmtId="0" fontId="63" fillId="5" borderId="5" xfId="0" applyFont="1" applyFill="1" applyBorder="1" applyAlignment="1">
      <alignment horizontal="center" vertical="center"/>
    </xf>
    <xf numFmtId="49" fontId="60" fillId="0" borderId="0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</cellXfs>
  <cellStyles count="58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" xfId="57" builtinId="5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7" name="Picture 1" descr="tbmc-logo002">
          <a:extLst>
            <a:ext uri="{FF2B5EF4-FFF2-40B4-BE49-F238E27FC236}">
              <a16:creationId xmlns:a16="http://schemas.microsoft.com/office/drawing/2014/main" id="{B4E9026B-D2D2-4BDC-9529-88BF47AE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8059" y="32107"/>
          <a:ext cx="3017360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7466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B4E9026B-D2D2-4BDC-9529-88BF47AE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8243" y="32107"/>
          <a:ext cx="301007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7466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B4E9026B-D2D2-4BDC-9529-88BF47AE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8243" y="32107"/>
          <a:ext cx="301007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7466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B4E9026B-D2D2-4BDC-9529-88BF47AE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8243" y="32107"/>
          <a:ext cx="301007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D130"/>
  <sheetViews>
    <sheetView tabSelected="1" view="pageBreakPreview" zoomScale="60" zoomScaleNormal="70" workbookViewId="0">
      <selection activeCell="T14" sqref="T14:X113"/>
    </sheetView>
  </sheetViews>
  <sheetFormatPr defaultRowHeight="15"/>
  <cols>
    <col min="1" max="1" width="6.8554687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570312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6.570312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6.570312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6.570312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345"/>
      <c r="B1" s="346"/>
      <c r="C1" s="347"/>
      <c r="D1" s="384" t="s">
        <v>75</v>
      </c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45"/>
      <c r="AB1" s="346"/>
      <c r="AC1" s="347"/>
    </row>
    <row r="2" spans="1:30">
      <c r="A2" s="348"/>
      <c r="B2" s="349"/>
      <c r="C2" s="350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48"/>
      <c r="AB2" s="349"/>
      <c r="AC2" s="350"/>
    </row>
    <row r="3" spans="1:30">
      <c r="A3" s="348"/>
      <c r="B3" s="349"/>
      <c r="C3" s="350"/>
      <c r="D3" s="385" t="s">
        <v>76</v>
      </c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48"/>
      <c r="AB3" s="349"/>
      <c r="AC3" s="350"/>
    </row>
    <row r="4" spans="1:30" ht="13.5" customHeight="1">
      <c r="A4" s="351"/>
      <c r="B4" s="352"/>
      <c r="C4" s="353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51"/>
      <c r="AB4" s="352"/>
      <c r="AC4" s="353"/>
    </row>
    <row r="5" spans="1:30" ht="10.5" customHeight="1">
      <c r="A5" s="155"/>
      <c r="B5" s="156"/>
      <c r="C5" s="156"/>
      <c r="D5" s="156"/>
      <c r="E5" s="208"/>
      <c r="F5" s="208"/>
      <c r="G5" s="208"/>
      <c r="H5" s="157"/>
      <c r="I5" s="209"/>
      <c r="J5" s="208"/>
      <c r="K5" s="208"/>
      <c r="L5" s="208"/>
      <c r="M5" s="157"/>
      <c r="N5" s="209"/>
      <c r="O5" s="208"/>
      <c r="P5" s="208"/>
      <c r="Q5" s="208"/>
      <c r="R5" s="157"/>
      <c r="S5" s="209"/>
      <c r="T5" s="208"/>
      <c r="U5" s="208"/>
      <c r="V5" s="208"/>
      <c r="W5" s="157"/>
      <c r="X5" s="209"/>
      <c r="Y5" s="208"/>
      <c r="Z5" s="208"/>
      <c r="AA5" s="208"/>
      <c r="AB5" s="157"/>
      <c r="AC5" s="158"/>
    </row>
    <row r="6" spans="1:30" ht="17.25" customHeight="1">
      <c r="A6" s="159" t="s">
        <v>77</v>
      </c>
      <c r="B6" s="156"/>
      <c r="C6" s="160"/>
      <c r="D6" s="161"/>
      <c r="E6" s="161"/>
      <c r="F6" s="161"/>
      <c r="G6" s="162"/>
      <c r="H6" s="343"/>
      <c r="I6" s="344"/>
      <c r="J6" s="161"/>
      <c r="K6" s="161"/>
      <c r="L6" s="162"/>
      <c r="M6" s="343"/>
      <c r="N6" s="344"/>
      <c r="O6" s="161"/>
      <c r="P6" s="161"/>
      <c r="Q6" s="162"/>
      <c r="R6" s="343"/>
      <c r="S6" s="344"/>
      <c r="T6" s="161"/>
      <c r="U6" s="161"/>
      <c r="V6" s="162"/>
      <c r="W6" s="343"/>
      <c r="X6" s="344"/>
      <c r="Y6" s="161"/>
      <c r="Z6" s="161"/>
      <c r="AA6" s="162" t="s">
        <v>78</v>
      </c>
      <c r="AB6" s="343">
        <v>45244</v>
      </c>
      <c r="AC6" s="374"/>
    </row>
    <row r="7" spans="1:30" ht="111" customHeight="1">
      <c r="A7" s="163"/>
      <c r="B7" s="156"/>
      <c r="C7" s="160"/>
      <c r="D7" s="344" t="s">
        <v>151</v>
      </c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208"/>
      <c r="AB7" s="375"/>
      <c r="AC7" s="376"/>
    </row>
    <row r="8" spans="1:30" ht="17.25" customHeight="1">
      <c r="A8" s="159" t="s">
        <v>79</v>
      </c>
      <c r="B8" s="156"/>
      <c r="C8" s="160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208" t="s">
        <v>80</v>
      </c>
      <c r="AB8" s="377"/>
      <c r="AC8" s="378"/>
    </row>
    <row r="9" spans="1:30" ht="17.25" customHeight="1">
      <c r="A9" s="159"/>
      <c r="B9" s="156"/>
      <c r="C9" s="160"/>
      <c r="D9" s="386" t="s">
        <v>152</v>
      </c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278"/>
      <c r="AB9" s="210"/>
      <c r="AC9" s="211"/>
    </row>
    <row r="10" spans="1:30" ht="17.25" customHeight="1">
      <c r="A10" s="159"/>
      <c r="B10" s="156"/>
      <c r="C10" s="160"/>
      <c r="D10" s="386"/>
      <c r="E10" s="386"/>
      <c r="F10" s="386"/>
      <c r="G10" s="386"/>
      <c r="H10" s="386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86"/>
      <c r="Z10" s="386"/>
      <c r="AA10" s="208"/>
      <c r="AB10" s="210"/>
      <c r="AC10" s="211"/>
    </row>
    <row r="11" spans="1:30" ht="15.75" customHeight="1">
      <c r="A11" s="164"/>
      <c r="B11" s="165"/>
      <c r="C11" s="166"/>
      <c r="D11" s="167"/>
      <c r="E11" s="372" t="s">
        <v>134</v>
      </c>
      <c r="F11" s="372"/>
      <c r="G11" s="372"/>
      <c r="H11" s="372"/>
      <c r="I11" s="372"/>
      <c r="J11" s="372" t="s">
        <v>135</v>
      </c>
      <c r="K11" s="372"/>
      <c r="L11" s="372"/>
      <c r="M11" s="372"/>
      <c r="N11" s="372"/>
      <c r="O11" s="372" t="s">
        <v>136</v>
      </c>
      <c r="P11" s="372"/>
      <c r="Q11" s="372"/>
      <c r="R11" s="372"/>
      <c r="S11" s="372"/>
      <c r="T11" s="372" t="s">
        <v>137</v>
      </c>
      <c r="U11" s="372"/>
      <c r="V11" s="372"/>
      <c r="W11" s="372"/>
      <c r="X11" s="372"/>
      <c r="Y11" s="372" t="s">
        <v>139</v>
      </c>
      <c r="Z11" s="372"/>
      <c r="AA11" s="372"/>
      <c r="AB11" s="372"/>
      <c r="AC11" s="372"/>
    </row>
    <row r="12" spans="1:30" ht="15" customHeight="1">
      <c r="A12" s="331" t="s">
        <v>4</v>
      </c>
      <c r="B12" s="333" t="s">
        <v>5</v>
      </c>
      <c r="C12" s="334"/>
      <c r="D12" s="335"/>
      <c r="E12" s="339" t="s">
        <v>8</v>
      </c>
      <c r="F12" s="341" t="s">
        <v>33</v>
      </c>
      <c r="G12" s="334" t="s">
        <v>34</v>
      </c>
      <c r="H12" s="362" t="s">
        <v>6</v>
      </c>
      <c r="I12" s="364" t="s">
        <v>7</v>
      </c>
      <c r="J12" s="339" t="s">
        <v>8</v>
      </c>
      <c r="K12" s="341" t="s">
        <v>33</v>
      </c>
      <c r="L12" s="334" t="s">
        <v>34</v>
      </c>
      <c r="M12" s="362" t="s">
        <v>6</v>
      </c>
      <c r="N12" s="364" t="s">
        <v>7</v>
      </c>
      <c r="O12" s="339" t="s">
        <v>8</v>
      </c>
      <c r="P12" s="341" t="s">
        <v>33</v>
      </c>
      <c r="Q12" s="334" t="s">
        <v>34</v>
      </c>
      <c r="R12" s="362" t="s">
        <v>6</v>
      </c>
      <c r="S12" s="364" t="s">
        <v>7</v>
      </c>
      <c r="T12" s="339" t="s">
        <v>8</v>
      </c>
      <c r="U12" s="341" t="s">
        <v>33</v>
      </c>
      <c r="V12" s="334" t="s">
        <v>34</v>
      </c>
      <c r="W12" s="362" t="s">
        <v>6</v>
      </c>
      <c r="X12" s="364" t="s">
        <v>7</v>
      </c>
      <c r="Y12" s="339" t="s">
        <v>8</v>
      </c>
      <c r="Z12" s="341" t="s">
        <v>33</v>
      </c>
      <c r="AA12" s="334" t="s">
        <v>34</v>
      </c>
      <c r="AB12" s="362" t="s">
        <v>6</v>
      </c>
      <c r="AC12" s="364" t="s">
        <v>7</v>
      </c>
    </row>
    <row r="13" spans="1:30" s="8" customFormat="1" ht="15" customHeight="1" thickBot="1">
      <c r="A13" s="332"/>
      <c r="B13" s="336"/>
      <c r="C13" s="337"/>
      <c r="D13" s="338"/>
      <c r="E13" s="340"/>
      <c r="F13" s="342"/>
      <c r="G13" s="337"/>
      <c r="H13" s="363"/>
      <c r="I13" s="365"/>
      <c r="J13" s="340"/>
      <c r="K13" s="342"/>
      <c r="L13" s="337"/>
      <c r="M13" s="363"/>
      <c r="N13" s="365"/>
      <c r="O13" s="340"/>
      <c r="P13" s="342"/>
      <c r="Q13" s="337"/>
      <c r="R13" s="363"/>
      <c r="S13" s="365"/>
      <c r="T13" s="379"/>
      <c r="U13" s="380"/>
      <c r="V13" s="381"/>
      <c r="W13" s="382"/>
      <c r="X13" s="383"/>
      <c r="Y13" s="379"/>
      <c r="Z13" s="380"/>
      <c r="AA13" s="381"/>
      <c r="AB13" s="382"/>
      <c r="AC13" s="383"/>
    </row>
    <row r="14" spans="1:30" s="8" customFormat="1" ht="15.75" customHeight="1">
      <c r="A14" s="142" t="s">
        <v>18</v>
      </c>
      <c r="B14" s="366" t="s">
        <v>17</v>
      </c>
      <c r="C14" s="367"/>
      <c r="D14" s="368"/>
      <c r="E14" s="125"/>
      <c r="F14" s="120"/>
      <c r="G14" s="120"/>
      <c r="H14" s="121"/>
      <c r="I14" s="122"/>
      <c r="J14" s="125"/>
      <c r="K14" s="120"/>
      <c r="L14" s="120"/>
      <c r="M14" s="121"/>
      <c r="N14" s="122"/>
      <c r="O14" s="125"/>
      <c r="P14" s="120"/>
      <c r="Q14" s="120"/>
      <c r="R14" s="121"/>
      <c r="S14" s="213"/>
      <c r="T14" s="373" t="s">
        <v>138</v>
      </c>
      <c r="U14" s="373"/>
      <c r="V14" s="373"/>
      <c r="W14" s="373"/>
      <c r="X14" s="373"/>
      <c r="Y14" s="373" t="s">
        <v>138</v>
      </c>
      <c r="Z14" s="373"/>
      <c r="AA14" s="373"/>
      <c r="AB14" s="373"/>
      <c r="AC14" s="373"/>
    </row>
    <row r="15" spans="1:30" s="8" customFormat="1">
      <c r="A15" s="143">
        <v>1</v>
      </c>
      <c r="B15" s="321" t="s">
        <v>112</v>
      </c>
      <c r="C15" s="369"/>
      <c r="D15" s="370"/>
      <c r="E15" s="126"/>
      <c r="F15" s="87" t="s">
        <v>12</v>
      </c>
      <c r="G15" s="88">
        <v>1</v>
      </c>
      <c r="H15" s="108">
        <v>300000</v>
      </c>
      <c r="I15" s="109">
        <f>H15*G15</f>
        <v>300000</v>
      </c>
      <c r="J15" s="126"/>
      <c r="K15" s="87" t="s">
        <v>12</v>
      </c>
      <c r="L15" s="88">
        <v>1</v>
      </c>
      <c r="M15" s="113">
        <v>351000</v>
      </c>
      <c r="N15" s="225">
        <f>M15*L15</f>
        <v>351000</v>
      </c>
      <c r="O15" s="126"/>
      <c r="P15" s="87" t="s">
        <v>12</v>
      </c>
      <c r="Q15" s="88">
        <v>1</v>
      </c>
      <c r="R15" s="108">
        <v>510000</v>
      </c>
      <c r="S15" s="277">
        <f>R15*Q15</f>
        <v>510000</v>
      </c>
      <c r="T15" s="373"/>
      <c r="U15" s="373"/>
      <c r="V15" s="373"/>
      <c r="W15" s="373"/>
      <c r="X15" s="373"/>
      <c r="Y15" s="373"/>
      <c r="Z15" s="373"/>
      <c r="AA15" s="373"/>
      <c r="AB15" s="373"/>
      <c r="AC15" s="373"/>
      <c r="AD15" s="168"/>
    </row>
    <row r="16" spans="1:30" s="8" customFormat="1" ht="15" customHeight="1">
      <c r="A16" s="143"/>
      <c r="B16" s="321" t="s">
        <v>113</v>
      </c>
      <c r="C16" s="357"/>
      <c r="D16" s="358"/>
      <c r="E16" s="126"/>
      <c r="F16" s="87" t="s">
        <v>12</v>
      </c>
      <c r="G16" s="88">
        <v>1</v>
      </c>
      <c r="H16" s="108">
        <v>200000</v>
      </c>
      <c r="I16" s="109">
        <f>H16*G16</f>
        <v>200000</v>
      </c>
      <c r="J16" s="126"/>
      <c r="K16" s="87" t="s">
        <v>12</v>
      </c>
      <c r="L16" s="88">
        <v>1</v>
      </c>
      <c r="M16" s="113">
        <v>162000</v>
      </c>
      <c r="N16" s="225">
        <f>M16*L16</f>
        <v>162000</v>
      </c>
      <c r="O16" s="126"/>
      <c r="P16" s="87" t="s">
        <v>12</v>
      </c>
      <c r="Q16" s="88">
        <v>1</v>
      </c>
      <c r="R16" s="108">
        <v>318000</v>
      </c>
      <c r="S16" s="277">
        <f>R16*Q16</f>
        <v>318000</v>
      </c>
      <c r="T16" s="373"/>
      <c r="U16" s="373"/>
      <c r="V16" s="373"/>
      <c r="W16" s="373"/>
      <c r="X16" s="373"/>
      <c r="Y16" s="373"/>
      <c r="Z16" s="373"/>
      <c r="AA16" s="373"/>
      <c r="AB16" s="373"/>
      <c r="AC16" s="373"/>
    </row>
    <row r="17" spans="1:30" s="8" customFormat="1" ht="15" customHeight="1">
      <c r="A17" s="143"/>
      <c r="B17" s="191"/>
      <c r="C17" s="192"/>
      <c r="D17" s="193"/>
      <c r="E17" s="126"/>
      <c r="F17" s="87"/>
      <c r="G17" s="88"/>
      <c r="H17" s="108"/>
      <c r="I17" s="109"/>
      <c r="J17" s="126"/>
      <c r="K17" s="87"/>
      <c r="L17" s="88"/>
      <c r="M17" s="108"/>
      <c r="N17" s="109"/>
      <c r="O17" s="126"/>
      <c r="P17" s="87"/>
      <c r="Q17" s="88"/>
      <c r="R17" s="108"/>
      <c r="S17" s="277"/>
      <c r="T17" s="373"/>
      <c r="U17" s="373"/>
      <c r="V17" s="373"/>
      <c r="W17" s="373"/>
      <c r="X17" s="373"/>
      <c r="Y17" s="373"/>
      <c r="Z17" s="373"/>
      <c r="AA17" s="373"/>
      <c r="AB17" s="373"/>
      <c r="AC17" s="373"/>
    </row>
    <row r="18" spans="1:30" s="8" customFormat="1" ht="15" customHeight="1">
      <c r="A18" s="144">
        <v>2</v>
      </c>
      <c r="B18" s="354" t="s">
        <v>111</v>
      </c>
      <c r="C18" s="355"/>
      <c r="D18" s="356"/>
      <c r="E18" s="127"/>
      <c r="F18" s="87"/>
      <c r="G18" s="89"/>
      <c r="H18" s="108"/>
      <c r="I18" s="109"/>
      <c r="J18" s="127"/>
      <c r="K18" s="87"/>
      <c r="L18" s="89"/>
      <c r="M18" s="108"/>
      <c r="N18" s="109"/>
      <c r="O18" s="127"/>
      <c r="P18" s="87"/>
      <c r="Q18" s="89"/>
      <c r="R18" s="108"/>
      <c r="S18" s="277"/>
      <c r="T18" s="373"/>
      <c r="U18" s="373"/>
      <c r="V18" s="373"/>
      <c r="W18" s="373"/>
      <c r="X18" s="373"/>
      <c r="Y18" s="373"/>
      <c r="Z18" s="373"/>
      <c r="AA18" s="373"/>
      <c r="AB18" s="373"/>
      <c r="AC18" s="373"/>
    </row>
    <row r="19" spans="1:30" s="8" customFormat="1">
      <c r="A19" s="144"/>
      <c r="B19" s="354" t="s">
        <v>116</v>
      </c>
      <c r="C19" s="355"/>
      <c r="D19" s="356"/>
      <c r="E19" s="127"/>
      <c r="F19" s="87" t="s">
        <v>9</v>
      </c>
      <c r="G19" s="89">
        <v>200</v>
      </c>
      <c r="H19" s="108">
        <v>35</v>
      </c>
      <c r="I19" s="109">
        <f t="shared" ref="I19:I36" si="0">H19*G19</f>
        <v>7000</v>
      </c>
      <c r="J19" s="127"/>
      <c r="K19" s="87" t="s">
        <v>9</v>
      </c>
      <c r="L19" s="212">
        <v>30</v>
      </c>
      <c r="M19" s="113">
        <v>40.5</v>
      </c>
      <c r="N19" s="109">
        <f t="shared" ref="N19:N24" si="1">M19*L19</f>
        <v>1215</v>
      </c>
      <c r="O19" s="127"/>
      <c r="P19" s="87" t="s">
        <v>9</v>
      </c>
      <c r="Q19" s="89">
        <v>460</v>
      </c>
      <c r="R19" s="108">
        <v>60</v>
      </c>
      <c r="S19" s="277">
        <f t="shared" ref="S19:S24" si="2">R19*Q19</f>
        <v>27600</v>
      </c>
      <c r="T19" s="373"/>
      <c r="U19" s="373"/>
      <c r="V19" s="373"/>
      <c r="W19" s="373"/>
      <c r="X19" s="373"/>
      <c r="Y19" s="373"/>
      <c r="Z19" s="373"/>
      <c r="AA19" s="373"/>
      <c r="AB19" s="373"/>
      <c r="AC19" s="373"/>
      <c r="AD19" s="168"/>
    </row>
    <row r="20" spans="1:30" s="8" customFormat="1">
      <c r="A20" s="144"/>
      <c r="B20" s="139" t="s">
        <v>72</v>
      </c>
      <c r="C20" s="140"/>
      <c r="D20" s="141"/>
      <c r="E20" s="127"/>
      <c r="F20" s="87" t="s">
        <v>16</v>
      </c>
      <c r="G20" s="89">
        <v>5</v>
      </c>
      <c r="H20" s="108">
        <v>3250</v>
      </c>
      <c r="I20" s="109">
        <f t="shared" si="0"/>
        <v>16250</v>
      </c>
      <c r="J20" s="127"/>
      <c r="K20" s="87" t="s">
        <v>16</v>
      </c>
      <c r="L20" s="212">
        <v>4</v>
      </c>
      <c r="M20" s="113">
        <v>135</v>
      </c>
      <c r="N20" s="109">
        <f t="shared" si="1"/>
        <v>540</v>
      </c>
      <c r="O20" s="127"/>
      <c r="P20" s="87" t="s">
        <v>16</v>
      </c>
      <c r="Q20" s="89">
        <v>46</v>
      </c>
      <c r="R20" s="108">
        <v>180</v>
      </c>
      <c r="S20" s="277">
        <f t="shared" si="2"/>
        <v>8280</v>
      </c>
      <c r="T20" s="373"/>
      <c r="U20" s="373"/>
      <c r="V20" s="373"/>
      <c r="W20" s="373"/>
      <c r="X20" s="373"/>
      <c r="Y20" s="373"/>
      <c r="Z20" s="373"/>
      <c r="AA20" s="373"/>
      <c r="AB20" s="373"/>
      <c r="AC20" s="373"/>
    </row>
    <row r="21" spans="1:30" s="8" customFormat="1">
      <c r="A21" s="144"/>
      <c r="B21" s="139" t="s">
        <v>41</v>
      </c>
      <c r="C21" s="140"/>
      <c r="D21" s="141"/>
      <c r="E21" s="127"/>
      <c r="F21" s="87" t="s">
        <v>15</v>
      </c>
      <c r="G21" s="89">
        <v>2</v>
      </c>
      <c r="H21" s="108">
        <v>2700</v>
      </c>
      <c r="I21" s="109">
        <f t="shared" si="0"/>
        <v>5400</v>
      </c>
      <c r="J21" s="127"/>
      <c r="K21" s="87" t="s">
        <v>15</v>
      </c>
      <c r="L21" s="212">
        <v>2</v>
      </c>
      <c r="M21" s="113">
        <v>472.5</v>
      </c>
      <c r="N21" s="109">
        <f t="shared" si="1"/>
        <v>945</v>
      </c>
      <c r="O21" s="127"/>
      <c r="P21" s="87" t="s">
        <v>15</v>
      </c>
      <c r="Q21" s="89">
        <v>2</v>
      </c>
      <c r="R21" s="108">
        <v>1440</v>
      </c>
      <c r="S21" s="277">
        <f t="shared" si="2"/>
        <v>2880</v>
      </c>
      <c r="T21" s="373"/>
      <c r="U21" s="373"/>
      <c r="V21" s="373"/>
      <c r="W21" s="373"/>
      <c r="X21" s="373"/>
      <c r="Y21" s="373"/>
      <c r="Z21" s="373"/>
      <c r="AA21" s="373"/>
      <c r="AB21" s="373"/>
      <c r="AC21" s="373"/>
    </row>
    <row r="22" spans="1:30" s="8" customFormat="1">
      <c r="A22" s="144"/>
      <c r="B22" s="139" t="s">
        <v>70</v>
      </c>
      <c r="C22" s="140"/>
      <c r="D22" s="141"/>
      <c r="E22" s="127"/>
      <c r="F22" s="87" t="s">
        <v>12</v>
      </c>
      <c r="G22" s="89">
        <v>1</v>
      </c>
      <c r="H22" s="108">
        <v>5000</v>
      </c>
      <c r="I22" s="109">
        <f t="shared" si="0"/>
        <v>5000</v>
      </c>
      <c r="J22" s="127"/>
      <c r="K22" s="87" t="s">
        <v>12</v>
      </c>
      <c r="L22" s="212">
        <v>1</v>
      </c>
      <c r="M22" s="113">
        <v>6750</v>
      </c>
      <c r="N22" s="109">
        <f t="shared" si="1"/>
        <v>6750</v>
      </c>
      <c r="O22" s="127"/>
      <c r="P22" s="87" t="s">
        <v>12</v>
      </c>
      <c r="Q22" s="89">
        <v>1</v>
      </c>
      <c r="R22" s="108">
        <v>11400</v>
      </c>
      <c r="S22" s="277">
        <f t="shared" si="2"/>
        <v>11400</v>
      </c>
      <c r="T22" s="373"/>
      <c r="U22" s="373"/>
      <c r="V22" s="373"/>
      <c r="W22" s="373"/>
      <c r="X22" s="373"/>
      <c r="Y22" s="373"/>
      <c r="Z22" s="373"/>
      <c r="AA22" s="373"/>
      <c r="AB22" s="373"/>
      <c r="AC22" s="373"/>
    </row>
    <row r="23" spans="1:30" s="8" customFormat="1">
      <c r="A23" s="144"/>
      <c r="B23" s="139" t="s">
        <v>89</v>
      </c>
      <c r="C23" s="140"/>
      <c r="D23" s="141"/>
      <c r="E23" s="127"/>
      <c r="F23" s="87" t="s">
        <v>43</v>
      </c>
      <c r="G23" s="90">
        <v>6</v>
      </c>
      <c r="H23" s="108">
        <v>4000</v>
      </c>
      <c r="I23" s="109">
        <f t="shared" si="0"/>
        <v>24000</v>
      </c>
      <c r="J23" s="127"/>
      <c r="K23" s="87" t="s">
        <v>43</v>
      </c>
      <c r="L23" s="212">
        <v>10</v>
      </c>
      <c r="M23" s="113">
        <v>2227.5</v>
      </c>
      <c r="N23" s="109">
        <f t="shared" si="1"/>
        <v>22275</v>
      </c>
      <c r="O23" s="127"/>
      <c r="P23" s="87" t="s">
        <v>43</v>
      </c>
      <c r="Q23" s="90">
        <v>6</v>
      </c>
      <c r="R23" s="108">
        <v>1200</v>
      </c>
      <c r="S23" s="277">
        <f t="shared" si="2"/>
        <v>7200</v>
      </c>
      <c r="T23" s="373"/>
      <c r="U23" s="373"/>
      <c r="V23" s="373"/>
      <c r="W23" s="373"/>
      <c r="X23" s="373"/>
      <c r="Y23" s="373"/>
      <c r="Z23" s="373"/>
      <c r="AA23" s="373"/>
      <c r="AB23" s="373"/>
      <c r="AC23" s="373"/>
    </row>
    <row r="24" spans="1:30" s="8" customFormat="1">
      <c r="A24" s="144"/>
      <c r="B24" s="180" t="s">
        <v>94</v>
      </c>
      <c r="C24" s="169"/>
      <c r="D24" s="154"/>
      <c r="E24" s="127"/>
      <c r="F24" s="87" t="s">
        <v>43</v>
      </c>
      <c r="G24" s="90">
        <v>6</v>
      </c>
      <c r="H24" s="108">
        <v>4000</v>
      </c>
      <c r="I24" s="109">
        <f t="shared" si="0"/>
        <v>24000</v>
      </c>
      <c r="J24" s="127"/>
      <c r="K24" s="87" t="s">
        <v>43</v>
      </c>
      <c r="L24" s="212">
        <v>5</v>
      </c>
      <c r="M24" s="113">
        <v>2227.5</v>
      </c>
      <c r="N24" s="109">
        <f t="shared" si="1"/>
        <v>11137.5</v>
      </c>
      <c r="O24" s="127"/>
      <c r="P24" s="87" t="s">
        <v>43</v>
      </c>
      <c r="Q24" s="90">
        <v>6</v>
      </c>
      <c r="R24" s="108">
        <v>1200</v>
      </c>
      <c r="S24" s="277">
        <f t="shared" si="2"/>
        <v>7200</v>
      </c>
      <c r="T24" s="373"/>
      <c r="U24" s="373"/>
      <c r="V24" s="373"/>
      <c r="W24" s="373"/>
      <c r="X24" s="373"/>
      <c r="Y24" s="373"/>
      <c r="Z24" s="373"/>
      <c r="AA24" s="373"/>
      <c r="AB24" s="373"/>
      <c r="AC24" s="373"/>
    </row>
    <row r="25" spans="1:30" s="8" customFormat="1">
      <c r="A25" s="144"/>
      <c r="B25" s="194"/>
      <c r="C25" s="195"/>
      <c r="D25" s="196"/>
      <c r="E25" s="127"/>
      <c r="F25" s="87"/>
      <c r="G25" s="90"/>
      <c r="H25" s="108"/>
      <c r="I25" s="109"/>
      <c r="J25" s="127"/>
      <c r="K25" s="87"/>
      <c r="L25" s="90"/>
      <c r="M25" s="108"/>
      <c r="N25" s="109"/>
      <c r="O25" s="127"/>
      <c r="P25" s="87"/>
      <c r="Q25" s="90"/>
      <c r="R25" s="108"/>
      <c r="S25" s="277"/>
      <c r="T25" s="373"/>
      <c r="U25" s="373"/>
      <c r="V25" s="373"/>
      <c r="W25" s="373"/>
      <c r="X25" s="373"/>
      <c r="Y25" s="373"/>
      <c r="Z25" s="373"/>
      <c r="AA25" s="373"/>
      <c r="AB25" s="373"/>
      <c r="AC25" s="373"/>
    </row>
    <row r="26" spans="1:30" s="8" customFormat="1">
      <c r="A26" s="144">
        <v>3</v>
      </c>
      <c r="B26" s="139" t="s">
        <v>114</v>
      </c>
      <c r="C26" s="140"/>
      <c r="D26" s="141"/>
      <c r="E26" s="127"/>
      <c r="F26" s="87"/>
      <c r="G26" s="90"/>
      <c r="H26" s="108"/>
      <c r="I26" s="108"/>
      <c r="J26" s="127"/>
      <c r="K26" s="87"/>
      <c r="L26" s="90"/>
      <c r="M26" s="108"/>
      <c r="N26" s="108"/>
      <c r="O26" s="127"/>
      <c r="P26" s="87"/>
      <c r="Q26" s="90"/>
      <c r="R26" s="108"/>
      <c r="S26" s="277"/>
      <c r="T26" s="373"/>
      <c r="U26" s="373"/>
      <c r="V26" s="373"/>
      <c r="W26" s="373"/>
      <c r="X26" s="373"/>
      <c r="Y26" s="373"/>
      <c r="Z26" s="373"/>
      <c r="AA26" s="373"/>
      <c r="AB26" s="373"/>
      <c r="AC26" s="373"/>
    </row>
    <row r="27" spans="1:30" s="8" customFormat="1">
      <c r="A27" s="144"/>
      <c r="B27" s="327" t="s">
        <v>44</v>
      </c>
      <c r="C27" s="328"/>
      <c r="D27" s="329"/>
      <c r="E27" s="127"/>
      <c r="F27" s="87" t="s">
        <v>39</v>
      </c>
      <c r="G27" s="90">
        <v>9</v>
      </c>
      <c r="H27" s="108">
        <v>5200</v>
      </c>
      <c r="I27" s="109">
        <f t="shared" si="0"/>
        <v>46800</v>
      </c>
      <c r="J27" s="127"/>
      <c r="K27" s="87" t="s">
        <v>39</v>
      </c>
      <c r="L27" s="212">
        <v>3</v>
      </c>
      <c r="M27" s="113">
        <v>6750</v>
      </c>
      <c r="N27" s="109">
        <f t="shared" ref="N27:N36" si="3">M27*L27</f>
        <v>20250</v>
      </c>
      <c r="O27" s="127"/>
      <c r="P27" s="87" t="s">
        <v>39</v>
      </c>
      <c r="Q27" s="90">
        <v>6</v>
      </c>
      <c r="R27" s="108">
        <v>5400</v>
      </c>
      <c r="S27" s="277">
        <f t="shared" ref="S27:S36" si="4">R27*Q27</f>
        <v>32400</v>
      </c>
      <c r="T27" s="373"/>
      <c r="U27" s="373"/>
      <c r="V27" s="373"/>
      <c r="W27" s="373"/>
      <c r="X27" s="373"/>
      <c r="Y27" s="373"/>
      <c r="Z27" s="373"/>
      <c r="AA27" s="373"/>
      <c r="AB27" s="373"/>
      <c r="AC27" s="373"/>
    </row>
    <row r="28" spans="1:30" s="8" customFormat="1">
      <c r="A28" s="144"/>
      <c r="B28" s="327" t="s">
        <v>73</v>
      </c>
      <c r="C28" s="328"/>
      <c r="D28" s="329"/>
      <c r="E28" s="127"/>
      <c r="F28" s="87" t="s">
        <v>39</v>
      </c>
      <c r="G28" s="90">
        <v>9</v>
      </c>
      <c r="H28" s="108">
        <v>2300</v>
      </c>
      <c r="I28" s="109">
        <f t="shared" si="0"/>
        <v>20700</v>
      </c>
      <c r="J28" s="127"/>
      <c r="K28" s="87" t="s">
        <v>39</v>
      </c>
      <c r="L28" s="212">
        <v>2</v>
      </c>
      <c r="M28" s="113">
        <v>2700</v>
      </c>
      <c r="N28" s="109">
        <f t="shared" si="3"/>
        <v>5400</v>
      </c>
      <c r="O28" s="127"/>
      <c r="P28" s="87" t="s">
        <v>39</v>
      </c>
      <c r="Q28" s="90">
        <v>6</v>
      </c>
      <c r="R28" s="108">
        <v>2640</v>
      </c>
      <c r="S28" s="277">
        <f t="shared" si="4"/>
        <v>15840</v>
      </c>
      <c r="T28" s="373"/>
      <c r="U28" s="373"/>
      <c r="V28" s="373"/>
      <c r="W28" s="373"/>
      <c r="X28" s="373"/>
      <c r="Y28" s="373"/>
      <c r="Z28" s="373"/>
      <c r="AA28" s="373"/>
      <c r="AB28" s="373"/>
      <c r="AC28" s="373"/>
    </row>
    <row r="29" spans="1:30" s="8" customFormat="1">
      <c r="A29" s="144"/>
      <c r="B29" s="327" t="s">
        <v>82</v>
      </c>
      <c r="C29" s="322"/>
      <c r="D29" s="323"/>
      <c r="E29" s="127"/>
      <c r="F29" s="87" t="s">
        <v>39</v>
      </c>
      <c r="G29" s="90">
        <v>6</v>
      </c>
      <c r="H29" s="108">
        <v>1400</v>
      </c>
      <c r="I29" s="109">
        <f t="shared" si="0"/>
        <v>8400</v>
      </c>
      <c r="J29" s="127"/>
      <c r="K29" s="87" t="s">
        <v>39</v>
      </c>
      <c r="L29" s="212">
        <v>3</v>
      </c>
      <c r="M29" s="113">
        <v>1350</v>
      </c>
      <c r="N29" s="109">
        <f t="shared" si="3"/>
        <v>4050</v>
      </c>
      <c r="O29" s="127"/>
      <c r="P29" s="87" t="s">
        <v>39</v>
      </c>
      <c r="Q29" s="90">
        <v>12</v>
      </c>
      <c r="R29" s="108">
        <v>1440</v>
      </c>
      <c r="S29" s="277">
        <f t="shared" si="4"/>
        <v>17280</v>
      </c>
      <c r="T29" s="373"/>
      <c r="U29" s="373"/>
      <c r="V29" s="373"/>
      <c r="W29" s="373"/>
      <c r="X29" s="373"/>
      <c r="Y29" s="373"/>
      <c r="Z29" s="373"/>
      <c r="AA29" s="373"/>
      <c r="AB29" s="373"/>
      <c r="AC29" s="373"/>
    </row>
    <row r="30" spans="1:30" s="8" customFormat="1">
      <c r="A30" s="144"/>
      <c r="B30" s="327" t="s">
        <v>45</v>
      </c>
      <c r="C30" s="328"/>
      <c r="D30" s="329"/>
      <c r="E30" s="127"/>
      <c r="F30" s="87" t="s">
        <v>12</v>
      </c>
      <c r="G30" s="90">
        <v>3</v>
      </c>
      <c r="H30" s="108">
        <v>4000</v>
      </c>
      <c r="I30" s="109">
        <f t="shared" si="0"/>
        <v>12000</v>
      </c>
      <c r="J30" s="127"/>
      <c r="K30" s="87" t="s">
        <v>12</v>
      </c>
      <c r="L30" s="212">
        <v>1</v>
      </c>
      <c r="M30" s="113">
        <v>4050</v>
      </c>
      <c r="N30" s="109">
        <f t="shared" si="3"/>
        <v>4050</v>
      </c>
      <c r="O30" s="127"/>
      <c r="P30" s="87" t="s">
        <v>12</v>
      </c>
      <c r="Q30" s="90">
        <v>1</v>
      </c>
      <c r="R30" s="108">
        <v>2880</v>
      </c>
      <c r="S30" s="277">
        <f t="shared" si="4"/>
        <v>2880</v>
      </c>
      <c r="T30" s="373"/>
      <c r="U30" s="373"/>
      <c r="V30" s="373"/>
      <c r="W30" s="373"/>
      <c r="X30" s="373"/>
      <c r="Y30" s="373"/>
      <c r="Z30" s="373"/>
      <c r="AA30" s="373"/>
      <c r="AB30" s="373"/>
      <c r="AC30" s="373"/>
    </row>
    <row r="31" spans="1:30" s="8" customFormat="1">
      <c r="A31" s="144"/>
      <c r="B31" s="327" t="s">
        <v>107</v>
      </c>
      <c r="C31" s="328"/>
      <c r="D31" s="329"/>
      <c r="E31" s="127"/>
      <c r="F31" s="87" t="s">
        <v>12</v>
      </c>
      <c r="G31" s="90">
        <v>1</v>
      </c>
      <c r="H31" s="108">
        <v>4000</v>
      </c>
      <c r="I31" s="109">
        <f t="shared" si="0"/>
        <v>4000</v>
      </c>
      <c r="J31" s="127"/>
      <c r="K31" s="87" t="s">
        <v>12</v>
      </c>
      <c r="L31" s="212">
        <v>1</v>
      </c>
      <c r="M31" s="113">
        <v>4050</v>
      </c>
      <c r="N31" s="109">
        <f t="shared" si="3"/>
        <v>4050</v>
      </c>
      <c r="O31" s="127"/>
      <c r="P31" s="87" t="s">
        <v>12</v>
      </c>
      <c r="Q31" s="90">
        <v>1</v>
      </c>
      <c r="R31" s="108">
        <v>3000</v>
      </c>
      <c r="S31" s="277">
        <f t="shared" si="4"/>
        <v>3000</v>
      </c>
      <c r="T31" s="373"/>
      <c r="U31" s="373"/>
      <c r="V31" s="373"/>
      <c r="W31" s="373"/>
      <c r="X31" s="373"/>
      <c r="Y31" s="373"/>
      <c r="Z31" s="373"/>
      <c r="AA31" s="373"/>
      <c r="AB31" s="373"/>
      <c r="AC31" s="373"/>
    </row>
    <row r="32" spans="1:30" s="8" customFormat="1">
      <c r="A32" s="144"/>
      <c r="B32" s="327" t="s">
        <v>105</v>
      </c>
      <c r="C32" s="328"/>
      <c r="D32" s="329"/>
      <c r="E32" s="127"/>
      <c r="F32" s="87" t="s">
        <v>12</v>
      </c>
      <c r="G32" s="90">
        <v>3</v>
      </c>
      <c r="H32" s="108">
        <v>2500</v>
      </c>
      <c r="I32" s="109">
        <f t="shared" si="0"/>
        <v>7500</v>
      </c>
      <c r="J32" s="127"/>
      <c r="K32" s="87" t="s">
        <v>12</v>
      </c>
      <c r="L32" s="212">
        <v>1</v>
      </c>
      <c r="M32" s="113">
        <v>4050</v>
      </c>
      <c r="N32" s="109">
        <f t="shared" si="3"/>
        <v>4050</v>
      </c>
      <c r="O32" s="127"/>
      <c r="P32" s="87" t="s">
        <v>12</v>
      </c>
      <c r="Q32" s="90">
        <v>1</v>
      </c>
      <c r="R32" s="108">
        <v>3000</v>
      </c>
      <c r="S32" s="277">
        <f t="shared" si="4"/>
        <v>3000</v>
      </c>
      <c r="T32" s="373"/>
      <c r="U32" s="373"/>
      <c r="V32" s="373"/>
      <c r="W32" s="373"/>
      <c r="X32" s="373"/>
      <c r="Y32" s="373"/>
      <c r="Z32" s="373"/>
      <c r="AA32" s="373"/>
      <c r="AB32" s="373"/>
      <c r="AC32" s="373"/>
    </row>
    <row r="33" spans="1:29" s="8" customFormat="1">
      <c r="A33" s="144"/>
      <c r="B33" s="133" t="s">
        <v>99</v>
      </c>
      <c r="C33" s="134"/>
      <c r="D33" s="135"/>
      <c r="E33" s="127"/>
      <c r="F33" s="87" t="s">
        <v>39</v>
      </c>
      <c r="G33" s="90">
        <v>2</v>
      </c>
      <c r="H33" s="108">
        <v>10000</v>
      </c>
      <c r="I33" s="109">
        <f t="shared" si="0"/>
        <v>20000</v>
      </c>
      <c r="J33" s="127"/>
      <c r="K33" s="87" t="s">
        <v>39</v>
      </c>
      <c r="L33" s="212">
        <v>1</v>
      </c>
      <c r="M33" s="113">
        <v>33750</v>
      </c>
      <c r="N33" s="109">
        <f t="shared" si="3"/>
        <v>33750</v>
      </c>
      <c r="O33" s="127"/>
      <c r="P33" s="87" t="s">
        <v>39</v>
      </c>
      <c r="Q33" s="90">
        <v>2</v>
      </c>
      <c r="R33" s="108">
        <v>5400</v>
      </c>
      <c r="S33" s="277">
        <f t="shared" si="4"/>
        <v>10800</v>
      </c>
      <c r="T33" s="373"/>
      <c r="U33" s="373"/>
      <c r="V33" s="373"/>
      <c r="W33" s="373"/>
      <c r="X33" s="373"/>
      <c r="Y33" s="373"/>
      <c r="Z33" s="373"/>
      <c r="AA33" s="373"/>
      <c r="AB33" s="373"/>
      <c r="AC33" s="373"/>
    </row>
    <row r="34" spans="1:29" s="8" customFormat="1">
      <c r="A34" s="144"/>
      <c r="B34" s="321" t="s">
        <v>83</v>
      </c>
      <c r="C34" s="357"/>
      <c r="D34" s="358"/>
      <c r="E34" s="127"/>
      <c r="F34" s="87" t="s">
        <v>12</v>
      </c>
      <c r="G34" s="90">
        <v>1</v>
      </c>
      <c r="H34" s="108">
        <v>15000</v>
      </c>
      <c r="I34" s="109">
        <f t="shared" si="0"/>
        <v>15000</v>
      </c>
      <c r="J34" s="127"/>
      <c r="K34" s="87" t="s">
        <v>12</v>
      </c>
      <c r="L34" s="212">
        <v>1</v>
      </c>
      <c r="M34" s="113">
        <v>67500</v>
      </c>
      <c r="N34" s="109">
        <f t="shared" si="3"/>
        <v>67500</v>
      </c>
      <c r="O34" s="127"/>
      <c r="P34" s="87" t="s">
        <v>12</v>
      </c>
      <c r="Q34" s="90">
        <v>1</v>
      </c>
      <c r="R34" s="108">
        <v>14400</v>
      </c>
      <c r="S34" s="277">
        <f t="shared" si="4"/>
        <v>14400</v>
      </c>
      <c r="T34" s="373"/>
      <c r="U34" s="373"/>
      <c r="V34" s="373"/>
      <c r="W34" s="373"/>
      <c r="X34" s="373"/>
      <c r="Y34" s="373"/>
      <c r="Z34" s="373"/>
      <c r="AA34" s="373"/>
      <c r="AB34" s="373"/>
      <c r="AC34" s="373"/>
    </row>
    <row r="35" spans="1:29" s="8" customFormat="1">
      <c r="A35" s="144"/>
      <c r="B35" s="321" t="s">
        <v>100</v>
      </c>
      <c r="C35" s="357"/>
      <c r="D35" s="358"/>
      <c r="E35" s="127"/>
      <c r="F35" s="87" t="s">
        <v>12</v>
      </c>
      <c r="G35" s="90">
        <v>1</v>
      </c>
      <c r="H35" s="108">
        <f>23*1500</f>
        <v>34500</v>
      </c>
      <c r="I35" s="109">
        <f t="shared" si="0"/>
        <v>34500</v>
      </c>
      <c r="J35" s="127"/>
      <c r="K35" s="87" t="s">
        <v>12</v>
      </c>
      <c r="L35" s="212">
        <v>1</v>
      </c>
      <c r="M35" s="113">
        <v>81000</v>
      </c>
      <c r="N35" s="109">
        <f t="shared" si="3"/>
        <v>81000</v>
      </c>
      <c r="O35" s="127"/>
      <c r="P35" s="87" t="s">
        <v>12</v>
      </c>
      <c r="Q35" s="90">
        <v>1</v>
      </c>
      <c r="R35" s="108">
        <v>60000</v>
      </c>
      <c r="S35" s="277">
        <f t="shared" si="4"/>
        <v>60000</v>
      </c>
      <c r="T35" s="373"/>
      <c r="U35" s="373"/>
      <c r="V35" s="373"/>
      <c r="W35" s="373"/>
      <c r="X35" s="373"/>
      <c r="Y35" s="373"/>
      <c r="Z35" s="373"/>
      <c r="AA35" s="373"/>
      <c r="AB35" s="373"/>
      <c r="AC35" s="373"/>
    </row>
    <row r="36" spans="1:29" s="8" customFormat="1">
      <c r="A36" s="144"/>
      <c r="B36" s="321" t="s">
        <v>66</v>
      </c>
      <c r="C36" s="357"/>
      <c r="D36" s="358"/>
      <c r="E36" s="127"/>
      <c r="F36" s="87" t="s">
        <v>12</v>
      </c>
      <c r="G36" s="90">
        <v>1</v>
      </c>
      <c r="H36" s="108">
        <v>25000</v>
      </c>
      <c r="I36" s="109">
        <f t="shared" si="0"/>
        <v>25000</v>
      </c>
      <c r="J36" s="127"/>
      <c r="K36" s="87" t="s">
        <v>12</v>
      </c>
      <c r="L36" s="212">
        <v>1</v>
      </c>
      <c r="M36" s="113">
        <v>67500</v>
      </c>
      <c r="N36" s="109">
        <f t="shared" si="3"/>
        <v>67500</v>
      </c>
      <c r="O36" s="127"/>
      <c r="P36" s="87" t="s">
        <v>12</v>
      </c>
      <c r="Q36" s="90">
        <v>1</v>
      </c>
      <c r="R36" s="108">
        <v>18000</v>
      </c>
      <c r="S36" s="277">
        <f t="shared" si="4"/>
        <v>18000</v>
      </c>
      <c r="T36" s="373"/>
      <c r="U36" s="373"/>
      <c r="V36" s="373"/>
      <c r="W36" s="373"/>
      <c r="X36" s="373"/>
      <c r="Y36" s="373"/>
      <c r="Z36" s="373"/>
      <c r="AA36" s="373"/>
      <c r="AB36" s="373"/>
      <c r="AC36" s="373"/>
    </row>
    <row r="37" spans="1:29" s="8" customFormat="1">
      <c r="A37" s="144"/>
      <c r="B37" s="191"/>
      <c r="C37" s="192"/>
      <c r="D37" s="193"/>
      <c r="E37" s="127"/>
      <c r="F37" s="87"/>
      <c r="G37" s="90"/>
      <c r="H37" s="108"/>
      <c r="I37" s="197"/>
      <c r="J37" s="127"/>
      <c r="K37" s="87"/>
      <c r="L37" s="90"/>
      <c r="M37" s="108"/>
      <c r="N37" s="197"/>
      <c r="O37" s="127"/>
      <c r="P37" s="87"/>
      <c r="Q37" s="90"/>
      <c r="R37" s="108"/>
      <c r="S37" s="277"/>
      <c r="T37" s="373"/>
      <c r="U37" s="373"/>
      <c r="V37" s="373"/>
      <c r="W37" s="373"/>
      <c r="X37" s="373"/>
      <c r="Y37" s="373"/>
      <c r="Z37" s="373"/>
      <c r="AA37" s="373"/>
      <c r="AB37" s="373"/>
      <c r="AC37" s="373"/>
    </row>
    <row r="38" spans="1:29" s="8" customFormat="1">
      <c r="A38" s="145" t="s">
        <v>46</v>
      </c>
      <c r="B38" s="359" t="s">
        <v>47</v>
      </c>
      <c r="C38" s="360"/>
      <c r="D38" s="361"/>
      <c r="E38" s="128"/>
      <c r="F38" s="91"/>
      <c r="G38" s="92"/>
      <c r="H38" s="110"/>
      <c r="I38" s="111">
        <f>SUM(I14:I37)</f>
        <v>775550</v>
      </c>
      <c r="J38" s="128"/>
      <c r="K38" s="91"/>
      <c r="L38" s="92"/>
      <c r="M38" s="110"/>
      <c r="N38" s="111">
        <f>SUM(N14:N37)</f>
        <v>847462.5</v>
      </c>
      <c r="O38" s="128"/>
      <c r="P38" s="91"/>
      <c r="Q38" s="92"/>
      <c r="R38" s="110"/>
      <c r="S38" s="279">
        <f>SUM(S14:S37)</f>
        <v>1070160</v>
      </c>
      <c r="T38" s="373"/>
      <c r="U38" s="373"/>
      <c r="V38" s="373"/>
      <c r="W38" s="373"/>
      <c r="X38" s="373"/>
      <c r="Y38" s="373"/>
      <c r="Z38" s="373"/>
      <c r="AA38" s="373"/>
      <c r="AB38" s="373"/>
      <c r="AC38" s="373"/>
    </row>
    <row r="39" spans="1:29" s="8" customFormat="1">
      <c r="A39" s="145"/>
      <c r="B39" s="136"/>
      <c r="C39" s="137"/>
      <c r="D39" s="138"/>
      <c r="E39" s="128"/>
      <c r="F39" s="91"/>
      <c r="G39" s="92"/>
      <c r="H39" s="110"/>
      <c r="I39" s="111"/>
      <c r="J39" s="128"/>
      <c r="K39" s="91"/>
      <c r="L39" s="92"/>
      <c r="M39" s="110"/>
      <c r="N39" s="111"/>
      <c r="O39" s="128"/>
      <c r="P39" s="91"/>
      <c r="Q39" s="92"/>
      <c r="R39" s="110"/>
      <c r="S39" s="279"/>
      <c r="T39" s="373"/>
      <c r="U39" s="373"/>
      <c r="V39" s="373"/>
      <c r="W39" s="373"/>
      <c r="X39" s="373"/>
      <c r="Y39" s="373"/>
      <c r="Z39" s="373"/>
      <c r="AA39" s="373"/>
      <c r="AB39" s="373"/>
      <c r="AC39" s="373"/>
    </row>
    <row r="40" spans="1:29" s="8" customFormat="1">
      <c r="A40" s="148" t="s">
        <v>19</v>
      </c>
      <c r="B40" s="285" t="s">
        <v>118</v>
      </c>
      <c r="C40" s="286"/>
      <c r="D40" s="287"/>
      <c r="E40" s="129"/>
      <c r="F40" s="93"/>
      <c r="G40" s="94"/>
      <c r="H40" s="123"/>
      <c r="I40" s="118"/>
      <c r="J40" s="129"/>
      <c r="K40" s="93"/>
      <c r="L40" s="94"/>
      <c r="M40" s="123"/>
      <c r="N40" s="118"/>
      <c r="O40" s="129"/>
      <c r="P40" s="93"/>
      <c r="Q40" s="94"/>
      <c r="R40" s="123"/>
      <c r="S40" s="277"/>
      <c r="T40" s="373"/>
      <c r="U40" s="373"/>
      <c r="V40" s="373"/>
      <c r="W40" s="373"/>
      <c r="X40" s="373"/>
      <c r="Y40" s="373"/>
      <c r="Z40" s="373"/>
      <c r="AA40" s="373"/>
      <c r="AB40" s="373"/>
      <c r="AC40" s="373"/>
    </row>
    <row r="41" spans="1:29" s="8" customFormat="1" ht="15" customHeight="1">
      <c r="A41" s="146">
        <v>1</v>
      </c>
      <c r="B41" s="282" t="s">
        <v>109</v>
      </c>
      <c r="C41" s="283"/>
      <c r="D41" s="284"/>
      <c r="E41" s="129"/>
      <c r="F41" s="93" t="s">
        <v>98</v>
      </c>
      <c r="G41" s="94">
        <v>18</v>
      </c>
      <c r="H41" s="44">
        <v>6500</v>
      </c>
      <c r="I41" s="118">
        <f t="shared" ref="I41" si="5">H41*G41</f>
        <v>117000</v>
      </c>
      <c r="J41" s="129"/>
      <c r="K41" s="93" t="s">
        <v>98</v>
      </c>
      <c r="L41" s="212">
        <v>24</v>
      </c>
      <c r="M41" s="113">
        <v>10260</v>
      </c>
      <c r="N41" s="118">
        <f t="shared" ref="N41" si="6">M41*L41</f>
        <v>246240</v>
      </c>
      <c r="O41" s="129"/>
      <c r="P41" s="93" t="s">
        <v>98</v>
      </c>
      <c r="Q41" s="94">
        <v>24</v>
      </c>
      <c r="R41" s="44">
        <v>6600</v>
      </c>
      <c r="S41" s="277">
        <f t="shared" ref="S41" si="7">R41*Q41</f>
        <v>158400</v>
      </c>
      <c r="T41" s="373"/>
      <c r="U41" s="373"/>
      <c r="V41" s="373"/>
      <c r="W41" s="373"/>
      <c r="X41" s="373"/>
      <c r="Y41" s="373"/>
      <c r="Z41" s="373"/>
      <c r="AA41" s="373"/>
      <c r="AB41" s="373"/>
      <c r="AC41" s="373"/>
    </row>
    <row r="42" spans="1:29" s="8" customFormat="1" ht="15" customHeight="1">
      <c r="A42" s="147"/>
      <c r="B42" s="297" t="s">
        <v>47</v>
      </c>
      <c r="C42" s="298"/>
      <c r="D42" s="299"/>
      <c r="E42" s="129"/>
      <c r="F42" s="93"/>
      <c r="G42" s="94"/>
      <c r="H42" s="123"/>
      <c r="I42" s="119">
        <f>SUM(I41:I41)</f>
        <v>117000</v>
      </c>
      <c r="J42" s="129"/>
      <c r="K42" s="93"/>
      <c r="L42" s="212"/>
      <c r="M42" s="123"/>
      <c r="N42" s="119">
        <f>SUM(N41:N41)</f>
        <v>246240</v>
      </c>
      <c r="O42" s="129"/>
      <c r="P42" s="93"/>
      <c r="Q42" s="94"/>
      <c r="R42" s="123"/>
      <c r="S42" s="280">
        <f>SUM(S41:S41)</f>
        <v>158400</v>
      </c>
      <c r="T42" s="373"/>
      <c r="U42" s="373"/>
      <c r="V42" s="373"/>
      <c r="W42" s="373"/>
      <c r="X42" s="373"/>
      <c r="Y42" s="373"/>
      <c r="Z42" s="373"/>
      <c r="AA42" s="373"/>
      <c r="AB42" s="373"/>
      <c r="AC42" s="373"/>
    </row>
    <row r="43" spans="1:29" s="8" customFormat="1" ht="15" customHeight="1">
      <c r="A43" s="147"/>
      <c r="B43" s="181"/>
      <c r="C43" s="182"/>
      <c r="D43" s="183"/>
      <c r="E43" s="129"/>
      <c r="F43" s="93"/>
      <c r="G43" s="94"/>
      <c r="H43" s="123"/>
      <c r="I43" s="119"/>
      <c r="J43" s="129"/>
      <c r="K43" s="93"/>
      <c r="L43" s="212"/>
      <c r="M43" s="123"/>
      <c r="N43" s="119"/>
      <c r="O43" s="129"/>
      <c r="P43" s="93"/>
      <c r="Q43" s="94"/>
      <c r="R43" s="123"/>
      <c r="S43" s="280"/>
      <c r="T43" s="373"/>
      <c r="U43" s="373"/>
      <c r="V43" s="373"/>
      <c r="W43" s="373"/>
      <c r="X43" s="373"/>
      <c r="Y43" s="373"/>
      <c r="Z43" s="373"/>
      <c r="AA43" s="373"/>
      <c r="AB43" s="373"/>
      <c r="AC43" s="373"/>
    </row>
    <row r="44" spans="1:29" s="8" customFormat="1">
      <c r="A44" s="148" t="s">
        <v>104</v>
      </c>
      <c r="B44" s="285" t="s">
        <v>119</v>
      </c>
      <c r="C44" s="286"/>
      <c r="D44" s="287"/>
      <c r="E44" s="129"/>
      <c r="F44" s="93"/>
      <c r="G44" s="94"/>
      <c r="H44" s="123"/>
      <c r="I44" s="118"/>
      <c r="J44" s="129"/>
      <c r="K44" s="93"/>
      <c r="L44" s="212"/>
      <c r="M44" s="123"/>
      <c r="N44" s="118"/>
      <c r="O44" s="129"/>
      <c r="P44" s="93"/>
      <c r="Q44" s="94"/>
      <c r="R44" s="123"/>
      <c r="S44" s="277"/>
      <c r="T44" s="373"/>
      <c r="U44" s="373"/>
      <c r="V44" s="373"/>
      <c r="W44" s="373"/>
      <c r="X44" s="373"/>
      <c r="Y44" s="373"/>
      <c r="Z44" s="373"/>
      <c r="AA44" s="373"/>
      <c r="AB44" s="373"/>
      <c r="AC44" s="373"/>
    </row>
    <row r="45" spans="1:29" s="8" customFormat="1" ht="15" customHeight="1">
      <c r="A45" s="146">
        <v>1</v>
      </c>
      <c r="B45" s="282" t="s">
        <v>101</v>
      </c>
      <c r="C45" s="283"/>
      <c r="D45" s="284"/>
      <c r="E45" s="129"/>
      <c r="F45" s="93" t="s">
        <v>69</v>
      </c>
      <c r="G45" s="94">
        <v>2</v>
      </c>
      <c r="H45" s="44">
        <v>11250</v>
      </c>
      <c r="I45" s="118">
        <f t="shared" ref="I45:I46" si="8">H45*G45</f>
        <v>22500</v>
      </c>
      <c r="J45" s="129"/>
      <c r="K45" s="93" t="s">
        <v>69</v>
      </c>
      <c r="L45" s="212">
        <v>1</v>
      </c>
      <c r="M45" s="113">
        <v>24300</v>
      </c>
      <c r="N45" s="118">
        <f t="shared" ref="N45:N46" si="9">M45*L45</f>
        <v>24300</v>
      </c>
      <c r="O45" s="129"/>
      <c r="P45" s="93" t="s">
        <v>69</v>
      </c>
      <c r="Q45" s="94">
        <v>3</v>
      </c>
      <c r="R45" s="44">
        <v>12000</v>
      </c>
      <c r="S45" s="277">
        <f t="shared" ref="S45:S46" si="10">R45*Q45</f>
        <v>36000</v>
      </c>
      <c r="T45" s="373"/>
      <c r="U45" s="373"/>
      <c r="V45" s="373"/>
      <c r="W45" s="373"/>
      <c r="X45" s="373"/>
      <c r="Y45" s="373"/>
      <c r="Z45" s="373"/>
      <c r="AA45" s="373"/>
      <c r="AB45" s="373"/>
      <c r="AC45" s="373"/>
    </row>
    <row r="46" spans="1:29" s="8" customFormat="1" ht="15" customHeight="1">
      <c r="A46" s="146">
        <v>2</v>
      </c>
      <c r="B46" s="282" t="s">
        <v>120</v>
      </c>
      <c r="C46" s="283"/>
      <c r="D46" s="284"/>
      <c r="E46" s="129"/>
      <c r="F46" s="93" t="s">
        <v>98</v>
      </c>
      <c r="G46" s="94">
        <v>16</v>
      </c>
      <c r="H46" s="44">
        <v>2000</v>
      </c>
      <c r="I46" s="118">
        <f t="shared" si="8"/>
        <v>32000</v>
      </c>
      <c r="J46" s="129"/>
      <c r="K46" s="93" t="s">
        <v>98</v>
      </c>
      <c r="L46" s="212">
        <v>12</v>
      </c>
      <c r="M46" s="113">
        <v>3456</v>
      </c>
      <c r="N46" s="118">
        <f t="shared" si="9"/>
        <v>41472</v>
      </c>
      <c r="O46" s="129"/>
      <c r="P46" s="93" t="s">
        <v>98</v>
      </c>
      <c r="Q46" s="94">
        <v>16</v>
      </c>
      <c r="R46" s="44">
        <v>1140</v>
      </c>
      <c r="S46" s="277">
        <f t="shared" si="10"/>
        <v>18240</v>
      </c>
      <c r="T46" s="373"/>
      <c r="U46" s="373"/>
      <c r="V46" s="373"/>
      <c r="W46" s="373"/>
      <c r="X46" s="373"/>
      <c r="Y46" s="373"/>
      <c r="Z46" s="373"/>
      <c r="AA46" s="373"/>
      <c r="AB46" s="373"/>
      <c r="AC46" s="373"/>
    </row>
    <row r="47" spans="1:29" s="8" customFormat="1" ht="15" customHeight="1">
      <c r="A47" s="147"/>
      <c r="B47" s="297" t="s">
        <v>47</v>
      </c>
      <c r="C47" s="298"/>
      <c r="D47" s="299"/>
      <c r="E47" s="129"/>
      <c r="F47" s="93"/>
      <c r="G47" s="94"/>
      <c r="H47" s="123"/>
      <c r="I47" s="119">
        <f>SUM(I45:I46)</f>
        <v>54500</v>
      </c>
      <c r="J47" s="129"/>
      <c r="K47" s="93"/>
      <c r="L47" s="212"/>
      <c r="M47" s="123"/>
      <c r="N47" s="119">
        <f>SUM(N45:N46)</f>
        <v>65772</v>
      </c>
      <c r="O47" s="129"/>
      <c r="P47" s="93"/>
      <c r="Q47" s="94"/>
      <c r="R47" s="123"/>
      <c r="S47" s="280">
        <f>SUM(S45:S46)</f>
        <v>54240</v>
      </c>
      <c r="T47" s="373"/>
      <c r="U47" s="373"/>
      <c r="V47" s="373"/>
      <c r="W47" s="373"/>
      <c r="X47" s="373"/>
      <c r="Y47" s="373"/>
      <c r="Z47" s="373"/>
      <c r="AA47" s="373"/>
      <c r="AB47" s="373"/>
      <c r="AC47" s="373"/>
    </row>
    <row r="48" spans="1:29" s="8" customFormat="1" ht="15" customHeight="1">
      <c r="A48" s="147"/>
      <c r="B48" s="202"/>
      <c r="C48" s="203"/>
      <c r="D48" s="204"/>
      <c r="E48" s="129"/>
      <c r="F48" s="93"/>
      <c r="G48" s="94"/>
      <c r="H48" s="123"/>
      <c r="I48" s="119"/>
      <c r="J48" s="129"/>
      <c r="K48" s="93"/>
      <c r="L48" s="212"/>
      <c r="M48" s="123"/>
      <c r="N48" s="119"/>
      <c r="O48" s="129"/>
      <c r="P48" s="93"/>
      <c r="Q48" s="94"/>
      <c r="R48" s="123"/>
      <c r="S48" s="280"/>
      <c r="T48" s="373"/>
      <c r="U48" s="373"/>
      <c r="V48" s="373"/>
      <c r="W48" s="373"/>
      <c r="X48" s="373"/>
      <c r="Y48" s="373"/>
      <c r="Z48" s="373"/>
      <c r="AA48" s="373"/>
      <c r="AB48" s="373"/>
      <c r="AC48" s="373"/>
    </row>
    <row r="49" spans="1:29" s="8" customFormat="1" ht="15" customHeight="1">
      <c r="A49" s="148" t="s">
        <v>64</v>
      </c>
      <c r="B49" s="285" t="s">
        <v>121</v>
      </c>
      <c r="C49" s="286"/>
      <c r="D49" s="287"/>
      <c r="E49" s="129"/>
      <c r="F49" s="93"/>
      <c r="G49" s="94"/>
      <c r="H49" s="123"/>
      <c r="I49" s="118"/>
      <c r="J49" s="129"/>
      <c r="K49" s="93"/>
      <c r="L49" s="212"/>
      <c r="M49" s="123"/>
      <c r="N49" s="118"/>
      <c r="O49" s="129"/>
      <c r="P49" s="93"/>
      <c r="Q49" s="94"/>
      <c r="R49" s="123"/>
      <c r="S49" s="277"/>
      <c r="T49" s="373"/>
      <c r="U49" s="373"/>
      <c r="V49" s="373"/>
      <c r="W49" s="373"/>
      <c r="X49" s="373"/>
      <c r="Y49" s="373"/>
      <c r="Z49" s="373"/>
      <c r="AA49" s="373"/>
      <c r="AB49" s="373"/>
      <c r="AC49" s="373"/>
    </row>
    <row r="50" spans="1:29" s="8" customFormat="1" ht="15" customHeight="1">
      <c r="A50" s="146">
        <v>6</v>
      </c>
      <c r="B50" s="282" t="s">
        <v>110</v>
      </c>
      <c r="C50" s="283"/>
      <c r="D50" s="284"/>
      <c r="E50" s="129"/>
      <c r="F50" s="93" t="s">
        <v>98</v>
      </c>
      <c r="G50" s="94">
        <v>2</v>
      </c>
      <c r="H50" s="44">
        <v>6500</v>
      </c>
      <c r="I50" s="118">
        <f t="shared" ref="I50" si="11">H50*G50</f>
        <v>13000</v>
      </c>
      <c r="J50" s="129"/>
      <c r="K50" s="93" t="s">
        <v>98</v>
      </c>
      <c r="L50" s="212">
        <v>24</v>
      </c>
      <c r="M50" s="113">
        <v>10260</v>
      </c>
      <c r="N50" s="118">
        <f t="shared" ref="N50" si="12">M50*L50</f>
        <v>246240</v>
      </c>
      <c r="O50" s="129"/>
      <c r="P50" s="93" t="s">
        <v>98</v>
      </c>
      <c r="Q50" s="94">
        <v>24</v>
      </c>
      <c r="R50" s="44">
        <v>6600</v>
      </c>
      <c r="S50" s="277">
        <f t="shared" ref="S50" si="13">R50*Q50</f>
        <v>158400</v>
      </c>
      <c r="T50" s="373"/>
      <c r="U50" s="373"/>
      <c r="V50" s="373"/>
      <c r="W50" s="373"/>
      <c r="X50" s="373"/>
      <c r="Y50" s="373"/>
      <c r="Z50" s="373"/>
      <c r="AA50" s="373"/>
      <c r="AB50" s="373"/>
      <c r="AC50" s="373"/>
    </row>
    <row r="51" spans="1:29" s="8" customFormat="1" ht="15" customHeight="1">
      <c r="A51" s="146"/>
      <c r="B51" s="297" t="s">
        <v>47</v>
      </c>
      <c r="C51" s="298"/>
      <c r="D51" s="299"/>
      <c r="E51" s="129"/>
      <c r="F51" s="93"/>
      <c r="G51" s="94"/>
      <c r="H51" s="123"/>
      <c r="I51" s="119">
        <f>SUM(I50:I50)</f>
        <v>13000</v>
      </c>
      <c r="J51" s="129"/>
      <c r="K51" s="93"/>
      <c r="L51" s="212"/>
      <c r="M51" s="123"/>
      <c r="N51" s="119">
        <f>SUM(N50:N50)</f>
        <v>246240</v>
      </c>
      <c r="O51" s="129"/>
      <c r="P51" s="93"/>
      <c r="Q51" s="94"/>
      <c r="R51" s="123"/>
      <c r="S51" s="280">
        <f>SUM(S50:S50)</f>
        <v>158400</v>
      </c>
      <c r="T51" s="373"/>
      <c r="U51" s="373"/>
      <c r="V51" s="373"/>
      <c r="W51" s="373"/>
      <c r="X51" s="373"/>
      <c r="Y51" s="373"/>
      <c r="Z51" s="373"/>
      <c r="AA51" s="373"/>
      <c r="AB51" s="373"/>
      <c r="AC51" s="373"/>
    </row>
    <row r="52" spans="1:29" s="8" customFormat="1" ht="15" customHeight="1">
      <c r="A52" s="147"/>
      <c r="B52" s="170"/>
      <c r="C52" s="171"/>
      <c r="D52" s="172"/>
      <c r="E52" s="129"/>
      <c r="F52" s="93"/>
      <c r="G52" s="94"/>
      <c r="H52" s="123"/>
      <c r="I52" s="118"/>
      <c r="J52" s="129"/>
      <c r="K52" s="93"/>
      <c r="L52" s="212"/>
      <c r="M52" s="123"/>
      <c r="N52" s="118"/>
      <c r="O52" s="129"/>
      <c r="P52" s="93"/>
      <c r="Q52" s="94"/>
      <c r="R52" s="123"/>
      <c r="S52" s="277"/>
      <c r="T52" s="373"/>
      <c r="U52" s="373"/>
      <c r="V52" s="373"/>
      <c r="W52" s="373"/>
      <c r="X52" s="373"/>
      <c r="Y52" s="373"/>
      <c r="Z52" s="373"/>
      <c r="AA52" s="373"/>
      <c r="AB52" s="373"/>
      <c r="AC52" s="373"/>
    </row>
    <row r="53" spans="1:29" s="8" customFormat="1" ht="15" customHeight="1">
      <c r="A53" s="148" t="s">
        <v>126</v>
      </c>
      <c r="B53" s="285" t="s">
        <v>122</v>
      </c>
      <c r="C53" s="286"/>
      <c r="D53" s="287"/>
      <c r="E53" s="129"/>
      <c r="F53" s="93"/>
      <c r="G53" s="94"/>
      <c r="H53" s="123"/>
      <c r="I53" s="118"/>
      <c r="J53" s="129"/>
      <c r="K53" s="93"/>
      <c r="L53" s="212"/>
      <c r="M53" s="123"/>
      <c r="N53" s="118"/>
      <c r="O53" s="129"/>
      <c r="P53" s="93"/>
      <c r="Q53" s="94"/>
      <c r="R53" s="123"/>
      <c r="S53" s="277"/>
      <c r="T53" s="373"/>
      <c r="U53" s="373"/>
      <c r="V53" s="373"/>
      <c r="W53" s="373"/>
      <c r="X53" s="373"/>
      <c r="Y53" s="373"/>
      <c r="Z53" s="373"/>
      <c r="AA53" s="373"/>
      <c r="AB53" s="373"/>
      <c r="AC53" s="373"/>
    </row>
    <row r="54" spans="1:29" s="8" customFormat="1" ht="15" customHeight="1">
      <c r="A54" s="146">
        <v>1</v>
      </c>
      <c r="B54" s="282" t="s">
        <v>106</v>
      </c>
      <c r="C54" s="283"/>
      <c r="D54" s="284"/>
      <c r="E54" s="129"/>
      <c r="F54" s="93" t="s">
        <v>69</v>
      </c>
      <c r="G54" s="94">
        <v>2</v>
      </c>
      <c r="H54" s="44">
        <v>25000</v>
      </c>
      <c r="I54" s="118">
        <f t="shared" ref="I54:I55" si="14">H54*G54</f>
        <v>50000</v>
      </c>
      <c r="J54" s="129"/>
      <c r="K54" s="93" t="s">
        <v>69</v>
      </c>
      <c r="L54" s="212">
        <v>2</v>
      </c>
      <c r="M54" s="113">
        <v>43200</v>
      </c>
      <c r="N54" s="118">
        <f t="shared" ref="N54:N55" si="15">M54*L54</f>
        <v>86400</v>
      </c>
      <c r="O54" s="129"/>
      <c r="P54" s="93" t="s">
        <v>69</v>
      </c>
      <c r="Q54" s="94">
        <v>3</v>
      </c>
      <c r="R54" s="44">
        <v>21600</v>
      </c>
      <c r="S54" s="277">
        <f t="shared" ref="S54:S55" si="16">R54*Q54</f>
        <v>64800</v>
      </c>
      <c r="T54" s="373"/>
      <c r="U54" s="373"/>
      <c r="V54" s="373"/>
      <c r="W54" s="373"/>
      <c r="X54" s="373"/>
      <c r="Y54" s="373"/>
      <c r="Z54" s="373"/>
      <c r="AA54" s="373"/>
      <c r="AB54" s="373"/>
      <c r="AC54" s="373"/>
    </row>
    <row r="55" spans="1:29" s="8" customFormat="1" ht="15" customHeight="1">
      <c r="A55" s="146">
        <v>2</v>
      </c>
      <c r="B55" s="282" t="s">
        <v>123</v>
      </c>
      <c r="C55" s="283"/>
      <c r="D55" s="284"/>
      <c r="E55" s="129"/>
      <c r="F55" s="93" t="s">
        <v>98</v>
      </c>
      <c r="G55" s="94">
        <v>16</v>
      </c>
      <c r="H55" s="44">
        <v>4000</v>
      </c>
      <c r="I55" s="118">
        <f t="shared" si="14"/>
        <v>64000</v>
      </c>
      <c r="J55" s="129"/>
      <c r="K55" s="93" t="s">
        <v>98</v>
      </c>
      <c r="L55" s="212">
        <v>16</v>
      </c>
      <c r="M55" s="113">
        <v>9180</v>
      </c>
      <c r="N55" s="118">
        <f t="shared" si="15"/>
        <v>146880</v>
      </c>
      <c r="O55" s="129"/>
      <c r="P55" s="93" t="s">
        <v>98</v>
      </c>
      <c r="Q55" s="94">
        <v>16</v>
      </c>
      <c r="R55" s="44">
        <v>2100</v>
      </c>
      <c r="S55" s="277">
        <f t="shared" si="16"/>
        <v>33600</v>
      </c>
      <c r="T55" s="373"/>
      <c r="U55" s="373"/>
      <c r="V55" s="373"/>
      <c r="W55" s="373"/>
      <c r="X55" s="373"/>
      <c r="Y55" s="373"/>
      <c r="Z55" s="373"/>
      <c r="AA55" s="373"/>
      <c r="AB55" s="373"/>
      <c r="AC55" s="373"/>
    </row>
    <row r="56" spans="1:29" s="8" customFormat="1" ht="15" customHeight="1">
      <c r="A56" s="146"/>
      <c r="B56" s="297" t="s">
        <v>47</v>
      </c>
      <c r="C56" s="298"/>
      <c r="D56" s="299"/>
      <c r="E56" s="129"/>
      <c r="F56" s="93"/>
      <c r="G56" s="94"/>
      <c r="H56" s="123"/>
      <c r="I56" s="119">
        <f>SUM(I54:I55)</f>
        <v>114000</v>
      </c>
      <c r="J56" s="129"/>
      <c r="K56" s="93"/>
      <c r="L56" s="212"/>
      <c r="M56" s="123"/>
      <c r="N56" s="119">
        <f>SUM(N54:N55)</f>
        <v>233280</v>
      </c>
      <c r="O56" s="129"/>
      <c r="P56" s="93"/>
      <c r="Q56" s="94"/>
      <c r="R56" s="123"/>
      <c r="S56" s="280">
        <f>SUM(S54:S55)</f>
        <v>98400</v>
      </c>
      <c r="T56" s="373"/>
      <c r="U56" s="373"/>
      <c r="V56" s="373"/>
      <c r="W56" s="373"/>
      <c r="X56" s="373"/>
      <c r="Y56" s="373"/>
      <c r="Z56" s="373"/>
      <c r="AA56" s="373"/>
      <c r="AB56" s="373"/>
      <c r="AC56" s="373"/>
    </row>
    <row r="57" spans="1:29" s="8" customFormat="1" ht="15" customHeight="1">
      <c r="A57" s="147"/>
      <c r="B57" s="185"/>
      <c r="C57" s="186"/>
      <c r="D57" s="187"/>
      <c r="E57" s="129"/>
      <c r="F57" s="93"/>
      <c r="G57" s="94"/>
      <c r="H57" s="123"/>
      <c r="I57" s="118"/>
      <c r="J57" s="129"/>
      <c r="K57" s="93"/>
      <c r="L57" s="212"/>
      <c r="M57" s="123"/>
      <c r="N57" s="118"/>
      <c r="O57" s="129"/>
      <c r="P57" s="93"/>
      <c r="Q57" s="94"/>
      <c r="R57" s="123"/>
      <c r="S57" s="277"/>
      <c r="T57" s="373"/>
      <c r="U57" s="373"/>
      <c r="V57" s="373"/>
      <c r="W57" s="373"/>
      <c r="X57" s="373"/>
      <c r="Y57" s="373"/>
      <c r="Z57" s="373"/>
      <c r="AA57" s="373"/>
      <c r="AB57" s="373"/>
      <c r="AC57" s="373"/>
    </row>
    <row r="58" spans="1:29" s="8" customFormat="1" ht="15" customHeight="1">
      <c r="A58" s="148" t="s">
        <v>130</v>
      </c>
      <c r="B58" s="285" t="s">
        <v>127</v>
      </c>
      <c r="C58" s="286"/>
      <c r="D58" s="287"/>
      <c r="E58" s="129"/>
      <c r="F58" s="93"/>
      <c r="G58" s="94"/>
      <c r="H58" s="123"/>
      <c r="I58" s="118"/>
      <c r="J58" s="129"/>
      <c r="K58" s="93"/>
      <c r="L58" s="212"/>
      <c r="M58" s="123"/>
      <c r="N58" s="118"/>
      <c r="O58" s="129"/>
      <c r="P58" s="93"/>
      <c r="Q58" s="94"/>
      <c r="R58" s="123"/>
      <c r="S58" s="277"/>
      <c r="T58" s="373"/>
      <c r="U58" s="373"/>
      <c r="V58" s="373"/>
      <c r="W58" s="373"/>
      <c r="X58" s="373"/>
      <c r="Y58" s="373"/>
      <c r="Z58" s="373"/>
      <c r="AA58" s="373"/>
      <c r="AB58" s="373"/>
      <c r="AC58" s="373"/>
    </row>
    <row r="59" spans="1:29" s="8" customFormat="1" ht="15" customHeight="1">
      <c r="A59" s="146">
        <v>1</v>
      </c>
      <c r="B59" s="282" t="s">
        <v>128</v>
      </c>
      <c r="C59" s="283"/>
      <c r="D59" s="284"/>
      <c r="E59" s="129"/>
      <c r="F59" s="93"/>
      <c r="G59" s="94"/>
      <c r="H59" s="44"/>
      <c r="I59" s="118">
        <f t="shared" ref="I59:I60" si="17">H59*G59</f>
        <v>0</v>
      </c>
      <c r="J59" s="129"/>
      <c r="K59" s="93"/>
      <c r="L59" s="212"/>
      <c r="M59" s="44"/>
      <c r="N59" s="118">
        <f t="shared" ref="N59:N60" si="18">M59*L59</f>
        <v>0</v>
      </c>
      <c r="O59" s="129"/>
      <c r="P59" s="93"/>
      <c r="Q59" s="94"/>
      <c r="R59" s="44"/>
      <c r="S59" s="277">
        <f t="shared" ref="S59:S60" si="19">R59*Q59</f>
        <v>0</v>
      </c>
      <c r="T59" s="373"/>
      <c r="U59" s="373"/>
      <c r="V59" s="373"/>
      <c r="W59" s="373"/>
      <c r="X59" s="373"/>
      <c r="Y59" s="373"/>
      <c r="Z59" s="373"/>
      <c r="AA59" s="373"/>
      <c r="AB59" s="373"/>
      <c r="AC59" s="373"/>
    </row>
    <row r="60" spans="1:29" s="8" customFormat="1" ht="15" customHeight="1">
      <c r="A60" s="146">
        <v>2</v>
      </c>
      <c r="B60" s="282" t="s">
        <v>129</v>
      </c>
      <c r="C60" s="283"/>
      <c r="D60" s="284"/>
      <c r="E60" s="129"/>
      <c r="F60" s="93" t="s">
        <v>12</v>
      </c>
      <c r="G60" s="94">
        <v>1</v>
      </c>
      <c r="H60" s="44">
        <v>100000</v>
      </c>
      <c r="I60" s="118">
        <f t="shared" si="17"/>
        <v>100000</v>
      </c>
      <c r="J60" s="129"/>
      <c r="K60" s="93" t="s">
        <v>12</v>
      </c>
      <c r="L60" s="212">
        <v>1</v>
      </c>
      <c r="M60" s="113">
        <v>74250</v>
      </c>
      <c r="N60" s="118">
        <f t="shared" si="18"/>
        <v>74250</v>
      </c>
      <c r="O60" s="129"/>
      <c r="P60" s="93" t="s">
        <v>12</v>
      </c>
      <c r="Q60" s="94">
        <v>1</v>
      </c>
      <c r="R60" s="44">
        <v>322200</v>
      </c>
      <c r="S60" s="277">
        <f t="shared" si="19"/>
        <v>322200</v>
      </c>
      <c r="T60" s="373"/>
      <c r="U60" s="373"/>
      <c r="V60" s="373"/>
      <c r="W60" s="373"/>
      <c r="X60" s="373"/>
      <c r="Y60" s="373"/>
      <c r="Z60" s="373"/>
      <c r="AA60" s="373"/>
      <c r="AB60" s="373"/>
      <c r="AC60" s="373"/>
    </row>
    <row r="61" spans="1:29" s="8" customFormat="1" ht="15" customHeight="1">
      <c r="A61" s="146"/>
      <c r="B61" s="297" t="s">
        <v>47</v>
      </c>
      <c r="C61" s="298"/>
      <c r="D61" s="299"/>
      <c r="E61" s="129"/>
      <c r="F61" s="93"/>
      <c r="G61" s="94"/>
      <c r="H61" s="123"/>
      <c r="I61" s="119">
        <f>SUM(I59:I60)</f>
        <v>100000</v>
      </c>
      <c r="J61" s="129"/>
      <c r="K61" s="93"/>
      <c r="L61" s="94"/>
      <c r="M61" s="123"/>
      <c r="N61" s="119">
        <f>SUM(N59:N60)</f>
        <v>74250</v>
      </c>
      <c r="O61" s="129"/>
      <c r="P61" s="93"/>
      <c r="Q61" s="94"/>
      <c r="R61" s="123"/>
      <c r="S61" s="280">
        <f>SUM(S59:S60)</f>
        <v>322200</v>
      </c>
      <c r="T61" s="373"/>
      <c r="U61" s="373"/>
      <c r="V61" s="373"/>
      <c r="W61" s="373"/>
      <c r="X61" s="373"/>
      <c r="Y61" s="373"/>
      <c r="Z61" s="373"/>
      <c r="AA61" s="373"/>
      <c r="AB61" s="373"/>
      <c r="AC61" s="373"/>
    </row>
    <row r="62" spans="1:29" s="8" customFormat="1" ht="15" customHeight="1">
      <c r="A62" s="147"/>
      <c r="B62" s="205"/>
      <c r="C62" s="206"/>
      <c r="D62" s="207"/>
      <c r="E62" s="129"/>
      <c r="F62" s="93"/>
      <c r="G62" s="94"/>
      <c r="H62" s="123"/>
      <c r="I62" s="118"/>
      <c r="J62" s="129"/>
      <c r="K62" s="93"/>
      <c r="L62" s="94"/>
      <c r="M62" s="123"/>
      <c r="N62" s="118"/>
      <c r="O62" s="129"/>
      <c r="P62" s="93"/>
      <c r="Q62" s="94"/>
      <c r="R62" s="123"/>
      <c r="S62" s="277"/>
      <c r="T62" s="373"/>
      <c r="U62" s="373"/>
      <c r="V62" s="373"/>
      <c r="W62" s="373"/>
      <c r="X62" s="373"/>
      <c r="Y62" s="373"/>
      <c r="Z62" s="373"/>
      <c r="AA62" s="373"/>
      <c r="AB62" s="373"/>
      <c r="AC62" s="373"/>
    </row>
    <row r="63" spans="1:29" s="8" customFormat="1" ht="15" customHeight="1">
      <c r="A63" s="149" t="s">
        <v>131</v>
      </c>
      <c r="B63" s="316" t="s">
        <v>115</v>
      </c>
      <c r="C63" s="293"/>
      <c r="D63" s="294"/>
      <c r="E63" s="130"/>
      <c r="F63" s="95"/>
      <c r="G63" s="96"/>
      <c r="H63" s="112"/>
      <c r="I63" s="109"/>
      <c r="J63" s="130"/>
      <c r="K63" s="95"/>
      <c r="L63" s="96"/>
      <c r="M63" s="112"/>
      <c r="N63" s="109"/>
      <c r="O63" s="130"/>
      <c r="P63" s="95"/>
      <c r="Q63" s="96"/>
      <c r="R63" s="112"/>
      <c r="S63" s="277"/>
      <c r="T63" s="373"/>
      <c r="U63" s="373"/>
      <c r="V63" s="373"/>
      <c r="W63" s="373"/>
      <c r="X63" s="373"/>
      <c r="Y63" s="373"/>
      <c r="Z63" s="373"/>
      <c r="AA63" s="373"/>
      <c r="AB63" s="373"/>
      <c r="AC63" s="373"/>
    </row>
    <row r="64" spans="1:29" s="8" customFormat="1" ht="15" customHeight="1">
      <c r="A64" s="146">
        <v>1</v>
      </c>
      <c r="B64" s="290" t="s">
        <v>48</v>
      </c>
      <c r="C64" s="293"/>
      <c r="D64" s="294"/>
      <c r="E64" s="131"/>
      <c r="F64" s="97" t="s">
        <v>43</v>
      </c>
      <c r="G64" s="98">
        <v>300</v>
      </c>
      <c r="H64" s="113">
        <v>95</v>
      </c>
      <c r="I64" s="109">
        <f t="shared" ref="I64:I68" si="20">G64*H64</f>
        <v>28500</v>
      </c>
      <c r="J64" s="131"/>
      <c r="K64" s="97" t="s">
        <v>43</v>
      </c>
      <c r="L64" s="131">
        <v>300</v>
      </c>
      <c r="M64" s="113">
        <v>40.5</v>
      </c>
      <c r="N64" s="109">
        <f t="shared" ref="N64:N73" si="21">L64*M64</f>
        <v>12150</v>
      </c>
      <c r="O64" s="131"/>
      <c r="P64" s="97" t="s">
        <v>43</v>
      </c>
      <c r="Q64" s="98">
        <v>350</v>
      </c>
      <c r="R64" s="113">
        <v>54</v>
      </c>
      <c r="S64" s="277">
        <f t="shared" ref="S64:S73" si="22">Q64*R64</f>
        <v>18900</v>
      </c>
      <c r="T64" s="373"/>
      <c r="U64" s="373"/>
      <c r="V64" s="373"/>
      <c r="W64" s="373"/>
      <c r="X64" s="373"/>
      <c r="Y64" s="373"/>
      <c r="Z64" s="373"/>
      <c r="AA64" s="373"/>
      <c r="AB64" s="373"/>
      <c r="AC64" s="373"/>
    </row>
    <row r="65" spans="1:29" s="8" customFormat="1" ht="15" customHeight="1">
      <c r="A65" s="146">
        <v>2</v>
      </c>
      <c r="B65" s="290" t="s">
        <v>49</v>
      </c>
      <c r="C65" s="293"/>
      <c r="D65" s="294"/>
      <c r="E65" s="131"/>
      <c r="F65" s="97" t="s">
        <v>43</v>
      </c>
      <c r="G65" s="98">
        <v>15</v>
      </c>
      <c r="H65" s="113">
        <v>95</v>
      </c>
      <c r="I65" s="109">
        <f t="shared" si="20"/>
        <v>1425</v>
      </c>
      <c r="J65" s="131"/>
      <c r="K65" s="97" t="s">
        <v>43</v>
      </c>
      <c r="L65" s="131">
        <v>100</v>
      </c>
      <c r="M65" s="113">
        <v>40.5</v>
      </c>
      <c r="N65" s="109">
        <f t="shared" si="21"/>
        <v>4050</v>
      </c>
      <c r="O65" s="131"/>
      <c r="P65" s="97" t="s">
        <v>43</v>
      </c>
      <c r="Q65" s="98">
        <v>30</v>
      </c>
      <c r="R65" s="113">
        <v>54</v>
      </c>
      <c r="S65" s="277">
        <f t="shared" si="22"/>
        <v>1620</v>
      </c>
      <c r="T65" s="373"/>
      <c r="U65" s="373"/>
      <c r="V65" s="373"/>
      <c r="W65" s="373"/>
      <c r="X65" s="373"/>
      <c r="Y65" s="373"/>
      <c r="Z65" s="373"/>
      <c r="AA65" s="373"/>
      <c r="AB65" s="373"/>
      <c r="AC65" s="373"/>
    </row>
    <row r="66" spans="1:29" s="8" customFormat="1" ht="15" customHeight="1">
      <c r="A66" s="146">
        <v>3</v>
      </c>
      <c r="B66" s="290" t="s">
        <v>71</v>
      </c>
      <c r="C66" s="293"/>
      <c r="D66" s="294"/>
      <c r="E66" s="131"/>
      <c r="F66" s="97" t="s">
        <v>43</v>
      </c>
      <c r="G66" s="98">
        <v>40</v>
      </c>
      <c r="H66" s="113">
        <v>150</v>
      </c>
      <c r="I66" s="109">
        <f t="shared" si="20"/>
        <v>6000</v>
      </c>
      <c r="J66" s="131"/>
      <c r="K66" s="97" t="s">
        <v>43</v>
      </c>
      <c r="L66" s="131">
        <v>5</v>
      </c>
      <c r="M66" s="113">
        <v>162</v>
      </c>
      <c r="N66" s="109">
        <f t="shared" si="21"/>
        <v>810</v>
      </c>
      <c r="O66" s="131"/>
      <c r="P66" s="97" t="s">
        <v>43</v>
      </c>
      <c r="Q66" s="98">
        <v>30</v>
      </c>
      <c r="R66" s="113">
        <v>120</v>
      </c>
      <c r="S66" s="277">
        <f t="shared" si="22"/>
        <v>3600</v>
      </c>
      <c r="T66" s="373"/>
      <c r="U66" s="373"/>
      <c r="V66" s="373"/>
      <c r="W66" s="373"/>
      <c r="X66" s="373"/>
      <c r="Y66" s="373"/>
      <c r="Z66" s="373"/>
      <c r="AA66" s="373"/>
      <c r="AB66" s="373"/>
      <c r="AC66" s="373"/>
    </row>
    <row r="67" spans="1:29" s="8" customFormat="1" ht="15" customHeight="1">
      <c r="A67" s="146">
        <v>4</v>
      </c>
      <c r="B67" s="290" t="s">
        <v>84</v>
      </c>
      <c r="C67" s="293"/>
      <c r="D67" s="294"/>
      <c r="E67" s="131"/>
      <c r="F67" s="99" t="s">
        <v>42</v>
      </c>
      <c r="G67" s="100">
        <v>30</v>
      </c>
      <c r="H67" s="108">
        <v>720</v>
      </c>
      <c r="I67" s="109">
        <f t="shared" si="20"/>
        <v>21600</v>
      </c>
      <c r="J67" s="131"/>
      <c r="K67" s="99" t="s">
        <v>42</v>
      </c>
      <c r="L67" s="131">
        <v>5</v>
      </c>
      <c r="M67" s="113">
        <v>945</v>
      </c>
      <c r="N67" s="109">
        <f t="shared" si="21"/>
        <v>4725</v>
      </c>
      <c r="O67" s="131"/>
      <c r="P67" s="99" t="s">
        <v>42</v>
      </c>
      <c r="Q67" s="100">
        <v>25</v>
      </c>
      <c r="R67" s="108">
        <v>2580</v>
      </c>
      <c r="S67" s="277">
        <f t="shared" si="22"/>
        <v>64500</v>
      </c>
      <c r="T67" s="373"/>
      <c r="U67" s="373"/>
      <c r="V67" s="373"/>
      <c r="W67" s="373"/>
      <c r="X67" s="373"/>
      <c r="Y67" s="373"/>
      <c r="Z67" s="373"/>
      <c r="AA67" s="373"/>
      <c r="AB67" s="373"/>
      <c r="AC67" s="373"/>
    </row>
    <row r="68" spans="1:29" s="8" customFormat="1" ht="15" customHeight="1">
      <c r="A68" s="146">
        <v>5</v>
      </c>
      <c r="B68" s="290" t="s">
        <v>85</v>
      </c>
      <c r="C68" s="293"/>
      <c r="D68" s="294"/>
      <c r="E68" s="131"/>
      <c r="F68" s="97" t="s">
        <v>86</v>
      </c>
      <c r="G68" s="98">
        <v>2</v>
      </c>
      <c r="H68" s="113">
        <v>1150</v>
      </c>
      <c r="I68" s="109">
        <f t="shared" si="20"/>
        <v>2300</v>
      </c>
      <c r="J68" s="131"/>
      <c r="K68" s="97" t="s">
        <v>86</v>
      </c>
      <c r="L68" s="131">
        <v>3</v>
      </c>
      <c r="M68" s="113">
        <v>1620</v>
      </c>
      <c r="N68" s="109">
        <f t="shared" si="21"/>
        <v>4860</v>
      </c>
      <c r="O68" s="131"/>
      <c r="P68" s="97" t="s">
        <v>86</v>
      </c>
      <c r="Q68" s="98">
        <v>6</v>
      </c>
      <c r="R68" s="113">
        <v>780</v>
      </c>
      <c r="S68" s="277">
        <f t="shared" si="22"/>
        <v>4680</v>
      </c>
      <c r="T68" s="373"/>
      <c r="U68" s="373"/>
      <c r="V68" s="373"/>
      <c r="W68" s="373"/>
      <c r="X68" s="373"/>
      <c r="Y68" s="373"/>
      <c r="Z68" s="373"/>
      <c r="AA68" s="373"/>
      <c r="AB68" s="373"/>
      <c r="AC68" s="373"/>
    </row>
    <row r="69" spans="1:29" s="8" customFormat="1" ht="15" customHeight="1">
      <c r="A69" s="146">
        <v>6</v>
      </c>
      <c r="B69" s="290" t="s">
        <v>81</v>
      </c>
      <c r="C69" s="291"/>
      <c r="D69" s="292"/>
      <c r="E69" s="131"/>
      <c r="F69" s="97" t="s">
        <v>50</v>
      </c>
      <c r="G69" s="101">
        <v>50</v>
      </c>
      <c r="H69" s="113">
        <v>3000</v>
      </c>
      <c r="I69" s="109">
        <f t="shared" ref="I69:I73" si="23">G69*H69</f>
        <v>150000</v>
      </c>
      <c r="J69" s="131"/>
      <c r="K69" s="97" t="s">
        <v>50</v>
      </c>
      <c r="L69" s="131">
        <v>7</v>
      </c>
      <c r="M69" s="113">
        <v>4860</v>
      </c>
      <c r="N69" s="109">
        <f t="shared" si="21"/>
        <v>34020</v>
      </c>
      <c r="O69" s="131"/>
      <c r="P69" s="97" t="s">
        <v>50</v>
      </c>
      <c r="Q69" s="101">
        <v>50</v>
      </c>
      <c r="R69" s="113">
        <v>4440</v>
      </c>
      <c r="S69" s="277">
        <f t="shared" si="22"/>
        <v>222000</v>
      </c>
      <c r="T69" s="373"/>
      <c r="U69" s="373"/>
      <c r="V69" s="373"/>
      <c r="W69" s="373"/>
      <c r="X69" s="373"/>
      <c r="Y69" s="373"/>
      <c r="Z69" s="373"/>
      <c r="AA69" s="373"/>
      <c r="AB69" s="373"/>
      <c r="AC69" s="373"/>
    </row>
    <row r="70" spans="1:29" s="8" customFormat="1" ht="15" customHeight="1">
      <c r="A70" s="146">
        <v>7</v>
      </c>
      <c r="B70" s="296" t="s">
        <v>95</v>
      </c>
      <c r="C70" s="293"/>
      <c r="D70" s="293"/>
      <c r="E70" s="131"/>
      <c r="F70" s="97" t="s">
        <v>43</v>
      </c>
      <c r="G70" s="101">
        <v>10</v>
      </c>
      <c r="H70" s="113">
        <v>336</v>
      </c>
      <c r="I70" s="109">
        <f t="shared" si="23"/>
        <v>3360</v>
      </c>
      <c r="J70" s="131"/>
      <c r="K70" s="97" t="s">
        <v>43</v>
      </c>
      <c r="L70" s="131">
        <v>30</v>
      </c>
      <c r="M70" s="113">
        <v>945</v>
      </c>
      <c r="N70" s="109">
        <f t="shared" si="21"/>
        <v>28350</v>
      </c>
      <c r="O70" s="131"/>
      <c r="P70" s="97" t="s">
        <v>43</v>
      </c>
      <c r="Q70" s="101">
        <v>50</v>
      </c>
      <c r="R70" s="113">
        <v>420</v>
      </c>
      <c r="S70" s="277">
        <f t="shared" si="22"/>
        <v>21000</v>
      </c>
      <c r="T70" s="373"/>
      <c r="U70" s="373"/>
      <c r="V70" s="373"/>
      <c r="W70" s="373"/>
      <c r="X70" s="373"/>
      <c r="Y70" s="373"/>
      <c r="Z70" s="373"/>
      <c r="AA70" s="373"/>
      <c r="AB70" s="373"/>
      <c r="AC70" s="373"/>
    </row>
    <row r="71" spans="1:29" s="8" customFormat="1" ht="15" customHeight="1">
      <c r="A71" s="146">
        <v>8</v>
      </c>
      <c r="B71" s="296" t="s">
        <v>96</v>
      </c>
      <c r="C71" s="293"/>
      <c r="D71" s="293"/>
      <c r="E71" s="131"/>
      <c r="F71" s="97" t="s">
        <v>43</v>
      </c>
      <c r="G71" s="101">
        <v>10</v>
      </c>
      <c r="H71" s="113">
        <v>336</v>
      </c>
      <c r="I71" s="109">
        <f t="shared" si="23"/>
        <v>3360</v>
      </c>
      <c r="J71" s="131"/>
      <c r="K71" s="97" t="s">
        <v>43</v>
      </c>
      <c r="L71" s="131">
        <v>3</v>
      </c>
      <c r="M71" s="113">
        <v>1215</v>
      </c>
      <c r="N71" s="109">
        <f t="shared" si="21"/>
        <v>3645</v>
      </c>
      <c r="O71" s="131"/>
      <c r="P71" s="97" t="s">
        <v>43</v>
      </c>
      <c r="Q71" s="101">
        <v>4</v>
      </c>
      <c r="R71" s="113">
        <v>3000</v>
      </c>
      <c r="S71" s="277">
        <f t="shared" si="22"/>
        <v>12000</v>
      </c>
      <c r="T71" s="373"/>
      <c r="U71" s="373"/>
      <c r="V71" s="373"/>
      <c r="W71" s="373"/>
      <c r="X71" s="373"/>
      <c r="Y71" s="373"/>
      <c r="Z71" s="373"/>
      <c r="AA71" s="373"/>
      <c r="AB71" s="373"/>
      <c r="AC71" s="373"/>
    </row>
    <row r="72" spans="1:29" s="8" customFormat="1" ht="15" customHeight="1">
      <c r="A72" s="146">
        <v>9</v>
      </c>
      <c r="B72" s="296" t="s">
        <v>97</v>
      </c>
      <c r="C72" s="293"/>
      <c r="D72" s="293"/>
      <c r="E72" s="131"/>
      <c r="F72" s="97" t="s">
        <v>43</v>
      </c>
      <c r="G72" s="101">
        <v>10</v>
      </c>
      <c r="H72" s="113">
        <v>600</v>
      </c>
      <c r="I72" s="109">
        <f t="shared" si="23"/>
        <v>6000</v>
      </c>
      <c r="J72" s="131"/>
      <c r="K72" s="97" t="s">
        <v>43</v>
      </c>
      <c r="L72" s="131">
        <v>10</v>
      </c>
      <c r="M72" s="113">
        <v>384.75</v>
      </c>
      <c r="N72" s="109">
        <f t="shared" si="21"/>
        <v>3847.5</v>
      </c>
      <c r="O72" s="131"/>
      <c r="P72" s="97" t="s">
        <v>43</v>
      </c>
      <c r="Q72" s="101">
        <v>4</v>
      </c>
      <c r="R72" s="113">
        <v>2400</v>
      </c>
      <c r="S72" s="277">
        <f t="shared" si="22"/>
        <v>9600</v>
      </c>
      <c r="T72" s="373"/>
      <c r="U72" s="373"/>
      <c r="V72" s="373"/>
      <c r="W72" s="373"/>
      <c r="X72" s="373"/>
      <c r="Y72" s="373"/>
      <c r="Z72" s="373"/>
      <c r="AA72" s="373"/>
      <c r="AB72" s="373"/>
      <c r="AC72" s="373"/>
    </row>
    <row r="73" spans="1:29" s="8" customFormat="1" ht="15" customHeight="1">
      <c r="A73" s="146">
        <v>10</v>
      </c>
      <c r="B73" s="295" t="s">
        <v>61</v>
      </c>
      <c r="C73" s="293"/>
      <c r="D73" s="294"/>
      <c r="E73" s="131"/>
      <c r="F73" s="97" t="s">
        <v>12</v>
      </c>
      <c r="G73" s="101">
        <v>1</v>
      </c>
      <c r="H73" s="113">
        <v>20000</v>
      </c>
      <c r="I73" s="109">
        <f t="shared" si="23"/>
        <v>20000</v>
      </c>
      <c r="J73" s="131"/>
      <c r="K73" s="97" t="s">
        <v>12</v>
      </c>
      <c r="L73" s="131">
        <v>1</v>
      </c>
      <c r="M73" s="113">
        <v>4050</v>
      </c>
      <c r="N73" s="109">
        <f t="shared" si="21"/>
        <v>4050</v>
      </c>
      <c r="O73" s="131"/>
      <c r="P73" s="97" t="s">
        <v>12</v>
      </c>
      <c r="Q73" s="101">
        <v>1</v>
      </c>
      <c r="R73" s="113">
        <v>48000</v>
      </c>
      <c r="S73" s="277">
        <f t="shared" si="22"/>
        <v>48000</v>
      </c>
      <c r="T73" s="373"/>
      <c r="U73" s="373"/>
      <c r="V73" s="373"/>
      <c r="W73" s="373"/>
      <c r="X73" s="373"/>
      <c r="Y73" s="373"/>
      <c r="Z73" s="373"/>
      <c r="AA73" s="373"/>
      <c r="AB73" s="373"/>
      <c r="AC73" s="373"/>
    </row>
    <row r="74" spans="1:29" s="8" customFormat="1" ht="15" customHeight="1">
      <c r="A74" s="146"/>
      <c r="B74" s="297" t="s">
        <v>47</v>
      </c>
      <c r="C74" s="298"/>
      <c r="D74" s="299"/>
      <c r="E74" s="129"/>
      <c r="F74" s="93"/>
      <c r="G74" s="94"/>
      <c r="H74" s="123"/>
      <c r="I74" s="119">
        <f>SUM(I64:I73)</f>
        <v>242545</v>
      </c>
      <c r="J74" s="129"/>
      <c r="K74" s="93"/>
      <c r="L74" s="94"/>
      <c r="M74" s="123"/>
      <c r="N74" s="119">
        <f>SUM(N64:N73)</f>
        <v>100507.5</v>
      </c>
      <c r="O74" s="129"/>
      <c r="P74" s="93"/>
      <c r="Q74" s="94"/>
      <c r="R74" s="123"/>
      <c r="S74" s="280">
        <f>SUM(S64:S73)</f>
        <v>405900</v>
      </c>
      <c r="T74" s="373"/>
      <c r="U74" s="373"/>
      <c r="V74" s="373"/>
      <c r="W74" s="373"/>
      <c r="X74" s="373"/>
      <c r="Y74" s="373"/>
      <c r="Z74" s="373"/>
      <c r="AA74" s="373"/>
      <c r="AB74" s="373"/>
      <c r="AC74" s="373"/>
    </row>
    <row r="75" spans="1:29" s="8" customFormat="1" ht="15" customHeight="1">
      <c r="A75" s="146"/>
      <c r="B75" s="188"/>
      <c r="C75" s="189"/>
      <c r="D75" s="190"/>
      <c r="E75" s="131"/>
      <c r="F75" s="97"/>
      <c r="G75" s="198"/>
      <c r="H75" s="113"/>
      <c r="I75" s="109"/>
      <c r="J75" s="131"/>
      <c r="K75" s="97"/>
      <c r="L75" s="198"/>
      <c r="M75" s="113"/>
      <c r="N75" s="109"/>
      <c r="O75" s="131"/>
      <c r="P75" s="97"/>
      <c r="Q75" s="198"/>
      <c r="R75" s="113"/>
      <c r="S75" s="277"/>
      <c r="T75" s="373"/>
      <c r="U75" s="373"/>
      <c r="V75" s="373"/>
      <c r="W75" s="373"/>
      <c r="X75" s="373"/>
      <c r="Y75" s="373"/>
      <c r="Z75" s="373"/>
      <c r="AA75" s="373"/>
      <c r="AB75" s="373"/>
      <c r="AC75" s="373"/>
    </row>
    <row r="76" spans="1:29" s="8" customFormat="1" ht="15" customHeight="1">
      <c r="A76" s="149" t="s">
        <v>132</v>
      </c>
      <c r="B76" s="316" t="s">
        <v>124</v>
      </c>
      <c r="C76" s="293"/>
      <c r="D76" s="294"/>
      <c r="E76" s="130"/>
      <c r="F76" s="97"/>
      <c r="G76" s="96"/>
      <c r="H76" s="112"/>
      <c r="I76" s="109"/>
      <c r="J76" s="130"/>
      <c r="K76" s="97"/>
      <c r="L76" s="96"/>
      <c r="M76" s="112"/>
      <c r="N76" s="109"/>
      <c r="O76" s="130"/>
      <c r="P76" s="97"/>
      <c r="Q76" s="96"/>
      <c r="R76" s="112"/>
      <c r="S76" s="277"/>
      <c r="T76" s="373"/>
      <c r="U76" s="373"/>
      <c r="V76" s="373"/>
      <c r="W76" s="373"/>
      <c r="X76" s="373"/>
      <c r="Y76" s="373"/>
      <c r="Z76" s="373"/>
      <c r="AA76" s="373"/>
      <c r="AB76" s="373"/>
      <c r="AC76" s="373"/>
    </row>
    <row r="77" spans="1:29" s="8" customFormat="1" ht="15" customHeight="1">
      <c r="A77" s="146"/>
      <c r="B77" s="295" t="s">
        <v>90</v>
      </c>
      <c r="C77" s="293"/>
      <c r="D77" s="294"/>
      <c r="E77" s="184">
        <v>1</v>
      </c>
      <c r="F77" s="97" t="s">
        <v>10</v>
      </c>
      <c r="G77" s="124">
        <v>7</v>
      </c>
      <c r="H77" s="113">
        <v>2010</v>
      </c>
      <c r="I77" s="109">
        <f t="shared" ref="I77:I81" si="24">H77*G77*E77</f>
        <v>14070</v>
      </c>
      <c r="J77" s="131">
        <v>1</v>
      </c>
      <c r="K77" s="97" t="s">
        <v>10</v>
      </c>
      <c r="L77" s="184">
        <v>15</v>
      </c>
      <c r="M77" s="113">
        <v>4252.5</v>
      </c>
      <c r="N77" s="109">
        <f t="shared" ref="N77:N81" si="25">M77*L77*J77</f>
        <v>63787.5</v>
      </c>
      <c r="O77" s="184">
        <v>1</v>
      </c>
      <c r="P77" s="97" t="s">
        <v>10</v>
      </c>
      <c r="Q77" s="124">
        <v>15</v>
      </c>
      <c r="R77" s="113">
        <v>2160</v>
      </c>
      <c r="S77" s="277">
        <f t="shared" ref="S77:S81" si="26">R77*Q77*O77</f>
        <v>32400</v>
      </c>
      <c r="T77" s="373"/>
      <c r="U77" s="373"/>
      <c r="V77" s="373"/>
      <c r="W77" s="373"/>
      <c r="X77" s="373"/>
      <c r="Y77" s="373"/>
      <c r="Z77" s="373"/>
      <c r="AA77" s="373"/>
      <c r="AB77" s="373"/>
      <c r="AC77" s="373"/>
    </row>
    <row r="78" spans="1:29" s="8" customFormat="1" ht="15" customHeight="1">
      <c r="A78" s="146"/>
      <c r="B78" s="295" t="s">
        <v>91</v>
      </c>
      <c r="C78" s="293"/>
      <c r="D78" s="294"/>
      <c r="E78" s="184">
        <v>1</v>
      </c>
      <c r="F78" s="97" t="s">
        <v>10</v>
      </c>
      <c r="G78" s="124">
        <v>7</v>
      </c>
      <c r="H78" s="113">
        <v>2010</v>
      </c>
      <c r="I78" s="109">
        <f t="shared" si="24"/>
        <v>14070</v>
      </c>
      <c r="J78" s="131">
        <v>1</v>
      </c>
      <c r="K78" s="97" t="s">
        <v>10</v>
      </c>
      <c r="L78" s="184">
        <f>L77</f>
        <v>15</v>
      </c>
      <c r="M78" s="113">
        <v>3037.5</v>
      </c>
      <c r="N78" s="109">
        <f t="shared" si="25"/>
        <v>45562.5</v>
      </c>
      <c r="O78" s="184">
        <v>1</v>
      </c>
      <c r="P78" s="97" t="s">
        <v>10</v>
      </c>
      <c r="Q78" s="124">
        <v>15</v>
      </c>
      <c r="R78" s="113">
        <v>1440</v>
      </c>
      <c r="S78" s="277">
        <f t="shared" si="26"/>
        <v>21600</v>
      </c>
      <c r="T78" s="373"/>
      <c r="U78" s="373"/>
      <c r="V78" s="373"/>
      <c r="W78" s="373"/>
      <c r="X78" s="373"/>
      <c r="Y78" s="373"/>
      <c r="Z78" s="373"/>
      <c r="AA78" s="373"/>
      <c r="AB78" s="373"/>
      <c r="AC78" s="373"/>
    </row>
    <row r="79" spans="1:29" s="8" customFormat="1" ht="15" customHeight="1">
      <c r="A79" s="146"/>
      <c r="B79" s="173" t="s">
        <v>62</v>
      </c>
      <c r="C79" s="174"/>
      <c r="D79" s="175"/>
      <c r="E79" s="184">
        <v>2</v>
      </c>
      <c r="F79" s="97" t="s">
        <v>10</v>
      </c>
      <c r="G79" s="124">
        <v>7</v>
      </c>
      <c r="H79" s="113">
        <v>1800</v>
      </c>
      <c r="I79" s="109">
        <f t="shared" si="24"/>
        <v>25200</v>
      </c>
      <c r="J79" s="131">
        <v>2</v>
      </c>
      <c r="K79" s="97" t="s">
        <v>10</v>
      </c>
      <c r="L79" s="184">
        <f>L78</f>
        <v>15</v>
      </c>
      <c r="M79" s="113">
        <v>1957.5</v>
      </c>
      <c r="N79" s="109">
        <f t="shared" si="25"/>
        <v>58725</v>
      </c>
      <c r="O79" s="184">
        <v>2</v>
      </c>
      <c r="P79" s="97" t="s">
        <v>10</v>
      </c>
      <c r="Q79" s="124">
        <v>15</v>
      </c>
      <c r="R79" s="113">
        <v>1320</v>
      </c>
      <c r="S79" s="277">
        <f t="shared" si="26"/>
        <v>39600</v>
      </c>
      <c r="T79" s="373"/>
      <c r="U79" s="373"/>
      <c r="V79" s="373"/>
      <c r="W79" s="373"/>
      <c r="X79" s="373"/>
      <c r="Y79" s="373"/>
      <c r="Z79" s="373"/>
      <c r="AA79" s="373"/>
      <c r="AB79" s="373"/>
      <c r="AC79" s="373"/>
    </row>
    <row r="80" spans="1:29" s="8" customFormat="1" ht="15" customHeight="1">
      <c r="A80" s="146"/>
      <c r="B80" s="295" t="s">
        <v>63</v>
      </c>
      <c r="C80" s="293"/>
      <c r="D80" s="294"/>
      <c r="E80" s="184">
        <v>2</v>
      </c>
      <c r="F80" s="97" t="s">
        <v>10</v>
      </c>
      <c r="G80" s="124">
        <v>7</v>
      </c>
      <c r="H80" s="113">
        <v>1800</v>
      </c>
      <c r="I80" s="109">
        <f t="shared" si="24"/>
        <v>25200</v>
      </c>
      <c r="J80" s="131">
        <v>2</v>
      </c>
      <c r="K80" s="97" t="s">
        <v>10</v>
      </c>
      <c r="L80" s="184">
        <f>L79</f>
        <v>15</v>
      </c>
      <c r="M80" s="113">
        <v>2295</v>
      </c>
      <c r="N80" s="109">
        <f t="shared" si="25"/>
        <v>68850</v>
      </c>
      <c r="O80" s="184">
        <v>2</v>
      </c>
      <c r="P80" s="97" t="s">
        <v>10</v>
      </c>
      <c r="Q80" s="124">
        <v>15</v>
      </c>
      <c r="R80" s="113">
        <v>1200</v>
      </c>
      <c r="S80" s="277">
        <f t="shared" si="26"/>
        <v>36000</v>
      </c>
      <c r="T80" s="373"/>
      <c r="U80" s="373"/>
      <c r="V80" s="373"/>
      <c r="W80" s="373"/>
      <c r="X80" s="373"/>
      <c r="Y80" s="373"/>
      <c r="Z80" s="373"/>
      <c r="AA80" s="373"/>
      <c r="AB80" s="373"/>
      <c r="AC80" s="373"/>
    </row>
    <row r="81" spans="1:29" s="8" customFormat="1" ht="15" customHeight="1">
      <c r="A81" s="146"/>
      <c r="B81" s="330" t="s">
        <v>51</v>
      </c>
      <c r="C81" s="293"/>
      <c r="D81" s="293"/>
      <c r="E81" s="184">
        <v>2</v>
      </c>
      <c r="F81" s="97" t="s">
        <v>10</v>
      </c>
      <c r="G81" s="124">
        <v>7</v>
      </c>
      <c r="H81" s="113">
        <v>1100</v>
      </c>
      <c r="I81" s="109">
        <f t="shared" si="24"/>
        <v>15400</v>
      </c>
      <c r="J81" s="131">
        <v>3</v>
      </c>
      <c r="K81" s="97" t="s">
        <v>10</v>
      </c>
      <c r="L81" s="184">
        <f>L80</f>
        <v>15</v>
      </c>
      <c r="M81" s="113">
        <v>1836</v>
      </c>
      <c r="N81" s="109">
        <f t="shared" si="25"/>
        <v>82620</v>
      </c>
      <c r="O81" s="184">
        <v>6</v>
      </c>
      <c r="P81" s="97" t="s">
        <v>10</v>
      </c>
      <c r="Q81" s="124">
        <v>15</v>
      </c>
      <c r="R81" s="113">
        <v>1020</v>
      </c>
      <c r="S81" s="277">
        <f t="shared" si="26"/>
        <v>91800</v>
      </c>
      <c r="T81" s="373"/>
      <c r="U81" s="373"/>
      <c r="V81" s="373"/>
      <c r="W81" s="373"/>
      <c r="X81" s="373"/>
      <c r="Y81" s="373"/>
      <c r="Z81" s="373"/>
      <c r="AA81" s="373"/>
      <c r="AB81" s="373"/>
      <c r="AC81" s="373"/>
    </row>
    <row r="82" spans="1:29" s="8" customFormat="1" ht="15" customHeight="1">
      <c r="A82" s="146"/>
      <c r="B82" s="324" t="s">
        <v>47</v>
      </c>
      <c r="C82" s="325"/>
      <c r="D82" s="326"/>
      <c r="E82" s="151">
        <f>SUM(E77:E81)</f>
        <v>8</v>
      </c>
      <c r="F82" s="97"/>
      <c r="G82" s="96"/>
      <c r="H82" s="112"/>
      <c r="I82" s="114">
        <f>SUM(I77:I81)</f>
        <v>93940</v>
      </c>
      <c r="J82" s="151">
        <f>SUM(J77:J81)</f>
        <v>9</v>
      </c>
      <c r="K82" s="97"/>
      <c r="L82" s="96"/>
      <c r="M82" s="112"/>
      <c r="N82" s="114">
        <f>SUM(N77:N81)</f>
        <v>319545</v>
      </c>
      <c r="O82" s="151">
        <f>SUM(O77:O81)</f>
        <v>12</v>
      </c>
      <c r="P82" s="97"/>
      <c r="Q82" s="96"/>
      <c r="R82" s="112"/>
      <c r="S82" s="276">
        <f>SUM(S77:S81)</f>
        <v>221400</v>
      </c>
      <c r="T82" s="373"/>
      <c r="U82" s="373"/>
      <c r="V82" s="373"/>
      <c r="W82" s="373"/>
      <c r="X82" s="373"/>
      <c r="Y82" s="373"/>
      <c r="Z82" s="373"/>
      <c r="AA82" s="373"/>
      <c r="AB82" s="373"/>
      <c r="AC82" s="373"/>
    </row>
    <row r="83" spans="1:29" s="8" customFormat="1" ht="15" customHeight="1">
      <c r="A83" s="146"/>
      <c r="B83" s="176"/>
      <c r="C83" s="177"/>
      <c r="D83" s="178"/>
      <c r="E83" s="130"/>
      <c r="F83" s="97"/>
      <c r="G83" s="96"/>
      <c r="H83" s="112"/>
      <c r="I83" s="114"/>
      <c r="J83" s="130"/>
      <c r="K83" s="97"/>
      <c r="L83" s="96"/>
      <c r="M83" s="112"/>
      <c r="N83" s="114"/>
      <c r="O83" s="130"/>
      <c r="P83" s="97"/>
      <c r="Q83" s="96"/>
      <c r="R83" s="112"/>
      <c r="S83" s="276"/>
      <c r="T83" s="373"/>
      <c r="U83" s="373"/>
      <c r="V83" s="373"/>
      <c r="W83" s="373"/>
      <c r="X83" s="373"/>
      <c r="Y83" s="373"/>
      <c r="Z83" s="373"/>
      <c r="AA83" s="373"/>
      <c r="AB83" s="373"/>
      <c r="AC83" s="373"/>
    </row>
    <row r="84" spans="1:29" s="8" customFormat="1" ht="32.25" customHeight="1">
      <c r="A84" s="149" t="s">
        <v>65</v>
      </c>
      <c r="B84" s="285" t="s">
        <v>140</v>
      </c>
      <c r="C84" s="288"/>
      <c r="D84" s="289"/>
      <c r="E84" s="130"/>
      <c r="F84" s="97"/>
      <c r="G84" s="96"/>
      <c r="H84" s="112"/>
      <c r="I84" s="109"/>
      <c r="J84" s="130"/>
      <c r="K84" s="97"/>
      <c r="L84" s="96"/>
      <c r="M84" s="112"/>
      <c r="N84" s="109"/>
      <c r="O84" s="130"/>
      <c r="P84" s="97"/>
      <c r="Q84" s="96"/>
      <c r="R84" s="112"/>
      <c r="S84" s="277"/>
      <c r="T84" s="373"/>
      <c r="U84" s="373"/>
      <c r="V84" s="373"/>
      <c r="W84" s="373"/>
      <c r="X84" s="373"/>
      <c r="Y84" s="373"/>
      <c r="Z84" s="373"/>
      <c r="AA84" s="373"/>
      <c r="AB84" s="373"/>
      <c r="AC84" s="373"/>
    </row>
    <row r="85" spans="1:29" s="8" customFormat="1" ht="15" customHeight="1">
      <c r="A85" s="146"/>
      <c r="B85" s="295" t="s">
        <v>90</v>
      </c>
      <c r="C85" s="293"/>
      <c r="D85" s="294"/>
      <c r="E85" s="131">
        <v>1</v>
      </c>
      <c r="F85" s="97" t="s">
        <v>10</v>
      </c>
      <c r="G85" s="124">
        <v>7</v>
      </c>
      <c r="H85" s="113">
        <v>2600</v>
      </c>
      <c r="I85" s="109">
        <f>H85*G85*E85</f>
        <v>18200</v>
      </c>
      <c r="J85" s="131">
        <v>1</v>
      </c>
      <c r="K85" s="97" t="s">
        <v>10</v>
      </c>
      <c r="L85" s="184">
        <v>15</v>
      </c>
      <c r="M85" s="113">
        <v>4792.5</v>
      </c>
      <c r="N85" s="109">
        <f>M85*L85*J85</f>
        <v>71887.5</v>
      </c>
      <c r="O85" s="131">
        <v>1</v>
      </c>
      <c r="P85" s="97" t="s">
        <v>10</v>
      </c>
      <c r="Q85" s="124">
        <v>20</v>
      </c>
      <c r="R85" s="113">
        <v>2925</v>
      </c>
      <c r="S85" s="277">
        <f>R85*Q85*O85</f>
        <v>58500</v>
      </c>
      <c r="T85" s="373"/>
      <c r="U85" s="373"/>
      <c r="V85" s="373"/>
      <c r="W85" s="373"/>
      <c r="X85" s="373"/>
      <c r="Y85" s="373"/>
      <c r="Z85" s="373"/>
      <c r="AA85" s="373"/>
      <c r="AB85" s="373"/>
      <c r="AC85" s="373"/>
    </row>
    <row r="86" spans="1:29" s="8" customFormat="1" ht="15" customHeight="1">
      <c r="A86" s="146"/>
      <c r="B86" s="295" t="s">
        <v>92</v>
      </c>
      <c r="C86" s="293"/>
      <c r="D86" s="294"/>
      <c r="E86" s="131">
        <v>2</v>
      </c>
      <c r="F86" s="97" t="s">
        <v>10</v>
      </c>
      <c r="G86" s="124">
        <v>7</v>
      </c>
      <c r="H86" s="113">
        <v>2600</v>
      </c>
      <c r="I86" s="109">
        <f>H86*G86*E86</f>
        <v>36400</v>
      </c>
      <c r="J86" s="131">
        <v>1</v>
      </c>
      <c r="K86" s="97" t="s">
        <v>10</v>
      </c>
      <c r="L86" s="184">
        <f>L85</f>
        <v>15</v>
      </c>
      <c r="M86" s="113">
        <v>3307.5</v>
      </c>
      <c r="N86" s="109">
        <f>M86*L86*J86</f>
        <v>49612.5</v>
      </c>
      <c r="O86" s="131">
        <v>1</v>
      </c>
      <c r="P86" s="97" t="s">
        <v>10</v>
      </c>
      <c r="Q86" s="124">
        <v>20</v>
      </c>
      <c r="R86" s="113">
        <v>2340</v>
      </c>
      <c r="S86" s="277">
        <f>R86*Q86*O86</f>
        <v>46800</v>
      </c>
      <c r="T86" s="373"/>
      <c r="U86" s="373"/>
      <c r="V86" s="373"/>
      <c r="W86" s="373"/>
      <c r="X86" s="373"/>
      <c r="Y86" s="373"/>
      <c r="Z86" s="373"/>
      <c r="AA86" s="373"/>
      <c r="AB86" s="373"/>
      <c r="AC86" s="373"/>
    </row>
    <row r="87" spans="1:29" s="8" customFormat="1" ht="15" customHeight="1">
      <c r="A87" s="146"/>
      <c r="B87" s="295" t="s">
        <v>88</v>
      </c>
      <c r="C87" s="293"/>
      <c r="D87" s="294"/>
      <c r="E87" s="131">
        <v>2</v>
      </c>
      <c r="F87" s="97" t="s">
        <v>10</v>
      </c>
      <c r="G87" s="124">
        <v>7</v>
      </c>
      <c r="H87" s="113">
        <v>1900</v>
      </c>
      <c r="I87" s="109">
        <f t="shared" ref="I87:I88" si="27">H87*G87*E87</f>
        <v>26600</v>
      </c>
      <c r="J87" s="131">
        <v>1</v>
      </c>
      <c r="K87" s="97" t="s">
        <v>10</v>
      </c>
      <c r="L87" s="184">
        <f t="shared" ref="L87:L92" si="28">L86</f>
        <v>15</v>
      </c>
      <c r="M87" s="113">
        <v>2497.5</v>
      </c>
      <c r="N87" s="109">
        <f t="shared" ref="N87:N88" si="29">M87*L87*J87</f>
        <v>37462.5</v>
      </c>
      <c r="O87" s="131">
        <v>2</v>
      </c>
      <c r="P87" s="97" t="s">
        <v>10</v>
      </c>
      <c r="Q87" s="124">
        <v>20</v>
      </c>
      <c r="R87" s="113">
        <v>2145</v>
      </c>
      <c r="S87" s="277">
        <f t="shared" ref="S87:S88" si="30">R87*Q87*O87</f>
        <v>85800</v>
      </c>
      <c r="T87" s="373"/>
      <c r="U87" s="373"/>
      <c r="V87" s="373"/>
      <c r="W87" s="373"/>
      <c r="X87" s="373"/>
      <c r="Y87" s="373"/>
      <c r="Z87" s="373"/>
      <c r="AA87" s="373"/>
      <c r="AB87" s="373"/>
      <c r="AC87" s="373"/>
    </row>
    <row r="88" spans="1:29" s="8" customFormat="1" ht="15" customHeight="1">
      <c r="A88" s="146"/>
      <c r="B88" s="295" t="s">
        <v>102</v>
      </c>
      <c r="C88" s="293"/>
      <c r="D88" s="294"/>
      <c r="E88" s="131">
        <v>1</v>
      </c>
      <c r="F88" s="97" t="s">
        <v>10</v>
      </c>
      <c r="G88" s="124">
        <v>7</v>
      </c>
      <c r="H88" s="113">
        <v>2500</v>
      </c>
      <c r="I88" s="109">
        <f t="shared" si="27"/>
        <v>17500</v>
      </c>
      <c r="J88" s="131">
        <v>1</v>
      </c>
      <c r="K88" s="97" t="s">
        <v>10</v>
      </c>
      <c r="L88" s="184">
        <f t="shared" si="28"/>
        <v>15</v>
      </c>
      <c r="M88" s="113">
        <v>3307.5</v>
      </c>
      <c r="N88" s="109">
        <f t="shared" si="29"/>
        <v>49612.5</v>
      </c>
      <c r="O88" s="131">
        <v>2</v>
      </c>
      <c r="P88" s="97" t="s">
        <v>10</v>
      </c>
      <c r="Q88" s="124">
        <v>20</v>
      </c>
      <c r="R88" s="113">
        <v>1950</v>
      </c>
      <c r="S88" s="277">
        <f t="shared" si="30"/>
        <v>78000</v>
      </c>
      <c r="T88" s="373"/>
      <c r="U88" s="373"/>
      <c r="V88" s="373"/>
      <c r="W88" s="373"/>
      <c r="X88" s="373"/>
      <c r="Y88" s="373"/>
      <c r="Z88" s="373"/>
      <c r="AA88" s="373"/>
      <c r="AB88" s="373"/>
      <c r="AC88" s="373"/>
    </row>
    <row r="89" spans="1:29" s="8" customFormat="1" ht="15" customHeight="1">
      <c r="A89" s="146"/>
      <c r="B89" s="295" t="s">
        <v>62</v>
      </c>
      <c r="C89" s="293"/>
      <c r="D89" s="294"/>
      <c r="E89" s="131">
        <v>9</v>
      </c>
      <c r="F89" s="97" t="s">
        <v>10</v>
      </c>
      <c r="G89" s="124">
        <v>7</v>
      </c>
      <c r="H89" s="113">
        <v>2300</v>
      </c>
      <c r="I89" s="109">
        <f>H89*G89*E89</f>
        <v>144900</v>
      </c>
      <c r="J89" s="131">
        <v>2</v>
      </c>
      <c r="K89" s="97" t="s">
        <v>10</v>
      </c>
      <c r="L89" s="184">
        <f t="shared" si="28"/>
        <v>15</v>
      </c>
      <c r="M89" s="113">
        <v>2227.5</v>
      </c>
      <c r="N89" s="109">
        <f>M89*L89*J89</f>
        <v>66825</v>
      </c>
      <c r="O89" s="131">
        <v>2</v>
      </c>
      <c r="P89" s="97" t="s">
        <v>10</v>
      </c>
      <c r="Q89" s="124">
        <v>20</v>
      </c>
      <c r="R89" s="113">
        <v>1950</v>
      </c>
      <c r="S89" s="277">
        <f>R89*Q89*O89</f>
        <v>78000</v>
      </c>
      <c r="T89" s="373"/>
      <c r="U89" s="373"/>
      <c r="V89" s="373"/>
      <c r="W89" s="373"/>
      <c r="X89" s="373"/>
      <c r="Y89" s="373"/>
      <c r="Z89" s="373"/>
      <c r="AA89" s="373"/>
      <c r="AB89" s="373"/>
      <c r="AC89" s="373"/>
    </row>
    <row r="90" spans="1:29" s="8" customFormat="1" ht="15" customHeight="1">
      <c r="A90" s="146"/>
      <c r="B90" s="295" t="s">
        <v>63</v>
      </c>
      <c r="C90" s="293"/>
      <c r="D90" s="294"/>
      <c r="E90" s="131">
        <v>9</v>
      </c>
      <c r="F90" s="97" t="s">
        <v>10</v>
      </c>
      <c r="G90" s="124">
        <v>7</v>
      </c>
      <c r="H90" s="113">
        <v>2300</v>
      </c>
      <c r="I90" s="109">
        <f t="shared" ref="I90" si="31">H90*G90*E90</f>
        <v>144900</v>
      </c>
      <c r="J90" s="131">
        <v>2</v>
      </c>
      <c r="K90" s="97" t="s">
        <v>10</v>
      </c>
      <c r="L90" s="184">
        <f t="shared" si="28"/>
        <v>15</v>
      </c>
      <c r="M90" s="113">
        <v>2538</v>
      </c>
      <c r="N90" s="109">
        <f t="shared" ref="N90" si="32">M90*L90*J90</f>
        <v>76140</v>
      </c>
      <c r="O90" s="131">
        <v>4</v>
      </c>
      <c r="P90" s="97" t="s">
        <v>10</v>
      </c>
      <c r="Q90" s="124">
        <v>20</v>
      </c>
      <c r="R90" s="113">
        <v>1852.5</v>
      </c>
      <c r="S90" s="277">
        <f t="shared" ref="S90" si="33">R90*Q90*O90</f>
        <v>148200</v>
      </c>
      <c r="T90" s="373"/>
      <c r="U90" s="373"/>
      <c r="V90" s="373"/>
      <c r="W90" s="373"/>
      <c r="X90" s="373"/>
      <c r="Y90" s="373"/>
      <c r="Z90" s="373"/>
      <c r="AA90" s="373"/>
      <c r="AB90" s="373"/>
      <c r="AC90" s="373"/>
    </row>
    <row r="91" spans="1:29" s="8" customFormat="1" ht="15" customHeight="1">
      <c r="A91" s="146"/>
      <c r="B91" s="173"/>
      <c r="C91" s="179" t="s">
        <v>74</v>
      </c>
      <c r="D91" s="175"/>
      <c r="E91" s="131">
        <v>1</v>
      </c>
      <c r="F91" s="97" t="s">
        <v>10</v>
      </c>
      <c r="G91" s="124">
        <v>7</v>
      </c>
      <c r="H91" s="113">
        <v>1900</v>
      </c>
      <c r="I91" s="109">
        <f>H91*G91*E91</f>
        <v>13300</v>
      </c>
      <c r="J91" s="131">
        <v>1</v>
      </c>
      <c r="K91" s="97" t="s">
        <v>10</v>
      </c>
      <c r="L91" s="184">
        <f t="shared" si="28"/>
        <v>15</v>
      </c>
      <c r="M91" s="113">
        <v>2160</v>
      </c>
      <c r="N91" s="109">
        <f>M91*L91*J91</f>
        <v>32400</v>
      </c>
      <c r="O91" s="131">
        <v>1</v>
      </c>
      <c r="P91" s="97" t="s">
        <v>10</v>
      </c>
      <c r="Q91" s="124">
        <v>20</v>
      </c>
      <c r="R91" s="113">
        <v>1755</v>
      </c>
      <c r="S91" s="277">
        <f>R91*Q91*O91</f>
        <v>35100</v>
      </c>
      <c r="T91" s="373"/>
      <c r="U91" s="373"/>
      <c r="V91" s="373"/>
      <c r="W91" s="373"/>
      <c r="X91" s="373"/>
      <c r="Y91" s="373"/>
      <c r="Z91" s="373"/>
      <c r="AA91" s="373"/>
      <c r="AB91" s="373"/>
      <c r="AC91" s="373"/>
    </row>
    <row r="92" spans="1:29" s="8" customFormat="1" ht="15" customHeight="1">
      <c r="A92" s="146"/>
      <c r="B92" s="295" t="s">
        <v>51</v>
      </c>
      <c r="C92" s="293"/>
      <c r="D92" s="294"/>
      <c r="E92" s="131">
        <v>3</v>
      </c>
      <c r="F92" s="97" t="s">
        <v>10</v>
      </c>
      <c r="G92" s="124">
        <v>7</v>
      </c>
      <c r="H92" s="113">
        <v>1800</v>
      </c>
      <c r="I92" s="109">
        <f t="shared" ref="I92" si="34">H92*G92*E92</f>
        <v>37800</v>
      </c>
      <c r="J92" s="131">
        <v>3</v>
      </c>
      <c r="K92" s="97" t="s">
        <v>10</v>
      </c>
      <c r="L92" s="184">
        <f t="shared" si="28"/>
        <v>15</v>
      </c>
      <c r="M92" s="113">
        <v>2092.5</v>
      </c>
      <c r="N92" s="109">
        <f t="shared" ref="N92" si="35">M92*L92*J92</f>
        <v>94162.5</v>
      </c>
      <c r="O92" s="131">
        <v>6</v>
      </c>
      <c r="P92" s="97" t="s">
        <v>10</v>
      </c>
      <c r="Q92" s="124">
        <v>20</v>
      </c>
      <c r="R92" s="113">
        <v>1657.5</v>
      </c>
      <c r="S92" s="277">
        <f t="shared" ref="S92" si="36">R92*Q92*O92</f>
        <v>198900</v>
      </c>
      <c r="T92" s="373"/>
      <c r="U92" s="373"/>
      <c r="V92" s="373"/>
      <c r="W92" s="373"/>
      <c r="X92" s="373"/>
      <c r="Y92" s="373"/>
      <c r="Z92" s="373"/>
      <c r="AA92" s="373"/>
      <c r="AB92" s="373"/>
      <c r="AC92" s="373"/>
    </row>
    <row r="93" spans="1:29" s="8" customFormat="1" ht="15" customHeight="1">
      <c r="A93" s="146"/>
      <c r="B93" s="324" t="s">
        <v>47</v>
      </c>
      <c r="C93" s="325"/>
      <c r="D93" s="326"/>
      <c r="E93" s="151">
        <f>SUM(E85:E92)</f>
        <v>28</v>
      </c>
      <c r="F93" s="97"/>
      <c r="G93" s="96"/>
      <c r="H93" s="112"/>
      <c r="I93" s="114">
        <f>SUM(I85:I92)</f>
        <v>439600</v>
      </c>
      <c r="J93" s="151">
        <f>SUM(J85:J92)</f>
        <v>12</v>
      </c>
      <c r="K93" s="97"/>
      <c r="L93" s="96"/>
      <c r="M93" s="112"/>
      <c r="N93" s="114">
        <f>SUM(N85:N92)</f>
        <v>478102.5</v>
      </c>
      <c r="O93" s="151">
        <f>SUM(O85:O92)</f>
        <v>19</v>
      </c>
      <c r="P93" s="97"/>
      <c r="Q93" s="96"/>
      <c r="R93" s="112"/>
      <c r="S93" s="276">
        <f>SUM(S85:S92)</f>
        <v>729300</v>
      </c>
      <c r="T93" s="373"/>
      <c r="U93" s="373"/>
      <c r="V93" s="373"/>
      <c r="W93" s="373"/>
      <c r="X93" s="373"/>
      <c r="Y93" s="373"/>
      <c r="Z93" s="373"/>
      <c r="AA93" s="373"/>
      <c r="AB93" s="373"/>
      <c r="AC93" s="373"/>
    </row>
    <row r="94" spans="1:29" s="8" customFormat="1" ht="15" customHeight="1">
      <c r="A94" s="146"/>
      <c r="B94" s="199"/>
      <c r="C94" s="200"/>
      <c r="D94" s="201"/>
      <c r="E94" s="151"/>
      <c r="F94" s="97"/>
      <c r="G94" s="96"/>
      <c r="H94" s="112"/>
      <c r="I94" s="114"/>
      <c r="J94" s="151"/>
      <c r="K94" s="97"/>
      <c r="L94" s="96"/>
      <c r="M94" s="112"/>
      <c r="N94" s="114"/>
      <c r="O94" s="151"/>
      <c r="P94" s="97"/>
      <c r="Q94" s="96"/>
      <c r="R94" s="112"/>
      <c r="S94" s="276"/>
      <c r="T94" s="373"/>
      <c r="U94" s="373"/>
      <c r="V94" s="373"/>
      <c r="W94" s="373"/>
      <c r="X94" s="373"/>
      <c r="Y94" s="373"/>
      <c r="Z94" s="373"/>
      <c r="AA94" s="373"/>
      <c r="AB94" s="373"/>
      <c r="AC94" s="373"/>
    </row>
    <row r="95" spans="1:29" s="8" customFormat="1">
      <c r="A95" s="149" t="s">
        <v>93</v>
      </c>
      <c r="B95" s="285" t="s">
        <v>117</v>
      </c>
      <c r="C95" s="288"/>
      <c r="D95" s="289"/>
      <c r="E95" s="130"/>
      <c r="F95" s="97"/>
      <c r="G95" s="96"/>
      <c r="H95" s="112"/>
      <c r="I95" s="109"/>
      <c r="J95" s="130"/>
      <c r="K95" s="97"/>
      <c r="L95" s="96"/>
      <c r="M95" s="112"/>
      <c r="N95" s="109"/>
      <c r="O95" s="130"/>
      <c r="P95" s="97"/>
      <c r="Q95" s="96"/>
      <c r="R95" s="112"/>
      <c r="S95" s="277"/>
      <c r="T95" s="373"/>
      <c r="U95" s="373"/>
      <c r="V95" s="373"/>
      <c r="W95" s="373"/>
      <c r="X95" s="373"/>
      <c r="Y95" s="373"/>
      <c r="Z95" s="373"/>
      <c r="AA95" s="373"/>
      <c r="AB95" s="373"/>
      <c r="AC95" s="373"/>
    </row>
    <row r="96" spans="1:29" s="8" customFormat="1" ht="15" customHeight="1">
      <c r="A96" s="146"/>
      <c r="B96" s="295" t="s">
        <v>90</v>
      </c>
      <c r="C96" s="293"/>
      <c r="D96" s="294"/>
      <c r="E96" s="131">
        <v>1</v>
      </c>
      <c r="F96" s="97" t="s">
        <v>10</v>
      </c>
      <c r="G96" s="124">
        <v>10</v>
      </c>
      <c r="H96" s="113">
        <v>2600</v>
      </c>
      <c r="I96" s="109">
        <f>H96*G96*E96</f>
        <v>26000</v>
      </c>
      <c r="J96" s="131">
        <v>1</v>
      </c>
      <c r="K96" s="97" t="s">
        <v>10</v>
      </c>
      <c r="L96" s="124">
        <v>10</v>
      </c>
      <c r="M96" s="113">
        <v>4482</v>
      </c>
      <c r="N96" s="109">
        <f>M96*L96*J96</f>
        <v>44820</v>
      </c>
      <c r="O96" s="131">
        <v>1</v>
      </c>
      <c r="P96" s="97" t="s">
        <v>10</v>
      </c>
      <c r="Q96" s="124">
        <v>10</v>
      </c>
      <c r="R96" s="113">
        <v>2925</v>
      </c>
      <c r="S96" s="277">
        <f>R96*Q96*O96</f>
        <v>29250</v>
      </c>
      <c r="T96" s="373"/>
      <c r="U96" s="373"/>
      <c r="V96" s="373"/>
      <c r="W96" s="373"/>
      <c r="X96" s="373"/>
      <c r="Y96" s="373"/>
      <c r="Z96" s="373"/>
      <c r="AA96" s="373"/>
      <c r="AB96" s="373"/>
      <c r="AC96" s="373"/>
    </row>
    <row r="97" spans="1:30" s="8" customFormat="1" ht="15" customHeight="1">
      <c r="A97" s="146"/>
      <c r="B97" s="295" t="s">
        <v>102</v>
      </c>
      <c r="C97" s="293"/>
      <c r="D97" s="294"/>
      <c r="E97" s="131">
        <v>1</v>
      </c>
      <c r="F97" s="97" t="s">
        <v>10</v>
      </c>
      <c r="G97" s="124">
        <v>10</v>
      </c>
      <c r="H97" s="113">
        <v>2500</v>
      </c>
      <c r="I97" s="109">
        <f>H97*G97*E97</f>
        <v>25000</v>
      </c>
      <c r="J97" s="131">
        <v>1</v>
      </c>
      <c r="K97" s="97" t="s">
        <v>10</v>
      </c>
      <c r="L97" s="124">
        <v>10</v>
      </c>
      <c r="M97" s="113">
        <v>3172.5</v>
      </c>
      <c r="N97" s="109">
        <f>M97*L97*J97</f>
        <v>31725</v>
      </c>
      <c r="O97" s="131">
        <v>2</v>
      </c>
      <c r="P97" s="97" t="s">
        <v>10</v>
      </c>
      <c r="Q97" s="124">
        <v>10</v>
      </c>
      <c r="R97" s="113">
        <v>1950</v>
      </c>
      <c r="S97" s="277">
        <f>R97*Q97*O97</f>
        <v>39000</v>
      </c>
      <c r="T97" s="373"/>
      <c r="U97" s="373"/>
      <c r="V97" s="373"/>
      <c r="W97" s="373"/>
      <c r="X97" s="373"/>
      <c r="Y97" s="373"/>
      <c r="Z97" s="373"/>
      <c r="AA97" s="373"/>
      <c r="AB97" s="373"/>
      <c r="AC97" s="373"/>
    </row>
    <row r="98" spans="1:30" s="8" customFormat="1" ht="15" customHeight="1">
      <c r="A98" s="146"/>
      <c r="B98" s="295" t="s">
        <v>88</v>
      </c>
      <c r="C98" s="293"/>
      <c r="D98" s="294"/>
      <c r="E98" s="131">
        <v>1</v>
      </c>
      <c r="F98" s="97" t="s">
        <v>10</v>
      </c>
      <c r="G98" s="124">
        <v>10</v>
      </c>
      <c r="H98" s="113">
        <v>1900</v>
      </c>
      <c r="I98" s="109">
        <f t="shared" ref="I98" si="37">H98*G98*E98</f>
        <v>19000</v>
      </c>
      <c r="J98" s="131">
        <v>1</v>
      </c>
      <c r="K98" s="97" t="s">
        <v>10</v>
      </c>
      <c r="L98" s="124">
        <v>10</v>
      </c>
      <c r="M98" s="113">
        <v>2362.5</v>
      </c>
      <c r="N98" s="109">
        <f t="shared" ref="N98" si="38">M98*L98*J98</f>
        <v>23625</v>
      </c>
      <c r="O98" s="131">
        <v>2</v>
      </c>
      <c r="P98" s="97" t="s">
        <v>10</v>
      </c>
      <c r="Q98" s="124">
        <v>10</v>
      </c>
      <c r="R98" s="113">
        <v>2145</v>
      </c>
      <c r="S98" s="277">
        <f t="shared" ref="S98" si="39">R98*Q98*O98</f>
        <v>42900</v>
      </c>
      <c r="T98" s="373"/>
      <c r="U98" s="373"/>
      <c r="V98" s="373"/>
      <c r="W98" s="373"/>
      <c r="X98" s="373"/>
      <c r="Y98" s="373"/>
      <c r="Z98" s="373"/>
      <c r="AA98" s="373"/>
      <c r="AB98" s="373"/>
      <c r="AC98" s="373"/>
    </row>
    <row r="99" spans="1:30" s="8" customFormat="1" ht="15" customHeight="1">
      <c r="A99" s="146"/>
      <c r="B99" s="295" t="s">
        <v>62</v>
      </c>
      <c r="C99" s="293"/>
      <c r="D99" s="294"/>
      <c r="E99" s="131">
        <v>3</v>
      </c>
      <c r="F99" s="97" t="s">
        <v>10</v>
      </c>
      <c r="G99" s="124">
        <v>10</v>
      </c>
      <c r="H99" s="113">
        <v>2300</v>
      </c>
      <c r="I99" s="109">
        <f>H99*G99*E99</f>
        <v>69000</v>
      </c>
      <c r="J99" s="131">
        <v>2</v>
      </c>
      <c r="K99" s="97" t="s">
        <v>10</v>
      </c>
      <c r="L99" s="124">
        <v>10</v>
      </c>
      <c r="M99" s="113">
        <v>2092.5</v>
      </c>
      <c r="N99" s="109">
        <f>M99*L99*J99</f>
        <v>41850</v>
      </c>
      <c r="O99" s="131">
        <v>2</v>
      </c>
      <c r="P99" s="97" t="s">
        <v>10</v>
      </c>
      <c r="Q99" s="124">
        <v>10</v>
      </c>
      <c r="R99" s="113">
        <v>1950</v>
      </c>
      <c r="S99" s="277">
        <f>R99*Q99*O99</f>
        <v>39000</v>
      </c>
      <c r="T99" s="373"/>
      <c r="U99" s="373"/>
      <c r="V99" s="373"/>
      <c r="W99" s="373"/>
      <c r="X99" s="373"/>
      <c r="Y99" s="373"/>
      <c r="Z99" s="373"/>
      <c r="AA99" s="373"/>
      <c r="AB99" s="373"/>
      <c r="AC99" s="373"/>
    </row>
    <row r="100" spans="1:30" s="8" customFormat="1" ht="15" customHeight="1">
      <c r="A100" s="146"/>
      <c r="B100" s="295" t="s">
        <v>63</v>
      </c>
      <c r="C100" s="293"/>
      <c r="D100" s="294"/>
      <c r="E100" s="131">
        <v>3</v>
      </c>
      <c r="F100" s="97" t="s">
        <v>10</v>
      </c>
      <c r="G100" s="124">
        <v>10</v>
      </c>
      <c r="H100" s="113">
        <v>2300</v>
      </c>
      <c r="I100" s="109">
        <f t="shared" ref="I100" si="40">H100*G100*E100</f>
        <v>69000</v>
      </c>
      <c r="J100" s="131">
        <v>2</v>
      </c>
      <c r="K100" s="97" t="s">
        <v>10</v>
      </c>
      <c r="L100" s="124">
        <v>10</v>
      </c>
      <c r="M100" s="113">
        <v>2362.5</v>
      </c>
      <c r="N100" s="109">
        <f t="shared" ref="N100" si="41">M100*L100*J100</f>
        <v>47250</v>
      </c>
      <c r="O100" s="131">
        <v>2</v>
      </c>
      <c r="P100" s="97" t="s">
        <v>10</v>
      </c>
      <c r="Q100" s="124">
        <v>10</v>
      </c>
      <c r="R100" s="113">
        <v>1852.5</v>
      </c>
      <c r="S100" s="277">
        <f t="shared" ref="S100" si="42">R100*Q100*O100</f>
        <v>37050</v>
      </c>
      <c r="T100" s="373"/>
      <c r="U100" s="373"/>
      <c r="V100" s="373"/>
      <c r="W100" s="373"/>
      <c r="X100" s="373"/>
      <c r="Y100" s="373"/>
      <c r="Z100" s="373"/>
      <c r="AA100" s="373"/>
      <c r="AB100" s="373"/>
      <c r="AC100" s="373"/>
    </row>
    <row r="101" spans="1:30" s="8" customFormat="1" ht="15" customHeight="1">
      <c r="A101" s="146"/>
      <c r="B101" s="324" t="s">
        <v>47</v>
      </c>
      <c r="C101" s="325"/>
      <c r="D101" s="326"/>
      <c r="E101" s="151">
        <f>SUM(E97:E100)</f>
        <v>8</v>
      </c>
      <c r="F101" s="97"/>
      <c r="G101" s="96"/>
      <c r="H101" s="112"/>
      <c r="I101" s="114">
        <f>SUM(I96:I100)</f>
        <v>208000</v>
      </c>
      <c r="J101" s="151">
        <f>SUM(J97:J100)</f>
        <v>6</v>
      </c>
      <c r="K101" s="97"/>
      <c r="L101" s="96"/>
      <c r="M101" s="112"/>
      <c r="N101" s="114">
        <f>SUM(N96:N100)</f>
        <v>189270</v>
      </c>
      <c r="O101" s="151">
        <f>SUM(O97:O100)</f>
        <v>8</v>
      </c>
      <c r="P101" s="97"/>
      <c r="Q101" s="96"/>
      <c r="R101" s="112"/>
      <c r="S101" s="276">
        <f>SUM(S96:S100)</f>
        <v>187200</v>
      </c>
      <c r="T101" s="373"/>
      <c r="U101" s="373"/>
      <c r="V101" s="373"/>
      <c r="W101" s="373"/>
      <c r="X101" s="373"/>
      <c r="Y101" s="373"/>
      <c r="Z101" s="373"/>
      <c r="AA101" s="373"/>
      <c r="AB101" s="373"/>
      <c r="AC101" s="373"/>
    </row>
    <row r="102" spans="1:30" s="8" customFormat="1" ht="15" customHeight="1">
      <c r="A102" s="146"/>
      <c r="B102" s="176"/>
      <c r="C102" s="177"/>
      <c r="D102" s="178"/>
      <c r="E102" s="151"/>
      <c r="F102" s="97"/>
      <c r="G102" s="96"/>
      <c r="H102" s="112"/>
      <c r="I102" s="114"/>
      <c r="J102" s="151"/>
      <c r="K102" s="97"/>
      <c r="L102" s="96"/>
      <c r="M102" s="112"/>
      <c r="N102" s="114"/>
      <c r="O102" s="151"/>
      <c r="P102" s="97"/>
      <c r="Q102" s="96"/>
      <c r="R102" s="112"/>
      <c r="S102" s="217"/>
      <c r="T102" s="373"/>
      <c r="U102" s="373"/>
      <c r="V102" s="373"/>
      <c r="W102" s="373"/>
      <c r="X102" s="373"/>
      <c r="Y102" s="373"/>
      <c r="Z102" s="373"/>
      <c r="AA102" s="373"/>
      <c r="AB102" s="373"/>
      <c r="AC102" s="373"/>
    </row>
    <row r="103" spans="1:30" s="8" customFormat="1" ht="15" customHeight="1">
      <c r="A103" s="149" t="s">
        <v>103</v>
      </c>
      <c r="B103" s="316" t="s">
        <v>20</v>
      </c>
      <c r="C103" s="293"/>
      <c r="D103" s="294"/>
      <c r="E103" s="130"/>
      <c r="F103" s="97"/>
      <c r="G103" s="96"/>
      <c r="H103" s="112"/>
      <c r="I103" s="115"/>
      <c r="J103" s="130"/>
      <c r="K103" s="97"/>
      <c r="L103" s="96"/>
      <c r="M103" s="112"/>
      <c r="N103" s="115"/>
      <c r="O103" s="130"/>
      <c r="P103" s="97"/>
      <c r="Q103" s="96"/>
      <c r="R103" s="112"/>
      <c r="S103" s="218"/>
      <c r="T103" s="373"/>
      <c r="U103" s="373"/>
      <c r="V103" s="373"/>
      <c r="W103" s="373"/>
      <c r="X103" s="373"/>
      <c r="Y103" s="373"/>
      <c r="Z103" s="373"/>
      <c r="AA103" s="373"/>
      <c r="AB103" s="373"/>
      <c r="AC103" s="373"/>
    </row>
    <row r="104" spans="1:30" s="8" customFormat="1" ht="15" customHeight="1">
      <c r="A104" s="146"/>
      <c r="B104" s="321" t="s">
        <v>52</v>
      </c>
      <c r="C104" s="291"/>
      <c r="D104" s="292"/>
      <c r="E104" s="130"/>
      <c r="F104" s="97"/>
      <c r="G104" s="96"/>
      <c r="H104" s="112"/>
      <c r="I104" s="114">
        <f>(I108+I109+I110)*0.003</f>
        <v>6474.4049999999997</v>
      </c>
      <c r="J104" s="130"/>
      <c r="K104" s="97"/>
      <c r="L104" s="96"/>
      <c r="M104" s="112"/>
      <c r="N104" s="114">
        <f>(N108+N109+N110+N111)*0.003</f>
        <v>9662.3097749999997</v>
      </c>
      <c r="O104" s="130"/>
      <c r="P104" s="97"/>
      <c r="Q104" s="96"/>
      <c r="R104" s="112"/>
      <c r="S104" s="217">
        <f>(S108+S109+S110)*0.003</f>
        <v>10216.800000000001</v>
      </c>
      <c r="T104" s="373"/>
      <c r="U104" s="373"/>
      <c r="V104" s="373"/>
      <c r="W104" s="373"/>
      <c r="X104" s="373"/>
      <c r="Y104" s="373"/>
      <c r="Z104" s="373"/>
      <c r="AA104" s="373"/>
      <c r="AB104" s="373"/>
      <c r="AC104" s="373"/>
    </row>
    <row r="105" spans="1:30" s="8" customFormat="1" ht="15" customHeight="1">
      <c r="A105" s="149" t="s">
        <v>133</v>
      </c>
      <c r="B105" s="317" t="s">
        <v>108</v>
      </c>
      <c r="C105" s="318"/>
      <c r="D105" s="319"/>
      <c r="E105" s="130"/>
      <c r="F105" s="97"/>
      <c r="G105" s="96"/>
      <c r="H105" s="112"/>
      <c r="I105" s="114">
        <f>(I108+I109+I110)*0.05</f>
        <v>107906.75</v>
      </c>
      <c r="J105" s="130"/>
      <c r="K105" s="97"/>
      <c r="L105" s="96"/>
      <c r="M105" s="112"/>
      <c r="N105" s="114">
        <f>(N108+N109+N110)*0.05</f>
        <v>140033.47500000001</v>
      </c>
      <c r="O105" s="130"/>
      <c r="P105" s="97"/>
      <c r="Q105" s="96"/>
      <c r="R105" s="112"/>
      <c r="S105" s="217">
        <f>(S108+S109+S110)*0.05</f>
        <v>170280</v>
      </c>
      <c r="T105" s="373"/>
      <c r="U105" s="373"/>
      <c r="V105" s="373"/>
      <c r="W105" s="373"/>
      <c r="X105" s="373"/>
      <c r="Y105" s="373"/>
      <c r="Z105" s="373"/>
      <c r="AA105" s="373"/>
      <c r="AB105" s="373"/>
      <c r="AC105" s="373"/>
    </row>
    <row r="106" spans="1:30" s="8" customFormat="1" ht="15" customHeight="1">
      <c r="A106" s="146"/>
      <c r="B106" s="320"/>
      <c r="C106" s="291"/>
      <c r="D106" s="292"/>
      <c r="E106" s="130"/>
      <c r="F106" s="97"/>
      <c r="G106" s="96"/>
      <c r="H106" s="112"/>
      <c r="I106" s="109"/>
      <c r="J106" s="130"/>
      <c r="K106" s="97"/>
      <c r="L106" s="96"/>
      <c r="M106" s="112"/>
      <c r="N106" s="109"/>
      <c r="O106" s="130"/>
      <c r="P106" s="97"/>
      <c r="Q106" s="96"/>
      <c r="R106" s="112"/>
      <c r="S106" s="197"/>
      <c r="T106" s="373"/>
      <c r="U106" s="373"/>
      <c r="V106" s="373"/>
      <c r="W106" s="373"/>
      <c r="X106" s="373"/>
      <c r="Y106" s="373"/>
      <c r="Z106" s="373"/>
      <c r="AA106" s="373"/>
      <c r="AB106" s="373"/>
      <c r="AC106" s="373"/>
    </row>
    <row r="107" spans="1:30" s="8" customFormat="1" ht="15" customHeight="1">
      <c r="A107" s="146"/>
      <c r="B107" s="302" t="s">
        <v>53</v>
      </c>
      <c r="C107" s="303"/>
      <c r="D107" s="304"/>
      <c r="E107" s="130"/>
      <c r="F107" s="97"/>
      <c r="G107" s="96"/>
      <c r="H107" s="112"/>
      <c r="I107" s="109"/>
      <c r="J107" s="130"/>
      <c r="K107" s="97"/>
      <c r="L107" s="96"/>
      <c r="M107" s="112"/>
      <c r="N107" s="109"/>
      <c r="O107" s="130"/>
      <c r="P107" s="97"/>
      <c r="Q107" s="96"/>
      <c r="R107" s="112"/>
      <c r="S107" s="197"/>
      <c r="T107" s="373"/>
      <c r="U107" s="373"/>
      <c r="V107" s="373"/>
      <c r="W107" s="373"/>
      <c r="X107" s="373"/>
      <c r="Y107" s="373"/>
      <c r="Z107" s="373"/>
      <c r="AA107" s="373"/>
      <c r="AB107" s="373"/>
      <c r="AC107" s="373"/>
    </row>
    <row r="108" spans="1:30" s="8" customFormat="1" ht="15" customHeight="1">
      <c r="A108" s="146"/>
      <c r="B108" s="302" t="s">
        <v>54</v>
      </c>
      <c r="C108" s="322"/>
      <c r="D108" s="323"/>
      <c r="E108" s="130"/>
      <c r="F108" s="97"/>
      <c r="G108" s="96"/>
      <c r="H108" s="112"/>
      <c r="I108" s="117">
        <f>I38</f>
        <v>775550</v>
      </c>
      <c r="J108" s="130"/>
      <c r="K108" s="97"/>
      <c r="L108" s="96"/>
      <c r="M108" s="112"/>
      <c r="N108" s="117">
        <f>N38</f>
        <v>847462.5</v>
      </c>
      <c r="O108" s="130"/>
      <c r="P108" s="97"/>
      <c r="Q108" s="96"/>
      <c r="R108" s="112"/>
      <c r="S108" s="219">
        <f>S38</f>
        <v>1070160</v>
      </c>
      <c r="T108" s="373"/>
      <c r="U108" s="373"/>
      <c r="V108" s="373"/>
      <c r="W108" s="373"/>
      <c r="X108" s="373"/>
      <c r="Y108" s="373"/>
      <c r="Z108" s="373"/>
      <c r="AA108" s="373"/>
      <c r="AB108" s="373"/>
      <c r="AC108" s="373"/>
      <c r="AD108" s="168"/>
    </row>
    <row r="109" spans="1:30" s="8" customFormat="1" ht="15" customHeight="1">
      <c r="A109" s="146"/>
      <c r="B109" s="302" t="s">
        <v>55</v>
      </c>
      <c r="C109" s="303"/>
      <c r="D109" s="304"/>
      <c r="E109" s="130"/>
      <c r="F109" s="97"/>
      <c r="G109" s="96"/>
      <c r="H109" s="112"/>
      <c r="I109" s="114">
        <f>I42+I47+I51+I56+I61+I74</f>
        <v>641045</v>
      </c>
      <c r="J109" s="130"/>
      <c r="K109" s="97"/>
      <c r="L109" s="96"/>
      <c r="M109" s="112"/>
      <c r="N109" s="114">
        <f>N42+N47+N51+N56+N61+N74</f>
        <v>966289.5</v>
      </c>
      <c r="O109" s="130"/>
      <c r="P109" s="97"/>
      <c r="Q109" s="96"/>
      <c r="R109" s="112"/>
      <c r="S109" s="217">
        <f>S42+S47+S51+S56+S61+S74</f>
        <v>1197540</v>
      </c>
      <c r="T109" s="373"/>
      <c r="U109" s="373"/>
      <c r="V109" s="373"/>
      <c r="W109" s="373"/>
      <c r="X109" s="373"/>
      <c r="Y109" s="373"/>
      <c r="Z109" s="373"/>
      <c r="AA109" s="373"/>
      <c r="AB109" s="373"/>
      <c r="AC109" s="373"/>
      <c r="AD109" s="168"/>
    </row>
    <row r="110" spans="1:30" s="8" customFormat="1" ht="15" customHeight="1">
      <c r="A110" s="146"/>
      <c r="B110" s="302" t="s">
        <v>38</v>
      </c>
      <c r="C110" s="303"/>
      <c r="D110" s="304"/>
      <c r="E110" s="130"/>
      <c r="F110" s="97"/>
      <c r="G110" s="96"/>
      <c r="H110" s="112"/>
      <c r="I110" s="114">
        <f>I82+I93+I101</f>
        <v>741540</v>
      </c>
      <c r="J110" s="130"/>
      <c r="K110" s="97"/>
      <c r="L110" s="96"/>
      <c r="M110" s="112"/>
      <c r="N110" s="114">
        <f>N82+N93+N101</f>
        <v>986917.5</v>
      </c>
      <c r="O110" s="130"/>
      <c r="P110" s="97"/>
      <c r="Q110" s="96"/>
      <c r="R110" s="112"/>
      <c r="S110" s="217">
        <f>S82+S93+S101</f>
        <v>1137900</v>
      </c>
      <c r="T110" s="373"/>
      <c r="U110" s="373"/>
      <c r="V110" s="373"/>
      <c r="W110" s="373"/>
      <c r="X110" s="373"/>
      <c r="Y110" s="373"/>
      <c r="Z110" s="373"/>
      <c r="AA110" s="373"/>
      <c r="AB110" s="373"/>
      <c r="AC110" s="373"/>
      <c r="AD110" s="168"/>
    </row>
    <row r="111" spans="1:30" s="8" customFormat="1" ht="15" customHeight="1">
      <c r="A111" s="146"/>
      <c r="B111" s="302" t="s">
        <v>56</v>
      </c>
      <c r="C111" s="303"/>
      <c r="D111" s="304"/>
      <c r="E111" s="130"/>
      <c r="F111" s="97"/>
      <c r="G111" s="96"/>
      <c r="H111" s="112"/>
      <c r="I111" s="114">
        <f>(I108+I109+I110)*0.15</f>
        <v>323720.25</v>
      </c>
      <c r="J111" s="130"/>
      <c r="K111" s="97"/>
      <c r="L111" s="96"/>
      <c r="M111" s="112"/>
      <c r="N111" s="114">
        <f>(N108+N109+N110)*0.15</f>
        <v>420100.42499999999</v>
      </c>
      <c r="O111" s="130"/>
      <c r="P111" s="97"/>
      <c r="Q111" s="96"/>
      <c r="R111" s="112"/>
      <c r="S111" s="217">
        <f>(S108+S109+S110)*0.15</f>
        <v>510840</v>
      </c>
      <c r="T111" s="373"/>
      <c r="U111" s="373"/>
      <c r="V111" s="373"/>
      <c r="W111" s="373"/>
      <c r="X111" s="373"/>
      <c r="Y111" s="373"/>
      <c r="Z111" s="373"/>
      <c r="AA111" s="373"/>
      <c r="AB111" s="373"/>
      <c r="AC111" s="373"/>
      <c r="AD111" s="168"/>
    </row>
    <row r="112" spans="1:30" s="8" customFormat="1" ht="15" customHeight="1">
      <c r="A112" s="146"/>
      <c r="B112" s="305" t="s">
        <v>57</v>
      </c>
      <c r="C112" s="306"/>
      <c r="D112" s="307"/>
      <c r="E112" s="130"/>
      <c r="F112" s="97"/>
      <c r="G112" s="96"/>
      <c r="H112" s="112"/>
      <c r="I112" s="114">
        <f>SUM(I104:I111)</f>
        <v>2596236.4050000003</v>
      </c>
      <c r="J112" s="130"/>
      <c r="K112" s="97"/>
      <c r="L112" s="96"/>
      <c r="M112" s="112"/>
      <c r="N112" s="114">
        <f>SUM(N104:N111)</f>
        <v>3370465.7097749999</v>
      </c>
      <c r="O112" s="130"/>
      <c r="P112" s="97"/>
      <c r="Q112" s="96"/>
      <c r="R112" s="112"/>
      <c r="S112" s="217">
        <f>SUM(S104:S111)</f>
        <v>4096936.8</v>
      </c>
      <c r="T112" s="373"/>
      <c r="U112" s="373"/>
      <c r="V112" s="373"/>
      <c r="W112" s="373"/>
      <c r="X112" s="373"/>
      <c r="Y112" s="373"/>
      <c r="Z112" s="373"/>
      <c r="AA112" s="373"/>
      <c r="AB112" s="373"/>
      <c r="AC112" s="373"/>
    </row>
    <row r="113" spans="1:29" s="8" customFormat="1" ht="15" customHeight="1" thickBot="1">
      <c r="A113" s="146"/>
      <c r="B113" s="308" t="s">
        <v>58</v>
      </c>
      <c r="C113" s="309"/>
      <c r="D113" s="310"/>
      <c r="E113" s="309" t="s">
        <v>125</v>
      </c>
      <c r="F113" s="309"/>
      <c r="G113" s="309"/>
      <c r="H113" s="371"/>
      <c r="I113" s="109"/>
      <c r="J113" s="309" t="s">
        <v>142</v>
      </c>
      <c r="K113" s="309"/>
      <c r="L113" s="309"/>
      <c r="M113" s="371"/>
      <c r="N113" s="109"/>
      <c r="O113" s="309" t="s">
        <v>141</v>
      </c>
      <c r="P113" s="309"/>
      <c r="Q113" s="309"/>
      <c r="R113" s="371"/>
      <c r="S113" s="197"/>
      <c r="T113" s="373"/>
      <c r="U113" s="373"/>
      <c r="V113" s="373"/>
      <c r="W113" s="373"/>
      <c r="X113" s="373"/>
      <c r="Y113" s="373"/>
      <c r="Z113" s="373"/>
      <c r="AA113" s="373"/>
      <c r="AB113" s="373"/>
      <c r="AC113" s="373"/>
    </row>
    <row r="114" spans="1:29" s="8" customFormat="1" ht="22.5" customHeight="1" thickBot="1">
      <c r="A114" s="150"/>
      <c r="B114" s="311" t="s">
        <v>32</v>
      </c>
      <c r="C114" s="312"/>
      <c r="D114" s="313"/>
      <c r="E114" s="107"/>
      <c r="F114" s="105"/>
      <c r="G114" s="106"/>
      <c r="H114" s="116" t="s">
        <v>59</v>
      </c>
      <c r="I114" s="132">
        <f>I112</f>
        <v>2596236.4050000003</v>
      </c>
      <c r="J114" s="107"/>
      <c r="K114" s="105"/>
      <c r="L114" s="106"/>
      <c r="M114" s="116" t="s">
        <v>59</v>
      </c>
      <c r="N114" s="132">
        <f>N112</f>
        <v>3370465.7097749999</v>
      </c>
      <c r="O114" s="107"/>
      <c r="P114" s="105"/>
      <c r="Q114" s="106"/>
      <c r="R114" s="116" t="s">
        <v>59</v>
      </c>
      <c r="S114" s="132">
        <f>S112</f>
        <v>4096936.8</v>
      </c>
      <c r="T114" s="220"/>
      <c r="U114" s="221"/>
      <c r="V114" s="222"/>
      <c r="W114" s="223" t="s">
        <v>59</v>
      </c>
      <c r="X114" s="224">
        <f>X112</f>
        <v>0</v>
      </c>
      <c r="Y114" s="220"/>
      <c r="Z114" s="221"/>
      <c r="AA114" s="222"/>
      <c r="AB114" s="223" t="s">
        <v>59</v>
      </c>
      <c r="AC114" s="224">
        <f>AC112</f>
        <v>0</v>
      </c>
    </row>
    <row r="115" spans="1:29">
      <c r="A115" s="102"/>
      <c r="B115" s="103"/>
      <c r="C115" s="103"/>
      <c r="D115" s="103"/>
      <c r="E115" s="103"/>
      <c r="F115" s="103"/>
      <c r="G115" s="103"/>
      <c r="H115" s="103"/>
      <c r="I115" s="104"/>
      <c r="J115" s="103"/>
      <c r="K115" s="103"/>
      <c r="L115" s="103"/>
      <c r="M115" s="103"/>
      <c r="N115" s="104"/>
      <c r="O115" s="103"/>
      <c r="P115" s="103"/>
      <c r="Q115" s="103"/>
      <c r="R115" s="103"/>
      <c r="S115" s="104"/>
      <c r="T115" s="103"/>
      <c r="U115" s="103"/>
      <c r="V115" s="103"/>
      <c r="W115" s="103"/>
      <c r="X115" s="104"/>
      <c r="Y115" s="103"/>
      <c r="Z115" s="103"/>
      <c r="AA115" s="103"/>
      <c r="AB115" s="103"/>
      <c r="AC115" s="104"/>
    </row>
    <row r="116" spans="1:29">
      <c r="A116" s="314" t="s">
        <v>11</v>
      </c>
      <c r="B116" s="315"/>
      <c r="C116" s="315"/>
      <c r="D116" s="103"/>
      <c r="E116" s="103"/>
      <c r="F116" s="103"/>
      <c r="G116" s="103"/>
      <c r="H116" s="103"/>
      <c r="I116" s="104"/>
      <c r="J116" s="103"/>
      <c r="K116" s="103"/>
      <c r="L116" s="103"/>
      <c r="M116" s="103"/>
      <c r="N116" s="104"/>
      <c r="O116" s="103"/>
      <c r="P116" s="103"/>
      <c r="Q116" s="103"/>
      <c r="R116" s="103"/>
      <c r="S116" s="104"/>
      <c r="T116" s="103"/>
      <c r="U116" s="103"/>
      <c r="V116" s="103"/>
      <c r="W116" s="103"/>
      <c r="X116" s="104"/>
      <c r="Y116" s="103"/>
      <c r="Z116" s="103"/>
      <c r="AA116" s="103"/>
      <c r="AB116" s="103"/>
      <c r="AC116" s="104"/>
    </row>
    <row r="117" spans="1:29">
      <c r="A117" s="102"/>
      <c r="B117" s="103"/>
      <c r="C117" s="103"/>
      <c r="D117" s="103"/>
      <c r="E117" s="103"/>
      <c r="F117" s="103"/>
      <c r="G117" s="103"/>
      <c r="H117" s="103"/>
      <c r="I117" s="104"/>
      <c r="J117" s="103"/>
      <c r="K117" s="103"/>
      <c r="L117" s="103"/>
      <c r="M117" s="103"/>
      <c r="N117" s="104"/>
      <c r="O117" s="103"/>
      <c r="P117" s="103"/>
      <c r="Q117" s="103"/>
      <c r="R117" s="103"/>
      <c r="S117" s="104"/>
      <c r="T117" s="103"/>
      <c r="U117" s="103"/>
      <c r="V117" s="103"/>
      <c r="W117" s="103"/>
      <c r="X117" s="104"/>
      <c r="Y117" s="103"/>
      <c r="Z117" s="103"/>
      <c r="AA117" s="103"/>
      <c r="AB117" s="103"/>
      <c r="AC117" s="104"/>
    </row>
    <row r="118" spans="1:29">
      <c r="A118" s="300" t="s">
        <v>40</v>
      </c>
      <c r="B118" s="301"/>
      <c r="C118" s="301"/>
      <c r="D118" s="103"/>
      <c r="E118" s="103"/>
      <c r="F118" s="103"/>
      <c r="G118" s="103"/>
      <c r="H118" s="103"/>
      <c r="I118" s="104"/>
      <c r="J118" s="103"/>
      <c r="K118" s="103"/>
      <c r="L118" s="103"/>
      <c r="M118" s="103"/>
      <c r="N118" s="104"/>
      <c r="O118" s="103"/>
      <c r="P118" s="103"/>
      <c r="Q118" s="103"/>
      <c r="R118" s="103"/>
      <c r="S118" s="104"/>
      <c r="T118" s="103"/>
      <c r="U118" s="103"/>
      <c r="V118" s="103"/>
      <c r="W118" s="103"/>
      <c r="X118" s="104"/>
      <c r="Y118" s="103"/>
      <c r="Z118" s="103"/>
      <c r="AA118" s="103"/>
      <c r="AB118" s="103"/>
      <c r="AC118" s="104"/>
    </row>
    <row r="119" spans="1:29">
      <c r="A119" s="14" t="s">
        <v>68</v>
      </c>
      <c r="B119" s="16"/>
      <c r="C119" s="16"/>
      <c r="D119" s="152"/>
      <c r="E119" s="9"/>
      <c r="F119" s="9"/>
      <c r="G119" s="9"/>
      <c r="H119" s="10"/>
      <c r="I119" s="11" t="s">
        <v>60</v>
      </c>
      <c r="J119" s="9"/>
      <c r="K119" s="9"/>
      <c r="L119" s="9"/>
      <c r="M119" s="10"/>
      <c r="N119" s="11" t="s">
        <v>60</v>
      </c>
      <c r="O119" s="9"/>
      <c r="P119" s="9"/>
      <c r="Q119" s="9"/>
      <c r="R119" s="10"/>
      <c r="S119" s="11" t="s">
        <v>60</v>
      </c>
      <c r="T119" s="9"/>
      <c r="U119" s="9"/>
      <c r="V119" s="9"/>
      <c r="W119" s="10"/>
      <c r="X119" s="11" t="s">
        <v>60</v>
      </c>
      <c r="Y119" s="9"/>
      <c r="Z119" s="9"/>
      <c r="AA119" s="9"/>
      <c r="AB119" s="10"/>
      <c r="AC119" s="11" t="s">
        <v>60</v>
      </c>
    </row>
    <row r="120" spans="1:29">
      <c r="E120" s="9"/>
      <c r="F120" s="9"/>
      <c r="G120" s="9"/>
      <c r="H120" s="10"/>
      <c r="I120" s="11"/>
      <c r="J120" s="9"/>
      <c r="K120" s="9"/>
      <c r="L120" s="9"/>
      <c r="M120" s="10"/>
      <c r="N120" s="11"/>
      <c r="O120" s="9"/>
      <c r="P120" s="9"/>
      <c r="Q120" s="9"/>
      <c r="R120" s="10"/>
      <c r="S120" s="11"/>
      <c r="T120" s="9"/>
      <c r="U120" s="9"/>
      <c r="V120" s="9"/>
      <c r="W120" s="10"/>
      <c r="X120" s="11"/>
      <c r="Y120" s="9"/>
      <c r="Z120" s="9"/>
      <c r="AA120" s="9"/>
      <c r="AB120" s="10"/>
      <c r="AC120" s="11"/>
    </row>
    <row r="121" spans="1:29">
      <c r="A121" t="s">
        <v>29</v>
      </c>
      <c r="B121" s="16"/>
      <c r="C121" s="16"/>
      <c r="D121" s="16"/>
      <c r="E121" s="9"/>
      <c r="F121" s="9"/>
      <c r="G121" s="9"/>
      <c r="H121" s="10"/>
      <c r="I121" s="11"/>
      <c r="J121" s="9"/>
      <c r="K121" s="9"/>
      <c r="L121" s="9"/>
      <c r="M121" s="10"/>
      <c r="N121" s="11"/>
      <c r="O121" s="9"/>
      <c r="P121" s="9"/>
      <c r="Q121" s="9"/>
      <c r="R121" s="10"/>
      <c r="S121" s="11"/>
      <c r="T121" s="9"/>
      <c r="U121" s="9"/>
      <c r="V121" s="9"/>
      <c r="W121" s="10"/>
      <c r="X121" s="11"/>
      <c r="Y121" s="9"/>
      <c r="Z121" s="9"/>
      <c r="AA121" s="9"/>
      <c r="AB121" s="10"/>
      <c r="AC121" s="11"/>
    </row>
    <row r="122" spans="1:29">
      <c r="A122"/>
      <c r="B122"/>
      <c r="C122"/>
      <c r="D122"/>
      <c r="E122" s="9"/>
      <c r="F122" s="9"/>
      <c r="G122" s="9"/>
      <c r="H122" s="10"/>
      <c r="I122" s="11"/>
      <c r="J122" s="9"/>
      <c r="K122" s="9"/>
      <c r="L122" s="9"/>
      <c r="M122" s="10"/>
      <c r="N122" s="11"/>
      <c r="O122" s="9"/>
      <c r="P122" s="9"/>
      <c r="Q122" s="9"/>
      <c r="R122" s="10"/>
      <c r="S122" s="11"/>
      <c r="T122" s="9"/>
      <c r="U122" s="9"/>
      <c r="V122" s="9"/>
      <c r="W122" s="10"/>
      <c r="X122" s="11"/>
      <c r="Y122" s="9"/>
      <c r="Z122" s="9"/>
      <c r="AA122" s="9"/>
      <c r="AB122" s="10"/>
      <c r="AC122" s="11"/>
    </row>
    <row r="123" spans="1:29">
      <c r="A123" s="23" t="s">
        <v>87</v>
      </c>
      <c r="B123"/>
      <c r="C123"/>
      <c r="D123" s="40"/>
      <c r="E123" s="9"/>
      <c r="F123" s="9"/>
      <c r="G123" s="9"/>
      <c r="H123" s="10"/>
      <c r="I123" s="11"/>
      <c r="J123" s="9"/>
      <c r="K123" s="9"/>
      <c r="L123" s="9"/>
      <c r="M123" s="10"/>
      <c r="N123" s="11"/>
      <c r="O123" s="9"/>
      <c r="P123" s="9"/>
      <c r="Q123" s="9"/>
      <c r="R123" s="10"/>
      <c r="S123" s="11"/>
      <c r="T123" s="9"/>
      <c r="U123" s="9"/>
      <c r="V123" s="9"/>
      <c r="W123" s="10"/>
      <c r="X123" s="11"/>
      <c r="Y123" s="9"/>
      <c r="Z123" s="9"/>
      <c r="AA123" s="9"/>
      <c r="AB123" s="10"/>
      <c r="AC123" s="11"/>
    </row>
    <row r="124" spans="1:29">
      <c r="A124" t="s">
        <v>67</v>
      </c>
      <c r="B124"/>
      <c r="C124"/>
      <c r="D124" s="153"/>
      <c r="E124" s="9"/>
      <c r="F124" s="9"/>
      <c r="G124" s="9"/>
      <c r="H124" s="10"/>
      <c r="I124" s="11"/>
      <c r="J124" s="9"/>
      <c r="K124" s="9"/>
      <c r="L124" s="9"/>
      <c r="M124" s="10"/>
      <c r="N124" s="11"/>
      <c r="O124" s="9"/>
      <c r="P124" s="9"/>
      <c r="Q124" s="9"/>
      <c r="R124" s="10"/>
      <c r="S124" s="11"/>
      <c r="T124" s="9"/>
      <c r="U124" s="9"/>
      <c r="V124" s="9"/>
      <c r="W124" s="10"/>
      <c r="X124" s="11"/>
      <c r="Y124" s="9"/>
      <c r="Z124" s="9"/>
      <c r="AA124" s="9"/>
      <c r="AB124" s="10"/>
      <c r="AC124" s="11"/>
    </row>
    <row r="125" spans="1:29">
      <c r="E125" s="9"/>
      <c r="F125" s="9"/>
      <c r="G125" s="9"/>
      <c r="H125" s="10"/>
      <c r="I125" s="11"/>
      <c r="J125" s="9"/>
      <c r="K125" s="9"/>
      <c r="L125" s="9"/>
      <c r="M125" s="10"/>
      <c r="N125" s="11"/>
      <c r="O125" s="9"/>
      <c r="P125" s="9"/>
      <c r="Q125" s="9"/>
      <c r="R125" s="10"/>
      <c r="S125" s="11"/>
      <c r="T125" s="9"/>
      <c r="U125" s="9"/>
      <c r="V125" s="9"/>
      <c r="W125" s="10"/>
      <c r="X125" s="11"/>
      <c r="Y125" s="9"/>
      <c r="Z125" s="9"/>
      <c r="AA125" s="9"/>
      <c r="AB125" s="10"/>
      <c r="AC125" s="11"/>
    </row>
    <row r="126" spans="1:29">
      <c r="E126" s="2"/>
      <c r="F126" s="2"/>
      <c r="G126" s="13"/>
      <c r="H126" s="3"/>
      <c r="I126" s="3"/>
      <c r="J126" s="2"/>
      <c r="K126" s="2"/>
      <c r="L126" s="13"/>
      <c r="M126" s="3"/>
      <c r="N126" s="3"/>
      <c r="O126" s="2"/>
      <c r="P126" s="2"/>
      <c r="Q126" s="13"/>
      <c r="R126" s="3"/>
      <c r="S126" s="3"/>
      <c r="T126" s="2"/>
      <c r="U126" s="2"/>
      <c r="V126" s="13"/>
      <c r="W126" s="3"/>
      <c r="X126" s="3"/>
      <c r="Y126" s="2"/>
      <c r="Z126" s="2"/>
      <c r="AA126" s="13"/>
      <c r="AB126" s="3"/>
      <c r="AC126" s="3"/>
    </row>
    <row r="127" spans="1:29">
      <c r="E127" s="13"/>
      <c r="F127" s="13"/>
      <c r="G127" s="13"/>
      <c r="H127" s="3"/>
      <c r="I127" s="3"/>
      <c r="J127" s="13"/>
      <c r="K127" s="13"/>
      <c r="L127" s="13"/>
      <c r="M127" s="3"/>
      <c r="N127" s="3"/>
      <c r="O127" s="13"/>
      <c r="P127" s="13"/>
      <c r="Q127" s="13"/>
      <c r="R127" s="3"/>
      <c r="S127" s="3"/>
      <c r="T127" s="13"/>
      <c r="U127" s="13"/>
      <c r="V127" s="13"/>
      <c r="W127" s="3"/>
      <c r="X127" s="3"/>
      <c r="Y127" s="13"/>
      <c r="Z127" s="13"/>
      <c r="AA127" s="13"/>
      <c r="AB127" s="3"/>
      <c r="AC127" s="3"/>
    </row>
    <row r="128" spans="1:29">
      <c r="E128" s="13"/>
      <c r="F128" s="13"/>
      <c r="G128" s="13"/>
      <c r="H128" s="3"/>
      <c r="I128" s="3"/>
      <c r="J128" s="13"/>
      <c r="K128" s="13"/>
      <c r="L128" s="13"/>
      <c r="M128" s="3"/>
      <c r="N128" s="3"/>
      <c r="O128" s="13"/>
      <c r="P128" s="13"/>
      <c r="Q128" s="13"/>
      <c r="R128" s="3"/>
      <c r="S128" s="3"/>
      <c r="T128" s="13"/>
      <c r="U128" s="13"/>
      <c r="V128" s="13"/>
      <c r="W128" s="3"/>
      <c r="X128" s="3"/>
      <c r="Y128" s="13"/>
      <c r="Z128" s="13"/>
      <c r="AA128" s="13"/>
      <c r="AB128" s="3"/>
      <c r="AC128" s="3"/>
    </row>
    <row r="129" spans="5:29">
      <c r="E129" s="2"/>
      <c r="F129" s="2"/>
      <c r="G129" s="13"/>
      <c r="H129" s="3"/>
      <c r="I129" s="3"/>
      <c r="J129" s="2"/>
      <c r="K129" s="2"/>
      <c r="L129" s="13"/>
      <c r="M129" s="3"/>
      <c r="N129" s="3"/>
      <c r="O129" s="2"/>
      <c r="P129" s="2"/>
      <c r="Q129" s="13"/>
      <c r="R129" s="3"/>
      <c r="S129" s="3"/>
      <c r="T129" s="2"/>
      <c r="U129" s="2"/>
      <c r="V129" s="13"/>
      <c r="W129" s="3"/>
      <c r="X129" s="3"/>
      <c r="Y129" s="2"/>
      <c r="Z129" s="2"/>
      <c r="AA129" s="13"/>
      <c r="AB129" s="3"/>
      <c r="AC129" s="3"/>
    </row>
    <row r="130" spans="5:29">
      <c r="E130" s="2"/>
      <c r="F130" s="2"/>
      <c r="G130" s="13"/>
      <c r="H130" s="3"/>
      <c r="I130" s="3"/>
      <c r="J130" s="2"/>
      <c r="K130" s="2"/>
      <c r="L130" s="13"/>
      <c r="M130" s="3"/>
      <c r="N130" s="3"/>
      <c r="O130" s="2"/>
      <c r="P130" s="2"/>
      <c r="Q130" s="13"/>
      <c r="R130" s="3"/>
      <c r="S130" s="3"/>
      <c r="T130" s="2"/>
      <c r="U130" s="2"/>
      <c r="V130" s="13"/>
      <c r="W130" s="3"/>
      <c r="X130" s="3"/>
      <c r="Y130" s="2"/>
      <c r="Z130" s="2"/>
      <c r="AA130" s="13"/>
      <c r="AB130" s="3"/>
      <c r="AC130" s="3"/>
    </row>
  </sheetData>
  <mergeCells count="133">
    <mergeCell ref="T14:X113"/>
    <mergeCell ref="AA1:AC4"/>
    <mergeCell ref="AB6:AC6"/>
    <mergeCell ref="AB7:AC7"/>
    <mergeCell ref="AB8:AC8"/>
    <mergeCell ref="Y11:AC11"/>
    <mergeCell ref="Y12:Y13"/>
    <mergeCell ref="Z12:Z13"/>
    <mergeCell ref="AA12:AA13"/>
    <mergeCell ref="AB12:AB13"/>
    <mergeCell ref="AC12:AC13"/>
    <mergeCell ref="Y14:AC113"/>
    <mergeCell ref="D1:Z2"/>
    <mergeCell ref="D3:Z4"/>
    <mergeCell ref="D7:Z7"/>
    <mergeCell ref="T12:T13"/>
    <mergeCell ref="U12:U13"/>
    <mergeCell ref="V12:V13"/>
    <mergeCell ref="W12:W13"/>
    <mergeCell ref="X12:X13"/>
    <mergeCell ref="W6:X6"/>
    <mergeCell ref="T11:X11"/>
    <mergeCell ref="D8:Z8"/>
    <mergeCell ref="D10:Z10"/>
    <mergeCell ref="J113:M113"/>
    <mergeCell ref="E11:I11"/>
    <mergeCell ref="J11:N11"/>
    <mergeCell ref="R6:S6"/>
    <mergeCell ref="O11:S11"/>
    <mergeCell ref="O12:O13"/>
    <mergeCell ref="P12:P13"/>
    <mergeCell ref="Q12:Q13"/>
    <mergeCell ref="R12:R13"/>
    <mergeCell ref="S12:S13"/>
    <mergeCell ref="O113:R113"/>
    <mergeCell ref="E113:H113"/>
    <mergeCell ref="D9:Z9"/>
    <mergeCell ref="B18:D18"/>
    <mergeCell ref="M6:N6"/>
    <mergeCell ref="J12:J13"/>
    <mergeCell ref="K12:K13"/>
    <mergeCell ref="L12:L13"/>
    <mergeCell ref="M12:M13"/>
    <mergeCell ref="N12:N13"/>
    <mergeCell ref="H12:H13"/>
    <mergeCell ref="I12:I13"/>
    <mergeCell ref="B16:D16"/>
    <mergeCell ref="B14:D14"/>
    <mergeCell ref="B15:D15"/>
    <mergeCell ref="A12:A13"/>
    <mergeCell ref="B12:D13"/>
    <mergeCell ref="E12:E13"/>
    <mergeCell ref="F12:F13"/>
    <mergeCell ref="G12:G13"/>
    <mergeCell ref="H6:I6"/>
    <mergeCell ref="A1:C4"/>
    <mergeCell ref="B51:D51"/>
    <mergeCell ref="B41:D41"/>
    <mergeCell ref="B31:D31"/>
    <mergeCell ref="B44:D44"/>
    <mergeCell ref="B45:D45"/>
    <mergeCell ref="B49:D49"/>
    <mergeCell ref="B46:D46"/>
    <mergeCell ref="B47:D47"/>
    <mergeCell ref="B40:D40"/>
    <mergeCell ref="B19:D19"/>
    <mergeCell ref="B34:D34"/>
    <mergeCell ref="B42:D42"/>
    <mergeCell ref="B29:D29"/>
    <mergeCell ref="B35:D35"/>
    <mergeCell ref="B36:D36"/>
    <mergeCell ref="B38:D38"/>
    <mergeCell ref="B32:D32"/>
    <mergeCell ref="B27:D27"/>
    <mergeCell ref="B30:D30"/>
    <mergeCell ref="B28:D28"/>
    <mergeCell ref="B93:D93"/>
    <mergeCell ref="B76:D76"/>
    <mergeCell ref="B77:D77"/>
    <mergeCell ref="B78:D78"/>
    <mergeCell ref="B80:D80"/>
    <mergeCell ref="B81:D81"/>
    <mergeCell ref="B82:D82"/>
    <mergeCell ref="B86:D86"/>
    <mergeCell ref="B87:D87"/>
    <mergeCell ref="B66:D66"/>
    <mergeCell ref="B54:D54"/>
    <mergeCell ref="B55:D55"/>
    <mergeCell ref="B68:D68"/>
    <mergeCell ref="B85:D85"/>
    <mergeCell ref="B58:D58"/>
    <mergeCell ref="B59:D59"/>
    <mergeCell ref="B60:D60"/>
    <mergeCell ref="B61:D61"/>
    <mergeCell ref="B67:D67"/>
    <mergeCell ref="B63:D63"/>
    <mergeCell ref="B56:D56"/>
    <mergeCell ref="A118:C118"/>
    <mergeCell ref="B110:D110"/>
    <mergeCell ref="B111:D111"/>
    <mergeCell ref="B112:D112"/>
    <mergeCell ref="B113:D113"/>
    <mergeCell ref="B114:D114"/>
    <mergeCell ref="A116:C116"/>
    <mergeCell ref="B96:D96"/>
    <mergeCell ref="B95:D95"/>
    <mergeCell ref="B103:D103"/>
    <mergeCell ref="B105:D105"/>
    <mergeCell ref="B106:D106"/>
    <mergeCell ref="B104:D104"/>
    <mergeCell ref="B109:D109"/>
    <mergeCell ref="B107:D107"/>
    <mergeCell ref="B108:D108"/>
    <mergeCell ref="B97:D97"/>
    <mergeCell ref="B98:D98"/>
    <mergeCell ref="B99:D99"/>
    <mergeCell ref="B100:D100"/>
    <mergeCell ref="B101:D101"/>
    <mergeCell ref="B50:D50"/>
    <mergeCell ref="B53:D53"/>
    <mergeCell ref="B84:D84"/>
    <mergeCell ref="B69:D69"/>
    <mergeCell ref="B64:D64"/>
    <mergeCell ref="B65:D65"/>
    <mergeCell ref="B89:D89"/>
    <mergeCell ref="B90:D90"/>
    <mergeCell ref="B92:D92"/>
    <mergeCell ref="B73:D73"/>
    <mergeCell ref="B70:D70"/>
    <mergeCell ref="B71:D71"/>
    <mergeCell ref="B72:D72"/>
    <mergeCell ref="B88:D88"/>
    <mergeCell ref="B74:D74"/>
  </mergeCells>
  <printOptions horizontalCentered="1" verticalCentered="1"/>
  <pageMargins left="0.7" right="0.7" top="0.75" bottom="0.75" header="0.3" footer="0.3"/>
  <pageSetup paperSize="8" scale="3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129"/>
  <sheetViews>
    <sheetView view="pageBreakPreview" topLeftCell="E34" zoomScale="60" zoomScaleNormal="70" workbookViewId="0">
      <selection activeCell="T13" sqref="T13:X112"/>
    </sheetView>
  </sheetViews>
  <sheetFormatPr defaultRowHeight="15"/>
  <cols>
    <col min="1" max="1" width="6.8554687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570312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6.570312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6.570312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6.570312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345"/>
      <c r="B1" s="346"/>
      <c r="C1" s="347"/>
      <c r="D1" s="384" t="s">
        <v>75</v>
      </c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45"/>
      <c r="AB1" s="346"/>
      <c r="AC1" s="347"/>
    </row>
    <row r="2" spans="1:30">
      <c r="A2" s="348"/>
      <c r="B2" s="349"/>
      <c r="C2" s="350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48"/>
      <c r="AB2" s="349"/>
      <c r="AC2" s="350"/>
    </row>
    <row r="3" spans="1:30">
      <c r="A3" s="348"/>
      <c r="B3" s="349"/>
      <c r="C3" s="350"/>
      <c r="D3" s="385" t="s">
        <v>76</v>
      </c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48"/>
      <c r="AB3" s="349"/>
      <c r="AC3" s="350"/>
    </row>
    <row r="4" spans="1:30" ht="13.5" customHeight="1">
      <c r="A4" s="351"/>
      <c r="B4" s="352"/>
      <c r="C4" s="353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51"/>
      <c r="AB4" s="352"/>
      <c r="AC4" s="353"/>
    </row>
    <row r="5" spans="1:30" ht="10.5" customHeight="1">
      <c r="A5" s="155"/>
      <c r="B5" s="156"/>
      <c r="C5" s="156"/>
      <c r="D5" s="156"/>
      <c r="E5" s="226"/>
      <c r="F5" s="226"/>
      <c r="G5" s="226"/>
      <c r="H5" s="157"/>
      <c r="I5" s="209"/>
      <c r="J5" s="226"/>
      <c r="K5" s="226"/>
      <c r="L5" s="226"/>
      <c r="M5" s="157"/>
      <c r="N5" s="209"/>
      <c r="O5" s="226"/>
      <c r="P5" s="226"/>
      <c r="Q5" s="226"/>
      <c r="R5" s="157"/>
      <c r="S5" s="209"/>
      <c r="T5" s="226"/>
      <c r="U5" s="226"/>
      <c r="V5" s="226"/>
      <c r="W5" s="157"/>
      <c r="X5" s="209"/>
      <c r="Y5" s="226"/>
      <c r="Z5" s="226"/>
      <c r="AA5" s="226"/>
      <c r="AB5" s="157"/>
      <c r="AC5" s="158"/>
    </row>
    <row r="6" spans="1:30" ht="17.25" customHeight="1">
      <c r="A6" s="159" t="s">
        <v>77</v>
      </c>
      <c r="B6" s="156"/>
      <c r="C6" s="160"/>
      <c r="D6" s="161"/>
      <c r="E6" s="161"/>
      <c r="F6" s="161"/>
      <c r="G6" s="162"/>
      <c r="H6" s="343"/>
      <c r="I6" s="344"/>
      <c r="J6" s="161"/>
      <c r="K6" s="161"/>
      <c r="L6" s="162"/>
      <c r="M6" s="343"/>
      <c r="N6" s="344"/>
      <c r="O6" s="161"/>
      <c r="P6" s="161"/>
      <c r="Q6" s="162"/>
      <c r="R6" s="343"/>
      <c r="S6" s="344"/>
      <c r="T6" s="161"/>
      <c r="U6" s="161"/>
      <c r="V6" s="162"/>
      <c r="W6" s="343"/>
      <c r="X6" s="344"/>
      <c r="Y6" s="161"/>
      <c r="Z6" s="161"/>
      <c r="AA6" s="162" t="s">
        <v>78</v>
      </c>
      <c r="AB6" s="343">
        <v>45244</v>
      </c>
      <c r="AC6" s="374"/>
    </row>
    <row r="7" spans="1:30" ht="111" customHeight="1">
      <c r="A7" s="163"/>
      <c r="B7" s="156"/>
      <c r="C7" s="160"/>
      <c r="D7" s="344" t="s">
        <v>151</v>
      </c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226"/>
      <c r="AB7" s="375"/>
      <c r="AC7" s="376"/>
    </row>
    <row r="8" spans="1:30" ht="17.25" customHeight="1">
      <c r="A8" s="159" t="s">
        <v>79</v>
      </c>
      <c r="B8" s="156"/>
      <c r="C8" s="160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226" t="s">
        <v>80</v>
      </c>
      <c r="AB8" s="377"/>
      <c r="AC8" s="378"/>
    </row>
    <row r="9" spans="1:30" ht="17.25" customHeight="1">
      <c r="A9" s="159"/>
      <c r="B9" s="156"/>
      <c r="C9" s="160"/>
      <c r="D9" s="386"/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226"/>
      <c r="AB9" s="210"/>
      <c r="AC9" s="211"/>
    </row>
    <row r="10" spans="1:30" ht="15.75" customHeight="1">
      <c r="A10" s="164"/>
      <c r="B10" s="165"/>
      <c r="C10" s="166"/>
      <c r="D10" s="167"/>
      <c r="E10" s="372" t="s">
        <v>134</v>
      </c>
      <c r="F10" s="372"/>
      <c r="G10" s="372"/>
      <c r="H10" s="372"/>
      <c r="I10" s="372"/>
      <c r="J10" s="372" t="s">
        <v>135</v>
      </c>
      <c r="K10" s="372"/>
      <c r="L10" s="372"/>
      <c r="M10" s="372"/>
      <c r="N10" s="372"/>
      <c r="O10" s="372" t="s">
        <v>136</v>
      </c>
      <c r="P10" s="372"/>
      <c r="Q10" s="372"/>
      <c r="R10" s="372"/>
      <c r="S10" s="372"/>
      <c r="T10" s="372" t="s">
        <v>137</v>
      </c>
      <c r="U10" s="372"/>
      <c r="V10" s="372"/>
      <c r="W10" s="372"/>
      <c r="X10" s="372"/>
      <c r="Y10" s="372" t="s">
        <v>139</v>
      </c>
      <c r="Z10" s="372"/>
      <c r="AA10" s="372"/>
      <c r="AB10" s="372"/>
      <c r="AC10" s="372"/>
    </row>
    <row r="11" spans="1:30" ht="15" customHeight="1">
      <c r="A11" s="331" t="s">
        <v>4</v>
      </c>
      <c r="B11" s="333" t="s">
        <v>5</v>
      </c>
      <c r="C11" s="334"/>
      <c r="D11" s="335"/>
      <c r="E11" s="339" t="s">
        <v>8</v>
      </c>
      <c r="F11" s="341" t="s">
        <v>33</v>
      </c>
      <c r="G11" s="334" t="s">
        <v>34</v>
      </c>
      <c r="H11" s="362" t="s">
        <v>6</v>
      </c>
      <c r="I11" s="364" t="s">
        <v>7</v>
      </c>
      <c r="J11" s="339" t="s">
        <v>8</v>
      </c>
      <c r="K11" s="341" t="s">
        <v>33</v>
      </c>
      <c r="L11" s="334" t="s">
        <v>34</v>
      </c>
      <c r="M11" s="362" t="s">
        <v>6</v>
      </c>
      <c r="N11" s="364" t="s">
        <v>7</v>
      </c>
      <c r="O11" s="339" t="s">
        <v>8</v>
      </c>
      <c r="P11" s="341" t="s">
        <v>33</v>
      </c>
      <c r="Q11" s="334" t="s">
        <v>34</v>
      </c>
      <c r="R11" s="362" t="s">
        <v>6</v>
      </c>
      <c r="S11" s="364" t="s">
        <v>7</v>
      </c>
      <c r="T11" s="339" t="s">
        <v>8</v>
      </c>
      <c r="U11" s="341" t="s">
        <v>33</v>
      </c>
      <c r="V11" s="334" t="s">
        <v>34</v>
      </c>
      <c r="W11" s="362" t="s">
        <v>6</v>
      </c>
      <c r="X11" s="364" t="s">
        <v>7</v>
      </c>
      <c r="Y11" s="339" t="s">
        <v>8</v>
      </c>
      <c r="Z11" s="341" t="s">
        <v>33</v>
      </c>
      <c r="AA11" s="334" t="s">
        <v>34</v>
      </c>
      <c r="AB11" s="362" t="s">
        <v>6</v>
      </c>
      <c r="AC11" s="364" t="s">
        <v>7</v>
      </c>
    </row>
    <row r="12" spans="1:30" s="8" customFormat="1" ht="15" customHeight="1" thickBot="1">
      <c r="A12" s="332"/>
      <c r="B12" s="336"/>
      <c r="C12" s="337"/>
      <c r="D12" s="338"/>
      <c r="E12" s="340"/>
      <c r="F12" s="342"/>
      <c r="G12" s="337"/>
      <c r="H12" s="363"/>
      <c r="I12" s="365"/>
      <c r="J12" s="340"/>
      <c r="K12" s="342"/>
      <c r="L12" s="337"/>
      <c r="M12" s="363"/>
      <c r="N12" s="365"/>
      <c r="O12" s="340"/>
      <c r="P12" s="342"/>
      <c r="Q12" s="337"/>
      <c r="R12" s="363"/>
      <c r="S12" s="365"/>
      <c r="T12" s="379"/>
      <c r="U12" s="380"/>
      <c r="V12" s="381"/>
      <c r="W12" s="382"/>
      <c r="X12" s="383"/>
      <c r="Y12" s="379"/>
      <c r="Z12" s="380"/>
      <c r="AA12" s="381"/>
      <c r="AB12" s="382"/>
      <c r="AC12" s="383"/>
    </row>
    <row r="13" spans="1:30" s="8" customFormat="1" ht="15.75" customHeight="1">
      <c r="A13" s="142" t="s">
        <v>18</v>
      </c>
      <c r="B13" s="366" t="s">
        <v>17</v>
      </c>
      <c r="C13" s="367"/>
      <c r="D13" s="368"/>
      <c r="E13" s="125"/>
      <c r="F13" s="120"/>
      <c r="G13" s="120"/>
      <c r="H13" s="121"/>
      <c r="I13" s="122"/>
      <c r="J13" s="125"/>
      <c r="K13" s="120"/>
      <c r="L13" s="120"/>
      <c r="M13" s="121"/>
      <c r="N13" s="122"/>
      <c r="O13" s="125"/>
      <c r="P13" s="120"/>
      <c r="Q13" s="120"/>
      <c r="R13" s="121"/>
      <c r="S13" s="213"/>
      <c r="T13" s="373" t="s">
        <v>138</v>
      </c>
      <c r="U13" s="373"/>
      <c r="V13" s="373"/>
      <c r="W13" s="373"/>
      <c r="X13" s="373"/>
      <c r="Y13" s="373" t="s">
        <v>138</v>
      </c>
      <c r="Z13" s="373"/>
      <c r="AA13" s="373"/>
      <c r="AB13" s="373"/>
      <c r="AC13" s="373"/>
    </row>
    <row r="14" spans="1:30" s="8" customFormat="1">
      <c r="A14" s="143">
        <v>1</v>
      </c>
      <c r="B14" s="321" t="s">
        <v>112</v>
      </c>
      <c r="C14" s="369"/>
      <c r="D14" s="370"/>
      <c r="E14" s="126"/>
      <c r="F14" s="87" t="s">
        <v>12</v>
      </c>
      <c r="G14" s="88">
        <v>1</v>
      </c>
      <c r="H14" s="108">
        <v>300000</v>
      </c>
      <c r="I14" s="109">
        <f>H14*G14</f>
        <v>300000</v>
      </c>
      <c r="J14" s="126"/>
      <c r="K14" s="87" t="s">
        <v>12</v>
      </c>
      <c r="L14" s="88">
        <v>1</v>
      </c>
      <c r="M14" s="274">
        <v>510000</v>
      </c>
      <c r="N14" s="225">
        <f>M14*L14</f>
        <v>510000</v>
      </c>
      <c r="O14" s="126"/>
      <c r="P14" s="87" t="s">
        <v>12</v>
      </c>
      <c r="Q14" s="88">
        <v>1</v>
      </c>
      <c r="R14" s="108">
        <v>510000</v>
      </c>
      <c r="S14" s="277">
        <f>R14*Q14</f>
        <v>510000</v>
      </c>
      <c r="T14" s="373"/>
      <c r="U14" s="373"/>
      <c r="V14" s="373"/>
      <c r="W14" s="373"/>
      <c r="X14" s="373"/>
      <c r="Y14" s="373"/>
      <c r="Z14" s="373"/>
      <c r="AA14" s="373"/>
      <c r="AB14" s="373"/>
      <c r="AC14" s="373"/>
      <c r="AD14" s="168"/>
    </row>
    <row r="15" spans="1:30" s="8" customFormat="1" ht="15" customHeight="1">
      <c r="A15" s="143"/>
      <c r="B15" s="321" t="s">
        <v>113</v>
      </c>
      <c r="C15" s="357"/>
      <c r="D15" s="358"/>
      <c r="E15" s="126"/>
      <c r="F15" s="87" t="s">
        <v>12</v>
      </c>
      <c r="G15" s="88">
        <v>1</v>
      </c>
      <c r="H15" s="108">
        <v>200000</v>
      </c>
      <c r="I15" s="109">
        <f>H15*G15</f>
        <v>200000</v>
      </c>
      <c r="J15" s="126"/>
      <c r="K15" s="87" t="s">
        <v>12</v>
      </c>
      <c r="L15" s="88">
        <v>1</v>
      </c>
      <c r="M15" s="274">
        <v>318000</v>
      </c>
      <c r="N15" s="225">
        <f>M15*L15</f>
        <v>318000</v>
      </c>
      <c r="O15" s="126"/>
      <c r="P15" s="87" t="s">
        <v>12</v>
      </c>
      <c r="Q15" s="88">
        <v>1</v>
      </c>
      <c r="R15" s="108">
        <v>318000</v>
      </c>
      <c r="S15" s="277">
        <f>R15*Q15</f>
        <v>318000</v>
      </c>
      <c r="T15" s="373"/>
      <c r="U15" s="373"/>
      <c r="V15" s="373"/>
      <c r="W15" s="373"/>
      <c r="X15" s="373"/>
      <c r="Y15" s="373"/>
      <c r="Z15" s="373"/>
      <c r="AA15" s="373"/>
      <c r="AB15" s="373"/>
      <c r="AC15" s="373"/>
    </row>
    <row r="16" spans="1:30" s="8" customFormat="1" ht="15" customHeight="1">
      <c r="A16" s="143"/>
      <c r="B16" s="230"/>
      <c r="C16" s="231"/>
      <c r="D16" s="232"/>
      <c r="E16" s="126"/>
      <c r="F16" s="87"/>
      <c r="G16" s="88"/>
      <c r="H16" s="108"/>
      <c r="I16" s="109"/>
      <c r="J16" s="126"/>
      <c r="K16" s="87"/>
      <c r="L16" s="88"/>
      <c r="M16" s="108"/>
      <c r="N16" s="109"/>
      <c r="O16" s="126"/>
      <c r="P16" s="87"/>
      <c r="Q16" s="88"/>
      <c r="R16" s="108"/>
      <c r="S16" s="277"/>
      <c r="T16" s="373"/>
      <c r="U16" s="373"/>
      <c r="V16" s="373"/>
      <c r="W16" s="373"/>
      <c r="X16" s="373"/>
      <c r="Y16" s="373"/>
      <c r="Z16" s="373"/>
      <c r="AA16" s="373"/>
      <c r="AB16" s="373"/>
      <c r="AC16" s="373"/>
    </row>
    <row r="17" spans="1:30" s="8" customFormat="1" ht="15" customHeight="1">
      <c r="A17" s="144">
        <v>2</v>
      </c>
      <c r="B17" s="354" t="s">
        <v>111</v>
      </c>
      <c r="C17" s="355"/>
      <c r="D17" s="356"/>
      <c r="E17" s="127"/>
      <c r="F17" s="87"/>
      <c r="G17" s="89"/>
      <c r="H17" s="108"/>
      <c r="I17" s="109"/>
      <c r="J17" s="127"/>
      <c r="K17" s="87"/>
      <c r="L17" s="89"/>
      <c r="M17" s="108"/>
      <c r="N17" s="109"/>
      <c r="O17" s="127"/>
      <c r="P17" s="87"/>
      <c r="Q17" s="89"/>
      <c r="R17" s="108"/>
      <c r="S17" s="277"/>
      <c r="T17" s="373"/>
      <c r="U17" s="373"/>
      <c r="V17" s="373"/>
      <c r="W17" s="373"/>
      <c r="X17" s="373"/>
      <c r="Y17" s="373"/>
      <c r="Z17" s="373"/>
      <c r="AA17" s="373"/>
      <c r="AB17" s="373"/>
      <c r="AC17" s="373"/>
    </row>
    <row r="18" spans="1:30" s="8" customFormat="1">
      <c r="A18" s="144"/>
      <c r="B18" s="354" t="s">
        <v>116</v>
      </c>
      <c r="C18" s="355"/>
      <c r="D18" s="356"/>
      <c r="E18" s="127"/>
      <c r="F18" s="87" t="s">
        <v>9</v>
      </c>
      <c r="G18" s="89">
        <v>200</v>
      </c>
      <c r="H18" s="108">
        <v>35</v>
      </c>
      <c r="I18" s="109">
        <f t="shared" ref="I18:I35" si="0">H18*G18</f>
        <v>7000</v>
      </c>
      <c r="J18" s="127"/>
      <c r="K18" s="87" t="s">
        <v>9</v>
      </c>
      <c r="L18" s="275">
        <v>460</v>
      </c>
      <c r="M18" s="113">
        <v>40.5</v>
      </c>
      <c r="N18" s="109">
        <f t="shared" ref="N18:N23" si="1">M18*L18</f>
        <v>18630</v>
      </c>
      <c r="O18" s="127"/>
      <c r="P18" s="87" t="s">
        <v>9</v>
      </c>
      <c r="Q18" s="89">
        <v>460</v>
      </c>
      <c r="R18" s="108">
        <v>60</v>
      </c>
      <c r="S18" s="277">
        <f t="shared" ref="S18:S23" si="2">R18*Q18</f>
        <v>27600</v>
      </c>
      <c r="T18" s="373"/>
      <c r="U18" s="373"/>
      <c r="V18" s="373"/>
      <c r="W18" s="373"/>
      <c r="X18" s="373"/>
      <c r="Y18" s="373"/>
      <c r="Z18" s="373"/>
      <c r="AA18" s="373"/>
      <c r="AB18" s="373"/>
      <c r="AC18" s="373"/>
      <c r="AD18" s="168"/>
    </row>
    <row r="19" spans="1:30" s="8" customFormat="1">
      <c r="A19" s="144"/>
      <c r="B19" s="227" t="s">
        <v>72</v>
      </c>
      <c r="C19" s="228"/>
      <c r="D19" s="229"/>
      <c r="E19" s="127"/>
      <c r="F19" s="87" t="s">
        <v>16</v>
      </c>
      <c r="G19" s="89">
        <v>5</v>
      </c>
      <c r="H19" s="108">
        <v>3250</v>
      </c>
      <c r="I19" s="109">
        <f t="shared" si="0"/>
        <v>16250</v>
      </c>
      <c r="J19" s="127"/>
      <c r="K19" s="87" t="s">
        <v>16</v>
      </c>
      <c r="L19" s="275">
        <v>46</v>
      </c>
      <c r="M19" s="113">
        <v>135</v>
      </c>
      <c r="N19" s="109">
        <f t="shared" si="1"/>
        <v>6210</v>
      </c>
      <c r="O19" s="127"/>
      <c r="P19" s="87" t="s">
        <v>16</v>
      </c>
      <c r="Q19" s="89">
        <v>46</v>
      </c>
      <c r="R19" s="108">
        <v>180</v>
      </c>
      <c r="S19" s="277">
        <f t="shared" si="2"/>
        <v>8280</v>
      </c>
      <c r="T19" s="373"/>
      <c r="U19" s="373"/>
      <c r="V19" s="373"/>
      <c r="W19" s="373"/>
      <c r="X19" s="373"/>
      <c r="Y19" s="373"/>
      <c r="Z19" s="373"/>
      <c r="AA19" s="373"/>
      <c r="AB19" s="373"/>
      <c r="AC19" s="373"/>
    </row>
    <row r="20" spans="1:30" s="8" customFormat="1">
      <c r="A20" s="144"/>
      <c r="B20" s="227" t="s">
        <v>41</v>
      </c>
      <c r="C20" s="228"/>
      <c r="D20" s="229"/>
      <c r="E20" s="127"/>
      <c r="F20" s="87" t="s">
        <v>15</v>
      </c>
      <c r="G20" s="89">
        <v>2</v>
      </c>
      <c r="H20" s="108">
        <v>2700</v>
      </c>
      <c r="I20" s="109">
        <f t="shared" si="0"/>
        <v>5400</v>
      </c>
      <c r="J20" s="127"/>
      <c r="K20" s="87" t="s">
        <v>15</v>
      </c>
      <c r="L20" s="212">
        <v>2</v>
      </c>
      <c r="M20" s="113">
        <v>472.5</v>
      </c>
      <c r="N20" s="109">
        <f t="shared" si="1"/>
        <v>945</v>
      </c>
      <c r="O20" s="127"/>
      <c r="P20" s="87" t="s">
        <v>15</v>
      </c>
      <c r="Q20" s="89">
        <v>2</v>
      </c>
      <c r="R20" s="108">
        <v>1440</v>
      </c>
      <c r="S20" s="277">
        <f t="shared" si="2"/>
        <v>2880</v>
      </c>
      <c r="T20" s="373"/>
      <c r="U20" s="373"/>
      <c r="V20" s="373"/>
      <c r="W20" s="373"/>
      <c r="X20" s="373"/>
      <c r="Y20" s="373"/>
      <c r="Z20" s="373"/>
      <c r="AA20" s="373"/>
      <c r="AB20" s="373"/>
      <c r="AC20" s="373"/>
    </row>
    <row r="21" spans="1:30" s="8" customFormat="1">
      <c r="A21" s="144"/>
      <c r="B21" s="227" t="s">
        <v>70</v>
      </c>
      <c r="C21" s="228"/>
      <c r="D21" s="229"/>
      <c r="E21" s="127"/>
      <c r="F21" s="87" t="s">
        <v>12</v>
      </c>
      <c r="G21" s="89">
        <v>1</v>
      </c>
      <c r="H21" s="108">
        <v>5000</v>
      </c>
      <c r="I21" s="109">
        <f t="shared" si="0"/>
        <v>5000</v>
      </c>
      <c r="J21" s="127"/>
      <c r="K21" s="87" t="s">
        <v>12</v>
      </c>
      <c r="L21" s="212">
        <v>1</v>
      </c>
      <c r="M21" s="113">
        <v>6750</v>
      </c>
      <c r="N21" s="109">
        <f t="shared" si="1"/>
        <v>6750</v>
      </c>
      <c r="O21" s="127"/>
      <c r="P21" s="87" t="s">
        <v>12</v>
      </c>
      <c r="Q21" s="89">
        <v>1</v>
      </c>
      <c r="R21" s="108">
        <v>11400</v>
      </c>
      <c r="S21" s="277">
        <f t="shared" si="2"/>
        <v>11400</v>
      </c>
      <c r="T21" s="373"/>
      <c r="U21" s="373"/>
      <c r="V21" s="373"/>
      <c r="W21" s="373"/>
      <c r="X21" s="373"/>
      <c r="Y21" s="373"/>
      <c r="Z21" s="373"/>
      <c r="AA21" s="373"/>
      <c r="AB21" s="373"/>
      <c r="AC21" s="373"/>
    </row>
    <row r="22" spans="1:30" s="8" customFormat="1">
      <c r="A22" s="144"/>
      <c r="B22" s="227" t="s">
        <v>89</v>
      </c>
      <c r="C22" s="228"/>
      <c r="D22" s="229"/>
      <c r="E22" s="127"/>
      <c r="F22" s="87" t="s">
        <v>43</v>
      </c>
      <c r="G22" s="90">
        <v>6</v>
      </c>
      <c r="H22" s="108">
        <v>4000</v>
      </c>
      <c r="I22" s="109">
        <f t="shared" si="0"/>
        <v>24000</v>
      </c>
      <c r="J22" s="127"/>
      <c r="K22" s="87" t="s">
        <v>43</v>
      </c>
      <c r="L22" s="275">
        <v>6</v>
      </c>
      <c r="M22" s="113">
        <v>2227.5</v>
      </c>
      <c r="N22" s="109">
        <f t="shared" si="1"/>
        <v>13365</v>
      </c>
      <c r="O22" s="127"/>
      <c r="P22" s="87" t="s">
        <v>43</v>
      </c>
      <c r="Q22" s="90">
        <v>6</v>
      </c>
      <c r="R22" s="108">
        <v>1200</v>
      </c>
      <c r="S22" s="277">
        <f t="shared" si="2"/>
        <v>7200</v>
      </c>
      <c r="T22" s="373"/>
      <c r="U22" s="373"/>
      <c r="V22" s="373"/>
      <c r="W22" s="373"/>
      <c r="X22" s="373"/>
      <c r="Y22" s="373"/>
      <c r="Z22" s="373"/>
      <c r="AA22" s="373"/>
      <c r="AB22" s="373"/>
      <c r="AC22" s="373"/>
    </row>
    <row r="23" spans="1:30" s="8" customFormat="1">
      <c r="A23" s="144"/>
      <c r="B23" s="227" t="s">
        <v>94</v>
      </c>
      <c r="C23" s="228"/>
      <c r="D23" s="229"/>
      <c r="E23" s="127"/>
      <c r="F23" s="87" t="s">
        <v>43</v>
      </c>
      <c r="G23" s="90">
        <v>6</v>
      </c>
      <c r="H23" s="108">
        <v>4000</v>
      </c>
      <c r="I23" s="109">
        <f t="shared" si="0"/>
        <v>24000</v>
      </c>
      <c r="J23" s="127"/>
      <c r="K23" s="87" t="s">
        <v>43</v>
      </c>
      <c r="L23" s="275">
        <v>6</v>
      </c>
      <c r="M23" s="113">
        <v>2227.5</v>
      </c>
      <c r="N23" s="109">
        <f t="shared" si="1"/>
        <v>13365</v>
      </c>
      <c r="O23" s="127"/>
      <c r="P23" s="87" t="s">
        <v>43</v>
      </c>
      <c r="Q23" s="90">
        <v>6</v>
      </c>
      <c r="R23" s="108">
        <v>1200</v>
      </c>
      <c r="S23" s="277">
        <f t="shared" si="2"/>
        <v>7200</v>
      </c>
      <c r="T23" s="373"/>
      <c r="U23" s="373"/>
      <c r="V23" s="373"/>
      <c r="W23" s="373"/>
      <c r="X23" s="373"/>
      <c r="Y23" s="373"/>
      <c r="Z23" s="373"/>
      <c r="AA23" s="373"/>
      <c r="AB23" s="373"/>
      <c r="AC23" s="373"/>
    </row>
    <row r="24" spans="1:30" s="8" customFormat="1">
      <c r="A24" s="144"/>
      <c r="B24" s="227"/>
      <c r="C24" s="228"/>
      <c r="D24" s="229"/>
      <c r="E24" s="127"/>
      <c r="F24" s="87"/>
      <c r="G24" s="90"/>
      <c r="H24" s="108"/>
      <c r="I24" s="109"/>
      <c r="J24" s="127"/>
      <c r="K24" s="87"/>
      <c r="L24" s="90"/>
      <c r="M24" s="108"/>
      <c r="N24" s="109"/>
      <c r="O24" s="127"/>
      <c r="P24" s="87"/>
      <c r="Q24" s="90"/>
      <c r="R24" s="108"/>
      <c r="S24" s="277"/>
      <c r="T24" s="373"/>
      <c r="U24" s="373"/>
      <c r="V24" s="373"/>
      <c r="W24" s="373"/>
      <c r="X24" s="373"/>
      <c r="Y24" s="373"/>
      <c r="Z24" s="373"/>
      <c r="AA24" s="373"/>
      <c r="AB24" s="373"/>
      <c r="AC24" s="373"/>
    </row>
    <row r="25" spans="1:30" s="8" customFormat="1">
      <c r="A25" s="144">
        <v>3</v>
      </c>
      <c r="B25" s="227" t="s">
        <v>114</v>
      </c>
      <c r="C25" s="228"/>
      <c r="D25" s="229"/>
      <c r="E25" s="127"/>
      <c r="F25" s="87"/>
      <c r="G25" s="90"/>
      <c r="H25" s="108"/>
      <c r="I25" s="108"/>
      <c r="J25" s="127"/>
      <c r="K25" s="87"/>
      <c r="L25" s="90"/>
      <c r="M25" s="108"/>
      <c r="N25" s="108"/>
      <c r="O25" s="127"/>
      <c r="P25" s="87"/>
      <c r="Q25" s="90"/>
      <c r="R25" s="108"/>
      <c r="S25" s="277"/>
      <c r="T25" s="373"/>
      <c r="U25" s="373"/>
      <c r="V25" s="373"/>
      <c r="W25" s="373"/>
      <c r="X25" s="373"/>
      <c r="Y25" s="373"/>
      <c r="Z25" s="373"/>
      <c r="AA25" s="373"/>
      <c r="AB25" s="373"/>
      <c r="AC25" s="373"/>
    </row>
    <row r="26" spans="1:30" s="8" customFormat="1">
      <c r="A26" s="144"/>
      <c r="B26" s="327" t="s">
        <v>44</v>
      </c>
      <c r="C26" s="328"/>
      <c r="D26" s="329"/>
      <c r="E26" s="127"/>
      <c r="F26" s="87" t="s">
        <v>39</v>
      </c>
      <c r="G26" s="90">
        <v>9</v>
      </c>
      <c r="H26" s="108">
        <v>5200</v>
      </c>
      <c r="I26" s="109">
        <f t="shared" si="0"/>
        <v>46800</v>
      </c>
      <c r="J26" s="127"/>
      <c r="K26" s="87" t="s">
        <v>39</v>
      </c>
      <c r="L26" s="275">
        <v>6</v>
      </c>
      <c r="M26" s="113">
        <v>6750</v>
      </c>
      <c r="N26" s="109">
        <f t="shared" ref="N26:N35" si="3">M26*L26</f>
        <v>40500</v>
      </c>
      <c r="O26" s="127"/>
      <c r="P26" s="87" t="s">
        <v>39</v>
      </c>
      <c r="Q26" s="90">
        <v>6</v>
      </c>
      <c r="R26" s="108">
        <v>5400</v>
      </c>
      <c r="S26" s="277">
        <f t="shared" ref="S26:S35" si="4">R26*Q26</f>
        <v>32400</v>
      </c>
      <c r="T26" s="373"/>
      <c r="U26" s="373"/>
      <c r="V26" s="373"/>
      <c r="W26" s="373"/>
      <c r="X26" s="373"/>
      <c r="Y26" s="373"/>
      <c r="Z26" s="373"/>
      <c r="AA26" s="373"/>
      <c r="AB26" s="373"/>
      <c r="AC26" s="373"/>
    </row>
    <row r="27" spans="1:30" s="8" customFormat="1">
      <c r="A27" s="144"/>
      <c r="B27" s="327" t="s">
        <v>73</v>
      </c>
      <c r="C27" s="328"/>
      <c r="D27" s="329"/>
      <c r="E27" s="127"/>
      <c r="F27" s="87" t="s">
        <v>39</v>
      </c>
      <c r="G27" s="90">
        <v>9</v>
      </c>
      <c r="H27" s="108">
        <v>2300</v>
      </c>
      <c r="I27" s="109">
        <f t="shared" si="0"/>
        <v>20700</v>
      </c>
      <c r="J27" s="127"/>
      <c r="K27" s="87" t="s">
        <v>39</v>
      </c>
      <c r="L27" s="275">
        <v>6</v>
      </c>
      <c r="M27" s="113">
        <v>2700</v>
      </c>
      <c r="N27" s="109">
        <f t="shared" si="3"/>
        <v>16200</v>
      </c>
      <c r="O27" s="127"/>
      <c r="P27" s="87" t="s">
        <v>39</v>
      </c>
      <c r="Q27" s="90">
        <v>6</v>
      </c>
      <c r="R27" s="108">
        <v>2640</v>
      </c>
      <c r="S27" s="277">
        <f t="shared" si="4"/>
        <v>15840</v>
      </c>
      <c r="T27" s="373"/>
      <c r="U27" s="373"/>
      <c r="V27" s="373"/>
      <c r="W27" s="373"/>
      <c r="X27" s="373"/>
      <c r="Y27" s="373"/>
      <c r="Z27" s="373"/>
      <c r="AA27" s="373"/>
      <c r="AB27" s="373"/>
      <c r="AC27" s="373"/>
    </row>
    <row r="28" spans="1:30" s="8" customFormat="1">
      <c r="A28" s="144"/>
      <c r="B28" s="327" t="s">
        <v>82</v>
      </c>
      <c r="C28" s="322"/>
      <c r="D28" s="323"/>
      <c r="E28" s="127"/>
      <c r="F28" s="87" t="s">
        <v>39</v>
      </c>
      <c r="G28" s="90">
        <v>6</v>
      </c>
      <c r="H28" s="108">
        <v>1400</v>
      </c>
      <c r="I28" s="109">
        <f t="shared" si="0"/>
        <v>8400</v>
      </c>
      <c r="J28" s="127"/>
      <c r="K28" s="87" t="s">
        <v>39</v>
      </c>
      <c r="L28" s="275">
        <v>12</v>
      </c>
      <c r="M28" s="113">
        <v>1350</v>
      </c>
      <c r="N28" s="109">
        <f t="shared" si="3"/>
        <v>16200</v>
      </c>
      <c r="O28" s="127"/>
      <c r="P28" s="87" t="s">
        <v>39</v>
      </c>
      <c r="Q28" s="90">
        <v>12</v>
      </c>
      <c r="R28" s="108">
        <v>1440</v>
      </c>
      <c r="S28" s="277">
        <f t="shared" si="4"/>
        <v>17280</v>
      </c>
      <c r="T28" s="373"/>
      <c r="U28" s="373"/>
      <c r="V28" s="373"/>
      <c r="W28" s="373"/>
      <c r="X28" s="373"/>
      <c r="Y28" s="373"/>
      <c r="Z28" s="373"/>
      <c r="AA28" s="373"/>
      <c r="AB28" s="373"/>
      <c r="AC28" s="373"/>
    </row>
    <row r="29" spans="1:30" s="8" customFormat="1">
      <c r="A29" s="144"/>
      <c r="B29" s="327" t="s">
        <v>45</v>
      </c>
      <c r="C29" s="328"/>
      <c r="D29" s="329"/>
      <c r="E29" s="127"/>
      <c r="F29" s="87" t="s">
        <v>12</v>
      </c>
      <c r="G29" s="90">
        <v>3</v>
      </c>
      <c r="H29" s="108">
        <v>4000</v>
      </c>
      <c r="I29" s="109">
        <f t="shared" si="0"/>
        <v>12000</v>
      </c>
      <c r="J29" s="127"/>
      <c r="K29" s="87" t="s">
        <v>12</v>
      </c>
      <c r="L29" s="212">
        <v>1</v>
      </c>
      <c r="M29" s="113">
        <v>4050</v>
      </c>
      <c r="N29" s="109">
        <f t="shared" si="3"/>
        <v>4050</v>
      </c>
      <c r="O29" s="127"/>
      <c r="P29" s="87" t="s">
        <v>12</v>
      </c>
      <c r="Q29" s="90">
        <v>1</v>
      </c>
      <c r="R29" s="108">
        <v>2880</v>
      </c>
      <c r="S29" s="277">
        <f t="shared" si="4"/>
        <v>2880</v>
      </c>
      <c r="T29" s="373"/>
      <c r="U29" s="373"/>
      <c r="V29" s="373"/>
      <c r="W29" s="373"/>
      <c r="X29" s="373"/>
      <c r="Y29" s="373"/>
      <c r="Z29" s="373"/>
      <c r="AA29" s="373"/>
      <c r="AB29" s="373"/>
      <c r="AC29" s="373"/>
    </row>
    <row r="30" spans="1:30" s="8" customFormat="1">
      <c r="A30" s="144"/>
      <c r="B30" s="327" t="s">
        <v>107</v>
      </c>
      <c r="C30" s="328"/>
      <c r="D30" s="329"/>
      <c r="E30" s="127"/>
      <c r="F30" s="87" t="s">
        <v>12</v>
      </c>
      <c r="G30" s="90">
        <v>1</v>
      </c>
      <c r="H30" s="108">
        <v>4000</v>
      </c>
      <c r="I30" s="109">
        <f t="shared" si="0"/>
        <v>4000</v>
      </c>
      <c r="J30" s="127"/>
      <c r="K30" s="87" t="s">
        <v>12</v>
      </c>
      <c r="L30" s="212">
        <v>1</v>
      </c>
      <c r="M30" s="113">
        <v>4050</v>
      </c>
      <c r="N30" s="109">
        <f t="shared" si="3"/>
        <v>4050</v>
      </c>
      <c r="O30" s="127"/>
      <c r="P30" s="87" t="s">
        <v>12</v>
      </c>
      <c r="Q30" s="90">
        <v>1</v>
      </c>
      <c r="R30" s="108">
        <v>3000</v>
      </c>
      <c r="S30" s="277">
        <f t="shared" si="4"/>
        <v>3000</v>
      </c>
      <c r="T30" s="373"/>
      <c r="U30" s="373"/>
      <c r="V30" s="373"/>
      <c r="W30" s="373"/>
      <c r="X30" s="373"/>
      <c r="Y30" s="373"/>
      <c r="Z30" s="373"/>
      <c r="AA30" s="373"/>
      <c r="AB30" s="373"/>
      <c r="AC30" s="373"/>
    </row>
    <row r="31" spans="1:30" s="8" customFormat="1">
      <c r="A31" s="144"/>
      <c r="B31" s="327" t="s">
        <v>105</v>
      </c>
      <c r="C31" s="328"/>
      <c r="D31" s="329"/>
      <c r="E31" s="127"/>
      <c r="F31" s="87" t="s">
        <v>12</v>
      </c>
      <c r="G31" s="90">
        <v>3</v>
      </c>
      <c r="H31" s="108">
        <v>2500</v>
      </c>
      <c r="I31" s="109">
        <f t="shared" si="0"/>
        <v>7500</v>
      </c>
      <c r="J31" s="127"/>
      <c r="K31" s="87" t="s">
        <v>12</v>
      </c>
      <c r="L31" s="212">
        <v>1</v>
      </c>
      <c r="M31" s="113">
        <v>4050</v>
      </c>
      <c r="N31" s="109">
        <f t="shared" si="3"/>
        <v>4050</v>
      </c>
      <c r="O31" s="127"/>
      <c r="P31" s="87" t="s">
        <v>12</v>
      </c>
      <c r="Q31" s="90">
        <v>1</v>
      </c>
      <c r="R31" s="108">
        <v>3000</v>
      </c>
      <c r="S31" s="277">
        <f t="shared" si="4"/>
        <v>3000</v>
      </c>
      <c r="T31" s="373"/>
      <c r="U31" s="373"/>
      <c r="V31" s="373"/>
      <c r="W31" s="373"/>
      <c r="X31" s="373"/>
      <c r="Y31" s="373"/>
      <c r="Z31" s="373"/>
      <c r="AA31" s="373"/>
      <c r="AB31" s="373"/>
      <c r="AC31" s="373"/>
    </row>
    <row r="32" spans="1:30" s="8" customFormat="1">
      <c r="A32" s="144"/>
      <c r="B32" s="236" t="s">
        <v>99</v>
      </c>
      <c r="C32" s="237"/>
      <c r="D32" s="238"/>
      <c r="E32" s="127"/>
      <c r="F32" s="87" t="s">
        <v>39</v>
      </c>
      <c r="G32" s="90">
        <v>2</v>
      </c>
      <c r="H32" s="108">
        <v>10000</v>
      </c>
      <c r="I32" s="109">
        <f t="shared" si="0"/>
        <v>20000</v>
      </c>
      <c r="J32" s="127"/>
      <c r="K32" s="87" t="s">
        <v>39</v>
      </c>
      <c r="L32" s="275">
        <v>2</v>
      </c>
      <c r="M32" s="113">
        <v>33750</v>
      </c>
      <c r="N32" s="109">
        <f t="shared" si="3"/>
        <v>67500</v>
      </c>
      <c r="O32" s="127"/>
      <c r="P32" s="87" t="s">
        <v>39</v>
      </c>
      <c r="Q32" s="90">
        <v>2</v>
      </c>
      <c r="R32" s="108">
        <v>5400</v>
      </c>
      <c r="S32" s="277">
        <f t="shared" si="4"/>
        <v>10800</v>
      </c>
      <c r="T32" s="373"/>
      <c r="U32" s="373"/>
      <c r="V32" s="373"/>
      <c r="W32" s="373"/>
      <c r="X32" s="373"/>
      <c r="Y32" s="373"/>
      <c r="Z32" s="373"/>
      <c r="AA32" s="373"/>
      <c r="AB32" s="373"/>
      <c r="AC32" s="373"/>
    </row>
    <row r="33" spans="1:29" s="8" customFormat="1">
      <c r="A33" s="144"/>
      <c r="B33" s="321" t="s">
        <v>83</v>
      </c>
      <c r="C33" s="357"/>
      <c r="D33" s="358"/>
      <c r="E33" s="127"/>
      <c r="F33" s="87" t="s">
        <v>12</v>
      </c>
      <c r="G33" s="90">
        <v>1</v>
      </c>
      <c r="H33" s="108">
        <v>15000</v>
      </c>
      <c r="I33" s="109">
        <f t="shared" si="0"/>
        <v>15000</v>
      </c>
      <c r="J33" s="127"/>
      <c r="K33" s="87" t="s">
        <v>12</v>
      </c>
      <c r="L33" s="212">
        <v>1</v>
      </c>
      <c r="M33" s="113">
        <v>67500</v>
      </c>
      <c r="N33" s="109">
        <f t="shared" si="3"/>
        <v>67500</v>
      </c>
      <c r="O33" s="127"/>
      <c r="P33" s="87" t="s">
        <v>12</v>
      </c>
      <c r="Q33" s="90">
        <v>1</v>
      </c>
      <c r="R33" s="108">
        <v>14400</v>
      </c>
      <c r="S33" s="277">
        <f t="shared" si="4"/>
        <v>14400</v>
      </c>
      <c r="T33" s="373"/>
      <c r="U33" s="373"/>
      <c r="V33" s="373"/>
      <c r="W33" s="373"/>
      <c r="X33" s="373"/>
      <c r="Y33" s="373"/>
      <c r="Z33" s="373"/>
      <c r="AA33" s="373"/>
      <c r="AB33" s="373"/>
      <c r="AC33" s="373"/>
    </row>
    <row r="34" spans="1:29" s="8" customFormat="1">
      <c r="A34" s="144"/>
      <c r="B34" s="321" t="s">
        <v>100</v>
      </c>
      <c r="C34" s="357"/>
      <c r="D34" s="358"/>
      <c r="E34" s="127"/>
      <c r="F34" s="87" t="s">
        <v>12</v>
      </c>
      <c r="G34" s="90">
        <v>1</v>
      </c>
      <c r="H34" s="108">
        <f>23*1500</f>
        <v>34500</v>
      </c>
      <c r="I34" s="109">
        <f t="shared" si="0"/>
        <v>34500</v>
      </c>
      <c r="J34" s="127"/>
      <c r="K34" s="87" t="s">
        <v>12</v>
      </c>
      <c r="L34" s="212">
        <v>1</v>
      </c>
      <c r="M34" s="113">
        <v>81000</v>
      </c>
      <c r="N34" s="109">
        <f t="shared" si="3"/>
        <v>81000</v>
      </c>
      <c r="O34" s="127"/>
      <c r="P34" s="87" t="s">
        <v>12</v>
      </c>
      <c r="Q34" s="90">
        <v>1</v>
      </c>
      <c r="R34" s="108">
        <v>60000</v>
      </c>
      <c r="S34" s="277">
        <f t="shared" si="4"/>
        <v>60000</v>
      </c>
      <c r="T34" s="373"/>
      <c r="U34" s="373"/>
      <c r="V34" s="373"/>
      <c r="W34" s="373"/>
      <c r="X34" s="373"/>
      <c r="Y34" s="373"/>
      <c r="Z34" s="373"/>
      <c r="AA34" s="373"/>
      <c r="AB34" s="373"/>
      <c r="AC34" s="373"/>
    </row>
    <row r="35" spans="1:29" s="8" customFormat="1">
      <c r="A35" s="144"/>
      <c r="B35" s="321" t="s">
        <v>66</v>
      </c>
      <c r="C35" s="357"/>
      <c r="D35" s="358"/>
      <c r="E35" s="127"/>
      <c r="F35" s="87" t="s">
        <v>12</v>
      </c>
      <c r="G35" s="90">
        <v>1</v>
      </c>
      <c r="H35" s="108">
        <v>25000</v>
      </c>
      <c r="I35" s="109">
        <f t="shared" si="0"/>
        <v>25000</v>
      </c>
      <c r="J35" s="127"/>
      <c r="K35" s="87" t="s">
        <v>12</v>
      </c>
      <c r="L35" s="212">
        <v>1</v>
      </c>
      <c r="M35" s="113">
        <v>67500</v>
      </c>
      <c r="N35" s="109">
        <f t="shared" si="3"/>
        <v>67500</v>
      </c>
      <c r="O35" s="127"/>
      <c r="P35" s="87" t="s">
        <v>12</v>
      </c>
      <c r="Q35" s="90">
        <v>1</v>
      </c>
      <c r="R35" s="108">
        <v>18000</v>
      </c>
      <c r="S35" s="277">
        <f t="shared" si="4"/>
        <v>18000</v>
      </c>
      <c r="T35" s="373"/>
      <c r="U35" s="373"/>
      <c r="V35" s="373"/>
      <c r="W35" s="373"/>
      <c r="X35" s="373"/>
      <c r="Y35" s="373"/>
      <c r="Z35" s="373"/>
      <c r="AA35" s="373"/>
      <c r="AB35" s="373"/>
      <c r="AC35" s="373"/>
    </row>
    <row r="36" spans="1:29" s="8" customFormat="1">
      <c r="A36" s="144"/>
      <c r="B36" s="230"/>
      <c r="C36" s="231"/>
      <c r="D36" s="232"/>
      <c r="E36" s="127"/>
      <c r="F36" s="87"/>
      <c r="G36" s="90"/>
      <c r="H36" s="108"/>
      <c r="I36" s="197"/>
      <c r="J36" s="127"/>
      <c r="K36" s="87"/>
      <c r="L36" s="90"/>
      <c r="M36" s="108"/>
      <c r="N36" s="197"/>
      <c r="O36" s="127"/>
      <c r="P36" s="87"/>
      <c r="Q36" s="90"/>
      <c r="R36" s="108"/>
      <c r="S36" s="277"/>
      <c r="T36" s="373"/>
      <c r="U36" s="373"/>
      <c r="V36" s="373"/>
      <c r="W36" s="373"/>
      <c r="X36" s="373"/>
      <c r="Y36" s="373"/>
      <c r="Z36" s="373"/>
      <c r="AA36" s="373"/>
      <c r="AB36" s="373"/>
      <c r="AC36" s="373"/>
    </row>
    <row r="37" spans="1:29" s="8" customFormat="1">
      <c r="A37" s="145" t="s">
        <v>46</v>
      </c>
      <c r="B37" s="359" t="s">
        <v>47</v>
      </c>
      <c r="C37" s="360"/>
      <c r="D37" s="361"/>
      <c r="E37" s="128"/>
      <c r="F37" s="91"/>
      <c r="G37" s="92"/>
      <c r="H37" s="110"/>
      <c r="I37" s="111">
        <f>SUM(I13:I36)</f>
        <v>775550</v>
      </c>
      <c r="J37" s="128"/>
      <c r="K37" s="91"/>
      <c r="L37" s="92"/>
      <c r="M37" s="110"/>
      <c r="N37" s="111">
        <f>SUM(N13:N36)</f>
        <v>1255815</v>
      </c>
      <c r="O37" s="128"/>
      <c r="P37" s="91"/>
      <c r="Q37" s="92"/>
      <c r="R37" s="110"/>
      <c r="S37" s="279">
        <f>SUM(S13:S36)</f>
        <v>1070160</v>
      </c>
      <c r="T37" s="373"/>
      <c r="U37" s="373"/>
      <c r="V37" s="373"/>
      <c r="W37" s="373"/>
      <c r="X37" s="373"/>
      <c r="Y37" s="373"/>
      <c r="Z37" s="373"/>
      <c r="AA37" s="373"/>
      <c r="AB37" s="373"/>
      <c r="AC37" s="373"/>
    </row>
    <row r="38" spans="1:29" s="8" customFormat="1">
      <c r="A38" s="145"/>
      <c r="B38" s="239"/>
      <c r="C38" s="240"/>
      <c r="D38" s="241"/>
      <c r="E38" s="128"/>
      <c r="F38" s="91"/>
      <c r="G38" s="92"/>
      <c r="H38" s="110"/>
      <c r="I38" s="111"/>
      <c r="J38" s="128"/>
      <c r="K38" s="91"/>
      <c r="L38" s="92"/>
      <c r="M38" s="110"/>
      <c r="N38" s="111"/>
      <c r="O38" s="128"/>
      <c r="P38" s="91"/>
      <c r="Q38" s="92"/>
      <c r="R38" s="110"/>
      <c r="S38" s="279"/>
      <c r="T38" s="373"/>
      <c r="U38" s="373"/>
      <c r="V38" s="373"/>
      <c r="W38" s="373"/>
      <c r="X38" s="373"/>
      <c r="Y38" s="373"/>
      <c r="Z38" s="373"/>
      <c r="AA38" s="373"/>
      <c r="AB38" s="373"/>
      <c r="AC38" s="373"/>
    </row>
    <row r="39" spans="1:29" s="8" customFormat="1">
      <c r="A39" s="148" t="s">
        <v>19</v>
      </c>
      <c r="B39" s="285" t="s">
        <v>118</v>
      </c>
      <c r="C39" s="286"/>
      <c r="D39" s="287"/>
      <c r="E39" s="129"/>
      <c r="F39" s="93"/>
      <c r="G39" s="94"/>
      <c r="H39" s="123"/>
      <c r="I39" s="118"/>
      <c r="J39" s="129"/>
      <c r="K39" s="93"/>
      <c r="L39" s="94"/>
      <c r="M39" s="123"/>
      <c r="N39" s="118"/>
      <c r="O39" s="129"/>
      <c r="P39" s="93"/>
      <c r="Q39" s="94"/>
      <c r="R39" s="123"/>
      <c r="S39" s="277"/>
      <c r="T39" s="373"/>
      <c r="U39" s="373"/>
      <c r="V39" s="373"/>
      <c r="W39" s="373"/>
      <c r="X39" s="373"/>
      <c r="Y39" s="373"/>
      <c r="Z39" s="373"/>
      <c r="AA39" s="373"/>
      <c r="AB39" s="373"/>
      <c r="AC39" s="373"/>
    </row>
    <row r="40" spans="1:29" s="8" customFormat="1" ht="15" customHeight="1">
      <c r="A40" s="146">
        <v>1</v>
      </c>
      <c r="B40" s="282" t="s">
        <v>109</v>
      </c>
      <c r="C40" s="283"/>
      <c r="D40" s="284"/>
      <c r="E40" s="129"/>
      <c r="F40" s="93" t="s">
        <v>98</v>
      </c>
      <c r="G40" s="94">
        <v>18</v>
      </c>
      <c r="H40" s="44">
        <v>6500</v>
      </c>
      <c r="I40" s="118">
        <f t="shared" ref="I40" si="5">H40*G40</f>
        <v>117000</v>
      </c>
      <c r="J40" s="129"/>
      <c r="K40" s="93" t="s">
        <v>98</v>
      </c>
      <c r="L40" s="212">
        <v>24</v>
      </c>
      <c r="M40" s="113">
        <v>10260</v>
      </c>
      <c r="N40" s="118">
        <f t="shared" ref="N40" si="6">M40*L40</f>
        <v>246240</v>
      </c>
      <c r="O40" s="129"/>
      <c r="P40" s="93" t="s">
        <v>98</v>
      </c>
      <c r="Q40" s="94">
        <v>24</v>
      </c>
      <c r="R40" s="44">
        <v>6600</v>
      </c>
      <c r="S40" s="277">
        <f t="shared" ref="S40" si="7">R40*Q40</f>
        <v>158400</v>
      </c>
      <c r="T40" s="373"/>
      <c r="U40" s="373"/>
      <c r="V40" s="373"/>
      <c r="W40" s="373"/>
      <c r="X40" s="373"/>
      <c r="Y40" s="373"/>
      <c r="Z40" s="373"/>
      <c r="AA40" s="373"/>
      <c r="AB40" s="373"/>
      <c r="AC40" s="373"/>
    </row>
    <row r="41" spans="1:29" s="8" customFormat="1" ht="15" customHeight="1">
      <c r="A41" s="147"/>
      <c r="B41" s="297" t="s">
        <v>47</v>
      </c>
      <c r="C41" s="298"/>
      <c r="D41" s="299"/>
      <c r="E41" s="129"/>
      <c r="F41" s="93"/>
      <c r="G41" s="94"/>
      <c r="H41" s="123"/>
      <c r="I41" s="119">
        <f>SUM(I40:I40)</f>
        <v>117000</v>
      </c>
      <c r="J41" s="129"/>
      <c r="K41" s="93"/>
      <c r="L41" s="212"/>
      <c r="M41" s="123"/>
      <c r="N41" s="119">
        <f>SUM(N40:N40)</f>
        <v>246240</v>
      </c>
      <c r="O41" s="129"/>
      <c r="P41" s="93"/>
      <c r="Q41" s="94"/>
      <c r="R41" s="123"/>
      <c r="S41" s="280">
        <f>SUM(S40:S40)</f>
        <v>158400</v>
      </c>
      <c r="T41" s="373"/>
      <c r="U41" s="373"/>
      <c r="V41" s="373"/>
      <c r="W41" s="373"/>
      <c r="X41" s="373"/>
      <c r="Y41" s="373"/>
      <c r="Z41" s="373"/>
      <c r="AA41" s="373"/>
      <c r="AB41" s="373"/>
      <c r="AC41" s="373"/>
    </row>
    <row r="42" spans="1:29" s="8" customFormat="1" ht="15" customHeight="1">
      <c r="A42" s="147"/>
      <c r="B42" s="233"/>
      <c r="C42" s="234"/>
      <c r="D42" s="235"/>
      <c r="E42" s="129"/>
      <c r="F42" s="93"/>
      <c r="G42" s="94"/>
      <c r="H42" s="123"/>
      <c r="I42" s="119"/>
      <c r="J42" s="129"/>
      <c r="K42" s="93"/>
      <c r="L42" s="212"/>
      <c r="M42" s="123"/>
      <c r="N42" s="119"/>
      <c r="O42" s="129"/>
      <c r="P42" s="93"/>
      <c r="Q42" s="94"/>
      <c r="R42" s="123"/>
      <c r="S42" s="280"/>
      <c r="T42" s="373"/>
      <c r="U42" s="373"/>
      <c r="V42" s="373"/>
      <c r="W42" s="373"/>
      <c r="X42" s="373"/>
      <c r="Y42" s="373"/>
      <c r="Z42" s="373"/>
      <c r="AA42" s="373"/>
      <c r="AB42" s="373"/>
      <c r="AC42" s="373"/>
    </row>
    <row r="43" spans="1:29" s="8" customFormat="1">
      <c r="A43" s="148" t="s">
        <v>104</v>
      </c>
      <c r="B43" s="285" t="s">
        <v>119</v>
      </c>
      <c r="C43" s="286"/>
      <c r="D43" s="287"/>
      <c r="E43" s="129"/>
      <c r="F43" s="93"/>
      <c r="G43" s="94"/>
      <c r="H43" s="123"/>
      <c r="I43" s="118"/>
      <c r="J43" s="129"/>
      <c r="K43" s="93"/>
      <c r="L43" s="212"/>
      <c r="M43" s="123"/>
      <c r="N43" s="118"/>
      <c r="O43" s="129"/>
      <c r="P43" s="93"/>
      <c r="Q43" s="94"/>
      <c r="R43" s="123"/>
      <c r="S43" s="277"/>
      <c r="T43" s="373"/>
      <c r="U43" s="373"/>
      <c r="V43" s="373"/>
      <c r="W43" s="373"/>
      <c r="X43" s="373"/>
      <c r="Y43" s="373"/>
      <c r="Z43" s="373"/>
      <c r="AA43" s="373"/>
      <c r="AB43" s="373"/>
      <c r="AC43" s="373"/>
    </row>
    <row r="44" spans="1:29" s="8" customFormat="1" ht="15" customHeight="1">
      <c r="A44" s="146">
        <v>1</v>
      </c>
      <c r="B44" s="282" t="s">
        <v>101</v>
      </c>
      <c r="C44" s="283"/>
      <c r="D44" s="284"/>
      <c r="E44" s="129"/>
      <c r="F44" s="93" t="s">
        <v>69</v>
      </c>
      <c r="G44" s="94">
        <v>2</v>
      </c>
      <c r="H44" s="44">
        <v>11250</v>
      </c>
      <c r="I44" s="118">
        <f t="shared" ref="I44:I45" si="8">H44*G44</f>
        <v>22500</v>
      </c>
      <c r="J44" s="129"/>
      <c r="K44" s="93" t="s">
        <v>69</v>
      </c>
      <c r="L44" s="275">
        <v>3</v>
      </c>
      <c r="M44" s="113">
        <v>24300</v>
      </c>
      <c r="N44" s="118">
        <f t="shared" ref="N44:N45" si="9">M44*L44</f>
        <v>72900</v>
      </c>
      <c r="O44" s="129"/>
      <c r="P44" s="93" t="s">
        <v>69</v>
      </c>
      <c r="Q44" s="94">
        <v>3</v>
      </c>
      <c r="R44" s="44">
        <v>12000</v>
      </c>
      <c r="S44" s="277">
        <f t="shared" ref="S44:S45" si="10">R44*Q44</f>
        <v>36000</v>
      </c>
      <c r="T44" s="373"/>
      <c r="U44" s="373"/>
      <c r="V44" s="373"/>
      <c r="W44" s="373"/>
      <c r="X44" s="373"/>
      <c r="Y44" s="373"/>
      <c r="Z44" s="373"/>
      <c r="AA44" s="373"/>
      <c r="AB44" s="373"/>
      <c r="AC44" s="373"/>
    </row>
    <row r="45" spans="1:29" s="8" customFormat="1" ht="15" customHeight="1">
      <c r="A45" s="146">
        <v>2</v>
      </c>
      <c r="B45" s="282" t="s">
        <v>120</v>
      </c>
      <c r="C45" s="283"/>
      <c r="D45" s="284"/>
      <c r="E45" s="129"/>
      <c r="F45" s="93" t="s">
        <v>98</v>
      </c>
      <c r="G45" s="94">
        <v>16</v>
      </c>
      <c r="H45" s="44">
        <v>2000</v>
      </c>
      <c r="I45" s="118">
        <f t="shared" si="8"/>
        <v>32000</v>
      </c>
      <c r="J45" s="129"/>
      <c r="K45" s="93" t="s">
        <v>98</v>
      </c>
      <c r="L45" s="275">
        <v>16</v>
      </c>
      <c r="M45" s="113">
        <v>3456</v>
      </c>
      <c r="N45" s="118">
        <f t="shared" si="9"/>
        <v>55296</v>
      </c>
      <c r="O45" s="129"/>
      <c r="P45" s="93" t="s">
        <v>98</v>
      </c>
      <c r="Q45" s="94">
        <v>16</v>
      </c>
      <c r="R45" s="44">
        <v>1140</v>
      </c>
      <c r="S45" s="277">
        <f t="shared" si="10"/>
        <v>18240</v>
      </c>
      <c r="T45" s="373"/>
      <c r="U45" s="373"/>
      <c r="V45" s="373"/>
      <c r="W45" s="373"/>
      <c r="X45" s="373"/>
      <c r="Y45" s="373"/>
      <c r="Z45" s="373"/>
      <c r="AA45" s="373"/>
      <c r="AB45" s="373"/>
      <c r="AC45" s="373"/>
    </row>
    <row r="46" spans="1:29" s="8" customFormat="1" ht="15" customHeight="1">
      <c r="A46" s="147"/>
      <c r="B46" s="297" t="s">
        <v>47</v>
      </c>
      <c r="C46" s="298"/>
      <c r="D46" s="299"/>
      <c r="E46" s="129"/>
      <c r="F46" s="93"/>
      <c r="G46" s="94"/>
      <c r="H46" s="123"/>
      <c r="I46" s="119">
        <f>SUM(I44:I45)</f>
        <v>54500</v>
      </c>
      <c r="J46" s="129"/>
      <c r="K46" s="93"/>
      <c r="L46" s="212"/>
      <c r="M46" s="123"/>
      <c r="N46" s="119">
        <f>SUM(N44:N45)</f>
        <v>128196</v>
      </c>
      <c r="O46" s="129"/>
      <c r="P46" s="93"/>
      <c r="Q46" s="94"/>
      <c r="R46" s="123"/>
      <c r="S46" s="280">
        <f>SUM(S44:S45)</f>
        <v>54240</v>
      </c>
      <c r="T46" s="373"/>
      <c r="U46" s="373"/>
      <c r="V46" s="373"/>
      <c r="W46" s="373"/>
      <c r="X46" s="373"/>
      <c r="Y46" s="373"/>
      <c r="Z46" s="373"/>
      <c r="AA46" s="373"/>
      <c r="AB46" s="373"/>
      <c r="AC46" s="373"/>
    </row>
    <row r="47" spans="1:29" s="8" customFormat="1" ht="15" customHeight="1">
      <c r="A47" s="147"/>
      <c r="B47" s="233"/>
      <c r="C47" s="234"/>
      <c r="D47" s="235"/>
      <c r="E47" s="129"/>
      <c r="F47" s="93"/>
      <c r="G47" s="94"/>
      <c r="H47" s="123"/>
      <c r="I47" s="119"/>
      <c r="J47" s="129"/>
      <c r="K47" s="93"/>
      <c r="L47" s="212"/>
      <c r="M47" s="123"/>
      <c r="N47" s="119"/>
      <c r="O47" s="129"/>
      <c r="P47" s="93"/>
      <c r="Q47" s="94"/>
      <c r="R47" s="123"/>
      <c r="S47" s="280"/>
      <c r="T47" s="373"/>
      <c r="U47" s="373"/>
      <c r="V47" s="373"/>
      <c r="W47" s="373"/>
      <c r="X47" s="373"/>
      <c r="Y47" s="373"/>
      <c r="Z47" s="373"/>
      <c r="AA47" s="373"/>
      <c r="AB47" s="373"/>
      <c r="AC47" s="373"/>
    </row>
    <row r="48" spans="1:29" s="8" customFormat="1" ht="15" customHeight="1">
      <c r="A48" s="148" t="s">
        <v>64</v>
      </c>
      <c r="B48" s="285" t="s">
        <v>121</v>
      </c>
      <c r="C48" s="286"/>
      <c r="D48" s="287"/>
      <c r="E48" s="129"/>
      <c r="F48" s="93"/>
      <c r="G48" s="94"/>
      <c r="H48" s="123"/>
      <c r="I48" s="118"/>
      <c r="J48" s="129"/>
      <c r="K48" s="93"/>
      <c r="L48" s="212"/>
      <c r="M48" s="123"/>
      <c r="N48" s="118"/>
      <c r="O48" s="129"/>
      <c r="P48" s="93"/>
      <c r="Q48" s="94"/>
      <c r="R48" s="123"/>
      <c r="S48" s="277"/>
      <c r="T48" s="373"/>
      <c r="U48" s="373"/>
      <c r="V48" s="373"/>
      <c r="W48" s="373"/>
      <c r="X48" s="373"/>
      <c r="Y48" s="373"/>
      <c r="Z48" s="373"/>
      <c r="AA48" s="373"/>
      <c r="AB48" s="373"/>
      <c r="AC48" s="373"/>
    </row>
    <row r="49" spans="1:29" s="8" customFormat="1" ht="15" customHeight="1">
      <c r="A49" s="146">
        <v>6</v>
      </c>
      <c r="B49" s="282" t="s">
        <v>110</v>
      </c>
      <c r="C49" s="283"/>
      <c r="D49" s="284"/>
      <c r="E49" s="129"/>
      <c r="F49" s="93" t="s">
        <v>98</v>
      </c>
      <c r="G49" s="94">
        <v>2</v>
      </c>
      <c r="H49" s="44">
        <v>6500</v>
      </c>
      <c r="I49" s="118">
        <f t="shared" ref="I49" si="11">H49*G49</f>
        <v>13000</v>
      </c>
      <c r="J49" s="129"/>
      <c r="K49" s="93" t="s">
        <v>98</v>
      </c>
      <c r="L49" s="212">
        <v>24</v>
      </c>
      <c r="M49" s="113">
        <v>10260</v>
      </c>
      <c r="N49" s="118">
        <f t="shared" ref="N49" si="12">M49*L49</f>
        <v>246240</v>
      </c>
      <c r="O49" s="129"/>
      <c r="P49" s="93" t="s">
        <v>98</v>
      </c>
      <c r="Q49" s="94">
        <v>24</v>
      </c>
      <c r="R49" s="44">
        <v>6600</v>
      </c>
      <c r="S49" s="277">
        <f t="shared" ref="S49" si="13">R49*Q49</f>
        <v>158400</v>
      </c>
      <c r="T49" s="373"/>
      <c r="U49" s="373"/>
      <c r="V49" s="373"/>
      <c r="W49" s="373"/>
      <c r="X49" s="373"/>
      <c r="Y49" s="373"/>
      <c r="Z49" s="373"/>
      <c r="AA49" s="373"/>
      <c r="AB49" s="373"/>
      <c r="AC49" s="373"/>
    </row>
    <row r="50" spans="1:29" s="8" customFormat="1" ht="15" customHeight="1">
      <c r="A50" s="146"/>
      <c r="B50" s="297" t="s">
        <v>47</v>
      </c>
      <c r="C50" s="298"/>
      <c r="D50" s="299"/>
      <c r="E50" s="129"/>
      <c r="F50" s="93"/>
      <c r="G50" s="94"/>
      <c r="H50" s="123"/>
      <c r="I50" s="119">
        <f>SUM(I49:I49)</f>
        <v>13000</v>
      </c>
      <c r="J50" s="129"/>
      <c r="K50" s="93"/>
      <c r="L50" s="212"/>
      <c r="M50" s="123"/>
      <c r="N50" s="119">
        <f>SUM(N49:N49)</f>
        <v>246240</v>
      </c>
      <c r="O50" s="129"/>
      <c r="P50" s="93"/>
      <c r="Q50" s="94"/>
      <c r="R50" s="123"/>
      <c r="S50" s="280">
        <f>SUM(S49:S49)</f>
        <v>158400</v>
      </c>
      <c r="T50" s="373"/>
      <c r="U50" s="373"/>
      <c r="V50" s="373"/>
      <c r="W50" s="373"/>
      <c r="X50" s="373"/>
      <c r="Y50" s="373"/>
      <c r="Z50" s="373"/>
      <c r="AA50" s="373"/>
      <c r="AB50" s="373"/>
      <c r="AC50" s="373"/>
    </row>
    <row r="51" spans="1:29" s="8" customFormat="1" ht="15" customHeight="1">
      <c r="A51" s="147"/>
      <c r="B51" s="233"/>
      <c r="C51" s="234"/>
      <c r="D51" s="235"/>
      <c r="E51" s="129"/>
      <c r="F51" s="93"/>
      <c r="G51" s="94"/>
      <c r="H51" s="123"/>
      <c r="I51" s="118"/>
      <c r="J51" s="129"/>
      <c r="K51" s="93"/>
      <c r="L51" s="212"/>
      <c r="M51" s="123"/>
      <c r="N51" s="118"/>
      <c r="O51" s="129"/>
      <c r="P51" s="93"/>
      <c r="Q51" s="94"/>
      <c r="R51" s="123"/>
      <c r="S51" s="277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</row>
    <row r="52" spans="1:29" s="8" customFormat="1" ht="15" customHeight="1">
      <c r="A52" s="148" t="s">
        <v>126</v>
      </c>
      <c r="B52" s="285" t="s">
        <v>122</v>
      </c>
      <c r="C52" s="286"/>
      <c r="D52" s="287"/>
      <c r="E52" s="129"/>
      <c r="F52" s="93"/>
      <c r="G52" s="94"/>
      <c r="H52" s="123"/>
      <c r="I52" s="118"/>
      <c r="J52" s="129"/>
      <c r="K52" s="93"/>
      <c r="L52" s="212"/>
      <c r="M52" s="123"/>
      <c r="N52" s="118"/>
      <c r="O52" s="129"/>
      <c r="P52" s="93"/>
      <c r="Q52" s="94"/>
      <c r="R52" s="123"/>
      <c r="S52" s="277"/>
      <c r="T52" s="373"/>
      <c r="U52" s="373"/>
      <c r="V52" s="373"/>
      <c r="W52" s="373"/>
      <c r="X52" s="373"/>
      <c r="Y52" s="373"/>
      <c r="Z52" s="373"/>
      <c r="AA52" s="373"/>
      <c r="AB52" s="373"/>
      <c r="AC52" s="373"/>
    </row>
    <row r="53" spans="1:29" s="8" customFormat="1" ht="15" customHeight="1">
      <c r="A53" s="146">
        <v>1</v>
      </c>
      <c r="B53" s="282" t="s">
        <v>106</v>
      </c>
      <c r="C53" s="283"/>
      <c r="D53" s="284"/>
      <c r="E53" s="129"/>
      <c r="F53" s="93" t="s">
        <v>69</v>
      </c>
      <c r="G53" s="94">
        <v>2</v>
      </c>
      <c r="H53" s="44">
        <v>25000</v>
      </c>
      <c r="I53" s="118">
        <f t="shared" ref="I53:I54" si="14">H53*G53</f>
        <v>50000</v>
      </c>
      <c r="J53" s="129"/>
      <c r="K53" s="93" t="s">
        <v>69</v>
      </c>
      <c r="L53" s="275">
        <v>3</v>
      </c>
      <c r="M53" s="113">
        <v>43200</v>
      </c>
      <c r="N53" s="118">
        <f t="shared" ref="N53:N54" si="15">M53*L53</f>
        <v>129600</v>
      </c>
      <c r="O53" s="129"/>
      <c r="P53" s="93" t="s">
        <v>69</v>
      </c>
      <c r="Q53" s="94">
        <v>3</v>
      </c>
      <c r="R53" s="44">
        <v>21600</v>
      </c>
      <c r="S53" s="277">
        <f t="shared" ref="S53:S54" si="16">R53*Q53</f>
        <v>64800</v>
      </c>
      <c r="T53" s="373"/>
      <c r="U53" s="373"/>
      <c r="V53" s="373"/>
      <c r="W53" s="373"/>
      <c r="X53" s="373"/>
      <c r="Y53" s="373"/>
      <c r="Z53" s="373"/>
      <c r="AA53" s="373"/>
      <c r="AB53" s="373"/>
      <c r="AC53" s="373"/>
    </row>
    <row r="54" spans="1:29" s="8" customFormat="1" ht="15" customHeight="1">
      <c r="A54" s="146">
        <v>2</v>
      </c>
      <c r="B54" s="282" t="s">
        <v>123</v>
      </c>
      <c r="C54" s="283"/>
      <c r="D54" s="284"/>
      <c r="E54" s="129"/>
      <c r="F54" s="93" t="s">
        <v>98</v>
      </c>
      <c r="G54" s="94">
        <v>16</v>
      </c>
      <c r="H54" s="44">
        <v>4000</v>
      </c>
      <c r="I54" s="118">
        <f t="shared" si="14"/>
        <v>64000</v>
      </c>
      <c r="J54" s="129"/>
      <c r="K54" s="93" t="s">
        <v>98</v>
      </c>
      <c r="L54" s="212">
        <v>16</v>
      </c>
      <c r="M54" s="113">
        <v>9180</v>
      </c>
      <c r="N54" s="118">
        <f t="shared" si="15"/>
        <v>146880</v>
      </c>
      <c r="O54" s="129"/>
      <c r="P54" s="93" t="s">
        <v>98</v>
      </c>
      <c r="Q54" s="94">
        <v>16</v>
      </c>
      <c r="R54" s="44">
        <v>2100</v>
      </c>
      <c r="S54" s="277">
        <f t="shared" si="16"/>
        <v>33600</v>
      </c>
      <c r="T54" s="373"/>
      <c r="U54" s="373"/>
      <c r="V54" s="373"/>
      <c r="W54" s="373"/>
      <c r="X54" s="373"/>
      <c r="Y54" s="373"/>
      <c r="Z54" s="373"/>
      <c r="AA54" s="373"/>
      <c r="AB54" s="373"/>
      <c r="AC54" s="373"/>
    </row>
    <row r="55" spans="1:29" s="8" customFormat="1" ht="15" customHeight="1">
      <c r="A55" s="146"/>
      <c r="B55" s="297" t="s">
        <v>47</v>
      </c>
      <c r="C55" s="298"/>
      <c r="D55" s="299"/>
      <c r="E55" s="129"/>
      <c r="F55" s="93"/>
      <c r="G55" s="94"/>
      <c r="H55" s="123"/>
      <c r="I55" s="119">
        <f>SUM(I53:I54)</f>
        <v>114000</v>
      </c>
      <c r="J55" s="129"/>
      <c r="K55" s="93"/>
      <c r="L55" s="212"/>
      <c r="M55" s="123"/>
      <c r="N55" s="119">
        <f>SUM(N53:N54)</f>
        <v>276480</v>
      </c>
      <c r="O55" s="129"/>
      <c r="P55" s="93"/>
      <c r="Q55" s="94"/>
      <c r="R55" s="123"/>
      <c r="S55" s="280">
        <f>SUM(S53:S54)</f>
        <v>98400</v>
      </c>
      <c r="T55" s="373"/>
      <c r="U55" s="373"/>
      <c r="V55" s="373"/>
      <c r="W55" s="373"/>
      <c r="X55" s="373"/>
      <c r="Y55" s="373"/>
      <c r="Z55" s="373"/>
      <c r="AA55" s="373"/>
      <c r="AB55" s="373"/>
      <c r="AC55" s="373"/>
    </row>
    <row r="56" spans="1:29" s="8" customFormat="1" ht="15" customHeight="1">
      <c r="A56" s="147"/>
      <c r="B56" s="233"/>
      <c r="C56" s="234"/>
      <c r="D56" s="235"/>
      <c r="E56" s="129"/>
      <c r="F56" s="93"/>
      <c r="G56" s="94"/>
      <c r="H56" s="123"/>
      <c r="I56" s="118"/>
      <c r="J56" s="129"/>
      <c r="K56" s="93"/>
      <c r="L56" s="212"/>
      <c r="M56" s="123"/>
      <c r="N56" s="118"/>
      <c r="O56" s="129"/>
      <c r="P56" s="93"/>
      <c r="Q56" s="94"/>
      <c r="R56" s="123"/>
      <c r="S56" s="277"/>
      <c r="T56" s="373"/>
      <c r="U56" s="373"/>
      <c r="V56" s="373"/>
      <c r="W56" s="373"/>
      <c r="X56" s="373"/>
      <c r="Y56" s="373"/>
      <c r="Z56" s="373"/>
      <c r="AA56" s="373"/>
      <c r="AB56" s="373"/>
      <c r="AC56" s="373"/>
    </row>
    <row r="57" spans="1:29" s="8" customFormat="1" ht="15" customHeight="1">
      <c r="A57" s="148" t="s">
        <v>130</v>
      </c>
      <c r="B57" s="285" t="s">
        <v>127</v>
      </c>
      <c r="C57" s="286"/>
      <c r="D57" s="287"/>
      <c r="E57" s="129"/>
      <c r="F57" s="93"/>
      <c r="G57" s="94"/>
      <c r="H57" s="123"/>
      <c r="I57" s="118"/>
      <c r="J57" s="129"/>
      <c r="K57" s="93"/>
      <c r="L57" s="212"/>
      <c r="M57" s="123"/>
      <c r="N57" s="118"/>
      <c r="O57" s="129"/>
      <c r="P57" s="93"/>
      <c r="Q57" s="94"/>
      <c r="R57" s="123"/>
      <c r="S57" s="277"/>
      <c r="T57" s="373"/>
      <c r="U57" s="373"/>
      <c r="V57" s="373"/>
      <c r="W57" s="373"/>
      <c r="X57" s="373"/>
      <c r="Y57" s="373"/>
      <c r="Z57" s="373"/>
      <c r="AA57" s="373"/>
      <c r="AB57" s="373"/>
      <c r="AC57" s="373"/>
    </row>
    <row r="58" spans="1:29" s="8" customFormat="1" ht="15" customHeight="1">
      <c r="A58" s="146">
        <v>1</v>
      </c>
      <c r="B58" s="282" t="s">
        <v>128</v>
      </c>
      <c r="C58" s="283"/>
      <c r="D58" s="284"/>
      <c r="E58" s="129"/>
      <c r="F58" s="93"/>
      <c r="G58" s="94"/>
      <c r="H58" s="44"/>
      <c r="I58" s="118">
        <f t="shared" ref="I58:I59" si="17">H58*G58</f>
        <v>0</v>
      </c>
      <c r="J58" s="129"/>
      <c r="K58" s="93"/>
      <c r="L58" s="212"/>
      <c r="M58" s="44"/>
      <c r="N58" s="118">
        <f t="shared" ref="N58:N59" si="18">M58*L58</f>
        <v>0</v>
      </c>
      <c r="O58" s="129"/>
      <c r="P58" s="93"/>
      <c r="Q58" s="94"/>
      <c r="R58" s="44"/>
      <c r="S58" s="277">
        <f t="shared" ref="S58:S59" si="19">R58*Q58</f>
        <v>0</v>
      </c>
      <c r="T58" s="373"/>
      <c r="U58" s="373"/>
      <c r="V58" s="373"/>
      <c r="W58" s="373"/>
      <c r="X58" s="373"/>
      <c r="Y58" s="373"/>
      <c r="Z58" s="373"/>
      <c r="AA58" s="373"/>
      <c r="AB58" s="373"/>
      <c r="AC58" s="373"/>
    </row>
    <row r="59" spans="1:29" s="8" customFormat="1" ht="15" customHeight="1">
      <c r="A59" s="146">
        <v>2</v>
      </c>
      <c r="B59" s="282" t="s">
        <v>129</v>
      </c>
      <c r="C59" s="283"/>
      <c r="D59" s="284"/>
      <c r="E59" s="129"/>
      <c r="F59" s="93" t="s">
        <v>12</v>
      </c>
      <c r="G59" s="94">
        <v>1</v>
      </c>
      <c r="H59" s="44">
        <v>100000</v>
      </c>
      <c r="I59" s="118">
        <f t="shared" si="17"/>
        <v>100000</v>
      </c>
      <c r="J59" s="129"/>
      <c r="K59" s="93" t="s">
        <v>12</v>
      </c>
      <c r="L59" s="212">
        <v>1</v>
      </c>
      <c r="M59" s="113">
        <v>74250</v>
      </c>
      <c r="N59" s="118">
        <f t="shared" si="18"/>
        <v>74250</v>
      </c>
      <c r="O59" s="129"/>
      <c r="P59" s="93" t="s">
        <v>12</v>
      </c>
      <c r="Q59" s="94">
        <v>1</v>
      </c>
      <c r="R59" s="44">
        <v>322200</v>
      </c>
      <c r="S59" s="277">
        <f t="shared" si="19"/>
        <v>322200</v>
      </c>
      <c r="T59" s="373"/>
      <c r="U59" s="373"/>
      <c r="V59" s="373"/>
      <c r="W59" s="373"/>
      <c r="X59" s="373"/>
      <c r="Y59" s="373"/>
      <c r="Z59" s="373"/>
      <c r="AA59" s="373"/>
      <c r="AB59" s="373"/>
      <c r="AC59" s="373"/>
    </row>
    <row r="60" spans="1:29" s="8" customFormat="1" ht="15" customHeight="1">
      <c r="A60" s="146"/>
      <c r="B60" s="297" t="s">
        <v>47</v>
      </c>
      <c r="C60" s="298"/>
      <c r="D60" s="299"/>
      <c r="E60" s="129"/>
      <c r="F60" s="93"/>
      <c r="G60" s="94"/>
      <c r="H60" s="123"/>
      <c r="I60" s="119">
        <f>SUM(I58:I59)</f>
        <v>100000</v>
      </c>
      <c r="J60" s="129"/>
      <c r="K60" s="93"/>
      <c r="L60" s="94"/>
      <c r="M60" s="123"/>
      <c r="N60" s="119">
        <f>SUM(N58:N59)</f>
        <v>74250</v>
      </c>
      <c r="O60" s="129"/>
      <c r="P60" s="93"/>
      <c r="Q60" s="94"/>
      <c r="R60" s="123"/>
      <c r="S60" s="280">
        <f>SUM(S58:S59)</f>
        <v>322200</v>
      </c>
      <c r="T60" s="373"/>
      <c r="U60" s="373"/>
      <c r="V60" s="373"/>
      <c r="W60" s="373"/>
      <c r="X60" s="373"/>
      <c r="Y60" s="373"/>
      <c r="Z60" s="373"/>
      <c r="AA60" s="373"/>
      <c r="AB60" s="373"/>
      <c r="AC60" s="373"/>
    </row>
    <row r="61" spans="1:29" s="8" customFormat="1" ht="15" customHeight="1">
      <c r="A61" s="147"/>
      <c r="B61" s="233"/>
      <c r="C61" s="234"/>
      <c r="D61" s="235"/>
      <c r="E61" s="129"/>
      <c r="F61" s="93"/>
      <c r="G61" s="94"/>
      <c r="H61" s="123"/>
      <c r="I61" s="118"/>
      <c r="J61" s="129"/>
      <c r="K61" s="93"/>
      <c r="L61" s="94"/>
      <c r="M61" s="123"/>
      <c r="N61" s="118"/>
      <c r="O61" s="129"/>
      <c r="P61" s="93"/>
      <c r="Q61" s="94"/>
      <c r="R61" s="123"/>
      <c r="S61" s="277"/>
      <c r="T61" s="373"/>
      <c r="U61" s="373"/>
      <c r="V61" s="373"/>
      <c r="W61" s="373"/>
      <c r="X61" s="373"/>
      <c r="Y61" s="373"/>
      <c r="Z61" s="373"/>
      <c r="AA61" s="373"/>
      <c r="AB61" s="373"/>
      <c r="AC61" s="373"/>
    </row>
    <row r="62" spans="1:29" s="8" customFormat="1" ht="15" customHeight="1">
      <c r="A62" s="149" t="s">
        <v>131</v>
      </c>
      <c r="B62" s="316" t="s">
        <v>115</v>
      </c>
      <c r="C62" s="293"/>
      <c r="D62" s="294"/>
      <c r="E62" s="130"/>
      <c r="F62" s="95"/>
      <c r="G62" s="96"/>
      <c r="H62" s="112"/>
      <c r="I62" s="109"/>
      <c r="J62" s="130"/>
      <c r="K62" s="95"/>
      <c r="L62" s="96"/>
      <c r="M62" s="112"/>
      <c r="N62" s="109"/>
      <c r="O62" s="130"/>
      <c r="P62" s="95"/>
      <c r="Q62" s="96"/>
      <c r="R62" s="112"/>
      <c r="S62" s="277"/>
      <c r="T62" s="373"/>
      <c r="U62" s="373"/>
      <c r="V62" s="373"/>
      <c r="W62" s="373"/>
      <c r="X62" s="373"/>
      <c r="Y62" s="373"/>
      <c r="Z62" s="373"/>
      <c r="AA62" s="373"/>
      <c r="AB62" s="373"/>
      <c r="AC62" s="373"/>
    </row>
    <row r="63" spans="1:29" s="8" customFormat="1" ht="15" customHeight="1">
      <c r="A63" s="146">
        <v>1</v>
      </c>
      <c r="B63" s="290" t="s">
        <v>48</v>
      </c>
      <c r="C63" s="293"/>
      <c r="D63" s="294"/>
      <c r="E63" s="131"/>
      <c r="F63" s="97" t="s">
        <v>43</v>
      </c>
      <c r="G63" s="98">
        <v>300</v>
      </c>
      <c r="H63" s="113">
        <v>95</v>
      </c>
      <c r="I63" s="109">
        <f t="shared" ref="I63:I72" si="20">G63*H63</f>
        <v>28500</v>
      </c>
      <c r="J63" s="131"/>
      <c r="K63" s="97" t="s">
        <v>43</v>
      </c>
      <c r="L63" s="272">
        <v>350</v>
      </c>
      <c r="M63" s="113">
        <v>40.5</v>
      </c>
      <c r="N63" s="109">
        <f t="shared" ref="N63:N72" si="21">L63*M63</f>
        <v>14175</v>
      </c>
      <c r="O63" s="131"/>
      <c r="P63" s="97" t="s">
        <v>43</v>
      </c>
      <c r="Q63" s="98">
        <v>350</v>
      </c>
      <c r="R63" s="113">
        <v>54</v>
      </c>
      <c r="S63" s="277">
        <f t="shared" ref="S63:S72" si="22">Q63*R63</f>
        <v>18900</v>
      </c>
      <c r="T63" s="373"/>
      <c r="U63" s="373"/>
      <c r="V63" s="373"/>
      <c r="W63" s="373"/>
      <c r="X63" s="373"/>
      <c r="Y63" s="373"/>
      <c r="Z63" s="373"/>
      <c r="AA63" s="373"/>
      <c r="AB63" s="373"/>
      <c r="AC63" s="373"/>
    </row>
    <row r="64" spans="1:29" s="8" customFormat="1" ht="15" customHeight="1">
      <c r="A64" s="146">
        <v>2</v>
      </c>
      <c r="B64" s="290" t="s">
        <v>49</v>
      </c>
      <c r="C64" s="293"/>
      <c r="D64" s="294"/>
      <c r="E64" s="131"/>
      <c r="F64" s="97" t="s">
        <v>43</v>
      </c>
      <c r="G64" s="98">
        <v>15</v>
      </c>
      <c r="H64" s="113">
        <v>95</v>
      </c>
      <c r="I64" s="109">
        <f t="shared" si="20"/>
        <v>1425</v>
      </c>
      <c r="J64" s="131"/>
      <c r="K64" s="97" t="s">
        <v>43</v>
      </c>
      <c r="L64" s="272">
        <v>30</v>
      </c>
      <c r="M64" s="113">
        <v>40.5</v>
      </c>
      <c r="N64" s="109">
        <f t="shared" si="21"/>
        <v>1215</v>
      </c>
      <c r="O64" s="131"/>
      <c r="P64" s="97" t="s">
        <v>43</v>
      </c>
      <c r="Q64" s="98">
        <v>30</v>
      </c>
      <c r="R64" s="113">
        <v>54</v>
      </c>
      <c r="S64" s="277">
        <f t="shared" si="22"/>
        <v>1620</v>
      </c>
      <c r="T64" s="373"/>
      <c r="U64" s="373"/>
      <c r="V64" s="373"/>
      <c r="W64" s="373"/>
      <c r="X64" s="373"/>
      <c r="Y64" s="373"/>
      <c r="Z64" s="373"/>
      <c r="AA64" s="373"/>
      <c r="AB64" s="373"/>
      <c r="AC64" s="373"/>
    </row>
    <row r="65" spans="1:29" s="8" customFormat="1" ht="15" customHeight="1">
      <c r="A65" s="146">
        <v>3</v>
      </c>
      <c r="B65" s="290" t="s">
        <v>71</v>
      </c>
      <c r="C65" s="293"/>
      <c r="D65" s="294"/>
      <c r="E65" s="131"/>
      <c r="F65" s="97" t="s">
        <v>43</v>
      </c>
      <c r="G65" s="98">
        <v>40</v>
      </c>
      <c r="H65" s="113">
        <v>150</v>
      </c>
      <c r="I65" s="109">
        <f t="shared" si="20"/>
        <v>6000</v>
      </c>
      <c r="J65" s="131"/>
      <c r="K65" s="97" t="s">
        <v>43</v>
      </c>
      <c r="L65" s="272">
        <v>30</v>
      </c>
      <c r="M65" s="113">
        <v>162</v>
      </c>
      <c r="N65" s="109">
        <f t="shared" si="21"/>
        <v>4860</v>
      </c>
      <c r="O65" s="131"/>
      <c r="P65" s="97" t="s">
        <v>43</v>
      </c>
      <c r="Q65" s="98">
        <v>30</v>
      </c>
      <c r="R65" s="113">
        <v>120</v>
      </c>
      <c r="S65" s="277">
        <f t="shared" si="22"/>
        <v>3600</v>
      </c>
      <c r="T65" s="373"/>
      <c r="U65" s="373"/>
      <c r="V65" s="373"/>
      <c r="W65" s="373"/>
      <c r="X65" s="373"/>
      <c r="Y65" s="373"/>
      <c r="Z65" s="373"/>
      <c r="AA65" s="373"/>
      <c r="AB65" s="373"/>
      <c r="AC65" s="373"/>
    </row>
    <row r="66" spans="1:29" s="8" customFormat="1" ht="15" customHeight="1">
      <c r="A66" s="146">
        <v>4</v>
      </c>
      <c r="B66" s="290" t="s">
        <v>84</v>
      </c>
      <c r="C66" s="293"/>
      <c r="D66" s="294"/>
      <c r="E66" s="131"/>
      <c r="F66" s="99" t="s">
        <v>42</v>
      </c>
      <c r="G66" s="100">
        <v>30</v>
      </c>
      <c r="H66" s="108">
        <v>720</v>
      </c>
      <c r="I66" s="109">
        <f t="shared" si="20"/>
        <v>21600</v>
      </c>
      <c r="J66" s="131"/>
      <c r="K66" s="99" t="s">
        <v>42</v>
      </c>
      <c r="L66" s="272">
        <v>25</v>
      </c>
      <c r="M66" s="113">
        <v>945</v>
      </c>
      <c r="N66" s="109">
        <f t="shared" si="21"/>
        <v>23625</v>
      </c>
      <c r="O66" s="131"/>
      <c r="P66" s="99" t="s">
        <v>42</v>
      </c>
      <c r="Q66" s="100">
        <v>25</v>
      </c>
      <c r="R66" s="108">
        <v>2580</v>
      </c>
      <c r="S66" s="277">
        <f t="shared" si="22"/>
        <v>64500</v>
      </c>
      <c r="T66" s="373"/>
      <c r="U66" s="373"/>
      <c r="V66" s="373"/>
      <c r="W66" s="373"/>
      <c r="X66" s="373"/>
      <c r="Y66" s="373"/>
      <c r="Z66" s="373"/>
      <c r="AA66" s="373"/>
      <c r="AB66" s="373"/>
      <c r="AC66" s="373"/>
    </row>
    <row r="67" spans="1:29" s="8" customFormat="1" ht="15" customHeight="1">
      <c r="A67" s="146">
        <v>5</v>
      </c>
      <c r="B67" s="290" t="s">
        <v>85</v>
      </c>
      <c r="C67" s="293"/>
      <c r="D67" s="294"/>
      <c r="E67" s="131"/>
      <c r="F67" s="97" t="s">
        <v>86</v>
      </c>
      <c r="G67" s="98">
        <v>2</v>
      </c>
      <c r="H67" s="113">
        <v>1150</v>
      </c>
      <c r="I67" s="109">
        <f t="shared" si="20"/>
        <v>2300</v>
      </c>
      <c r="J67" s="131"/>
      <c r="K67" s="97" t="s">
        <v>86</v>
      </c>
      <c r="L67" s="272">
        <v>6</v>
      </c>
      <c r="M67" s="113">
        <v>1620</v>
      </c>
      <c r="N67" s="109">
        <f t="shared" si="21"/>
        <v>9720</v>
      </c>
      <c r="O67" s="131"/>
      <c r="P67" s="97" t="s">
        <v>86</v>
      </c>
      <c r="Q67" s="98">
        <v>6</v>
      </c>
      <c r="R67" s="113">
        <v>780</v>
      </c>
      <c r="S67" s="277">
        <f t="shared" si="22"/>
        <v>4680</v>
      </c>
      <c r="T67" s="373"/>
      <c r="U67" s="373"/>
      <c r="V67" s="373"/>
      <c r="W67" s="373"/>
      <c r="X67" s="373"/>
      <c r="Y67" s="373"/>
      <c r="Z67" s="373"/>
      <c r="AA67" s="373"/>
      <c r="AB67" s="373"/>
      <c r="AC67" s="373"/>
    </row>
    <row r="68" spans="1:29" s="8" customFormat="1" ht="15" customHeight="1">
      <c r="A68" s="146">
        <v>6</v>
      </c>
      <c r="B68" s="290" t="s">
        <v>81</v>
      </c>
      <c r="C68" s="291"/>
      <c r="D68" s="292"/>
      <c r="E68" s="131"/>
      <c r="F68" s="97" t="s">
        <v>50</v>
      </c>
      <c r="G68" s="101">
        <v>50</v>
      </c>
      <c r="H68" s="113">
        <v>3000</v>
      </c>
      <c r="I68" s="109">
        <f t="shared" si="20"/>
        <v>150000</v>
      </c>
      <c r="J68" s="131"/>
      <c r="K68" s="97" t="s">
        <v>50</v>
      </c>
      <c r="L68" s="272">
        <v>50</v>
      </c>
      <c r="M68" s="113">
        <v>4860</v>
      </c>
      <c r="N68" s="109">
        <f t="shared" si="21"/>
        <v>243000</v>
      </c>
      <c r="O68" s="131"/>
      <c r="P68" s="97" t="s">
        <v>50</v>
      </c>
      <c r="Q68" s="101">
        <v>50</v>
      </c>
      <c r="R68" s="113">
        <v>4440</v>
      </c>
      <c r="S68" s="277">
        <f t="shared" si="22"/>
        <v>222000</v>
      </c>
      <c r="T68" s="373"/>
      <c r="U68" s="373"/>
      <c r="V68" s="373"/>
      <c r="W68" s="373"/>
      <c r="X68" s="373"/>
      <c r="Y68" s="373"/>
      <c r="Z68" s="373"/>
      <c r="AA68" s="373"/>
      <c r="AB68" s="373"/>
      <c r="AC68" s="373"/>
    </row>
    <row r="69" spans="1:29" s="8" customFormat="1" ht="15" customHeight="1">
      <c r="A69" s="146">
        <v>7</v>
      </c>
      <c r="B69" s="296" t="s">
        <v>95</v>
      </c>
      <c r="C69" s="293"/>
      <c r="D69" s="293"/>
      <c r="E69" s="131"/>
      <c r="F69" s="97" t="s">
        <v>43</v>
      </c>
      <c r="G69" s="101">
        <v>10</v>
      </c>
      <c r="H69" s="113">
        <v>336</v>
      </c>
      <c r="I69" s="109">
        <f t="shared" si="20"/>
        <v>3360</v>
      </c>
      <c r="J69" s="131"/>
      <c r="K69" s="97" t="s">
        <v>43</v>
      </c>
      <c r="L69" s="272">
        <v>50</v>
      </c>
      <c r="M69" s="113">
        <v>945</v>
      </c>
      <c r="N69" s="109">
        <f t="shared" si="21"/>
        <v>47250</v>
      </c>
      <c r="O69" s="131"/>
      <c r="P69" s="97" t="s">
        <v>43</v>
      </c>
      <c r="Q69" s="101">
        <v>50</v>
      </c>
      <c r="R69" s="113">
        <v>420</v>
      </c>
      <c r="S69" s="277">
        <f t="shared" si="22"/>
        <v>21000</v>
      </c>
      <c r="T69" s="373"/>
      <c r="U69" s="373"/>
      <c r="V69" s="373"/>
      <c r="W69" s="373"/>
      <c r="X69" s="373"/>
      <c r="Y69" s="373"/>
      <c r="Z69" s="373"/>
      <c r="AA69" s="373"/>
      <c r="AB69" s="373"/>
      <c r="AC69" s="373"/>
    </row>
    <row r="70" spans="1:29" s="8" customFormat="1" ht="15" customHeight="1">
      <c r="A70" s="146">
        <v>8</v>
      </c>
      <c r="B70" s="296" t="s">
        <v>96</v>
      </c>
      <c r="C70" s="293"/>
      <c r="D70" s="293"/>
      <c r="E70" s="131"/>
      <c r="F70" s="97" t="s">
        <v>43</v>
      </c>
      <c r="G70" s="101">
        <v>10</v>
      </c>
      <c r="H70" s="113">
        <v>336</v>
      </c>
      <c r="I70" s="109">
        <f t="shared" si="20"/>
        <v>3360</v>
      </c>
      <c r="J70" s="131"/>
      <c r="K70" s="97" t="s">
        <v>43</v>
      </c>
      <c r="L70" s="272">
        <v>4</v>
      </c>
      <c r="M70" s="113">
        <v>1215</v>
      </c>
      <c r="N70" s="109">
        <f t="shared" si="21"/>
        <v>4860</v>
      </c>
      <c r="O70" s="131"/>
      <c r="P70" s="97" t="s">
        <v>43</v>
      </c>
      <c r="Q70" s="101">
        <v>4</v>
      </c>
      <c r="R70" s="113">
        <v>3000</v>
      </c>
      <c r="S70" s="277">
        <f t="shared" si="22"/>
        <v>12000</v>
      </c>
      <c r="T70" s="373"/>
      <c r="U70" s="373"/>
      <c r="V70" s="373"/>
      <c r="W70" s="373"/>
      <c r="X70" s="373"/>
      <c r="Y70" s="373"/>
      <c r="Z70" s="373"/>
      <c r="AA70" s="373"/>
      <c r="AB70" s="373"/>
      <c r="AC70" s="373"/>
    </row>
    <row r="71" spans="1:29" s="8" customFormat="1" ht="15" customHeight="1">
      <c r="A71" s="146">
        <v>9</v>
      </c>
      <c r="B71" s="296" t="s">
        <v>97</v>
      </c>
      <c r="C71" s="293"/>
      <c r="D71" s="293"/>
      <c r="E71" s="131"/>
      <c r="F71" s="97" t="s">
        <v>43</v>
      </c>
      <c r="G71" s="101">
        <v>10</v>
      </c>
      <c r="H71" s="113">
        <v>600</v>
      </c>
      <c r="I71" s="109">
        <f t="shared" si="20"/>
        <v>6000</v>
      </c>
      <c r="J71" s="131"/>
      <c r="K71" s="97" t="s">
        <v>43</v>
      </c>
      <c r="L71" s="272">
        <v>4</v>
      </c>
      <c r="M71" s="113">
        <v>384.75</v>
      </c>
      <c r="N71" s="109">
        <f t="shared" si="21"/>
        <v>1539</v>
      </c>
      <c r="O71" s="131"/>
      <c r="P71" s="97" t="s">
        <v>43</v>
      </c>
      <c r="Q71" s="101">
        <v>4</v>
      </c>
      <c r="R71" s="113">
        <v>2400</v>
      </c>
      <c r="S71" s="277">
        <f t="shared" si="22"/>
        <v>9600</v>
      </c>
      <c r="T71" s="373"/>
      <c r="U71" s="373"/>
      <c r="V71" s="373"/>
      <c r="W71" s="373"/>
      <c r="X71" s="373"/>
      <c r="Y71" s="373"/>
      <c r="Z71" s="373"/>
      <c r="AA71" s="373"/>
      <c r="AB71" s="373"/>
      <c r="AC71" s="373"/>
    </row>
    <row r="72" spans="1:29" s="8" customFormat="1" ht="15" customHeight="1">
      <c r="A72" s="146">
        <v>10</v>
      </c>
      <c r="B72" s="295" t="s">
        <v>61</v>
      </c>
      <c r="C72" s="293"/>
      <c r="D72" s="294"/>
      <c r="E72" s="131"/>
      <c r="F72" s="97" t="s">
        <v>12</v>
      </c>
      <c r="G72" s="101">
        <v>1</v>
      </c>
      <c r="H72" s="113">
        <v>20000</v>
      </c>
      <c r="I72" s="109">
        <f t="shared" si="20"/>
        <v>20000</v>
      </c>
      <c r="J72" s="131"/>
      <c r="K72" s="97" t="s">
        <v>12</v>
      </c>
      <c r="L72" s="131">
        <v>1</v>
      </c>
      <c r="M72" s="113">
        <v>4050</v>
      </c>
      <c r="N72" s="109">
        <f t="shared" si="21"/>
        <v>4050</v>
      </c>
      <c r="O72" s="131"/>
      <c r="P72" s="97" t="s">
        <v>12</v>
      </c>
      <c r="Q72" s="101">
        <v>1</v>
      </c>
      <c r="R72" s="113">
        <v>48000</v>
      </c>
      <c r="S72" s="277">
        <f t="shared" si="22"/>
        <v>48000</v>
      </c>
      <c r="T72" s="373"/>
      <c r="U72" s="373"/>
      <c r="V72" s="373"/>
      <c r="W72" s="373"/>
      <c r="X72" s="373"/>
      <c r="Y72" s="373"/>
      <c r="Z72" s="373"/>
      <c r="AA72" s="373"/>
      <c r="AB72" s="373"/>
      <c r="AC72" s="373"/>
    </row>
    <row r="73" spans="1:29" s="8" customFormat="1" ht="15" customHeight="1">
      <c r="A73" s="146"/>
      <c r="B73" s="297" t="s">
        <v>47</v>
      </c>
      <c r="C73" s="298"/>
      <c r="D73" s="299"/>
      <c r="E73" s="129"/>
      <c r="F73" s="93"/>
      <c r="G73" s="94"/>
      <c r="H73" s="123"/>
      <c r="I73" s="119">
        <f>SUM(I63:I72)</f>
        <v>242545</v>
      </c>
      <c r="J73" s="129"/>
      <c r="K73" s="93"/>
      <c r="L73" s="94"/>
      <c r="M73" s="123"/>
      <c r="N73" s="119">
        <f>SUM(N63:N72)</f>
        <v>354294</v>
      </c>
      <c r="O73" s="129"/>
      <c r="P73" s="93"/>
      <c r="Q73" s="94"/>
      <c r="R73" s="123"/>
      <c r="S73" s="280">
        <f>SUM(S63:S72)</f>
        <v>405900</v>
      </c>
      <c r="T73" s="373"/>
      <c r="U73" s="373"/>
      <c r="V73" s="373"/>
      <c r="W73" s="373"/>
      <c r="X73" s="373"/>
      <c r="Y73" s="373"/>
      <c r="Z73" s="373"/>
      <c r="AA73" s="373"/>
      <c r="AB73" s="373"/>
      <c r="AC73" s="373"/>
    </row>
    <row r="74" spans="1:29" s="8" customFormat="1" ht="15" customHeight="1">
      <c r="A74" s="146"/>
      <c r="B74" s="247"/>
      <c r="C74" s="245"/>
      <c r="D74" s="246"/>
      <c r="E74" s="131"/>
      <c r="F74" s="97"/>
      <c r="G74" s="198"/>
      <c r="H74" s="113"/>
      <c r="I74" s="109"/>
      <c r="J74" s="131"/>
      <c r="K74" s="97"/>
      <c r="L74" s="198"/>
      <c r="M74" s="113"/>
      <c r="N74" s="109"/>
      <c r="O74" s="131"/>
      <c r="P74" s="97"/>
      <c r="Q74" s="198"/>
      <c r="R74" s="113"/>
      <c r="S74" s="277"/>
      <c r="T74" s="373"/>
      <c r="U74" s="373"/>
      <c r="V74" s="373"/>
      <c r="W74" s="373"/>
      <c r="X74" s="373"/>
      <c r="Y74" s="373"/>
      <c r="Z74" s="373"/>
      <c r="AA74" s="373"/>
      <c r="AB74" s="373"/>
      <c r="AC74" s="373"/>
    </row>
    <row r="75" spans="1:29" s="8" customFormat="1" ht="15" customHeight="1">
      <c r="A75" s="149" t="s">
        <v>132</v>
      </c>
      <c r="B75" s="316" t="s">
        <v>124</v>
      </c>
      <c r="C75" s="293"/>
      <c r="D75" s="294"/>
      <c r="E75" s="130"/>
      <c r="F75" s="97"/>
      <c r="G75" s="96"/>
      <c r="H75" s="112"/>
      <c r="I75" s="109"/>
      <c r="J75" s="130"/>
      <c r="K75" s="97"/>
      <c r="L75" s="96"/>
      <c r="M75" s="112"/>
      <c r="N75" s="109"/>
      <c r="O75" s="130"/>
      <c r="P75" s="97"/>
      <c r="Q75" s="96"/>
      <c r="R75" s="112"/>
      <c r="S75" s="277"/>
      <c r="T75" s="373"/>
      <c r="U75" s="373"/>
      <c r="V75" s="373"/>
      <c r="W75" s="373"/>
      <c r="X75" s="373"/>
      <c r="Y75" s="373"/>
      <c r="Z75" s="373"/>
      <c r="AA75" s="373"/>
      <c r="AB75" s="373"/>
      <c r="AC75" s="373"/>
    </row>
    <row r="76" spans="1:29" s="8" customFormat="1" ht="15" customHeight="1">
      <c r="A76" s="146"/>
      <c r="B76" s="295" t="s">
        <v>90</v>
      </c>
      <c r="C76" s="293"/>
      <c r="D76" s="294"/>
      <c r="E76" s="184">
        <v>1</v>
      </c>
      <c r="F76" s="97" t="s">
        <v>10</v>
      </c>
      <c r="G76" s="124">
        <v>7</v>
      </c>
      <c r="H76" s="113">
        <v>2010</v>
      </c>
      <c r="I76" s="109">
        <f t="shared" ref="I76:I80" si="23">H76*G76*E76</f>
        <v>14070</v>
      </c>
      <c r="J76" s="131">
        <v>1</v>
      </c>
      <c r="K76" s="97" t="s">
        <v>10</v>
      </c>
      <c r="L76" s="184">
        <v>15</v>
      </c>
      <c r="M76" s="113">
        <v>4252.5</v>
      </c>
      <c r="N76" s="109">
        <f t="shared" ref="N76:N80" si="24">M76*L76*J76</f>
        <v>63787.5</v>
      </c>
      <c r="O76" s="184">
        <v>1</v>
      </c>
      <c r="P76" s="97" t="s">
        <v>10</v>
      </c>
      <c r="Q76" s="124">
        <v>15</v>
      </c>
      <c r="R76" s="113">
        <v>2160</v>
      </c>
      <c r="S76" s="277">
        <f t="shared" ref="S76:S80" si="25">R76*Q76*O76</f>
        <v>32400</v>
      </c>
      <c r="T76" s="373"/>
      <c r="U76" s="373"/>
      <c r="V76" s="373"/>
      <c r="W76" s="373"/>
      <c r="X76" s="373"/>
      <c r="Y76" s="373"/>
      <c r="Z76" s="373"/>
      <c r="AA76" s="373"/>
      <c r="AB76" s="373"/>
      <c r="AC76" s="373"/>
    </row>
    <row r="77" spans="1:29" s="8" customFormat="1" ht="15" customHeight="1">
      <c r="A77" s="146"/>
      <c r="B77" s="295" t="s">
        <v>91</v>
      </c>
      <c r="C77" s="293"/>
      <c r="D77" s="294"/>
      <c r="E77" s="184">
        <v>1</v>
      </c>
      <c r="F77" s="97" t="s">
        <v>10</v>
      </c>
      <c r="G77" s="124">
        <v>7</v>
      </c>
      <c r="H77" s="113">
        <v>2010</v>
      </c>
      <c r="I77" s="109">
        <f t="shared" si="23"/>
        <v>14070</v>
      </c>
      <c r="J77" s="131">
        <v>1</v>
      </c>
      <c r="K77" s="97" t="s">
        <v>10</v>
      </c>
      <c r="L77" s="184">
        <f>L76</f>
        <v>15</v>
      </c>
      <c r="M77" s="113">
        <v>3037.5</v>
      </c>
      <c r="N77" s="109">
        <f t="shared" si="24"/>
        <v>45562.5</v>
      </c>
      <c r="O77" s="184">
        <v>1</v>
      </c>
      <c r="P77" s="97" t="s">
        <v>10</v>
      </c>
      <c r="Q77" s="124">
        <v>15</v>
      </c>
      <c r="R77" s="113">
        <v>1440</v>
      </c>
      <c r="S77" s="277">
        <f t="shared" si="25"/>
        <v>21600</v>
      </c>
      <c r="T77" s="373"/>
      <c r="U77" s="373"/>
      <c r="V77" s="373"/>
      <c r="W77" s="373"/>
      <c r="X77" s="373"/>
      <c r="Y77" s="373"/>
      <c r="Z77" s="373"/>
      <c r="AA77" s="373"/>
      <c r="AB77" s="373"/>
      <c r="AC77" s="373"/>
    </row>
    <row r="78" spans="1:29" s="8" customFormat="1" ht="15" customHeight="1">
      <c r="A78" s="146"/>
      <c r="B78" s="247" t="s">
        <v>62</v>
      </c>
      <c r="C78" s="245"/>
      <c r="D78" s="246"/>
      <c r="E78" s="184">
        <v>2</v>
      </c>
      <c r="F78" s="97" t="s">
        <v>10</v>
      </c>
      <c r="G78" s="124">
        <v>7</v>
      </c>
      <c r="H78" s="113">
        <v>1800</v>
      </c>
      <c r="I78" s="109">
        <f t="shared" si="23"/>
        <v>25200</v>
      </c>
      <c r="J78" s="131">
        <v>2</v>
      </c>
      <c r="K78" s="97" t="s">
        <v>10</v>
      </c>
      <c r="L78" s="184">
        <f>L77</f>
        <v>15</v>
      </c>
      <c r="M78" s="113">
        <v>1957.5</v>
      </c>
      <c r="N78" s="109">
        <f t="shared" si="24"/>
        <v>58725</v>
      </c>
      <c r="O78" s="184">
        <v>2</v>
      </c>
      <c r="P78" s="97" t="s">
        <v>10</v>
      </c>
      <c r="Q78" s="124">
        <v>15</v>
      </c>
      <c r="R78" s="113">
        <v>1320</v>
      </c>
      <c r="S78" s="277">
        <f t="shared" si="25"/>
        <v>39600</v>
      </c>
      <c r="T78" s="373"/>
      <c r="U78" s="373"/>
      <c r="V78" s="373"/>
      <c r="W78" s="373"/>
      <c r="X78" s="373"/>
      <c r="Y78" s="373"/>
      <c r="Z78" s="373"/>
      <c r="AA78" s="373"/>
      <c r="AB78" s="373"/>
      <c r="AC78" s="373"/>
    </row>
    <row r="79" spans="1:29" s="8" customFormat="1" ht="15" customHeight="1">
      <c r="A79" s="146"/>
      <c r="B79" s="295" t="s">
        <v>63</v>
      </c>
      <c r="C79" s="293"/>
      <c r="D79" s="294"/>
      <c r="E79" s="184">
        <v>2</v>
      </c>
      <c r="F79" s="97" t="s">
        <v>10</v>
      </c>
      <c r="G79" s="124">
        <v>7</v>
      </c>
      <c r="H79" s="113">
        <v>1800</v>
      </c>
      <c r="I79" s="109">
        <f t="shared" si="23"/>
        <v>25200</v>
      </c>
      <c r="J79" s="131">
        <v>2</v>
      </c>
      <c r="K79" s="97" t="s">
        <v>10</v>
      </c>
      <c r="L79" s="184">
        <f>L78</f>
        <v>15</v>
      </c>
      <c r="M79" s="113">
        <v>2295</v>
      </c>
      <c r="N79" s="109">
        <f t="shared" si="24"/>
        <v>68850</v>
      </c>
      <c r="O79" s="184">
        <v>2</v>
      </c>
      <c r="P79" s="97" t="s">
        <v>10</v>
      </c>
      <c r="Q79" s="124">
        <v>15</v>
      </c>
      <c r="R79" s="113">
        <v>1200</v>
      </c>
      <c r="S79" s="277">
        <f t="shared" si="25"/>
        <v>36000</v>
      </c>
      <c r="T79" s="373"/>
      <c r="U79" s="373"/>
      <c r="V79" s="373"/>
      <c r="W79" s="373"/>
      <c r="X79" s="373"/>
      <c r="Y79" s="373"/>
      <c r="Z79" s="373"/>
      <c r="AA79" s="373"/>
      <c r="AB79" s="373"/>
      <c r="AC79" s="373"/>
    </row>
    <row r="80" spans="1:29" s="8" customFormat="1" ht="15" customHeight="1">
      <c r="A80" s="146"/>
      <c r="B80" s="330" t="s">
        <v>51</v>
      </c>
      <c r="C80" s="293"/>
      <c r="D80" s="293"/>
      <c r="E80" s="184">
        <v>2</v>
      </c>
      <c r="F80" s="97" t="s">
        <v>10</v>
      </c>
      <c r="G80" s="124">
        <v>7</v>
      </c>
      <c r="H80" s="113">
        <v>1100</v>
      </c>
      <c r="I80" s="109">
        <f t="shared" si="23"/>
        <v>15400</v>
      </c>
      <c r="J80" s="272">
        <v>6</v>
      </c>
      <c r="K80" s="97" t="s">
        <v>10</v>
      </c>
      <c r="L80" s="184">
        <f>L79</f>
        <v>15</v>
      </c>
      <c r="M80" s="113">
        <v>1836</v>
      </c>
      <c r="N80" s="109">
        <f t="shared" si="24"/>
        <v>165240</v>
      </c>
      <c r="O80" s="184">
        <v>6</v>
      </c>
      <c r="P80" s="97" t="s">
        <v>10</v>
      </c>
      <c r="Q80" s="124">
        <v>15</v>
      </c>
      <c r="R80" s="113">
        <v>1020</v>
      </c>
      <c r="S80" s="277">
        <f t="shared" si="25"/>
        <v>91800</v>
      </c>
      <c r="T80" s="373"/>
      <c r="U80" s="373"/>
      <c r="V80" s="373"/>
      <c r="W80" s="373"/>
      <c r="X80" s="373"/>
      <c r="Y80" s="373"/>
      <c r="Z80" s="373"/>
      <c r="AA80" s="373"/>
      <c r="AB80" s="373"/>
      <c r="AC80" s="373"/>
    </row>
    <row r="81" spans="1:29" s="8" customFormat="1" ht="15" customHeight="1">
      <c r="A81" s="146"/>
      <c r="B81" s="324" t="s">
        <v>47</v>
      </c>
      <c r="C81" s="325"/>
      <c r="D81" s="326"/>
      <c r="E81" s="151">
        <f>SUM(E76:E80)</f>
        <v>8</v>
      </c>
      <c r="F81" s="97"/>
      <c r="G81" s="96"/>
      <c r="H81" s="112"/>
      <c r="I81" s="114">
        <f>SUM(I76:I80)</f>
        <v>93940</v>
      </c>
      <c r="J81" s="151">
        <f>SUM(J76:J80)</f>
        <v>12</v>
      </c>
      <c r="K81" s="97"/>
      <c r="L81" s="96"/>
      <c r="M81" s="112"/>
      <c r="N81" s="114">
        <f>SUM(N76:N80)</f>
        <v>402165</v>
      </c>
      <c r="O81" s="151">
        <f>SUM(O76:O80)</f>
        <v>12</v>
      </c>
      <c r="P81" s="97"/>
      <c r="Q81" s="96"/>
      <c r="R81" s="112"/>
      <c r="S81" s="276">
        <f>SUM(S76:S80)</f>
        <v>221400</v>
      </c>
      <c r="T81" s="373"/>
      <c r="U81" s="373"/>
      <c r="V81" s="373"/>
      <c r="W81" s="373"/>
      <c r="X81" s="373"/>
      <c r="Y81" s="373"/>
      <c r="Z81" s="373"/>
      <c r="AA81" s="373"/>
      <c r="AB81" s="373"/>
      <c r="AC81" s="373"/>
    </row>
    <row r="82" spans="1:29" s="8" customFormat="1" ht="15" customHeight="1">
      <c r="A82" s="146"/>
      <c r="B82" s="242"/>
      <c r="C82" s="243"/>
      <c r="D82" s="244"/>
      <c r="E82" s="130"/>
      <c r="F82" s="97"/>
      <c r="G82" s="96"/>
      <c r="H82" s="112"/>
      <c r="I82" s="114"/>
      <c r="J82" s="130"/>
      <c r="K82" s="97"/>
      <c r="L82" s="96"/>
      <c r="M82" s="112"/>
      <c r="N82" s="114"/>
      <c r="O82" s="130"/>
      <c r="P82" s="97"/>
      <c r="Q82" s="96"/>
      <c r="R82" s="112"/>
      <c r="S82" s="276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</row>
    <row r="83" spans="1:29" s="8" customFormat="1" ht="32.25" customHeight="1">
      <c r="A83" s="149" t="s">
        <v>65</v>
      </c>
      <c r="B83" s="285" t="s">
        <v>140</v>
      </c>
      <c r="C83" s="288"/>
      <c r="D83" s="289"/>
      <c r="E83" s="130"/>
      <c r="F83" s="97"/>
      <c r="G83" s="96"/>
      <c r="H83" s="112"/>
      <c r="I83" s="109"/>
      <c r="J83" s="130"/>
      <c r="K83" s="97"/>
      <c r="L83" s="96"/>
      <c r="M83" s="112"/>
      <c r="N83" s="109"/>
      <c r="O83" s="130"/>
      <c r="P83" s="97"/>
      <c r="Q83" s="96"/>
      <c r="R83" s="112"/>
      <c r="S83" s="277"/>
      <c r="T83" s="373"/>
      <c r="U83" s="373"/>
      <c r="V83" s="373"/>
      <c r="W83" s="373"/>
      <c r="X83" s="373"/>
      <c r="Y83" s="373"/>
      <c r="Z83" s="373"/>
      <c r="AA83" s="373"/>
      <c r="AB83" s="373"/>
      <c r="AC83" s="373"/>
    </row>
    <row r="84" spans="1:29" s="8" customFormat="1" ht="15" customHeight="1">
      <c r="A84" s="146"/>
      <c r="B84" s="295" t="s">
        <v>90</v>
      </c>
      <c r="C84" s="293"/>
      <c r="D84" s="294"/>
      <c r="E84" s="131">
        <v>1</v>
      </c>
      <c r="F84" s="97" t="s">
        <v>10</v>
      </c>
      <c r="G84" s="124">
        <v>7</v>
      </c>
      <c r="H84" s="113">
        <v>2600</v>
      </c>
      <c r="I84" s="109">
        <f>H84*G84*E84</f>
        <v>18200</v>
      </c>
      <c r="J84" s="131">
        <v>1</v>
      </c>
      <c r="K84" s="97" t="s">
        <v>10</v>
      </c>
      <c r="L84" s="273">
        <v>20</v>
      </c>
      <c r="M84" s="113">
        <v>4792.5</v>
      </c>
      <c r="N84" s="109">
        <f>M84*L84*J84</f>
        <v>95850</v>
      </c>
      <c r="O84" s="131">
        <v>1</v>
      </c>
      <c r="P84" s="97" t="s">
        <v>10</v>
      </c>
      <c r="Q84" s="124">
        <v>20</v>
      </c>
      <c r="R84" s="113">
        <v>2925</v>
      </c>
      <c r="S84" s="277">
        <f>R84*Q84*O84</f>
        <v>58500</v>
      </c>
      <c r="T84" s="373"/>
      <c r="U84" s="373"/>
      <c r="V84" s="373"/>
      <c r="W84" s="373"/>
      <c r="X84" s="373"/>
      <c r="Y84" s="373"/>
      <c r="Z84" s="373"/>
      <c r="AA84" s="373"/>
      <c r="AB84" s="373"/>
      <c r="AC84" s="373"/>
    </row>
    <row r="85" spans="1:29" s="8" customFormat="1" ht="15" customHeight="1">
      <c r="A85" s="146"/>
      <c r="B85" s="295" t="s">
        <v>92</v>
      </c>
      <c r="C85" s="293"/>
      <c r="D85" s="294"/>
      <c r="E85" s="131">
        <v>2</v>
      </c>
      <c r="F85" s="97" t="s">
        <v>10</v>
      </c>
      <c r="G85" s="124">
        <v>7</v>
      </c>
      <c r="H85" s="113">
        <v>2600</v>
      </c>
      <c r="I85" s="109">
        <f>H85*G85*E85</f>
        <v>36400</v>
      </c>
      <c r="J85" s="131">
        <v>1</v>
      </c>
      <c r="K85" s="97" t="s">
        <v>10</v>
      </c>
      <c r="L85" s="273">
        <v>20</v>
      </c>
      <c r="M85" s="113">
        <v>3307.5</v>
      </c>
      <c r="N85" s="109">
        <f>M85*L85*J85</f>
        <v>66150</v>
      </c>
      <c r="O85" s="131">
        <v>1</v>
      </c>
      <c r="P85" s="97" t="s">
        <v>10</v>
      </c>
      <c r="Q85" s="124">
        <v>20</v>
      </c>
      <c r="R85" s="113">
        <v>2340</v>
      </c>
      <c r="S85" s="277">
        <f>R85*Q85*O85</f>
        <v>46800</v>
      </c>
      <c r="T85" s="373"/>
      <c r="U85" s="373"/>
      <c r="V85" s="373"/>
      <c r="W85" s="373"/>
      <c r="X85" s="373"/>
      <c r="Y85" s="373"/>
      <c r="Z85" s="373"/>
      <c r="AA85" s="373"/>
      <c r="AB85" s="373"/>
      <c r="AC85" s="373"/>
    </row>
    <row r="86" spans="1:29" s="8" customFormat="1" ht="15" customHeight="1">
      <c r="A86" s="146"/>
      <c r="B86" s="295" t="s">
        <v>88</v>
      </c>
      <c r="C86" s="293"/>
      <c r="D86" s="294"/>
      <c r="E86" s="131">
        <v>2</v>
      </c>
      <c r="F86" s="97" t="s">
        <v>10</v>
      </c>
      <c r="G86" s="124">
        <v>7</v>
      </c>
      <c r="H86" s="113">
        <v>1900</v>
      </c>
      <c r="I86" s="109">
        <f t="shared" ref="I86:I87" si="26">H86*G86*E86</f>
        <v>26600</v>
      </c>
      <c r="J86" s="272">
        <v>2</v>
      </c>
      <c r="K86" s="97" t="s">
        <v>10</v>
      </c>
      <c r="L86" s="273">
        <v>20</v>
      </c>
      <c r="M86" s="113">
        <v>2497.5</v>
      </c>
      <c r="N86" s="109">
        <f t="shared" ref="N86:N87" si="27">M86*L86*J86</f>
        <v>99900</v>
      </c>
      <c r="O86" s="131">
        <v>2</v>
      </c>
      <c r="P86" s="97" t="s">
        <v>10</v>
      </c>
      <c r="Q86" s="124">
        <v>20</v>
      </c>
      <c r="R86" s="113">
        <v>2145</v>
      </c>
      <c r="S86" s="277">
        <f t="shared" ref="S86:S87" si="28">R86*Q86*O86</f>
        <v>85800</v>
      </c>
      <c r="T86" s="373"/>
      <c r="U86" s="373"/>
      <c r="V86" s="373"/>
      <c r="W86" s="373"/>
      <c r="X86" s="373"/>
      <c r="Y86" s="373"/>
      <c r="Z86" s="373"/>
      <c r="AA86" s="373"/>
      <c r="AB86" s="373"/>
      <c r="AC86" s="373"/>
    </row>
    <row r="87" spans="1:29" s="8" customFormat="1" ht="15" customHeight="1">
      <c r="A87" s="146"/>
      <c r="B87" s="295" t="s">
        <v>102</v>
      </c>
      <c r="C87" s="293"/>
      <c r="D87" s="294"/>
      <c r="E87" s="131">
        <v>1</v>
      </c>
      <c r="F87" s="97" t="s">
        <v>10</v>
      </c>
      <c r="G87" s="124">
        <v>7</v>
      </c>
      <c r="H87" s="113">
        <v>2500</v>
      </c>
      <c r="I87" s="109">
        <f t="shared" si="26"/>
        <v>17500</v>
      </c>
      <c r="J87" s="272">
        <v>2</v>
      </c>
      <c r="K87" s="97" t="s">
        <v>10</v>
      </c>
      <c r="L87" s="273">
        <v>20</v>
      </c>
      <c r="M87" s="113">
        <v>3307.5</v>
      </c>
      <c r="N87" s="109">
        <f t="shared" si="27"/>
        <v>132300</v>
      </c>
      <c r="O87" s="131">
        <v>2</v>
      </c>
      <c r="P87" s="97" t="s">
        <v>10</v>
      </c>
      <c r="Q87" s="124">
        <v>20</v>
      </c>
      <c r="R87" s="113">
        <v>1950</v>
      </c>
      <c r="S87" s="277">
        <f t="shared" si="28"/>
        <v>78000</v>
      </c>
      <c r="T87" s="373"/>
      <c r="U87" s="373"/>
      <c r="V87" s="373"/>
      <c r="W87" s="373"/>
      <c r="X87" s="373"/>
      <c r="Y87" s="373"/>
      <c r="Z87" s="373"/>
      <c r="AA87" s="373"/>
      <c r="AB87" s="373"/>
      <c r="AC87" s="373"/>
    </row>
    <row r="88" spans="1:29" s="8" customFormat="1" ht="15" customHeight="1">
      <c r="A88" s="146"/>
      <c r="B88" s="295" t="s">
        <v>62</v>
      </c>
      <c r="C88" s="293"/>
      <c r="D88" s="294"/>
      <c r="E88" s="131">
        <v>9</v>
      </c>
      <c r="F88" s="97" t="s">
        <v>10</v>
      </c>
      <c r="G88" s="124">
        <v>7</v>
      </c>
      <c r="H88" s="113">
        <v>2300</v>
      </c>
      <c r="I88" s="109">
        <f>H88*G88*E88</f>
        <v>144900</v>
      </c>
      <c r="J88" s="131">
        <v>2</v>
      </c>
      <c r="K88" s="97" t="s">
        <v>10</v>
      </c>
      <c r="L88" s="273">
        <v>20</v>
      </c>
      <c r="M88" s="113">
        <v>2227.5</v>
      </c>
      <c r="N88" s="109">
        <f>M88*L88*J88</f>
        <v>89100</v>
      </c>
      <c r="O88" s="131">
        <v>2</v>
      </c>
      <c r="P88" s="97" t="s">
        <v>10</v>
      </c>
      <c r="Q88" s="124">
        <v>20</v>
      </c>
      <c r="R88" s="113">
        <v>1950</v>
      </c>
      <c r="S88" s="277">
        <f>R88*Q88*O88</f>
        <v>78000</v>
      </c>
      <c r="T88" s="373"/>
      <c r="U88" s="373"/>
      <c r="V88" s="373"/>
      <c r="W88" s="373"/>
      <c r="X88" s="373"/>
      <c r="Y88" s="373"/>
      <c r="Z88" s="373"/>
      <c r="AA88" s="373"/>
      <c r="AB88" s="373"/>
      <c r="AC88" s="373"/>
    </row>
    <row r="89" spans="1:29" s="8" customFormat="1" ht="15" customHeight="1">
      <c r="A89" s="146"/>
      <c r="B89" s="295" t="s">
        <v>63</v>
      </c>
      <c r="C89" s="293"/>
      <c r="D89" s="294"/>
      <c r="E89" s="131">
        <v>9</v>
      </c>
      <c r="F89" s="97" t="s">
        <v>10</v>
      </c>
      <c r="G89" s="124">
        <v>7</v>
      </c>
      <c r="H89" s="113">
        <v>2300</v>
      </c>
      <c r="I89" s="109">
        <f t="shared" ref="I89" si="29">H89*G89*E89</f>
        <v>144900</v>
      </c>
      <c r="J89" s="272">
        <v>4</v>
      </c>
      <c r="K89" s="97" t="s">
        <v>10</v>
      </c>
      <c r="L89" s="273">
        <v>20</v>
      </c>
      <c r="M89" s="113">
        <v>2538</v>
      </c>
      <c r="N89" s="109">
        <f t="shared" ref="N89" si="30">M89*L89*J89</f>
        <v>203040</v>
      </c>
      <c r="O89" s="131">
        <v>4</v>
      </c>
      <c r="P89" s="97" t="s">
        <v>10</v>
      </c>
      <c r="Q89" s="124">
        <v>20</v>
      </c>
      <c r="R89" s="113">
        <v>1852.5</v>
      </c>
      <c r="S89" s="277">
        <f t="shared" ref="S89" si="31">R89*Q89*O89</f>
        <v>148200</v>
      </c>
      <c r="T89" s="373"/>
      <c r="U89" s="373"/>
      <c r="V89" s="373"/>
      <c r="W89" s="373"/>
      <c r="X89" s="373"/>
      <c r="Y89" s="373"/>
      <c r="Z89" s="373"/>
      <c r="AA89" s="373"/>
      <c r="AB89" s="373"/>
      <c r="AC89" s="373"/>
    </row>
    <row r="90" spans="1:29" s="8" customFormat="1" ht="15" customHeight="1">
      <c r="A90" s="146"/>
      <c r="B90" s="247"/>
      <c r="C90" s="248" t="s">
        <v>74</v>
      </c>
      <c r="D90" s="246"/>
      <c r="E90" s="131">
        <v>1</v>
      </c>
      <c r="F90" s="97" t="s">
        <v>10</v>
      </c>
      <c r="G90" s="124">
        <v>7</v>
      </c>
      <c r="H90" s="113">
        <v>1900</v>
      </c>
      <c r="I90" s="109">
        <f>H90*G90*E90</f>
        <v>13300</v>
      </c>
      <c r="J90" s="131">
        <v>1</v>
      </c>
      <c r="K90" s="97" t="s">
        <v>10</v>
      </c>
      <c r="L90" s="273">
        <v>20</v>
      </c>
      <c r="M90" s="113">
        <v>2160</v>
      </c>
      <c r="N90" s="109">
        <f>M90*L90*J90</f>
        <v>43200</v>
      </c>
      <c r="O90" s="131">
        <v>1</v>
      </c>
      <c r="P90" s="97" t="s">
        <v>10</v>
      </c>
      <c r="Q90" s="124">
        <v>20</v>
      </c>
      <c r="R90" s="113">
        <v>1755</v>
      </c>
      <c r="S90" s="277">
        <f>R90*Q90*O90</f>
        <v>35100</v>
      </c>
      <c r="T90" s="373"/>
      <c r="U90" s="373"/>
      <c r="V90" s="373"/>
      <c r="W90" s="373"/>
      <c r="X90" s="373"/>
      <c r="Y90" s="373"/>
      <c r="Z90" s="373"/>
      <c r="AA90" s="373"/>
      <c r="AB90" s="373"/>
      <c r="AC90" s="373"/>
    </row>
    <row r="91" spans="1:29" s="8" customFormat="1" ht="15" customHeight="1">
      <c r="A91" s="146"/>
      <c r="B91" s="295" t="s">
        <v>51</v>
      </c>
      <c r="C91" s="293"/>
      <c r="D91" s="294"/>
      <c r="E91" s="131">
        <v>3</v>
      </c>
      <c r="F91" s="97" t="s">
        <v>10</v>
      </c>
      <c r="G91" s="124">
        <v>7</v>
      </c>
      <c r="H91" s="113">
        <v>1800</v>
      </c>
      <c r="I91" s="109">
        <f t="shared" ref="I91" si="32">H91*G91*E91</f>
        <v>37800</v>
      </c>
      <c r="J91" s="272">
        <v>6</v>
      </c>
      <c r="K91" s="97" t="s">
        <v>10</v>
      </c>
      <c r="L91" s="273">
        <v>20</v>
      </c>
      <c r="M91" s="113">
        <v>2092.5</v>
      </c>
      <c r="N91" s="109">
        <f t="shared" ref="N91" si="33">M91*L91*J91</f>
        <v>251100</v>
      </c>
      <c r="O91" s="131">
        <v>6</v>
      </c>
      <c r="P91" s="97" t="s">
        <v>10</v>
      </c>
      <c r="Q91" s="124">
        <v>20</v>
      </c>
      <c r="R91" s="113">
        <v>1657.5</v>
      </c>
      <c r="S91" s="277">
        <f t="shared" ref="S91" si="34">R91*Q91*O91</f>
        <v>198900</v>
      </c>
      <c r="T91" s="373"/>
      <c r="U91" s="373"/>
      <c r="V91" s="373"/>
      <c r="W91" s="373"/>
      <c r="X91" s="373"/>
      <c r="Y91" s="373"/>
      <c r="Z91" s="373"/>
      <c r="AA91" s="373"/>
      <c r="AB91" s="373"/>
      <c r="AC91" s="373"/>
    </row>
    <row r="92" spans="1:29" s="8" customFormat="1" ht="15" customHeight="1">
      <c r="A92" s="146"/>
      <c r="B92" s="324" t="s">
        <v>47</v>
      </c>
      <c r="C92" s="325"/>
      <c r="D92" s="326"/>
      <c r="E92" s="151">
        <f>SUM(E84:E91)</f>
        <v>28</v>
      </c>
      <c r="F92" s="97"/>
      <c r="G92" s="96"/>
      <c r="H92" s="112"/>
      <c r="I92" s="114">
        <f>SUM(I84:I91)</f>
        <v>439600</v>
      </c>
      <c r="J92" s="151">
        <f>SUM(J84:J91)</f>
        <v>19</v>
      </c>
      <c r="K92" s="97"/>
      <c r="L92" s="96"/>
      <c r="M92" s="112"/>
      <c r="N92" s="114">
        <f>SUM(N84:N91)</f>
        <v>980640</v>
      </c>
      <c r="O92" s="151">
        <f>SUM(O84:O91)</f>
        <v>19</v>
      </c>
      <c r="P92" s="97"/>
      <c r="Q92" s="96"/>
      <c r="R92" s="112"/>
      <c r="S92" s="276">
        <f>SUM(S84:S91)</f>
        <v>729300</v>
      </c>
      <c r="T92" s="373"/>
      <c r="U92" s="373"/>
      <c r="V92" s="373"/>
      <c r="W92" s="373"/>
      <c r="X92" s="373"/>
      <c r="Y92" s="373"/>
      <c r="Z92" s="373"/>
      <c r="AA92" s="373"/>
      <c r="AB92" s="373"/>
      <c r="AC92" s="373"/>
    </row>
    <row r="93" spans="1:29" s="8" customFormat="1" ht="15" customHeight="1">
      <c r="A93" s="146"/>
      <c r="B93" s="242"/>
      <c r="C93" s="243"/>
      <c r="D93" s="244"/>
      <c r="E93" s="151"/>
      <c r="F93" s="97"/>
      <c r="G93" s="96"/>
      <c r="H93" s="112"/>
      <c r="I93" s="114"/>
      <c r="J93" s="151"/>
      <c r="K93" s="97"/>
      <c r="L93" s="96"/>
      <c r="M93" s="112"/>
      <c r="N93" s="114"/>
      <c r="O93" s="151"/>
      <c r="P93" s="97"/>
      <c r="Q93" s="96"/>
      <c r="R93" s="112"/>
      <c r="S93" s="276"/>
      <c r="T93" s="373"/>
      <c r="U93" s="373"/>
      <c r="V93" s="373"/>
      <c r="W93" s="373"/>
      <c r="X93" s="373"/>
      <c r="Y93" s="373"/>
      <c r="Z93" s="373"/>
      <c r="AA93" s="373"/>
      <c r="AB93" s="373"/>
      <c r="AC93" s="373"/>
    </row>
    <row r="94" spans="1:29" s="8" customFormat="1">
      <c r="A94" s="149" t="s">
        <v>93</v>
      </c>
      <c r="B94" s="285" t="s">
        <v>117</v>
      </c>
      <c r="C94" s="288"/>
      <c r="D94" s="289"/>
      <c r="E94" s="130"/>
      <c r="F94" s="97"/>
      <c r="G94" s="96"/>
      <c r="H94" s="112"/>
      <c r="I94" s="109"/>
      <c r="J94" s="130"/>
      <c r="K94" s="97"/>
      <c r="L94" s="96"/>
      <c r="M94" s="112"/>
      <c r="N94" s="109"/>
      <c r="O94" s="130"/>
      <c r="P94" s="97"/>
      <c r="Q94" s="96"/>
      <c r="R94" s="112"/>
      <c r="S94" s="277"/>
      <c r="T94" s="373"/>
      <c r="U94" s="373"/>
      <c r="V94" s="373"/>
      <c r="W94" s="373"/>
      <c r="X94" s="373"/>
      <c r="Y94" s="373"/>
      <c r="Z94" s="373"/>
      <c r="AA94" s="373"/>
      <c r="AB94" s="373"/>
      <c r="AC94" s="373"/>
    </row>
    <row r="95" spans="1:29" s="8" customFormat="1" ht="15" customHeight="1">
      <c r="A95" s="146"/>
      <c r="B95" s="295" t="s">
        <v>90</v>
      </c>
      <c r="C95" s="293"/>
      <c r="D95" s="294"/>
      <c r="E95" s="131">
        <v>1</v>
      </c>
      <c r="F95" s="97" t="s">
        <v>10</v>
      </c>
      <c r="G95" s="124">
        <v>10</v>
      </c>
      <c r="H95" s="113">
        <v>2600</v>
      </c>
      <c r="I95" s="109">
        <f>H95*G95*E95</f>
        <v>26000</v>
      </c>
      <c r="J95" s="131">
        <v>1</v>
      </c>
      <c r="K95" s="97" t="s">
        <v>10</v>
      </c>
      <c r="L95" s="124">
        <v>10</v>
      </c>
      <c r="M95" s="113">
        <v>4482</v>
      </c>
      <c r="N95" s="109">
        <f>M95*L95*J95</f>
        <v>44820</v>
      </c>
      <c r="O95" s="131">
        <v>1</v>
      </c>
      <c r="P95" s="97" t="s">
        <v>10</v>
      </c>
      <c r="Q95" s="124">
        <v>10</v>
      </c>
      <c r="R95" s="113">
        <v>2925</v>
      </c>
      <c r="S95" s="277">
        <f>R95*Q95*O95</f>
        <v>29250</v>
      </c>
      <c r="T95" s="373"/>
      <c r="U95" s="373"/>
      <c r="V95" s="373"/>
      <c r="W95" s="373"/>
      <c r="X95" s="373"/>
      <c r="Y95" s="373"/>
      <c r="Z95" s="373"/>
      <c r="AA95" s="373"/>
      <c r="AB95" s="373"/>
      <c r="AC95" s="373"/>
    </row>
    <row r="96" spans="1:29" s="8" customFormat="1" ht="15" customHeight="1">
      <c r="A96" s="146"/>
      <c r="B96" s="295" t="s">
        <v>102</v>
      </c>
      <c r="C96" s="293"/>
      <c r="D96" s="294"/>
      <c r="E96" s="131">
        <v>1</v>
      </c>
      <c r="F96" s="97" t="s">
        <v>10</v>
      </c>
      <c r="G96" s="124">
        <v>10</v>
      </c>
      <c r="H96" s="113">
        <v>2500</v>
      </c>
      <c r="I96" s="109">
        <f>H96*G96*E96</f>
        <v>25000</v>
      </c>
      <c r="J96" s="272">
        <v>2</v>
      </c>
      <c r="K96" s="97" t="s">
        <v>10</v>
      </c>
      <c r="L96" s="124">
        <v>10</v>
      </c>
      <c r="M96" s="113">
        <v>3172.5</v>
      </c>
      <c r="N96" s="109">
        <f>M96*L96*J96</f>
        <v>63450</v>
      </c>
      <c r="O96" s="131">
        <v>2</v>
      </c>
      <c r="P96" s="97" t="s">
        <v>10</v>
      </c>
      <c r="Q96" s="124">
        <v>10</v>
      </c>
      <c r="R96" s="113">
        <v>1950</v>
      </c>
      <c r="S96" s="277">
        <f>R96*Q96*O96</f>
        <v>39000</v>
      </c>
      <c r="T96" s="373"/>
      <c r="U96" s="373"/>
      <c r="V96" s="373"/>
      <c r="W96" s="373"/>
      <c r="X96" s="373"/>
      <c r="Y96" s="373"/>
      <c r="Z96" s="373"/>
      <c r="AA96" s="373"/>
      <c r="AB96" s="373"/>
      <c r="AC96" s="373"/>
    </row>
    <row r="97" spans="1:30" s="8" customFormat="1" ht="15" customHeight="1">
      <c r="A97" s="146"/>
      <c r="B97" s="295" t="s">
        <v>88</v>
      </c>
      <c r="C97" s="293"/>
      <c r="D97" s="294"/>
      <c r="E97" s="131">
        <v>1</v>
      </c>
      <c r="F97" s="97" t="s">
        <v>10</v>
      </c>
      <c r="G97" s="124">
        <v>10</v>
      </c>
      <c r="H97" s="113">
        <v>1900</v>
      </c>
      <c r="I97" s="109">
        <f t="shared" ref="I97" si="35">H97*G97*E97</f>
        <v>19000</v>
      </c>
      <c r="J97" s="272">
        <v>2</v>
      </c>
      <c r="K97" s="97" t="s">
        <v>10</v>
      </c>
      <c r="L97" s="124">
        <v>10</v>
      </c>
      <c r="M97" s="113">
        <v>2362.5</v>
      </c>
      <c r="N97" s="109">
        <f t="shared" ref="N97" si="36">M97*L97*J97</f>
        <v>47250</v>
      </c>
      <c r="O97" s="131">
        <v>2</v>
      </c>
      <c r="P97" s="97" t="s">
        <v>10</v>
      </c>
      <c r="Q97" s="124">
        <v>10</v>
      </c>
      <c r="R97" s="113">
        <v>2145</v>
      </c>
      <c r="S97" s="277">
        <f t="shared" ref="S97" si="37">R97*Q97*O97</f>
        <v>42900</v>
      </c>
      <c r="T97" s="373"/>
      <c r="U97" s="373"/>
      <c r="V97" s="373"/>
      <c r="W97" s="373"/>
      <c r="X97" s="373"/>
      <c r="Y97" s="373"/>
      <c r="Z97" s="373"/>
      <c r="AA97" s="373"/>
      <c r="AB97" s="373"/>
      <c r="AC97" s="373"/>
    </row>
    <row r="98" spans="1:30" s="8" customFormat="1" ht="15" customHeight="1">
      <c r="A98" s="146"/>
      <c r="B98" s="295" t="s">
        <v>62</v>
      </c>
      <c r="C98" s="293"/>
      <c r="D98" s="294"/>
      <c r="E98" s="131">
        <v>3</v>
      </c>
      <c r="F98" s="97" t="s">
        <v>10</v>
      </c>
      <c r="G98" s="124">
        <v>10</v>
      </c>
      <c r="H98" s="113">
        <v>2300</v>
      </c>
      <c r="I98" s="109">
        <f>H98*G98*E98</f>
        <v>69000</v>
      </c>
      <c r="J98" s="131">
        <v>2</v>
      </c>
      <c r="K98" s="97" t="s">
        <v>10</v>
      </c>
      <c r="L98" s="124">
        <v>10</v>
      </c>
      <c r="M98" s="113">
        <v>2092.5</v>
      </c>
      <c r="N98" s="109">
        <f>M98*L98*J98</f>
        <v>41850</v>
      </c>
      <c r="O98" s="131">
        <v>2</v>
      </c>
      <c r="P98" s="97" t="s">
        <v>10</v>
      </c>
      <c r="Q98" s="124">
        <v>10</v>
      </c>
      <c r="R98" s="113">
        <v>1950</v>
      </c>
      <c r="S98" s="277">
        <f>R98*Q98*O98</f>
        <v>39000</v>
      </c>
      <c r="T98" s="373"/>
      <c r="U98" s="373"/>
      <c r="V98" s="373"/>
      <c r="W98" s="373"/>
      <c r="X98" s="373"/>
      <c r="Y98" s="373"/>
      <c r="Z98" s="373"/>
      <c r="AA98" s="373"/>
      <c r="AB98" s="373"/>
      <c r="AC98" s="373"/>
    </row>
    <row r="99" spans="1:30" s="8" customFormat="1" ht="15" customHeight="1">
      <c r="A99" s="146"/>
      <c r="B99" s="295" t="s">
        <v>63</v>
      </c>
      <c r="C99" s="293"/>
      <c r="D99" s="294"/>
      <c r="E99" s="131">
        <v>3</v>
      </c>
      <c r="F99" s="97" t="s">
        <v>10</v>
      </c>
      <c r="G99" s="124">
        <v>10</v>
      </c>
      <c r="H99" s="113">
        <v>2300</v>
      </c>
      <c r="I99" s="109">
        <f t="shared" ref="I99" si="38">H99*G99*E99</f>
        <v>69000</v>
      </c>
      <c r="J99" s="131">
        <v>2</v>
      </c>
      <c r="K99" s="97" t="s">
        <v>10</v>
      </c>
      <c r="L99" s="124">
        <v>10</v>
      </c>
      <c r="M99" s="113">
        <v>2362.5</v>
      </c>
      <c r="N99" s="109">
        <f t="shared" ref="N99" si="39">M99*L99*J99</f>
        <v>47250</v>
      </c>
      <c r="O99" s="131">
        <v>2</v>
      </c>
      <c r="P99" s="97" t="s">
        <v>10</v>
      </c>
      <c r="Q99" s="124">
        <v>10</v>
      </c>
      <c r="R99" s="113">
        <v>1852.5</v>
      </c>
      <c r="S99" s="277">
        <f t="shared" ref="S99" si="40">R99*Q99*O99</f>
        <v>37050</v>
      </c>
      <c r="T99" s="373"/>
      <c r="U99" s="373"/>
      <c r="V99" s="373"/>
      <c r="W99" s="373"/>
      <c r="X99" s="373"/>
      <c r="Y99" s="373"/>
      <c r="Z99" s="373"/>
      <c r="AA99" s="373"/>
      <c r="AB99" s="373"/>
      <c r="AC99" s="373"/>
    </row>
    <row r="100" spans="1:30" s="8" customFormat="1" ht="15" customHeight="1">
      <c r="A100" s="146"/>
      <c r="B100" s="324" t="s">
        <v>47</v>
      </c>
      <c r="C100" s="325"/>
      <c r="D100" s="326"/>
      <c r="E100" s="151">
        <f>SUM(E96:E99)</f>
        <v>8</v>
      </c>
      <c r="F100" s="97"/>
      <c r="G100" s="96"/>
      <c r="H100" s="112"/>
      <c r="I100" s="114">
        <f>SUM(I95:I99)</f>
        <v>208000</v>
      </c>
      <c r="J100" s="151">
        <f>SUM(J96:J99)</f>
        <v>8</v>
      </c>
      <c r="K100" s="97"/>
      <c r="L100" s="96"/>
      <c r="M100" s="112"/>
      <c r="N100" s="114">
        <f>SUM(N95:N99)</f>
        <v>244620</v>
      </c>
      <c r="O100" s="151">
        <f>SUM(O96:O99)</f>
        <v>8</v>
      </c>
      <c r="P100" s="97"/>
      <c r="Q100" s="96"/>
      <c r="R100" s="112"/>
      <c r="S100" s="276">
        <f>SUM(S95:S99)</f>
        <v>187200</v>
      </c>
      <c r="T100" s="373"/>
      <c r="U100" s="373"/>
      <c r="V100" s="373"/>
      <c r="W100" s="373"/>
      <c r="X100" s="373"/>
      <c r="Y100" s="373"/>
      <c r="Z100" s="373"/>
      <c r="AA100" s="373"/>
      <c r="AB100" s="373"/>
      <c r="AC100" s="373"/>
    </row>
    <row r="101" spans="1:30" s="8" customFormat="1" ht="15" customHeight="1">
      <c r="A101" s="146"/>
      <c r="B101" s="242"/>
      <c r="C101" s="243"/>
      <c r="D101" s="244"/>
      <c r="E101" s="151"/>
      <c r="F101" s="97"/>
      <c r="G101" s="96"/>
      <c r="H101" s="112"/>
      <c r="I101" s="114"/>
      <c r="J101" s="151"/>
      <c r="K101" s="97"/>
      <c r="L101" s="96"/>
      <c r="M101" s="112"/>
      <c r="N101" s="114"/>
      <c r="O101" s="151"/>
      <c r="P101" s="97"/>
      <c r="Q101" s="96"/>
      <c r="R101" s="112"/>
      <c r="S101" s="276"/>
      <c r="T101" s="373"/>
      <c r="U101" s="373"/>
      <c r="V101" s="373"/>
      <c r="W101" s="373"/>
      <c r="X101" s="373"/>
      <c r="Y101" s="373"/>
      <c r="Z101" s="373"/>
      <c r="AA101" s="373"/>
      <c r="AB101" s="373"/>
      <c r="AC101" s="373"/>
    </row>
    <row r="102" spans="1:30" s="8" customFormat="1" ht="15" customHeight="1">
      <c r="A102" s="149" t="s">
        <v>103</v>
      </c>
      <c r="B102" s="316" t="s">
        <v>20</v>
      </c>
      <c r="C102" s="293"/>
      <c r="D102" s="294"/>
      <c r="E102" s="130"/>
      <c r="F102" s="97"/>
      <c r="G102" s="96"/>
      <c r="H102" s="112"/>
      <c r="I102" s="115"/>
      <c r="J102" s="130"/>
      <c r="K102" s="97"/>
      <c r="L102" s="96"/>
      <c r="M102" s="112"/>
      <c r="N102" s="115"/>
      <c r="O102" s="130"/>
      <c r="P102" s="97"/>
      <c r="Q102" s="96"/>
      <c r="R102" s="112"/>
      <c r="S102" s="281"/>
      <c r="T102" s="373"/>
      <c r="U102" s="373"/>
      <c r="V102" s="373"/>
      <c r="W102" s="373"/>
      <c r="X102" s="373"/>
      <c r="Y102" s="373"/>
      <c r="Z102" s="373"/>
      <c r="AA102" s="373"/>
      <c r="AB102" s="373"/>
      <c r="AC102" s="373"/>
    </row>
    <row r="103" spans="1:30" s="8" customFormat="1" ht="15" customHeight="1">
      <c r="A103" s="146"/>
      <c r="B103" s="321" t="s">
        <v>52</v>
      </c>
      <c r="C103" s="291"/>
      <c r="D103" s="292"/>
      <c r="E103" s="130"/>
      <c r="F103" s="97"/>
      <c r="G103" s="96"/>
      <c r="H103" s="112"/>
      <c r="I103" s="114">
        <f>(I107+I108+I109)*0.003</f>
        <v>6474.4049999999997</v>
      </c>
      <c r="J103" s="130"/>
      <c r="K103" s="97"/>
      <c r="L103" s="96"/>
      <c r="M103" s="112"/>
      <c r="N103" s="114">
        <f>(N107+N108+N109+N110)*0.003</f>
        <v>14520.843000000001</v>
      </c>
      <c r="O103" s="130"/>
      <c r="P103" s="97"/>
      <c r="Q103" s="96"/>
      <c r="R103" s="112"/>
      <c r="S103" s="276">
        <f>(S107+S108+S109)*0.003</f>
        <v>10216.800000000001</v>
      </c>
      <c r="T103" s="373"/>
      <c r="U103" s="373"/>
      <c r="V103" s="373"/>
      <c r="W103" s="373"/>
      <c r="X103" s="373"/>
      <c r="Y103" s="373"/>
      <c r="Z103" s="373"/>
      <c r="AA103" s="373"/>
      <c r="AB103" s="373"/>
      <c r="AC103" s="373"/>
    </row>
    <row r="104" spans="1:30" s="8" customFormat="1" ht="15" customHeight="1">
      <c r="A104" s="149" t="s">
        <v>133</v>
      </c>
      <c r="B104" s="317" t="s">
        <v>108</v>
      </c>
      <c r="C104" s="318"/>
      <c r="D104" s="319"/>
      <c r="E104" s="130"/>
      <c r="F104" s="97"/>
      <c r="G104" s="96"/>
      <c r="H104" s="112"/>
      <c r="I104" s="114">
        <f>(I107+I108+I109)*0.05</f>
        <v>107906.75</v>
      </c>
      <c r="J104" s="130"/>
      <c r="K104" s="97"/>
      <c r="L104" s="96"/>
      <c r="M104" s="112"/>
      <c r="N104" s="114">
        <f>(N107+N108+N109)*0.05</f>
        <v>210447</v>
      </c>
      <c r="O104" s="130"/>
      <c r="P104" s="97"/>
      <c r="Q104" s="96"/>
      <c r="R104" s="112"/>
      <c r="S104" s="276">
        <f>(S107+S108+S109)*0.05</f>
        <v>170280</v>
      </c>
      <c r="T104" s="373"/>
      <c r="U104" s="373"/>
      <c r="V104" s="373"/>
      <c r="W104" s="373"/>
      <c r="X104" s="373"/>
      <c r="Y104" s="373"/>
      <c r="Z104" s="373"/>
      <c r="AA104" s="373"/>
      <c r="AB104" s="373"/>
      <c r="AC104" s="373"/>
    </row>
    <row r="105" spans="1:30" s="8" customFormat="1" ht="15" customHeight="1">
      <c r="A105" s="146"/>
      <c r="B105" s="320"/>
      <c r="C105" s="291"/>
      <c r="D105" s="292"/>
      <c r="E105" s="130"/>
      <c r="F105" s="97"/>
      <c r="G105" s="96"/>
      <c r="H105" s="112"/>
      <c r="I105" s="109"/>
      <c r="J105" s="130"/>
      <c r="K105" s="97"/>
      <c r="L105" s="96"/>
      <c r="M105" s="112"/>
      <c r="N105" s="109"/>
      <c r="O105" s="130"/>
      <c r="P105" s="97"/>
      <c r="Q105" s="96"/>
      <c r="R105" s="112"/>
      <c r="S105" s="277"/>
      <c r="T105" s="373"/>
      <c r="U105" s="373"/>
      <c r="V105" s="373"/>
      <c r="W105" s="373"/>
      <c r="X105" s="373"/>
      <c r="Y105" s="373"/>
      <c r="Z105" s="373"/>
      <c r="AA105" s="373"/>
      <c r="AB105" s="373"/>
      <c r="AC105" s="373"/>
    </row>
    <row r="106" spans="1:30" s="8" customFormat="1" ht="15" customHeight="1">
      <c r="A106" s="146"/>
      <c r="B106" s="302" t="s">
        <v>53</v>
      </c>
      <c r="C106" s="303"/>
      <c r="D106" s="304"/>
      <c r="E106" s="130"/>
      <c r="F106" s="97"/>
      <c r="G106" s="96"/>
      <c r="H106" s="112"/>
      <c r="I106" s="109"/>
      <c r="J106" s="130"/>
      <c r="K106" s="97"/>
      <c r="L106" s="96"/>
      <c r="M106" s="112"/>
      <c r="N106" s="109"/>
      <c r="O106" s="130"/>
      <c r="P106" s="97"/>
      <c r="Q106" s="96"/>
      <c r="R106" s="112"/>
      <c r="S106" s="277"/>
      <c r="T106" s="373"/>
      <c r="U106" s="373"/>
      <c r="V106" s="373"/>
      <c r="W106" s="373"/>
      <c r="X106" s="373"/>
      <c r="Y106" s="373"/>
      <c r="Z106" s="373"/>
      <c r="AA106" s="373"/>
      <c r="AB106" s="373"/>
      <c r="AC106" s="373"/>
    </row>
    <row r="107" spans="1:30" s="8" customFormat="1" ht="15" customHeight="1">
      <c r="A107" s="146"/>
      <c r="B107" s="302" t="s">
        <v>54</v>
      </c>
      <c r="C107" s="322"/>
      <c r="D107" s="323"/>
      <c r="E107" s="130"/>
      <c r="F107" s="97"/>
      <c r="G107" s="96"/>
      <c r="H107" s="112"/>
      <c r="I107" s="117">
        <f>I37</f>
        <v>775550</v>
      </c>
      <c r="J107" s="130"/>
      <c r="K107" s="97"/>
      <c r="L107" s="96"/>
      <c r="M107" s="112"/>
      <c r="N107" s="117">
        <f>N37</f>
        <v>1255815</v>
      </c>
      <c r="O107" s="130"/>
      <c r="P107" s="97"/>
      <c r="Q107" s="96"/>
      <c r="R107" s="112"/>
      <c r="S107" s="280">
        <f>S37</f>
        <v>1070160</v>
      </c>
      <c r="T107" s="373"/>
      <c r="U107" s="373"/>
      <c r="V107" s="373"/>
      <c r="W107" s="373"/>
      <c r="X107" s="373"/>
      <c r="Y107" s="373"/>
      <c r="Z107" s="373"/>
      <c r="AA107" s="373"/>
      <c r="AB107" s="373"/>
      <c r="AC107" s="373"/>
      <c r="AD107" s="168"/>
    </row>
    <row r="108" spans="1:30" s="8" customFormat="1" ht="15" customHeight="1">
      <c r="A108" s="146"/>
      <c r="B108" s="302" t="s">
        <v>55</v>
      </c>
      <c r="C108" s="303"/>
      <c r="D108" s="304"/>
      <c r="E108" s="130"/>
      <c r="F108" s="97"/>
      <c r="G108" s="96"/>
      <c r="H108" s="112"/>
      <c r="I108" s="114">
        <f>I41+I46+I50+I55+I60+I73</f>
        <v>641045</v>
      </c>
      <c r="J108" s="130"/>
      <c r="K108" s="97"/>
      <c r="L108" s="96"/>
      <c r="M108" s="112"/>
      <c r="N108" s="114">
        <f>N41+N46+N50+N55+N60+N73</f>
        <v>1325700</v>
      </c>
      <c r="O108" s="130"/>
      <c r="P108" s="97"/>
      <c r="Q108" s="96"/>
      <c r="R108" s="112"/>
      <c r="S108" s="276">
        <f>S41+S46+S50+S55+S60+S73</f>
        <v>1197540</v>
      </c>
      <c r="T108" s="373"/>
      <c r="U108" s="373"/>
      <c r="V108" s="373"/>
      <c r="W108" s="373"/>
      <c r="X108" s="373"/>
      <c r="Y108" s="373"/>
      <c r="Z108" s="373"/>
      <c r="AA108" s="373"/>
      <c r="AB108" s="373"/>
      <c r="AC108" s="373"/>
      <c r="AD108" s="168"/>
    </row>
    <row r="109" spans="1:30" s="8" customFormat="1" ht="15" customHeight="1">
      <c r="A109" s="146"/>
      <c r="B109" s="302" t="s">
        <v>38</v>
      </c>
      <c r="C109" s="303"/>
      <c r="D109" s="304"/>
      <c r="E109" s="130"/>
      <c r="F109" s="97"/>
      <c r="G109" s="96"/>
      <c r="H109" s="112"/>
      <c r="I109" s="114">
        <f>I81+I92+I100</f>
        <v>741540</v>
      </c>
      <c r="J109" s="130"/>
      <c r="K109" s="97"/>
      <c r="L109" s="96"/>
      <c r="M109" s="112"/>
      <c r="N109" s="114">
        <f>N81+N92+N100</f>
        <v>1627425</v>
      </c>
      <c r="O109" s="130"/>
      <c r="P109" s="97"/>
      <c r="Q109" s="96"/>
      <c r="R109" s="112"/>
      <c r="S109" s="217">
        <f>S81+S92+S100</f>
        <v>1137900</v>
      </c>
      <c r="T109" s="373"/>
      <c r="U109" s="373"/>
      <c r="V109" s="373"/>
      <c r="W109" s="373"/>
      <c r="X109" s="373"/>
      <c r="Y109" s="373"/>
      <c r="Z109" s="373"/>
      <c r="AA109" s="373"/>
      <c r="AB109" s="373"/>
      <c r="AC109" s="373"/>
      <c r="AD109" s="168"/>
    </row>
    <row r="110" spans="1:30" s="8" customFormat="1" ht="15" customHeight="1">
      <c r="A110" s="146"/>
      <c r="B110" s="302" t="s">
        <v>56</v>
      </c>
      <c r="C110" s="303"/>
      <c r="D110" s="304"/>
      <c r="E110" s="130"/>
      <c r="F110" s="97"/>
      <c r="G110" s="96"/>
      <c r="H110" s="112"/>
      <c r="I110" s="114">
        <f>(I107+I108+I109)*0.15</f>
        <v>323720.25</v>
      </c>
      <c r="J110" s="130"/>
      <c r="K110" s="97"/>
      <c r="L110" s="96"/>
      <c r="M110" s="112"/>
      <c r="N110" s="114">
        <f>(N107+N108+N109)*0.15</f>
        <v>631341</v>
      </c>
      <c r="O110" s="130"/>
      <c r="P110" s="97"/>
      <c r="Q110" s="96"/>
      <c r="R110" s="112"/>
      <c r="S110" s="217">
        <f>(S107+S108+S109)*0.15</f>
        <v>510840</v>
      </c>
      <c r="T110" s="373"/>
      <c r="U110" s="373"/>
      <c r="V110" s="373"/>
      <c r="W110" s="373"/>
      <c r="X110" s="373"/>
      <c r="Y110" s="373"/>
      <c r="Z110" s="373"/>
      <c r="AA110" s="373"/>
      <c r="AB110" s="373"/>
      <c r="AC110" s="373"/>
      <c r="AD110" s="168"/>
    </row>
    <row r="111" spans="1:30" s="8" customFormat="1" ht="15" customHeight="1">
      <c r="A111" s="146"/>
      <c r="B111" s="305" t="s">
        <v>57</v>
      </c>
      <c r="C111" s="306"/>
      <c r="D111" s="307"/>
      <c r="E111" s="130"/>
      <c r="F111" s="97"/>
      <c r="G111" s="96"/>
      <c r="H111" s="112"/>
      <c r="I111" s="114">
        <f>SUM(I103:I110)</f>
        <v>2596236.4050000003</v>
      </c>
      <c r="J111" s="130"/>
      <c r="K111" s="97"/>
      <c r="L111" s="96"/>
      <c r="M111" s="112"/>
      <c r="N111" s="114">
        <f>SUM(N103:N110)</f>
        <v>5065248.8430000003</v>
      </c>
      <c r="O111" s="130"/>
      <c r="P111" s="97"/>
      <c r="Q111" s="96"/>
      <c r="R111" s="112"/>
      <c r="S111" s="217">
        <f>SUM(S103:S110)</f>
        <v>4096936.8</v>
      </c>
      <c r="T111" s="373"/>
      <c r="U111" s="373"/>
      <c r="V111" s="373"/>
      <c r="W111" s="373"/>
      <c r="X111" s="373"/>
      <c r="Y111" s="373"/>
      <c r="Z111" s="373"/>
      <c r="AA111" s="373"/>
      <c r="AB111" s="373"/>
      <c r="AC111" s="373"/>
    </row>
    <row r="112" spans="1:30" s="8" customFormat="1" ht="15" customHeight="1" thickBot="1">
      <c r="A112" s="146"/>
      <c r="B112" s="308" t="s">
        <v>58</v>
      </c>
      <c r="C112" s="309"/>
      <c r="D112" s="310"/>
      <c r="E112" s="309" t="s">
        <v>125</v>
      </c>
      <c r="F112" s="309"/>
      <c r="G112" s="309"/>
      <c r="H112" s="371"/>
      <c r="I112" s="109"/>
      <c r="J112" s="309" t="s">
        <v>142</v>
      </c>
      <c r="K112" s="309"/>
      <c r="L112" s="309"/>
      <c r="M112" s="371"/>
      <c r="N112" s="109"/>
      <c r="O112" s="309" t="s">
        <v>141</v>
      </c>
      <c r="P112" s="309"/>
      <c r="Q112" s="309"/>
      <c r="R112" s="371"/>
      <c r="S112" s="197"/>
      <c r="T112" s="373"/>
      <c r="U112" s="373"/>
      <c r="V112" s="373"/>
      <c r="W112" s="373"/>
      <c r="X112" s="373"/>
      <c r="Y112" s="373"/>
      <c r="Z112" s="373"/>
      <c r="AA112" s="373"/>
      <c r="AB112" s="373"/>
      <c r="AC112" s="373"/>
    </row>
    <row r="113" spans="1:29" s="8" customFormat="1" ht="22.5" customHeight="1" thickBot="1">
      <c r="A113" s="150"/>
      <c r="B113" s="311" t="s">
        <v>32</v>
      </c>
      <c r="C113" s="312"/>
      <c r="D113" s="313"/>
      <c r="E113" s="107"/>
      <c r="F113" s="105"/>
      <c r="G113" s="106"/>
      <c r="H113" s="116" t="s">
        <v>59</v>
      </c>
      <c r="I113" s="132">
        <f>I111</f>
        <v>2596236.4050000003</v>
      </c>
      <c r="J113" s="107"/>
      <c r="K113" s="105"/>
      <c r="L113" s="106"/>
      <c r="M113" s="116" t="s">
        <v>59</v>
      </c>
      <c r="N113" s="132">
        <f>N111</f>
        <v>5065248.8430000003</v>
      </c>
      <c r="O113" s="107"/>
      <c r="P113" s="105"/>
      <c r="Q113" s="106"/>
      <c r="R113" s="116" t="s">
        <v>59</v>
      </c>
      <c r="S113" s="132">
        <f>S111</f>
        <v>4096936.8</v>
      </c>
      <c r="T113" s="220"/>
      <c r="U113" s="221"/>
      <c r="V113" s="222"/>
      <c r="W113" s="223" t="s">
        <v>59</v>
      </c>
      <c r="X113" s="224">
        <f>X111</f>
        <v>0</v>
      </c>
      <c r="Y113" s="220"/>
      <c r="Z113" s="221"/>
      <c r="AA113" s="222"/>
      <c r="AB113" s="223" t="s">
        <v>59</v>
      </c>
      <c r="AC113" s="224">
        <f>AC111</f>
        <v>0</v>
      </c>
    </row>
    <row r="114" spans="1:29">
      <c r="A114" s="102"/>
      <c r="B114" s="103"/>
      <c r="C114" s="103"/>
      <c r="D114" s="103"/>
      <c r="E114" s="103"/>
      <c r="F114" s="103"/>
      <c r="G114" s="103"/>
      <c r="H114" s="103"/>
      <c r="I114" s="104"/>
      <c r="J114" s="103"/>
      <c r="K114" s="103"/>
      <c r="L114" s="103"/>
      <c r="M114" s="103"/>
      <c r="N114" s="104"/>
      <c r="O114" s="103"/>
      <c r="P114" s="103"/>
      <c r="Q114" s="103"/>
      <c r="R114" s="103"/>
      <c r="S114" s="104"/>
      <c r="T114" s="103"/>
      <c r="U114" s="103"/>
      <c r="V114" s="103"/>
      <c r="W114" s="103"/>
      <c r="X114" s="104"/>
      <c r="Y114" s="103"/>
      <c r="Z114" s="103"/>
      <c r="AA114" s="103"/>
      <c r="AB114" s="103"/>
      <c r="AC114" s="104"/>
    </row>
    <row r="115" spans="1:29">
      <c r="A115" s="314" t="s">
        <v>11</v>
      </c>
      <c r="B115" s="315"/>
      <c r="C115" s="315"/>
      <c r="D115" s="103"/>
      <c r="E115" s="103"/>
      <c r="F115" s="103"/>
      <c r="G115" s="103"/>
      <c r="H115" s="103"/>
      <c r="I115" s="104"/>
      <c r="J115" s="103"/>
      <c r="K115" s="103"/>
      <c r="L115" s="103"/>
      <c r="M115" s="103"/>
      <c r="N115" s="104"/>
      <c r="O115" s="103"/>
      <c r="P115" s="103"/>
      <c r="Q115" s="103"/>
      <c r="R115" s="103"/>
      <c r="S115" s="104"/>
      <c r="T115" s="103"/>
      <c r="U115" s="103"/>
      <c r="V115" s="103"/>
      <c r="W115" s="103"/>
      <c r="X115" s="104"/>
      <c r="Y115" s="103"/>
      <c r="Z115" s="103"/>
      <c r="AA115" s="103"/>
      <c r="AB115" s="103"/>
      <c r="AC115" s="104"/>
    </row>
    <row r="116" spans="1:29">
      <c r="A116" s="102"/>
      <c r="B116" s="103"/>
      <c r="C116" s="103"/>
      <c r="D116" s="103"/>
      <c r="E116" s="103"/>
      <c r="F116" s="103"/>
      <c r="G116" s="103"/>
      <c r="H116" s="103"/>
      <c r="I116" s="104"/>
      <c r="J116" s="103"/>
      <c r="K116" s="103"/>
      <c r="L116" s="103"/>
      <c r="M116" s="103"/>
      <c r="N116" s="104"/>
      <c r="O116" s="103"/>
      <c r="P116" s="103"/>
      <c r="Q116" s="103"/>
      <c r="R116" s="103"/>
      <c r="S116" s="104"/>
      <c r="T116" s="103"/>
      <c r="U116" s="103"/>
      <c r="V116" s="103"/>
      <c r="W116" s="103"/>
      <c r="X116" s="104"/>
      <c r="Y116" s="103"/>
      <c r="Z116" s="103"/>
      <c r="AA116" s="103"/>
      <c r="AB116" s="103"/>
      <c r="AC116" s="104"/>
    </row>
    <row r="117" spans="1:29">
      <c r="A117" s="300" t="s">
        <v>40</v>
      </c>
      <c r="B117" s="301"/>
      <c r="C117" s="301"/>
      <c r="D117" s="103"/>
      <c r="E117" s="103"/>
      <c r="F117" s="103"/>
      <c r="G117" s="103"/>
      <c r="H117" s="103"/>
      <c r="I117" s="104"/>
      <c r="J117" s="103"/>
      <c r="K117" s="103"/>
      <c r="L117" s="103"/>
      <c r="M117" s="103"/>
      <c r="N117" s="104"/>
      <c r="O117" s="103"/>
      <c r="P117" s="103"/>
      <c r="Q117" s="103"/>
      <c r="R117" s="103"/>
      <c r="S117" s="104"/>
      <c r="T117" s="103"/>
      <c r="U117" s="103"/>
      <c r="V117" s="103"/>
      <c r="W117" s="103"/>
      <c r="X117" s="104"/>
      <c r="Y117" s="103"/>
      <c r="Z117" s="103"/>
      <c r="AA117" s="103"/>
      <c r="AB117" s="103"/>
      <c r="AC117" s="104"/>
    </row>
    <row r="118" spans="1:29">
      <c r="A118" s="14" t="s">
        <v>68</v>
      </c>
      <c r="B118" s="16"/>
      <c r="C118" s="16"/>
      <c r="D118" s="152"/>
      <c r="E118" s="9"/>
      <c r="F118" s="9"/>
      <c r="G118" s="9"/>
      <c r="H118" s="10"/>
      <c r="I118" s="11" t="s">
        <v>60</v>
      </c>
      <c r="J118" s="9"/>
      <c r="K118" s="9"/>
      <c r="L118" s="9"/>
      <c r="M118" s="10"/>
      <c r="N118" s="11" t="s">
        <v>60</v>
      </c>
      <c r="O118" s="9"/>
      <c r="P118" s="9"/>
      <c r="Q118" s="9"/>
      <c r="R118" s="10"/>
      <c r="S118" s="11" t="s">
        <v>60</v>
      </c>
      <c r="T118" s="9"/>
      <c r="U118" s="9"/>
      <c r="V118" s="9"/>
      <c r="W118" s="10"/>
      <c r="X118" s="11" t="s">
        <v>60</v>
      </c>
      <c r="Y118" s="9"/>
      <c r="Z118" s="9"/>
      <c r="AA118" s="9"/>
      <c r="AB118" s="10"/>
      <c r="AC118" s="11" t="s">
        <v>60</v>
      </c>
    </row>
    <row r="119" spans="1:29">
      <c r="E119" s="9"/>
      <c r="F119" s="9"/>
      <c r="G119" s="9"/>
      <c r="H119" s="10"/>
      <c r="I119" s="11"/>
      <c r="J119" s="9"/>
      <c r="K119" s="9"/>
      <c r="L119" s="9"/>
      <c r="M119" s="10"/>
      <c r="N119" s="11"/>
      <c r="O119" s="9"/>
      <c r="P119" s="9"/>
      <c r="Q119" s="9"/>
      <c r="R119" s="10"/>
      <c r="S119" s="11"/>
      <c r="T119" s="9"/>
      <c r="U119" s="9"/>
      <c r="V119" s="9"/>
      <c r="W119" s="10"/>
      <c r="X119" s="11"/>
      <c r="Y119" s="9"/>
      <c r="Z119" s="9"/>
      <c r="AA119" s="9"/>
      <c r="AB119" s="10"/>
      <c r="AC119" s="11"/>
    </row>
    <row r="120" spans="1:29">
      <c r="A120" t="s">
        <v>29</v>
      </c>
      <c r="B120" s="16"/>
      <c r="C120" s="16"/>
      <c r="D120" s="16"/>
      <c r="E120" s="9"/>
      <c r="F120" s="9"/>
      <c r="G120" s="9"/>
      <c r="H120" s="10"/>
      <c r="I120" s="11"/>
      <c r="J120" s="9"/>
      <c r="K120" s="9"/>
      <c r="L120" s="9"/>
      <c r="M120" s="10"/>
      <c r="N120" s="11"/>
      <c r="O120" s="9"/>
      <c r="P120" s="9"/>
      <c r="Q120" s="9"/>
      <c r="R120" s="10"/>
      <c r="S120" s="11"/>
      <c r="T120" s="9"/>
      <c r="U120" s="9"/>
      <c r="V120" s="9"/>
      <c r="W120" s="10"/>
      <c r="X120" s="11"/>
      <c r="Y120" s="9"/>
      <c r="Z120" s="9"/>
      <c r="AA120" s="9"/>
      <c r="AB120" s="10"/>
      <c r="AC120" s="11"/>
    </row>
    <row r="121" spans="1:29">
      <c r="A121"/>
      <c r="B121"/>
      <c r="C121"/>
      <c r="D121"/>
      <c r="E121" s="9"/>
      <c r="F121" s="9"/>
      <c r="G121" s="9"/>
      <c r="H121" s="10"/>
      <c r="I121" s="11"/>
      <c r="J121" s="9"/>
      <c r="K121" s="9"/>
      <c r="L121" s="9"/>
      <c r="M121" s="10"/>
      <c r="N121" s="11"/>
      <c r="O121" s="9"/>
      <c r="P121" s="9"/>
      <c r="Q121" s="9"/>
      <c r="R121" s="10"/>
      <c r="S121" s="11"/>
      <c r="T121" s="9"/>
      <c r="U121" s="9"/>
      <c r="V121" s="9"/>
      <c r="W121" s="10"/>
      <c r="X121" s="11"/>
      <c r="Y121" s="9"/>
      <c r="Z121" s="9"/>
      <c r="AA121" s="9"/>
      <c r="AB121" s="10"/>
      <c r="AC121" s="11"/>
    </row>
    <row r="122" spans="1:29">
      <c r="A122" s="23" t="s">
        <v>87</v>
      </c>
      <c r="B122"/>
      <c r="C122"/>
      <c r="D122" s="40"/>
      <c r="E122" s="9"/>
      <c r="F122" s="9"/>
      <c r="G122" s="9"/>
      <c r="H122" s="10"/>
      <c r="I122" s="11"/>
      <c r="J122" s="9"/>
      <c r="K122" s="9"/>
      <c r="L122" s="9"/>
      <c r="M122" s="10"/>
      <c r="N122" s="11"/>
      <c r="O122" s="9"/>
      <c r="P122" s="9"/>
      <c r="Q122" s="9"/>
      <c r="R122" s="10"/>
      <c r="S122" s="11"/>
      <c r="T122" s="9"/>
      <c r="U122" s="9"/>
      <c r="V122" s="9"/>
      <c r="W122" s="10"/>
      <c r="X122" s="11"/>
      <c r="Y122" s="9"/>
      <c r="Z122" s="9"/>
      <c r="AA122" s="9"/>
      <c r="AB122" s="10"/>
      <c r="AC122" s="11"/>
    </row>
    <row r="123" spans="1:29">
      <c r="A123" t="s">
        <v>67</v>
      </c>
      <c r="B123"/>
      <c r="C123"/>
      <c r="D123" s="153"/>
      <c r="E123" s="9"/>
      <c r="F123" s="9"/>
      <c r="G123" s="9"/>
      <c r="H123" s="10"/>
      <c r="I123" s="11"/>
      <c r="J123" s="9"/>
      <c r="K123" s="9"/>
      <c r="L123" s="9"/>
      <c r="M123" s="10"/>
      <c r="N123" s="11"/>
      <c r="O123" s="9"/>
      <c r="P123" s="9"/>
      <c r="Q123" s="9"/>
      <c r="R123" s="10"/>
      <c r="S123" s="11"/>
      <c r="T123" s="9"/>
      <c r="U123" s="9"/>
      <c r="V123" s="9"/>
      <c r="W123" s="10"/>
      <c r="X123" s="11"/>
      <c r="Y123" s="9"/>
      <c r="Z123" s="9"/>
      <c r="AA123" s="9"/>
      <c r="AB123" s="10"/>
      <c r="AC123" s="11"/>
    </row>
    <row r="124" spans="1:29">
      <c r="E124" s="9"/>
      <c r="F124" s="9"/>
      <c r="G124" s="9"/>
      <c r="H124" s="10"/>
      <c r="I124" s="11"/>
      <c r="J124" s="9"/>
      <c r="K124" s="9"/>
      <c r="L124" s="9"/>
      <c r="M124" s="10"/>
      <c r="N124" s="11"/>
      <c r="O124" s="9"/>
      <c r="P124" s="9"/>
      <c r="Q124" s="9"/>
      <c r="R124" s="10"/>
      <c r="S124" s="11"/>
      <c r="T124" s="9"/>
      <c r="U124" s="9"/>
      <c r="V124" s="9"/>
      <c r="W124" s="10"/>
      <c r="X124" s="11"/>
      <c r="Y124" s="9"/>
      <c r="Z124" s="9"/>
      <c r="AA124" s="9"/>
      <c r="AB124" s="10"/>
      <c r="AC124" s="11"/>
    </row>
    <row r="125" spans="1:29">
      <c r="E125" s="2"/>
      <c r="F125" s="2"/>
      <c r="G125" s="13"/>
      <c r="H125" s="3"/>
      <c r="I125" s="3"/>
      <c r="J125" s="2"/>
      <c r="K125" s="2"/>
      <c r="L125" s="13"/>
      <c r="M125" s="3"/>
      <c r="N125" s="3"/>
      <c r="O125" s="2"/>
      <c r="P125" s="2"/>
      <c r="Q125" s="13"/>
      <c r="R125" s="3"/>
      <c r="S125" s="3"/>
      <c r="T125" s="2"/>
      <c r="U125" s="2"/>
      <c r="V125" s="13"/>
      <c r="W125" s="3"/>
      <c r="X125" s="3"/>
      <c r="Y125" s="2"/>
      <c r="Z125" s="2"/>
      <c r="AA125" s="13"/>
      <c r="AB125" s="3"/>
      <c r="AC125" s="3"/>
    </row>
    <row r="126" spans="1:29">
      <c r="E126" s="13"/>
      <c r="F126" s="13"/>
      <c r="G126" s="13"/>
      <c r="H126" s="3"/>
      <c r="I126" s="3"/>
      <c r="J126" s="13"/>
      <c r="K126" s="13"/>
      <c r="L126" s="13"/>
      <c r="M126" s="3"/>
      <c r="N126" s="3"/>
      <c r="O126" s="13"/>
      <c r="P126" s="13"/>
      <c r="Q126" s="13"/>
      <c r="R126" s="3"/>
      <c r="S126" s="3"/>
      <c r="T126" s="13"/>
      <c r="U126" s="13"/>
      <c r="V126" s="13"/>
      <c r="W126" s="3"/>
      <c r="X126" s="3"/>
      <c r="Y126" s="13"/>
      <c r="Z126" s="13"/>
      <c r="AA126" s="13"/>
      <c r="AB126" s="3"/>
      <c r="AC126" s="3"/>
    </row>
    <row r="127" spans="1:29">
      <c r="E127" s="13"/>
      <c r="F127" s="13"/>
      <c r="G127" s="13"/>
      <c r="H127" s="3"/>
      <c r="I127" s="3"/>
      <c r="J127" s="13"/>
      <c r="K127" s="13"/>
      <c r="L127" s="13"/>
      <c r="M127" s="3"/>
      <c r="N127" s="3"/>
      <c r="O127" s="13"/>
      <c r="P127" s="13"/>
      <c r="Q127" s="13"/>
      <c r="R127" s="3"/>
      <c r="S127" s="3"/>
      <c r="T127" s="13"/>
      <c r="U127" s="13"/>
      <c r="V127" s="13"/>
      <c r="W127" s="3"/>
      <c r="X127" s="3"/>
      <c r="Y127" s="13"/>
      <c r="Z127" s="13"/>
      <c r="AA127" s="13"/>
      <c r="AB127" s="3"/>
      <c r="AC127" s="3"/>
    </row>
    <row r="128" spans="1:29">
      <c r="E128" s="2"/>
      <c r="F128" s="2"/>
      <c r="G128" s="13"/>
      <c r="H128" s="3"/>
      <c r="I128" s="3"/>
      <c r="J128" s="2"/>
      <c r="K128" s="2"/>
      <c r="L128" s="13"/>
      <c r="M128" s="3"/>
      <c r="N128" s="3"/>
      <c r="O128" s="2"/>
      <c r="P128" s="2"/>
      <c r="Q128" s="13"/>
      <c r="R128" s="3"/>
      <c r="S128" s="3"/>
      <c r="T128" s="2"/>
      <c r="U128" s="2"/>
      <c r="V128" s="13"/>
      <c r="W128" s="3"/>
      <c r="X128" s="3"/>
      <c r="Y128" s="2"/>
      <c r="Z128" s="2"/>
      <c r="AA128" s="13"/>
      <c r="AB128" s="3"/>
      <c r="AC128" s="3"/>
    </row>
    <row r="129" spans="5:29">
      <c r="E129" s="2"/>
      <c r="F129" s="2"/>
      <c r="G129" s="13"/>
      <c r="H129" s="3"/>
      <c r="I129" s="3"/>
      <c r="J129" s="2"/>
      <c r="K129" s="2"/>
      <c r="L129" s="13"/>
      <c r="M129" s="3"/>
      <c r="N129" s="3"/>
      <c r="O129" s="2"/>
      <c r="P129" s="2"/>
      <c r="Q129" s="13"/>
      <c r="R129" s="3"/>
      <c r="S129" s="3"/>
      <c r="T129" s="2"/>
      <c r="U129" s="2"/>
      <c r="V129" s="13"/>
      <c r="W129" s="3"/>
      <c r="X129" s="3"/>
      <c r="Y129" s="2"/>
      <c r="Z129" s="2"/>
      <c r="AA129" s="13"/>
      <c r="AB129" s="3"/>
      <c r="AC129" s="3"/>
    </row>
  </sheetData>
  <mergeCells count="132">
    <mergeCell ref="A117:C117"/>
    <mergeCell ref="B112:D112"/>
    <mergeCell ref="E112:H112"/>
    <mergeCell ref="J112:M112"/>
    <mergeCell ref="O112:R112"/>
    <mergeCell ref="B113:D113"/>
    <mergeCell ref="A115:C115"/>
    <mergeCell ref="B106:D106"/>
    <mergeCell ref="B107:D107"/>
    <mergeCell ref="B108:D108"/>
    <mergeCell ref="B109:D109"/>
    <mergeCell ref="B110:D110"/>
    <mergeCell ref="B111:D111"/>
    <mergeCell ref="B99:D99"/>
    <mergeCell ref="B100:D100"/>
    <mergeCell ref="B102:D102"/>
    <mergeCell ref="B103:D103"/>
    <mergeCell ref="B104:D104"/>
    <mergeCell ref="B105:D105"/>
    <mergeCell ref="B92:D92"/>
    <mergeCell ref="B94:D94"/>
    <mergeCell ref="B95:D95"/>
    <mergeCell ref="B96:D96"/>
    <mergeCell ref="B97:D97"/>
    <mergeCell ref="B98:D98"/>
    <mergeCell ref="B85:D85"/>
    <mergeCell ref="B86:D86"/>
    <mergeCell ref="B87:D87"/>
    <mergeCell ref="B88:D88"/>
    <mergeCell ref="B89:D89"/>
    <mergeCell ref="B91:D91"/>
    <mergeCell ref="B77:D77"/>
    <mergeCell ref="B79:D79"/>
    <mergeCell ref="B80:D80"/>
    <mergeCell ref="B81:D81"/>
    <mergeCell ref="B83:D83"/>
    <mergeCell ref="B84:D84"/>
    <mergeCell ref="B71:D71"/>
    <mergeCell ref="B72:D72"/>
    <mergeCell ref="B73:D73"/>
    <mergeCell ref="B75:D75"/>
    <mergeCell ref="B76:D76"/>
    <mergeCell ref="B64:D64"/>
    <mergeCell ref="B65:D65"/>
    <mergeCell ref="B66:D66"/>
    <mergeCell ref="B67:D67"/>
    <mergeCell ref="B68:D68"/>
    <mergeCell ref="B69:D69"/>
    <mergeCell ref="B62:D62"/>
    <mergeCell ref="B63:D63"/>
    <mergeCell ref="B49:D49"/>
    <mergeCell ref="B50:D50"/>
    <mergeCell ref="B52:D52"/>
    <mergeCell ref="B53:D53"/>
    <mergeCell ref="B54:D54"/>
    <mergeCell ref="B55:D55"/>
    <mergeCell ref="B70:D70"/>
    <mergeCell ref="B34:D34"/>
    <mergeCell ref="B35:D35"/>
    <mergeCell ref="B37:D37"/>
    <mergeCell ref="B39:D39"/>
    <mergeCell ref="B40:D40"/>
    <mergeCell ref="B57:D57"/>
    <mergeCell ref="B58:D58"/>
    <mergeCell ref="B59:D59"/>
    <mergeCell ref="B60:D60"/>
    <mergeCell ref="AB11:AB12"/>
    <mergeCell ref="AC11:AC12"/>
    <mergeCell ref="B13:D13"/>
    <mergeCell ref="T13:X112"/>
    <mergeCell ref="Y13:AC112"/>
    <mergeCell ref="B14:D14"/>
    <mergeCell ref="B15:D15"/>
    <mergeCell ref="B17:D17"/>
    <mergeCell ref="B18:D18"/>
    <mergeCell ref="U11:U12"/>
    <mergeCell ref="V11:V12"/>
    <mergeCell ref="W11:W12"/>
    <mergeCell ref="X11:X12"/>
    <mergeCell ref="Y11:Y12"/>
    <mergeCell ref="Z11:Z12"/>
    <mergeCell ref="O11:O12"/>
    <mergeCell ref="P11:P12"/>
    <mergeCell ref="B41:D41"/>
    <mergeCell ref="B43:D43"/>
    <mergeCell ref="B44:D44"/>
    <mergeCell ref="B45:D45"/>
    <mergeCell ref="B46:D46"/>
    <mergeCell ref="B48:D48"/>
    <mergeCell ref="B33:D33"/>
    <mergeCell ref="M11:M12"/>
    <mergeCell ref="N11:N12"/>
    <mergeCell ref="B26:D26"/>
    <mergeCell ref="B27:D27"/>
    <mergeCell ref="B28:D28"/>
    <mergeCell ref="B29:D29"/>
    <mergeCell ref="B30:D30"/>
    <mergeCell ref="B31:D31"/>
    <mergeCell ref="AA11:AA12"/>
    <mergeCell ref="A11:A12"/>
    <mergeCell ref="B11:D12"/>
    <mergeCell ref="E11:E12"/>
    <mergeCell ref="F11:F12"/>
    <mergeCell ref="G11:G12"/>
    <mergeCell ref="H11:H12"/>
    <mergeCell ref="D7:Z7"/>
    <mergeCell ref="AB7:AC7"/>
    <mergeCell ref="D8:Z8"/>
    <mergeCell ref="AB8:AC8"/>
    <mergeCell ref="D9:Z9"/>
    <mergeCell ref="E10:I10"/>
    <mergeCell ref="J10:N10"/>
    <mergeCell ref="O10:S10"/>
    <mergeCell ref="T10:X10"/>
    <mergeCell ref="Y10:AC10"/>
    <mergeCell ref="Q11:Q12"/>
    <mergeCell ref="R11:R12"/>
    <mergeCell ref="S11:S12"/>
    <mergeCell ref="T11:T12"/>
    <mergeCell ref="I11:I12"/>
    <mergeCell ref="J11:J12"/>
    <mergeCell ref="K11:K12"/>
    <mergeCell ref="L11:L12"/>
    <mergeCell ref="A1:C4"/>
    <mergeCell ref="D1:Z2"/>
    <mergeCell ref="AA1:AC4"/>
    <mergeCell ref="D3:Z4"/>
    <mergeCell ref="H6:I6"/>
    <mergeCell ref="M6:N6"/>
    <mergeCell ref="R6:S6"/>
    <mergeCell ref="W6:X6"/>
    <mergeCell ref="AB6:AC6"/>
  </mergeCells>
  <printOptions horizontalCentered="1" verticalCentered="1"/>
  <pageMargins left="0" right="0" top="0" bottom="0" header="0.3" footer="0.3"/>
  <pageSetup paperSize="8" scale="3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129"/>
  <sheetViews>
    <sheetView view="pageBreakPreview" topLeftCell="D31" zoomScale="60" zoomScaleNormal="70" workbookViewId="0">
      <selection activeCell="T13" sqref="T13:X112"/>
    </sheetView>
  </sheetViews>
  <sheetFormatPr defaultRowHeight="15"/>
  <cols>
    <col min="1" max="1" width="6.8554687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570312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6.570312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6.570312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6.570312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345"/>
      <c r="B1" s="346"/>
      <c r="C1" s="347"/>
      <c r="D1" s="384" t="s">
        <v>75</v>
      </c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45"/>
      <c r="AB1" s="346"/>
      <c r="AC1" s="347"/>
    </row>
    <row r="2" spans="1:30">
      <c r="A2" s="348"/>
      <c r="B2" s="349"/>
      <c r="C2" s="350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48"/>
      <c r="AB2" s="349"/>
      <c r="AC2" s="350"/>
    </row>
    <row r="3" spans="1:30">
      <c r="A3" s="348"/>
      <c r="B3" s="349"/>
      <c r="C3" s="350"/>
      <c r="D3" s="385" t="s">
        <v>76</v>
      </c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48"/>
      <c r="AB3" s="349"/>
      <c r="AC3" s="350"/>
    </row>
    <row r="4" spans="1:30" ht="13.5" customHeight="1">
      <c r="A4" s="351"/>
      <c r="B4" s="352"/>
      <c r="C4" s="353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51"/>
      <c r="AB4" s="352"/>
      <c r="AC4" s="353"/>
    </row>
    <row r="5" spans="1:30" ht="10.5" customHeight="1">
      <c r="A5" s="155"/>
      <c r="B5" s="156"/>
      <c r="C5" s="156"/>
      <c r="D5" s="156"/>
      <c r="E5" s="226"/>
      <c r="F5" s="226"/>
      <c r="G5" s="226"/>
      <c r="H5" s="157"/>
      <c r="I5" s="209"/>
      <c r="J5" s="226"/>
      <c r="K5" s="226"/>
      <c r="L5" s="226"/>
      <c r="M5" s="157"/>
      <c r="N5" s="209"/>
      <c r="O5" s="226"/>
      <c r="P5" s="226"/>
      <c r="Q5" s="226"/>
      <c r="R5" s="157"/>
      <c r="S5" s="209"/>
      <c r="T5" s="226"/>
      <c r="U5" s="226"/>
      <c r="V5" s="226"/>
      <c r="W5" s="157"/>
      <c r="X5" s="209"/>
      <c r="Y5" s="226"/>
      <c r="Z5" s="226"/>
      <c r="AA5" s="226"/>
      <c r="AB5" s="157"/>
      <c r="AC5" s="158"/>
    </row>
    <row r="6" spans="1:30" ht="17.25" customHeight="1">
      <c r="A6" s="159" t="s">
        <v>77</v>
      </c>
      <c r="B6" s="156"/>
      <c r="C6" s="160"/>
      <c r="D6" s="161"/>
      <c r="E6" s="161"/>
      <c r="F6" s="161"/>
      <c r="G6" s="162"/>
      <c r="H6" s="343"/>
      <c r="I6" s="344"/>
      <c r="J6" s="161"/>
      <c r="K6" s="161"/>
      <c r="L6" s="162"/>
      <c r="M6" s="343"/>
      <c r="N6" s="344"/>
      <c r="O6" s="161"/>
      <c r="P6" s="161"/>
      <c r="Q6" s="162"/>
      <c r="R6" s="343"/>
      <c r="S6" s="344"/>
      <c r="T6" s="161"/>
      <c r="U6" s="161"/>
      <c r="V6" s="162"/>
      <c r="W6" s="343"/>
      <c r="X6" s="344"/>
      <c r="Y6" s="161"/>
      <c r="Z6" s="161"/>
      <c r="AA6" s="162" t="s">
        <v>78</v>
      </c>
      <c r="AB6" s="343">
        <v>45244</v>
      </c>
      <c r="AC6" s="374"/>
    </row>
    <row r="7" spans="1:30" ht="111" customHeight="1">
      <c r="A7" s="163"/>
      <c r="B7" s="156"/>
      <c r="C7" s="160"/>
      <c r="D7" s="344" t="s">
        <v>151</v>
      </c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226"/>
      <c r="AB7" s="375"/>
      <c r="AC7" s="376"/>
    </row>
    <row r="8" spans="1:30" ht="17.25" customHeight="1">
      <c r="A8" s="159" t="s">
        <v>79</v>
      </c>
      <c r="B8" s="156"/>
      <c r="C8" s="160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226" t="s">
        <v>80</v>
      </c>
      <c r="AB8" s="377"/>
      <c r="AC8" s="378"/>
    </row>
    <row r="9" spans="1:30" ht="17.25" customHeight="1">
      <c r="A9" s="159"/>
      <c r="B9" s="156"/>
      <c r="C9" s="160"/>
      <c r="D9" s="386"/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226"/>
      <c r="AB9" s="210"/>
      <c r="AC9" s="211"/>
    </row>
    <row r="10" spans="1:30" ht="15.75" customHeight="1">
      <c r="A10" s="164"/>
      <c r="B10" s="165"/>
      <c r="C10" s="166"/>
      <c r="D10" s="167"/>
      <c r="E10" s="372" t="s">
        <v>134</v>
      </c>
      <c r="F10" s="372"/>
      <c r="G10" s="372"/>
      <c r="H10" s="372"/>
      <c r="I10" s="372"/>
      <c r="J10" s="372" t="s">
        <v>135</v>
      </c>
      <c r="K10" s="372"/>
      <c r="L10" s="372"/>
      <c r="M10" s="372"/>
      <c r="N10" s="372"/>
      <c r="O10" s="372" t="s">
        <v>136</v>
      </c>
      <c r="P10" s="372"/>
      <c r="Q10" s="372"/>
      <c r="R10" s="372"/>
      <c r="S10" s="372"/>
      <c r="T10" s="372" t="s">
        <v>137</v>
      </c>
      <c r="U10" s="372"/>
      <c r="V10" s="372"/>
      <c r="W10" s="372"/>
      <c r="X10" s="372"/>
      <c r="Y10" s="372" t="s">
        <v>139</v>
      </c>
      <c r="Z10" s="372"/>
      <c r="AA10" s="372"/>
      <c r="AB10" s="372"/>
      <c r="AC10" s="372"/>
    </row>
    <row r="11" spans="1:30" ht="15" customHeight="1">
      <c r="A11" s="331" t="s">
        <v>4</v>
      </c>
      <c r="B11" s="333" t="s">
        <v>5</v>
      </c>
      <c r="C11" s="334"/>
      <c r="D11" s="335"/>
      <c r="E11" s="339" t="s">
        <v>8</v>
      </c>
      <c r="F11" s="341" t="s">
        <v>33</v>
      </c>
      <c r="G11" s="334" t="s">
        <v>34</v>
      </c>
      <c r="H11" s="362" t="s">
        <v>6</v>
      </c>
      <c r="I11" s="364" t="s">
        <v>7</v>
      </c>
      <c r="J11" s="339" t="s">
        <v>8</v>
      </c>
      <c r="K11" s="341" t="s">
        <v>33</v>
      </c>
      <c r="L11" s="334" t="s">
        <v>34</v>
      </c>
      <c r="M11" s="362" t="s">
        <v>6</v>
      </c>
      <c r="N11" s="364" t="s">
        <v>7</v>
      </c>
      <c r="O11" s="339" t="s">
        <v>8</v>
      </c>
      <c r="P11" s="341" t="s">
        <v>33</v>
      </c>
      <c r="Q11" s="334" t="s">
        <v>34</v>
      </c>
      <c r="R11" s="362" t="s">
        <v>6</v>
      </c>
      <c r="S11" s="364" t="s">
        <v>7</v>
      </c>
      <c r="T11" s="339" t="s">
        <v>8</v>
      </c>
      <c r="U11" s="341" t="s">
        <v>33</v>
      </c>
      <c r="V11" s="334" t="s">
        <v>34</v>
      </c>
      <c r="W11" s="362" t="s">
        <v>6</v>
      </c>
      <c r="X11" s="364" t="s">
        <v>7</v>
      </c>
      <c r="Y11" s="339" t="s">
        <v>8</v>
      </c>
      <c r="Z11" s="341" t="s">
        <v>33</v>
      </c>
      <c r="AA11" s="334" t="s">
        <v>34</v>
      </c>
      <c r="AB11" s="362" t="s">
        <v>6</v>
      </c>
      <c r="AC11" s="364" t="s">
        <v>7</v>
      </c>
    </row>
    <row r="12" spans="1:30" s="8" customFormat="1" ht="15" customHeight="1" thickBot="1">
      <c r="A12" s="332"/>
      <c r="B12" s="336"/>
      <c r="C12" s="337"/>
      <c r="D12" s="338"/>
      <c r="E12" s="340"/>
      <c r="F12" s="342"/>
      <c r="G12" s="337"/>
      <c r="H12" s="363"/>
      <c r="I12" s="365"/>
      <c r="J12" s="340"/>
      <c r="K12" s="342"/>
      <c r="L12" s="337"/>
      <c r="M12" s="363"/>
      <c r="N12" s="365"/>
      <c r="O12" s="340"/>
      <c r="P12" s="342"/>
      <c r="Q12" s="337"/>
      <c r="R12" s="363"/>
      <c r="S12" s="365"/>
      <c r="T12" s="379"/>
      <c r="U12" s="380"/>
      <c r="V12" s="381"/>
      <c r="W12" s="382"/>
      <c r="X12" s="383"/>
      <c r="Y12" s="379"/>
      <c r="Z12" s="380"/>
      <c r="AA12" s="381"/>
      <c r="AB12" s="382"/>
      <c r="AC12" s="383"/>
    </row>
    <row r="13" spans="1:30" s="8" customFormat="1" ht="15.75" customHeight="1">
      <c r="A13" s="142" t="s">
        <v>18</v>
      </c>
      <c r="B13" s="366" t="s">
        <v>17</v>
      </c>
      <c r="C13" s="367"/>
      <c r="D13" s="368"/>
      <c r="E13" s="125"/>
      <c r="F13" s="120"/>
      <c r="G13" s="120"/>
      <c r="H13" s="121"/>
      <c r="I13" s="122"/>
      <c r="J13" s="125"/>
      <c r="K13" s="120"/>
      <c r="L13" s="120"/>
      <c r="M13" s="121"/>
      <c r="N13" s="122"/>
      <c r="O13" s="125"/>
      <c r="P13" s="120"/>
      <c r="Q13" s="120"/>
      <c r="R13" s="121"/>
      <c r="S13" s="213"/>
      <c r="T13" s="373" t="s">
        <v>138</v>
      </c>
      <c r="U13" s="373"/>
      <c r="V13" s="373"/>
      <c r="W13" s="373"/>
      <c r="X13" s="373"/>
      <c r="Y13" s="373" t="s">
        <v>138</v>
      </c>
      <c r="Z13" s="373"/>
      <c r="AA13" s="373"/>
      <c r="AB13" s="373"/>
      <c r="AC13" s="373"/>
    </row>
    <row r="14" spans="1:30" s="8" customFormat="1">
      <c r="A14" s="143">
        <v>1</v>
      </c>
      <c r="B14" s="321" t="s">
        <v>112</v>
      </c>
      <c r="C14" s="369"/>
      <c r="D14" s="370"/>
      <c r="E14" s="126"/>
      <c r="F14" s="87" t="s">
        <v>12</v>
      </c>
      <c r="G14" s="88">
        <v>1</v>
      </c>
      <c r="H14" s="108">
        <v>300000</v>
      </c>
      <c r="I14" s="109">
        <f>H14*G14</f>
        <v>300000</v>
      </c>
      <c r="J14" s="126"/>
      <c r="K14" s="87" t="s">
        <v>12</v>
      </c>
      <c r="L14" s="88">
        <v>1</v>
      </c>
      <c r="M14" s="113">
        <v>351000</v>
      </c>
      <c r="N14" s="225">
        <f>M14*L14</f>
        <v>351000</v>
      </c>
      <c r="O14" s="126"/>
      <c r="P14" s="87" t="s">
        <v>12</v>
      </c>
      <c r="Q14" s="88">
        <v>1</v>
      </c>
      <c r="R14" s="108">
        <v>510000</v>
      </c>
      <c r="S14" s="277">
        <f>R14*Q14</f>
        <v>510000</v>
      </c>
      <c r="T14" s="373"/>
      <c r="U14" s="373"/>
      <c r="V14" s="373"/>
      <c r="W14" s="373"/>
      <c r="X14" s="373"/>
      <c r="Y14" s="373"/>
      <c r="Z14" s="373"/>
      <c r="AA14" s="373"/>
      <c r="AB14" s="373"/>
      <c r="AC14" s="373"/>
      <c r="AD14" s="168"/>
    </row>
    <row r="15" spans="1:30" s="8" customFormat="1" ht="15" customHeight="1">
      <c r="A15" s="143"/>
      <c r="B15" s="321" t="s">
        <v>113</v>
      </c>
      <c r="C15" s="357"/>
      <c r="D15" s="358"/>
      <c r="E15" s="126"/>
      <c r="F15" s="87" t="s">
        <v>12</v>
      </c>
      <c r="G15" s="88">
        <v>1</v>
      </c>
      <c r="H15" s="108">
        <v>200000</v>
      </c>
      <c r="I15" s="109">
        <f>H15*G15</f>
        <v>200000</v>
      </c>
      <c r="J15" s="126"/>
      <c r="K15" s="87" t="s">
        <v>12</v>
      </c>
      <c r="L15" s="88">
        <v>1</v>
      </c>
      <c r="M15" s="113">
        <v>162000</v>
      </c>
      <c r="N15" s="225">
        <f>M15*L15</f>
        <v>162000</v>
      </c>
      <c r="O15" s="126"/>
      <c r="P15" s="87" t="s">
        <v>12</v>
      </c>
      <c r="Q15" s="88">
        <v>1</v>
      </c>
      <c r="R15" s="108">
        <v>318000</v>
      </c>
      <c r="S15" s="277">
        <f>R15*Q15</f>
        <v>318000</v>
      </c>
      <c r="T15" s="373"/>
      <c r="U15" s="373"/>
      <c r="V15" s="373"/>
      <c r="W15" s="373"/>
      <c r="X15" s="373"/>
      <c r="Y15" s="373"/>
      <c r="Z15" s="373"/>
      <c r="AA15" s="373"/>
      <c r="AB15" s="373"/>
      <c r="AC15" s="373"/>
    </row>
    <row r="16" spans="1:30" s="8" customFormat="1" ht="15" customHeight="1">
      <c r="A16" s="143"/>
      <c r="B16" s="230"/>
      <c r="C16" s="231"/>
      <c r="D16" s="232"/>
      <c r="E16" s="126"/>
      <c r="F16" s="87"/>
      <c r="G16" s="88"/>
      <c r="H16" s="108"/>
      <c r="I16" s="109"/>
      <c r="J16" s="126"/>
      <c r="K16" s="87"/>
      <c r="L16" s="88"/>
      <c r="M16" s="108"/>
      <c r="N16" s="109"/>
      <c r="O16" s="126"/>
      <c r="P16" s="87"/>
      <c r="Q16" s="88"/>
      <c r="R16" s="108"/>
      <c r="S16" s="277"/>
      <c r="T16" s="373"/>
      <c r="U16" s="373"/>
      <c r="V16" s="373"/>
      <c r="W16" s="373"/>
      <c r="X16" s="373"/>
      <c r="Y16" s="373"/>
      <c r="Z16" s="373"/>
      <c r="AA16" s="373"/>
      <c r="AB16" s="373"/>
      <c r="AC16" s="373"/>
    </row>
    <row r="17" spans="1:30" s="8" customFormat="1" ht="15" customHeight="1">
      <c r="A17" s="144">
        <v>2</v>
      </c>
      <c r="B17" s="354" t="s">
        <v>111</v>
      </c>
      <c r="C17" s="355"/>
      <c r="D17" s="356"/>
      <c r="E17" s="127"/>
      <c r="F17" s="87"/>
      <c r="G17" s="89"/>
      <c r="H17" s="108"/>
      <c r="I17" s="109"/>
      <c r="J17" s="127"/>
      <c r="K17" s="87"/>
      <c r="L17" s="89"/>
      <c r="M17" s="108"/>
      <c r="N17" s="109"/>
      <c r="O17" s="127"/>
      <c r="P17" s="87"/>
      <c r="Q17" s="89"/>
      <c r="R17" s="108"/>
      <c r="S17" s="277"/>
      <c r="T17" s="373"/>
      <c r="U17" s="373"/>
      <c r="V17" s="373"/>
      <c r="W17" s="373"/>
      <c r="X17" s="373"/>
      <c r="Y17" s="373"/>
      <c r="Z17" s="373"/>
      <c r="AA17" s="373"/>
      <c r="AB17" s="373"/>
      <c r="AC17" s="373"/>
    </row>
    <row r="18" spans="1:30" s="8" customFormat="1">
      <c r="A18" s="144"/>
      <c r="B18" s="354" t="s">
        <v>116</v>
      </c>
      <c r="C18" s="355"/>
      <c r="D18" s="356"/>
      <c r="E18" s="127"/>
      <c r="F18" s="87" t="s">
        <v>9</v>
      </c>
      <c r="G18" s="89">
        <v>200</v>
      </c>
      <c r="H18" s="108">
        <v>35</v>
      </c>
      <c r="I18" s="109">
        <f t="shared" ref="I18:I35" si="0">H18*G18</f>
        <v>7000</v>
      </c>
      <c r="J18" s="127"/>
      <c r="K18" s="87" t="s">
        <v>9</v>
      </c>
      <c r="L18" s="212">
        <v>30</v>
      </c>
      <c r="M18" s="113">
        <v>40.5</v>
      </c>
      <c r="N18" s="109">
        <f t="shared" ref="N18:N23" si="1">M18*L18</f>
        <v>1215</v>
      </c>
      <c r="O18" s="127"/>
      <c r="P18" s="87" t="s">
        <v>9</v>
      </c>
      <c r="Q18" s="89">
        <v>460</v>
      </c>
      <c r="R18" s="108">
        <v>60</v>
      </c>
      <c r="S18" s="277">
        <f t="shared" ref="S18:S23" si="2">R18*Q18</f>
        <v>27600</v>
      </c>
      <c r="T18" s="373"/>
      <c r="U18" s="373"/>
      <c r="V18" s="373"/>
      <c r="W18" s="373"/>
      <c r="X18" s="373"/>
      <c r="Y18" s="373"/>
      <c r="Z18" s="373"/>
      <c r="AA18" s="373"/>
      <c r="AB18" s="373"/>
      <c r="AC18" s="373"/>
      <c r="AD18" s="168"/>
    </row>
    <row r="19" spans="1:30" s="8" customFormat="1">
      <c r="A19" s="144"/>
      <c r="B19" s="227" t="s">
        <v>72</v>
      </c>
      <c r="C19" s="228"/>
      <c r="D19" s="229"/>
      <c r="E19" s="127"/>
      <c r="F19" s="87" t="s">
        <v>16</v>
      </c>
      <c r="G19" s="89">
        <v>5</v>
      </c>
      <c r="H19" s="108">
        <v>3250</v>
      </c>
      <c r="I19" s="109">
        <f t="shared" si="0"/>
        <v>16250</v>
      </c>
      <c r="J19" s="127"/>
      <c r="K19" s="87" t="s">
        <v>16</v>
      </c>
      <c r="L19" s="212">
        <v>4</v>
      </c>
      <c r="M19" s="113">
        <v>135</v>
      </c>
      <c r="N19" s="109">
        <f t="shared" si="1"/>
        <v>540</v>
      </c>
      <c r="O19" s="127"/>
      <c r="P19" s="87" t="s">
        <v>16</v>
      </c>
      <c r="Q19" s="89">
        <v>46</v>
      </c>
      <c r="R19" s="108">
        <v>180</v>
      </c>
      <c r="S19" s="277">
        <f t="shared" si="2"/>
        <v>8280</v>
      </c>
      <c r="T19" s="373"/>
      <c r="U19" s="373"/>
      <c r="V19" s="373"/>
      <c r="W19" s="373"/>
      <c r="X19" s="373"/>
      <c r="Y19" s="373"/>
      <c r="Z19" s="373"/>
      <c r="AA19" s="373"/>
      <c r="AB19" s="373"/>
      <c r="AC19" s="373"/>
    </row>
    <row r="20" spans="1:30" s="8" customFormat="1">
      <c r="A20" s="144"/>
      <c r="B20" s="227" t="s">
        <v>41</v>
      </c>
      <c r="C20" s="228"/>
      <c r="D20" s="229"/>
      <c r="E20" s="127"/>
      <c r="F20" s="87" t="s">
        <v>15</v>
      </c>
      <c r="G20" s="89">
        <v>2</v>
      </c>
      <c r="H20" s="108">
        <v>2700</v>
      </c>
      <c r="I20" s="109">
        <f t="shared" si="0"/>
        <v>5400</v>
      </c>
      <c r="J20" s="127"/>
      <c r="K20" s="87" t="s">
        <v>15</v>
      </c>
      <c r="L20" s="212">
        <v>2</v>
      </c>
      <c r="M20" s="113">
        <v>472.5</v>
      </c>
      <c r="N20" s="109">
        <f t="shared" si="1"/>
        <v>945</v>
      </c>
      <c r="O20" s="127"/>
      <c r="P20" s="87" t="s">
        <v>15</v>
      </c>
      <c r="Q20" s="89">
        <v>2</v>
      </c>
      <c r="R20" s="108">
        <v>1440</v>
      </c>
      <c r="S20" s="277">
        <f t="shared" si="2"/>
        <v>2880</v>
      </c>
      <c r="T20" s="373"/>
      <c r="U20" s="373"/>
      <c r="V20" s="373"/>
      <c r="W20" s="373"/>
      <c r="X20" s="373"/>
      <c r="Y20" s="373"/>
      <c r="Z20" s="373"/>
      <c r="AA20" s="373"/>
      <c r="AB20" s="373"/>
      <c r="AC20" s="373"/>
    </row>
    <row r="21" spans="1:30" s="8" customFormat="1">
      <c r="A21" s="144"/>
      <c r="B21" s="227" t="s">
        <v>70</v>
      </c>
      <c r="C21" s="228"/>
      <c r="D21" s="229"/>
      <c r="E21" s="127"/>
      <c r="F21" s="87" t="s">
        <v>12</v>
      </c>
      <c r="G21" s="89">
        <v>1</v>
      </c>
      <c r="H21" s="108">
        <v>5000</v>
      </c>
      <c r="I21" s="109">
        <f t="shared" si="0"/>
        <v>5000</v>
      </c>
      <c r="J21" s="127"/>
      <c r="K21" s="87" t="s">
        <v>12</v>
      </c>
      <c r="L21" s="212">
        <v>1</v>
      </c>
      <c r="M21" s="113">
        <v>6750</v>
      </c>
      <c r="N21" s="109">
        <f t="shared" si="1"/>
        <v>6750</v>
      </c>
      <c r="O21" s="127"/>
      <c r="P21" s="87" t="s">
        <v>12</v>
      </c>
      <c r="Q21" s="89">
        <v>1</v>
      </c>
      <c r="R21" s="108">
        <v>11400</v>
      </c>
      <c r="S21" s="277">
        <f t="shared" si="2"/>
        <v>11400</v>
      </c>
      <c r="T21" s="373"/>
      <c r="U21" s="373"/>
      <c r="V21" s="373"/>
      <c r="W21" s="373"/>
      <c r="X21" s="373"/>
      <c r="Y21" s="373"/>
      <c r="Z21" s="373"/>
      <c r="AA21" s="373"/>
      <c r="AB21" s="373"/>
      <c r="AC21" s="373"/>
    </row>
    <row r="22" spans="1:30" s="8" customFormat="1">
      <c r="A22" s="144"/>
      <c r="B22" s="227" t="s">
        <v>89</v>
      </c>
      <c r="C22" s="228"/>
      <c r="D22" s="229"/>
      <c r="E22" s="127"/>
      <c r="F22" s="87" t="s">
        <v>43</v>
      </c>
      <c r="G22" s="90">
        <v>6</v>
      </c>
      <c r="H22" s="108">
        <v>4000</v>
      </c>
      <c r="I22" s="109">
        <f t="shared" si="0"/>
        <v>24000</v>
      </c>
      <c r="J22" s="127"/>
      <c r="K22" s="87" t="s">
        <v>43</v>
      </c>
      <c r="L22" s="212">
        <v>10</v>
      </c>
      <c r="M22" s="113">
        <v>2227.5</v>
      </c>
      <c r="N22" s="109">
        <f t="shared" si="1"/>
        <v>22275</v>
      </c>
      <c r="O22" s="127"/>
      <c r="P22" s="87" t="s">
        <v>43</v>
      </c>
      <c r="Q22" s="90">
        <v>6</v>
      </c>
      <c r="R22" s="108">
        <v>1200</v>
      </c>
      <c r="S22" s="277">
        <f t="shared" si="2"/>
        <v>7200</v>
      </c>
      <c r="T22" s="373"/>
      <c r="U22" s="373"/>
      <c r="V22" s="373"/>
      <c r="W22" s="373"/>
      <c r="X22" s="373"/>
      <c r="Y22" s="373"/>
      <c r="Z22" s="373"/>
      <c r="AA22" s="373"/>
      <c r="AB22" s="373"/>
      <c r="AC22" s="373"/>
    </row>
    <row r="23" spans="1:30" s="8" customFormat="1">
      <c r="A23" s="144"/>
      <c r="B23" s="227" t="s">
        <v>94</v>
      </c>
      <c r="C23" s="228"/>
      <c r="D23" s="229"/>
      <c r="E23" s="127"/>
      <c r="F23" s="87" t="s">
        <v>43</v>
      </c>
      <c r="G23" s="90">
        <v>6</v>
      </c>
      <c r="H23" s="108">
        <v>4000</v>
      </c>
      <c r="I23" s="109">
        <f t="shared" si="0"/>
        <v>24000</v>
      </c>
      <c r="J23" s="127"/>
      <c r="K23" s="87" t="s">
        <v>43</v>
      </c>
      <c r="L23" s="212">
        <v>5</v>
      </c>
      <c r="M23" s="113">
        <v>2227.5</v>
      </c>
      <c r="N23" s="109">
        <f t="shared" si="1"/>
        <v>11137.5</v>
      </c>
      <c r="O23" s="127"/>
      <c r="P23" s="87" t="s">
        <v>43</v>
      </c>
      <c r="Q23" s="90">
        <v>6</v>
      </c>
      <c r="R23" s="108">
        <v>1200</v>
      </c>
      <c r="S23" s="277">
        <f t="shared" si="2"/>
        <v>7200</v>
      </c>
      <c r="T23" s="373"/>
      <c r="U23" s="373"/>
      <c r="V23" s="373"/>
      <c r="W23" s="373"/>
      <c r="X23" s="373"/>
      <c r="Y23" s="373"/>
      <c r="Z23" s="373"/>
      <c r="AA23" s="373"/>
      <c r="AB23" s="373"/>
      <c r="AC23" s="373"/>
    </row>
    <row r="24" spans="1:30" s="8" customFormat="1">
      <c r="A24" s="144"/>
      <c r="B24" s="227"/>
      <c r="C24" s="228"/>
      <c r="D24" s="229"/>
      <c r="E24" s="127"/>
      <c r="F24" s="87"/>
      <c r="G24" s="90"/>
      <c r="H24" s="108"/>
      <c r="I24" s="109"/>
      <c r="J24" s="127"/>
      <c r="K24" s="87"/>
      <c r="L24" s="90"/>
      <c r="M24" s="108"/>
      <c r="N24" s="109"/>
      <c r="O24" s="127"/>
      <c r="P24" s="87"/>
      <c r="Q24" s="90"/>
      <c r="R24" s="108"/>
      <c r="S24" s="277"/>
      <c r="T24" s="373"/>
      <c r="U24" s="373"/>
      <c r="V24" s="373"/>
      <c r="W24" s="373"/>
      <c r="X24" s="373"/>
      <c r="Y24" s="373"/>
      <c r="Z24" s="373"/>
      <c r="AA24" s="373"/>
      <c r="AB24" s="373"/>
      <c r="AC24" s="373"/>
    </row>
    <row r="25" spans="1:30" s="8" customFormat="1">
      <c r="A25" s="144">
        <v>3</v>
      </c>
      <c r="B25" s="227" t="s">
        <v>114</v>
      </c>
      <c r="C25" s="228"/>
      <c r="D25" s="229"/>
      <c r="E25" s="127"/>
      <c r="F25" s="87"/>
      <c r="G25" s="90"/>
      <c r="H25" s="108"/>
      <c r="I25" s="108"/>
      <c r="J25" s="127"/>
      <c r="K25" s="87"/>
      <c r="L25" s="90"/>
      <c r="M25" s="108"/>
      <c r="N25" s="108"/>
      <c r="O25" s="127"/>
      <c r="P25" s="87"/>
      <c r="Q25" s="90"/>
      <c r="R25" s="108"/>
      <c r="S25" s="277"/>
      <c r="T25" s="373"/>
      <c r="U25" s="373"/>
      <c r="V25" s="373"/>
      <c r="W25" s="373"/>
      <c r="X25" s="373"/>
      <c r="Y25" s="373"/>
      <c r="Z25" s="373"/>
      <c r="AA25" s="373"/>
      <c r="AB25" s="373"/>
      <c r="AC25" s="373"/>
    </row>
    <row r="26" spans="1:30" s="8" customFormat="1">
      <c r="A26" s="144"/>
      <c r="B26" s="327" t="s">
        <v>44</v>
      </c>
      <c r="C26" s="328"/>
      <c r="D26" s="329"/>
      <c r="E26" s="127"/>
      <c r="F26" s="87" t="s">
        <v>39</v>
      </c>
      <c r="G26" s="90">
        <v>9</v>
      </c>
      <c r="H26" s="108">
        <v>5200</v>
      </c>
      <c r="I26" s="109">
        <f t="shared" si="0"/>
        <v>46800</v>
      </c>
      <c r="J26" s="127"/>
      <c r="K26" s="87" t="s">
        <v>39</v>
      </c>
      <c r="L26" s="212">
        <v>3</v>
      </c>
      <c r="M26" s="113">
        <v>6750</v>
      </c>
      <c r="N26" s="109">
        <f t="shared" ref="N26:N35" si="3">M26*L26</f>
        <v>20250</v>
      </c>
      <c r="O26" s="127"/>
      <c r="P26" s="87" t="s">
        <v>39</v>
      </c>
      <c r="Q26" s="90">
        <v>6</v>
      </c>
      <c r="R26" s="108">
        <v>5400</v>
      </c>
      <c r="S26" s="277">
        <f t="shared" ref="S26:S35" si="4">R26*Q26</f>
        <v>32400</v>
      </c>
      <c r="T26" s="373"/>
      <c r="U26" s="373"/>
      <c r="V26" s="373"/>
      <c r="W26" s="373"/>
      <c r="X26" s="373"/>
      <c r="Y26" s="373"/>
      <c r="Z26" s="373"/>
      <c r="AA26" s="373"/>
      <c r="AB26" s="373"/>
      <c r="AC26" s="373"/>
    </row>
    <row r="27" spans="1:30" s="8" customFormat="1">
      <c r="A27" s="144"/>
      <c r="B27" s="327" t="s">
        <v>73</v>
      </c>
      <c r="C27" s="328"/>
      <c r="D27" s="329"/>
      <c r="E27" s="127"/>
      <c r="F27" s="87" t="s">
        <v>39</v>
      </c>
      <c r="G27" s="90">
        <v>9</v>
      </c>
      <c r="H27" s="108">
        <v>2300</v>
      </c>
      <c r="I27" s="109">
        <f t="shared" si="0"/>
        <v>20700</v>
      </c>
      <c r="J27" s="127"/>
      <c r="K27" s="87" t="s">
        <v>39</v>
      </c>
      <c r="L27" s="212">
        <v>2</v>
      </c>
      <c r="M27" s="113">
        <v>2700</v>
      </c>
      <c r="N27" s="109">
        <f t="shared" si="3"/>
        <v>5400</v>
      </c>
      <c r="O27" s="127"/>
      <c r="P27" s="87" t="s">
        <v>39</v>
      </c>
      <c r="Q27" s="90">
        <v>6</v>
      </c>
      <c r="R27" s="108">
        <v>2640</v>
      </c>
      <c r="S27" s="277">
        <f t="shared" si="4"/>
        <v>15840</v>
      </c>
      <c r="T27" s="373"/>
      <c r="U27" s="373"/>
      <c r="V27" s="373"/>
      <c r="W27" s="373"/>
      <c r="X27" s="373"/>
      <c r="Y27" s="373"/>
      <c r="Z27" s="373"/>
      <c r="AA27" s="373"/>
      <c r="AB27" s="373"/>
      <c r="AC27" s="373"/>
    </row>
    <row r="28" spans="1:30" s="8" customFormat="1">
      <c r="A28" s="144"/>
      <c r="B28" s="327" t="s">
        <v>82</v>
      </c>
      <c r="C28" s="322"/>
      <c r="D28" s="323"/>
      <c r="E28" s="127"/>
      <c r="F28" s="87" t="s">
        <v>39</v>
      </c>
      <c r="G28" s="90">
        <v>6</v>
      </c>
      <c r="H28" s="108">
        <v>1400</v>
      </c>
      <c r="I28" s="109">
        <f t="shared" si="0"/>
        <v>8400</v>
      </c>
      <c r="J28" s="127"/>
      <c r="K28" s="87" t="s">
        <v>39</v>
      </c>
      <c r="L28" s="212">
        <v>3</v>
      </c>
      <c r="M28" s="113">
        <v>1350</v>
      </c>
      <c r="N28" s="109">
        <f t="shared" si="3"/>
        <v>4050</v>
      </c>
      <c r="O28" s="127"/>
      <c r="P28" s="87" t="s">
        <v>39</v>
      </c>
      <c r="Q28" s="90">
        <v>12</v>
      </c>
      <c r="R28" s="108">
        <v>1440</v>
      </c>
      <c r="S28" s="277">
        <f t="shared" si="4"/>
        <v>17280</v>
      </c>
      <c r="T28" s="373"/>
      <c r="U28" s="373"/>
      <c r="V28" s="373"/>
      <c r="W28" s="373"/>
      <c r="X28" s="373"/>
      <c r="Y28" s="373"/>
      <c r="Z28" s="373"/>
      <c r="AA28" s="373"/>
      <c r="AB28" s="373"/>
      <c r="AC28" s="373"/>
    </row>
    <row r="29" spans="1:30" s="8" customFormat="1">
      <c r="A29" s="144"/>
      <c r="B29" s="327" t="s">
        <v>45</v>
      </c>
      <c r="C29" s="328"/>
      <c r="D29" s="329"/>
      <c r="E29" s="127"/>
      <c r="F29" s="87" t="s">
        <v>12</v>
      </c>
      <c r="G29" s="90">
        <v>3</v>
      </c>
      <c r="H29" s="108">
        <v>4000</v>
      </c>
      <c r="I29" s="109">
        <f t="shared" si="0"/>
        <v>12000</v>
      </c>
      <c r="J29" s="127"/>
      <c r="K29" s="87" t="s">
        <v>12</v>
      </c>
      <c r="L29" s="212">
        <v>1</v>
      </c>
      <c r="M29" s="113">
        <v>4050</v>
      </c>
      <c r="N29" s="109">
        <f t="shared" si="3"/>
        <v>4050</v>
      </c>
      <c r="O29" s="127"/>
      <c r="P29" s="87" t="s">
        <v>12</v>
      </c>
      <c r="Q29" s="90">
        <v>1</v>
      </c>
      <c r="R29" s="108">
        <v>2880</v>
      </c>
      <c r="S29" s="197">
        <f t="shared" si="4"/>
        <v>2880</v>
      </c>
      <c r="T29" s="373"/>
      <c r="U29" s="373"/>
      <c r="V29" s="373"/>
      <c r="W29" s="373"/>
      <c r="X29" s="373"/>
      <c r="Y29" s="373"/>
      <c r="Z29" s="373"/>
      <c r="AA29" s="373"/>
      <c r="AB29" s="373"/>
      <c r="AC29" s="373"/>
    </row>
    <row r="30" spans="1:30" s="8" customFormat="1">
      <c r="A30" s="144"/>
      <c r="B30" s="327" t="s">
        <v>107</v>
      </c>
      <c r="C30" s="328"/>
      <c r="D30" s="329"/>
      <c r="E30" s="127"/>
      <c r="F30" s="87" t="s">
        <v>12</v>
      </c>
      <c r="G30" s="90">
        <v>1</v>
      </c>
      <c r="H30" s="108">
        <v>4000</v>
      </c>
      <c r="I30" s="109">
        <f t="shared" si="0"/>
        <v>4000</v>
      </c>
      <c r="J30" s="127"/>
      <c r="K30" s="87" t="s">
        <v>12</v>
      </c>
      <c r="L30" s="212">
        <v>1</v>
      </c>
      <c r="M30" s="113">
        <v>4050</v>
      </c>
      <c r="N30" s="109">
        <f t="shared" si="3"/>
        <v>4050</v>
      </c>
      <c r="O30" s="127"/>
      <c r="P30" s="87" t="s">
        <v>12</v>
      </c>
      <c r="Q30" s="90">
        <v>1</v>
      </c>
      <c r="R30" s="108">
        <v>3000</v>
      </c>
      <c r="S30" s="197">
        <f t="shared" si="4"/>
        <v>3000</v>
      </c>
      <c r="T30" s="373"/>
      <c r="U30" s="373"/>
      <c r="V30" s="373"/>
      <c r="W30" s="373"/>
      <c r="X30" s="373"/>
      <c r="Y30" s="373"/>
      <c r="Z30" s="373"/>
      <c r="AA30" s="373"/>
      <c r="AB30" s="373"/>
      <c r="AC30" s="373"/>
    </row>
    <row r="31" spans="1:30" s="8" customFormat="1">
      <c r="A31" s="144"/>
      <c r="B31" s="327" t="s">
        <v>105</v>
      </c>
      <c r="C31" s="328"/>
      <c r="D31" s="329"/>
      <c r="E31" s="127"/>
      <c r="F31" s="87" t="s">
        <v>12</v>
      </c>
      <c r="G31" s="90">
        <v>3</v>
      </c>
      <c r="H31" s="108">
        <v>2500</v>
      </c>
      <c r="I31" s="109">
        <f t="shared" si="0"/>
        <v>7500</v>
      </c>
      <c r="J31" s="127"/>
      <c r="K31" s="87" t="s">
        <v>12</v>
      </c>
      <c r="L31" s="212">
        <v>1</v>
      </c>
      <c r="M31" s="113">
        <v>4050</v>
      </c>
      <c r="N31" s="109">
        <f t="shared" si="3"/>
        <v>4050</v>
      </c>
      <c r="O31" s="127"/>
      <c r="P31" s="87" t="s">
        <v>12</v>
      </c>
      <c r="Q31" s="90">
        <v>1</v>
      </c>
      <c r="R31" s="108">
        <v>3000</v>
      </c>
      <c r="S31" s="197">
        <f t="shared" si="4"/>
        <v>3000</v>
      </c>
      <c r="T31" s="373"/>
      <c r="U31" s="373"/>
      <c r="V31" s="373"/>
      <c r="W31" s="373"/>
      <c r="X31" s="373"/>
      <c r="Y31" s="373"/>
      <c r="Z31" s="373"/>
      <c r="AA31" s="373"/>
      <c r="AB31" s="373"/>
      <c r="AC31" s="373"/>
    </row>
    <row r="32" spans="1:30" s="8" customFormat="1">
      <c r="A32" s="144"/>
      <c r="B32" s="236" t="s">
        <v>99</v>
      </c>
      <c r="C32" s="237"/>
      <c r="D32" s="238"/>
      <c r="E32" s="127"/>
      <c r="F32" s="87" t="s">
        <v>39</v>
      </c>
      <c r="G32" s="90">
        <v>2</v>
      </c>
      <c r="H32" s="108">
        <v>10000</v>
      </c>
      <c r="I32" s="109">
        <f t="shared" si="0"/>
        <v>20000</v>
      </c>
      <c r="J32" s="127"/>
      <c r="K32" s="87" t="s">
        <v>39</v>
      </c>
      <c r="L32" s="212">
        <v>1</v>
      </c>
      <c r="M32" s="113">
        <v>33750</v>
      </c>
      <c r="N32" s="109">
        <f t="shared" si="3"/>
        <v>33750</v>
      </c>
      <c r="O32" s="127"/>
      <c r="P32" s="87" t="s">
        <v>39</v>
      </c>
      <c r="Q32" s="90">
        <v>2</v>
      </c>
      <c r="R32" s="108">
        <v>5400</v>
      </c>
      <c r="S32" s="197">
        <f t="shared" si="4"/>
        <v>10800</v>
      </c>
      <c r="T32" s="373"/>
      <c r="U32" s="373"/>
      <c r="V32" s="373"/>
      <c r="W32" s="373"/>
      <c r="X32" s="373"/>
      <c r="Y32" s="373"/>
      <c r="Z32" s="373"/>
      <c r="AA32" s="373"/>
      <c r="AB32" s="373"/>
      <c r="AC32" s="373"/>
    </row>
    <row r="33" spans="1:29" s="8" customFormat="1">
      <c r="A33" s="144"/>
      <c r="B33" s="321" t="s">
        <v>83</v>
      </c>
      <c r="C33" s="357"/>
      <c r="D33" s="358"/>
      <c r="E33" s="127"/>
      <c r="F33" s="87" t="s">
        <v>12</v>
      </c>
      <c r="G33" s="90">
        <v>1</v>
      </c>
      <c r="H33" s="108">
        <v>15000</v>
      </c>
      <c r="I33" s="109">
        <f t="shared" si="0"/>
        <v>15000</v>
      </c>
      <c r="J33" s="127"/>
      <c r="K33" s="87" t="s">
        <v>12</v>
      </c>
      <c r="L33" s="212">
        <v>1</v>
      </c>
      <c r="M33" s="113">
        <v>67500</v>
      </c>
      <c r="N33" s="109">
        <f t="shared" si="3"/>
        <v>67500</v>
      </c>
      <c r="O33" s="127"/>
      <c r="P33" s="87" t="s">
        <v>12</v>
      </c>
      <c r="Q33" s="90">
        <v>1</v>
      </c>
      <c r="R33" s="108">
        <v>14400</v>
      </c>
      <c r="S33" s="197">
        <f t="shared" si="4"/>
        <v>14400</v>
      </c>
      <c r="T33" s="373"/>
      <c r="U33" s="373"/>
      <c r="V33" s="373"/>
      <c r="W33" s="373"/>
      <c r="X33" s="373"/>
      <c r="Y33" s="373"/>
      <c r="Z33" s="373"/>
      <c r="AA33" s="373"/>
      <c r="AB33" s="373"/>
      <c r="AC33" s="373"/>
    </row>
    <row r="34" spans="1:29" s="8" customFormat="1">
      <c r="A34" s="144"/>
      <c r="B34" s="321" t="s">
        <v>100</v>
      </c>
      <c r="C34" s="357"/>
      <c r="D34" s="358"/>
      <c r="E34" s="127"/>
      <c r="F34" s="87" t="s">
        <v>12</v>
      </c>
      <c r="G34" s="90">
        <v>1</v>
      </c>
      <c r="H34" s="108">
        <f>23*1500</f>
        <v>34500</v>
      </c>
      <c r="I34" s="109">
        <f t="shared" si="0"/>
        <v>34500</v>
      </c>
      <c r="J34" s="127"/>
      <c r="K34" s="87" t="s">
        <v>12</v>
      </c>
      <c r="L34" s="212">
        <v>1</v>
      </c>
      <c r="M34" s="113">
        <v>81000</v>
      </c>
      <c r="N34" s="109">
        <f t="shared" si="3"/>
        <v>81000</v>
      </c>
      <c r="O34" s="127"/>
      <c r="P34" s="87" t="s">
        <v>12</v>
      </c>
      <c r="Q34" s="90">
        <v>1</v>
      </c>
      <c r="R34" s="108">
        <v>60000</v>
      </c>
      <c r="S34" s="197">
        <f t="shared" si="4"/>
        <v>60000</v>
      </c>
      <c r="T34" s="373"/>
      <c r="U34" s="373"/>
      <c r="V34" s="373"/>
      <c r="W34" s="373"/>
      <c r="X34" s="373"/>
      <c r="Y34" s="373"/>
      <c r="Z34" s="373"/>
      <c r="AA34" s="373"/>
      <c r="AB34" s="373"/>
      <c r="AC34" s="373"/>
    </row>
    <row r="35" spans="1:29" s="8" customFormat="1">
      <c r="A35" s="144"/>
      <c r="B35" s="321" t="s">
        <v>66</v>
      </c>
      <c r="C35" s="357"/>
      <c r="D35" s="358"/>
      <c r="E35" s="127"/>
      <c r="F35" s="87" t="s">
        <v>12</v>
      </c>
      <c r="G35" s="90">
        <v>1</v>
      </c>
      <c r="H35" s="108">
        <v>25000</v>
      </c>
      <c r="I35" s="109">
        <f t="shared" si="0"/>
        <v>25000</v>
      </c>
      <c r="J35" s="127"/>
      <c r="K35" s="87" t="s">
        <v>12</v>
      </c>
      <c r="L35" s="212">
        <v>1</v>
      </c>
      <c r="M35" s="113">
        <v>67500</v>
      </c>
      <c r="N35" s="109">
        <f t="shared" si="3"/>
        <v>67500</v>
      </c>
      <c r="O35" s="127"/>
      <c r="P35" s="87" t="s">
        <v>12</v>
      </c>
      <c r="Q35" s="90">
        <v>1</v>
      </c>
      <c r="R35" s="108">
        <v>18000</v>
      </c>
      <c r="S35" s="197">
        <f t="shared" si="4"/>
        <v>18000</v>
      </c>
      <c r="T35" s="373"/>
      <c r="U35" s="373"/>
      <c r="V35" s="373"/>
      <c r="W35" s="373"/>
      <c r="X35" s="373"/>
      <c r="Y35" s="373"/>
      <c r="Z35" s="373"/>
      <c r="AA35" s="373"/>
      <c r="AB35" s="373"/>
      <c r="AC35" s="373"/>
    </row>
    <row r="36" spans="1:29" s="8" customFormat="1">
      <c r="A36" s="144"/>
      <c r="B36" s="230"/>
      <c r="C36" s="231"/>
      <c r="D36" s="232"/>
      <c r="E36" s="127"/>
      <c r="F36" s="87"/>
      <c r="G36" s="90"/>
      <c r="H36" s="108"/>
      <c r="I36" s="197"/>
      <c r="J36" s="127"/>
      <c r="K36" s="87"/>
      <c r="L36" s="90"/>
      <c r="M36" s="108"/>
      <c r="N36" s="197"/>
      <c r="O36" s="127"/>
      <c r="P36" s="87"/>
      <c r="Q36" s="90"/>
      <c r="R36" s="108"/>
      <c r="S36" s="197"/>
      <c r="T36" s="373"/>
      <c r="U36" s="373"/>
      <c r="V36" s="373"/>
      <c r="W36" s="373"/>
      <c r="X36" s="373"/>
      <c r="Y36" s="373"/>
      <c r="Z36" s="373"/>
      <c r="AA36" s="373"/>
      <c r="AB36" s="373"/>
      <c r="AC36" s="373"/>
    </row>
    <row r="37" spans="1:29" s="8" customFormat="1">
      <c r="A37" s="145" t="s">
        <v>46</v>
      </c>
      <c r="B37" s="359" t="s">
        <v>47</v>
      </c>
      <c r="C37" s="360"/>
      <c r="D37" s="361"/>
      <c r="E37" s="128"/>
      <c r="F37" s="91"/>
      <c r="G37" s="92"/>
      <c r="H37" s="110"/>
      <c r="I37" s="111">
        <f>SUM(I13:I36)</f>
        <v>775550</v>
      </c>
      <c r="J37" s="128"/>
      <c r="K37" s="91"/>
      <c r="L37" s="92"/>
      <c r="M37" s="110"/>
      <c r="N37" s="111">
        <f>SUM(N13:N36)</f>
        <v>847462.5</v>
      </c>
      <c r="O37" s="128"/>
      <c r="P37" s="91"/>
      <c r="Q37" s="92"/>
      <c r="R37" s="110"/>
      <c r="S37" s="214">
        <f>SUM(S13:S36)</f>
        <v>1070160</v>
      </c>
      <c r="T37" s="373"/>
      <c r="U37" s="373"/>
      <c r="V37" s="373"/>
      <c r="W37" s="373"/>
      <c r="X37" s="373"/>
      <c r="Y37" s="373"/>
      <c r="Z37" s="373"/>
      <c r="AA37" s="373"/>
      <c r="AB37" s="373"/>
      <c r="AC37" s="373"/>
    </row>
    <row r="38" spans="1:29" s="8" customFormat="1">
      <c r="A38" s="145"/>
      <c r="B38" s="239"/>
      <c r="C38" s="240"/>
      <c r="D38" s="241"/>
      <c r="E38" s="128"/>
      <c r="F38" s="91"/>
      <c r="G38" s="92"/>
      <c r="H38" s="110"/>
      <c r="I38" s="111"/>
      <c r="J38" s="128"/>
      <c r="K38" s="91"/>
      <c r="L38" s="92"/>
      <c r="M38" s="110"/>
      <c r="N38" s="111"/>
      <c r="O38" s="128"/>
      <c r="P38" s="91"/>
      <c r="Q38" s="92"/>
      <c r="R38" s="110"/>
      <c r="S38" s="214"/>
      <c r="T38" s="373"/>
      <c r="U38" s="373"/>
      <c r="V38" s="373"/>
      <c r="W38" s="373"/>
      <c r="X38" s="373"/>
      <c r="Y38" s="373"/>
      <c r="Z38" s="373"/>
      <c r="AA38" s="373"/>
      <c r="AB38" s="373"/>
      <c r="AC38" s="373"/>
    </row>
    <row r="39" spans="1:29" s="8" customFormat="1">
      <c r="A39" s="148" t="s">
        <v>19</v>
      </c>
      <c r="B39" s="285" t="s">
        <v>118</v>
      </c>
      <c r="C39" s="286"/>
      <c r="D39" s="287"/>
      <c r="E39" s="129"/>
      <c r="F39" s="93"/>
      <c r="G39" s="94"/>
      <c r="H39" s="123"/>
      <c r="I39" s="118"/>
      <c r="J39" s="129"/>
      <c r="K39" s="93"/>
      <c r="L39" s="94"/>
      <c r="M39" s="123"/>
      <c r="N39" s="118"/>
      <c r="O39" s="129"/>
      <c r="P39" s="93"/>
      <c r="Q39" s="94"/>
      <c r="R39" s="123"/>
      <c r="S39" s="215"/>
      <c r="T39" s="373"/>
      <c r="U39" s="373"/>
      <c r="V39" s="373"/>
      <c r="W39" s="373"/>
      <c r="X39" s="373"/>
      <c r="Y39" s="373"/>
      <c r="Z39" s="373"/>
      <c r="AA39" s="373"/>
      <c r="AB39" s="373"/>
      <c r="AC39" s="373"/>
    </row>
    <row r="40" spans="1:29" s="8" customFormat="1" ht="15" customHeight="1">
      <c r="A40" s="146">
        <v>1</v>
      </c>
      <c r="B40" s="282" t="s">
        <v>109</v>
      </c>
      <c r="C40" s="283"/>
      <c r="D40" s="284"/>
      <c r="E40" s="129"/>
      <c r="F40" s="93" t="s">
        <v>98</v>
      </c>
      <c r="G40" s="94">
        <v>18</v>
      </c>
      <c r="H40" s="44">
        <v>6500</v>
      </c>
      <c r="I40" s="118">
        <f t="shared" ref="I40" si="5">H40*G40</f>
        <v>117000</v>
      </c>
      <c r="J40" s="129"/>
      <c r="K40" s="93" t="s">
        <v>98</v>
      </c>
      <c r="L40" s="212">
        <v>24</v>
      </c>
      <c r="M40" s="113">
        <v>10260</v>
      </c>
      <c r="N40" s="118">
        <f t="shared" ref="N40" si="6">M40*L40</f>
        <v>246240</v>
      </c>
      <c r="O40" s="129"/>
      <c r="P40" s="93" t="s">
        <v>98</v>
      </c>
      <c r="Q40" s="94">
        <v>24</v>
      </c>
      <c r="R40" s="44">
        <v>6600</v>
      </c>
      <c r="S40" s="215">
        <f t="shared" ref="S40" si="7">R40*Q40</f>
        <v>158400</v>
      </c>
      <c r="T40" s="373"/>
      <c r="U40" s="373"/>
      <c r="V40" s="373"/>
      <c r="W40" s="373"/>
      <c r="X40" s="373"/>
      <c r="Y40" s="373"/>
      <c r="Z40" s="373"/>
      <c r="AA40" s="373"/>
      <c r="AB40" s="373"/>
      <c r="AC40" s="373"/>
    </row>
    <row r="41" spans="1:29" s="8" customFormat="1" ht="15" customHeight="1">
      <c r="A41" s="147"/>
      <c r="B41" s="297" t="s">
        <v>47</v>
      </c>
      <c r="C41" s="298"/>
      <c r="D41" s="299"/>
      <c r="E41" s="129"/>
      <c r="F41" s="93"/>
      <c r="G41" s="94"/>
      <c r="H41" s="123"/>
      <c r="I41" s="119">
        <f>SUM(I40:I40)</f>
        <v>117000</v>
      </c>
      <c r="J41" s="129"/>
      <c r="K41" s="93"/>
      <c r="L41" s="212"/>
      <c r="M41" s="123"/>
      <c r="N41" s="119">
        <f>SUM(N40:N40)</f>
        <v>246240</v>
      </c>
      <c r="O41" s="129"/>
      <c r="P41" s="93"/>
      <c r="Q41" s="94"/>
      <c r="R41" s="123"/>
      <c r="S41" s="216">
        <f>SUM(S40:S40)</f>
        <v>158400</v>
      </c>
      <c r="T41" s="373"/>
      <c r="U41" s="373"/>
      <c r="V41" s="373"/>
      <c r="W41" s="373"/>
      <c r="X41" s="373"/>
      <c r="Y41" s="373"/>
      <c r="Z41" s="373"/>
      <c r="AA41" s="373"/>
      <c r="AB41" s="373"/>
      <c r="AC41" s="373"/>
    </row>
    <row r="42" spans="1:29" s="8" customFormat="1" ht="15" customHeight="1">
      <c r="A42" s="147"/>
      <c r="B42" s="233"/>
      <c r="C42" s="234"/>
      <c r="D42" s="235"/>
      <c r="E42" s="129"/>
      <c r="F42" s="93"/>
      <c r="G42" s="94"/>
      <c r="H42" s="123"/>
      <c r="I42" s="119"/>
      <c r="J42" s="129"/>
      <c r="K42" s="93"/>
      <c r="L42" s="212"/>
      <c r="M42" s="123"/>
      <c r="N42" s="119"/>
      <c r="O42" s="129"/>
      <c r="P42" s="93"/>
      <c r="Q42" s="94"/>
      <c r="R42" s="123"/>
      <c r="S42" s="216"/>
      <c r="T42" s="373"/>
      <c r="U42" s="373"/>
      <c r="V42" s="373"/>
      <c r="W42" s="373"/>
      <c r="X42" s="373"/>
      <c r="Y42" s="373"/>
      <c r="Z42" s="373"/>
      <c r="AA42" s="373"/>
      <c r="AB42" s="373"/>
      <c r="AC42" s="373"/>
    </row>
    <row r="43" spans="1:29" s="8" customFormat="1">
      <c r="A43" s="148" t="s">
        <v>104</v>
      </c>
      <c r="B43" s="285" t="s">
        <v>119</v>
      </c>
      <c r="C43" s="286"/>
      <c r="D43" s="287"/>
      <c r="E43" s="129"/>
      <c r="F43" s="93"/>
      <c r="G43" s="94"/>
      <c r="H43" s="123"/>
      <c r="I43" s="118"/>
      <c r="J43" s="129"/>
      <c r="K43" s="93"/>
      <c r="L43" s="212"/>
      <c r="M43" s="123"/>
      <c r="N43" s="118"/>
      <c r="O43" s="129"/>
      <c r="P43" s="93"/>
      <c r="Q43" s="94"/>
      <c r="R43" s="123"/>
      <c r="S43" s="215"/>
      <c r="T43" s="373"/>
      <c r="U43" s="373"/>
      <c r="V43" s="373"/>
      <c r="W43" s="373"/>
      <c r="X43" s="373"/>
      <c r="Y43" s="373"/>
      <c r="Z43" s="373"/>
      <c r="AA43" s="373"/>
      <c r="AB43" s="373"/>
      <c r="AC43" s="373"/>
    </row>
    <row r="44" spans="1:29" s="8" customFormat="1" ht="15" customHeight="1">
      <c r="A44" s="146">
        <v>1</v>
      </c>
      <c r="B44" s="282" t="s">
        <v>101</v>
      </c>
      <c r="C44" s="283"/>
      <c r="D44" s="284"/>
      <c r="E44" s="129"/>
      <c r="F44" s="93" t="s">
        <v>69</v>
      </c>
      <c r="G44" s="94">
        <v>2</v>
      </c>
      <c r="H44" s="44">
        <v>11250</v>
      </c>
      <c r="I44" s="118">
        <f t="shared" ref="I44:I45" si="8">H44*G44</f>
        <v>22500</v>
      </c>
      <c r="J44" s="129"/>
      <c r="K44" s="93" t="s">
        <v>69</v>
      </c>
      <c r="L44" s="212">
        <v>1</v>
      </c>
      <c r="M44" s="113">
        <v>24300</v>
      </c>
      <c r="N44" s="118">
        <f t="shared" ref="N44:N45" si="9">M44*L44</f>
        <v>24300</v>
      </c>
      <c r="O44" s="129"/>
      <c r="P44" s="93" t="s">
        <v>69</v>
      </c>
      <c r="Q44" s="94">
        <v>3</v>
      </c>
      <c r="R44" s="44">
        <v>12000</v>
      </c>
      <c r="S44" s="215">
        <f t="shared" ref="S44:S45" si="10">R44*Q44</f>
        <v>36000</v>
      </c>
      <c r="T44" s="373"/>
      <c r="U44" s="373"/>
      <c r="V44" s="373"/>
      <c r="W44" s="373"/>
      <c r="X44" s="373"/>
      <c r="Y44" s="373"/>
      <c r="Z44" s="373"/>
      <c r="AA44" s="373"/>
      <c r="AB44" s="373"/>
      <c r="AC44" s="373"/>
    </row>
    <row r="45" spans="1:29" s="8" customFormat="1" ht="15" customHeight="1">
      <c r="A45" s="146">
        <v>2</v>
      </c>
      <c r="B45" s="282" t="s">
        <v>120</v>
      </c>
      <c r="C45" s="283"/>
      <c r="D45" s="284"/>
      <c r="E45" s="129"/>
      <c r="F45" s="93" t="s">
        <v>98</v>
      </c>
      <c r="G45" s="94">
        <v>16</v>
      </c>
      <c r="H45" s="44">
        <v>2000</v>
      </c>
      <c r="I45" s="118">
        <f t="shared" si="8"/>
        <v>32000</v>
      </c>
      <c r="J45" s="129"/>
      <c r="K45" s="93" t="s">
        <v>98</v>
      </c>
      <c r="L45" s="212">
        <v>12</v>
      </c>
      <c r="M45" s="113">
        <v>3456</v>
      </c>
      <c r="N45" s="118">
        <f t="shared" si="9"/>
        <v>41472</v>
      </c>
      <c r="O45" s="129"/>
      <c r="P45" s="93" t="s">
        <v>98</v>
      </c>
      <c r="Q45" s="94">
        <v>16</v>
      </c>
      <c r="R45" s="44">
        <v>1140</v>
      </c>
      <c r="S45" s="215">
        <f t="shared" si="10"/>
        <v>18240</v>
      </c>
      <c r="T45" s="373"/>
      <c r="U45" s="373"/>
      <c r="V45" s="373"/>
      <c r="W45" s="373"/>
      <c r="X45" s="373"/>
      <c r="Y45" s="373"/>
      <c r="Z45" s="373"/>
      <c r="AA45" s="373"/>
      <c r="AB45" s="373"/>
      <c r="AC45" s="373"/>
    </row>
    <row r="46" spans="1:29" s="8" customFormat="1" ht="15" customHeight="1">
      <c r="A46" s="147"/>
      <c r="B46" s="297" t="s">
        <v>47</v>
      </c>
      <c r="C46" s="298"/>
      <c r="D46" s="299"/>
      <c r="E46" s="129"/>
      <c r="F46" s="93"/>
      <c r="G46" s="94"/>
      <c r="H46" s="123"/>
      <c r="I46" s="119">
        <f>SUM(I44:I45)</f>
        <v>54500</v>
      </c>
      <c r="J46" s="129"/>
      <c r="K46" s="93"/>
      <c r="L46" s="212"/>
      <c r="M46" s="123"/>
      <c r="N46" s="119">
        <f>SUM(N44:N45)</f>
        <v>65772</v>
      </c>
      <c r="O46" s="129"/>
      <c r="P46" s="93"/>
      <c r="Q46" s="94"/>
      <c r="R46" s="123"/>
      <c r="S46" s="216">
        <f>SUM(S44:S45)</f>
        <v>54240</v>
      </c>
      <c r="T46" s="373"/>
      <c r="U46" s="373"/>
      <c r="V46" s="373"/>
      <c r="W46" s="373"/>
      <c r="X46" s="373"/>
      <c r="Y46" s="373"/>
      <c r="Z46" s="373"/>
      <c r="AA46" s="373"/>
      <c r="AB46" s="373"/>
      <c r="AC46" s="373"/>
    </row>
    <row r="47" spans="1:29" s="8" customFormat="1" ht="15" customHeight="1">
      <c r="A47" s="147"/>
      <c r="B47" s="233"/>
      <c r="C47" s="234"/>
      <c r="D47" s="235"/>
      <c r="E47" s="129"/>
      <c r="F47" s="93"/>
      <c r="G47" s="94"/>
      <c r="H47" s="123"/>
      <c r="I47" s="119"/>
      <c r="J47" s="129"/>
      <c r="K47" s="93"/>
      <c r="L47" s="212"/>
      <c r="M47" s="123"/>
      <c r="N47" s="119"/>
      <c r="O47" s="129"/>
      <c r="P47" s="93"/>
      <c r="Q47" s="94"/>
      <c r="R47" s="123"/>
      <c r="S47" s="216"/>
      <c r="T47" s="373"/>
      <c r="U47" s="373"/>
      <c r="V47" s="373"/>
      <c r="W47" s="373"/>
      <c r="X47" s="373"/>
      <c r="Y47" s="373"/>
      <c r="Z47" s="373"/>
      <c r="AA47" s="373"/>
      <c r="AB47" s="373"/>
      <c r="AC47" s="373"/>
    </row>
    <row r="48" spans="1:29" s="8" customFormat="1" ht="15" customHeight="1">
      <c r="A48" s="148" t="s">
        <v>64</v>
      </c>
      <c r="B48" s="285" t="s">
        <v>121</v>
      </c>
      <c r="C48" s="286"/>
      <c r="D48" s="287"/>
      <c r="E48" s="129"/>
      <c r="F48" s="93"/>
      <c r="G48" s="94"/>
      <c r="H48" s="123"/>
      <c r="I48" s="118"/>
      <c r="J48" s="129"/>
      <c r="K48" s="93"/>
      <c r="L48" s="212"/>
      <c r="M48" s="123"/>
      <c r="N48" s="118"/>
      <c r="O48" s="129"/>
      <c r="P48" s="93"/>
      <c r="Q48" s="94"/>
      <c r="R48" s="123"/>
      <c r="S48" s="215"/>
      <c r="T48" s="373"/>
      <c r="U48" s="373"/>
      <c r="V48" s="373"/>
      <c r="W48" s="373"/>
      <c r="X48" s="373"/>
      <c r="Y48" s="373"/>
      <c r="Z48" s="373"/>
      <c r="AA48" s="373"/>
      <c r="AB48" s="373"/>
      <c r="AC48" s="373"/>
    </row>
    <row r="49" spans="1:29" s="8" customFormat="1" ht="15" customHeight="1">
      <c r="A49" s="146">
        <v>6</v>
      </c>
      <c r="B49" s="282" t="s">
        <v>110</v>
      </c>
      <c r="C49" s="283"/>
      <c r="D49" s="284"/>
      <c r="E49" s="129"/>
      <c r="F49" s="93" t="s">
        <v>98</v>
      </c>
      <c r="G49" s="94">
        <v>2</v>
      </c>
      <c r="H49" s="44">
        <v>6500</v>
      </c>
      <c r="I49" s="118">
        <f t="shared" ref="I49" si="11">H49*G49</f>
        <v>13000</v>
      </c>
      <c r="J49" s="129"/>
      <c r="K49" s="93" t="s">
        <v>98</v>
      </c>
      <c r="L49" s="212">
        <v>24</v>
      </c>
      <c r="M49" s="113">
        <v>10260</v>
      </c>
      <c r="N49" s="118">
        <f t="shared" ref="N49" si="12">M49*L49</f>
        <v>246240</v>
      </c>
      <c r="O49" s="129"/>
      <c r="P49" s="93" t="s">
        <v>98</v>
      </c>
      <c r="Q49" s="94">
        <v>24</v>
      </c>
      <c r="R49" s="44">
        <v>6600</v>
      </c>
      <c r="S49" s="215">
        <f t="shared" ref="S49" si="13">R49*Q49</f>
        <v>158400</v>
      </c>
      <c r="T49" s="373"/>
      <c r="U49" s="373"/>
      <c r="V49" s="373"/>
      <c r="W49" s="373"/>
      <c r="X49" s="373"/>
      <c r="Y49" s="373"/>
      <c r="Z49" s="373"/>
      <c r="AA49" s="373"/>
      <c r="AB49" s="373"/>
      <c r="AC49" s="373"/>
    </row>
    <row r="50" spans="1:29" s="8" customFormat="1" ht="15" customHeight="1">
      <c r="A50" s="146"/>
      <c r="B50" s="297" t="s">
        <v>47</v>
      </c>
      <c r="C50" s="298"/>
      <c r="D50" s="299"/>
      <c r="E50" s="129"/>
      <c r="F50" s="93"/>
      <c r="G50" s="94"/>
      <c r="H50" s="123"/>
      <c r="I50" s="119">
        <f>SUM(I49:I49)</f>
        <v>13000</v>
      </c>
      <c r="J50" s="129"/>
      <c r="K50" s="93"/>
      <c r="L50" s="212"/>
      <c r="M50" s="123"/>
      <c r="N50" s="119">
        <f>SUM(N49:N49)</f>
        <v>246240</v>
      </c>
      <c r="O50" s="129"/>
      <c r="P50" s="93"/>
      <c r="Q50" s="94"/>
      <c r="R50" s="123"/>
      <c r="S50" s="216">
        <f>SUM(S49:S49)</f>
        <v>158400</v>
      </c>
      <c r="T50" s="373"/>
      <c r="U50" s="373"/>
      <c r="V50" s="373"/>
      <c r="W50" s="373"/>
      <c r="X50" s="373"/>
      <c r="Y50" s="373"/>
      <c r="Z50" s="373"/>
      <c r="AA50" s="373"/>
      <c r="AB50" s="373"/>
      <c r="AC50" s="373"/>
    </row>
    <row r="51" spans="1:29" s="8" customFormat="1" ht="15" customHeight="1">
      <c r="A51" s="147"/>
      <c r="B51" s="233"/>
      <c r="C51" s="234"/>
      <c r="D51" s="235"/>
      <c r="E51" s="129"/>
      <c r="F51" s="93"/>
      <c r="G51" s="94"/>
      <c r="H51" s="123"/>
      <c r="I51" s="118"/>
      <c r="J51" s="129"/>
      <c r="K51" s="93"/>
      <c r="L51" s="212"/>
      <c r="M51" s="123"/>
      <c r="N51" s="118"/>
      <c r="O51" s="129"/>
      <c r="P51" s="93"/>
      <c r="Q51" s="94"/>
      <c r="R51" s="123"/>
      <c r="S51" s="215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</row>
    <row r="52" spans="1:29" s="8" customFormat="1" ht="15" customHeight="1">
      <c r="A52" s="148" t="s">
        <v>126</v>
      </c>
      <c r="B52" s="285" t="s">
        <v>122</v>
      </c>
      <c r="C52" s="286"/>
      <c r="D52" s="287"/>
      <c r="E52" s="129"/>
      <c r="F52" s="93"/>
      <c r="G52" s="94"/>
      <c r="H52" s="123"/>
      <c r="I52" s="118"/>
      <c r="J52" s="129"/>
      <c r="K52" s="93"/>
      <c r="L52" s="212"/>
      <c r="M52" s="123"/>
      <c r="N52" s="118"/>
      <c r="O52" s="129"/>
      <c r="P52" s="93"/>
      <c r="Q52" s="94"/>
      <c r="R52" s="123"/>
      <c r="S52" s="215"/>
      <c r="T52" s="373"/>
      <c r="U52" s="373"/>
      <c r="V52" s="373"/>
      <c r="W52" s="373"/>
      <c r="X52" s="373"/>
      <c r="Y52" s="373"/>
      <c r="Z52" s="373"/>
      <c r="AA52" s="373"/>
      <c r="AB52" s="373"/>
      <c r="AC52" s="373"/>
    </row>
    <row r="53" spans="1:29" s="8" customFormat="1" ht="15" customHeight="1">
      <c r="A53" s="146">
        <v>1</v>
      </c>
      <c r="B53" s="282" t="s">
        <v>106</v>
      </c>
      <c r="C53" s="283"/>
      <c r="D53" s="284"/>
      <c r="E53" s="129"/>
      <c r="F53" s="93" t="s">
        <v>69</v>
      </c>
      <c r="G53" s="94">
        <v>2</v>
      </c>
      <c r="H53" s="44">
        <v>25000</v>
      </c>
      <c r="I53" s="118">
        <f t="shared" ref="I53:I54" si="14">H53*G53</f>
        <v>50000</v>
      </c>
      <c r="J53" s="129"/>
      <c r="K53" s="93" t="s">
        <v>69</v>
      </c>
      <c r="L53" s="212">
        <v>2</v>
      </c>
      <c r="M53" s="113">
        <v>43200</v>
      </c>
      <c r="N53" s="118">
        <f t="shared" ref="N53:N54" si="15">M53*L53</f>
        <v>86400</v>
      </c>
      <c r="O53" s="129"/>
      <c r="P53" s="93" t="s">
        <v>69</v>
      </c>
      <c r="Q53" s="94">
        <v>3</v>
      </c>
      <c r="R53" s="44">
        <v>21600</v>
      </c>
      <c r="S53" s="215">
        <f t="shared" ref="S53:S54" si="16">R53*Q53</f>
        <v>64800</v>
      </c>
      <c r="T53" s="373"/>
      <c r="U53" s="373"/>
      <c r="V53" s="373"/>
      <c r="W53" s="373"/>
      <c r="X53" s="373"/>
      <c r="Y53" s="373"/>
      <c r="Z53" s="373"/>
      <c r="AA53" s="373"/>
      <c r="AB53" s="373"/>
      <c r="AC53" s="373"/>
    </row>
    <row r="54" spans="1:29" s="8" customFormat="1" ht="15" customHeight="1">
      <c r="A54" s="146">
        <v>2</v>
      </c>
      <c r="B54" s="282" t="s">
        <v>123</v>
      </c>
      <c r="C54" s="283"/>
      <c r="D54" s="284"/>
      <c r="E54" s="129"/>
      <c r="F54" s="93" t="s">
        <v>98</v>
      </c>
      <c r="G54" s="94">
        <v>16</v>
      </c>
      <c r="H54" s="44">
        <v>4000</v>
      </c>
      <c r="I54" s="118">
        <f t="shared" si="14"/>
        <v>64000</v>
      </c>
      <c r="J54" s="129"/>
      <c r="K54" s="93" t="s">
        <v>98</v>
      </c>
      <c r="L54" s="212">
        <v>16</v>
      </c>
      <c r="M54" s="113">
        <v>9180</v>
      </c>
      <c r="N54" s="118">
        <f t="shared" si="15"/>
        <v>146880</v>
      </c>
      <c r="O54" s="129"/>
      <c r="P54" s="93" t="s">
        <v>98</v>
      </c>
      <c r="Q54" s="94">
        <v>16</v>
      </c>
      <c r="R54" s="44">
        <v>2100</v>
      </c>
      <c r="S54" s="215">
        <f t="shared" si="16"/>
        <v>33600</v>
      </c>
      <c r="T54" s="373"/>
      <c r="U54" s="373"/>
      <c r="V54" s="373"/>
      <c r="W54" s="373"/>
      <c r="X54" s="373"/>
      <c r="Y54" s="373"/>
      <c r="Z54" s="373"/>
      <c r="AA54" s="373"/>
      <c r="AB54" s="373"/>
      <c r="AC54" s="373"/>
    </row>
    <row r="55" spans="1:29" s="8" customFormat="1" ht="15" customHeight="1">
      <c r="A55" s="146"/>
      <c r="B55" s="297" t="s">
        <v>47</v>
      </c>
      <c r="C55" s="298"/>
      <c r="D55" s="299"/>
      <c r="E55" s="129"/>
      <c r="F55" s="93"/>
      <c r="G55" s="94"/>
      <c r="H55" s="123"/>
      <c r="I55" s="119">
        <f>SUM(I53:I54)</f>
        <v>114000</v>
      </c>
      <c r="J55" s="129"/>
      <c r="K55" s="93"/>
      <c r="L55" s="212"/>
      <c r="M55" s="123"/>
      <c r="N55" s="119">
        <f>SUM(N53:N54)</f>
        <v>233280</v>
      </c>
      <c r="O55" s="129"/>
      <c r="P55" s="93"/>
      <c r="Q55" s="94"/>
      <c r="R55" s="123"/>
      <c r="S55" s="216">
        <f>SUM(S53:S54)</f>
        <v>98400</v>
      </c>
      <c r="T55" s="373"/>
      <c r="U55" s="373"/>
      <c r="V55" s="373"/>
      <c r="W55" s="373"/>
      <c r="X55" s="373"/>
      <c r="Y55" s="373"/>
      <c r="Z55" s="373"/>
      <c r="AA55" s="373"/>
      <c r="AB55" s="373"/>
      <c r="AC55" s="373"/>
    </row>
    <row r="56" spans="1:29" s="8" customFormat="1" ht="15" customHeight="1">
      <c r="A56" s="147"/>
      <c r="B56" s="233"/>
      <c r="C56" s="234"/>
      <c r="D56" s="235"/>
      <c r="E56" s="129"/>
      <c r="F56" s="93"/>
      <c r="G56" s="94"/>
      <c r="H56" s="123"/>
      <c r="I56" s="118"/>
      <c r="J56" s="129"/>
      <c r="K56" s="93"/>
      <c r="L56" s="212"/>
      <c r="M56" s="123"/>
      <c r="N56" s="118"/>
      <c r="O56" s="129"/>
      <c r="P56" s="93"/>
      <c r="Q56" s="94"/>
      <c r="R56" s="123"/>
      <c r="S56" s="215"/>
      <c r="T56" s="373"/>
      <c r="U56" s="373"/>
      <c r="V56" s="373"/>
      <c r="W56" s="373"/>
      <c r="X56" s="373"/>
      <c r="Y56" s="373"/>
      <c r="Z56" s="373"/>
      <c r="AA56" s="373"/>
      <c r="AB56" s="373"/>
      <c r="AC56" s="373"/>
    </row>
    <row r="57" spans="1:29" s="8" customFormat="1" ht="15" customHeight="1">
      <c r="A57" s="148" t="s">
        <v>130</v>
      </c>
      <c r="B57" s="285" t="s">
        <v>127</v>
      </c>
      <c r="C57" s="286"/>
      <c r="D57" s="287"/>
      <c r="E57" s="129"/>
      <c r="F57" s="93"/>
      <c r="G57" s="94"/>
      <c r="H57" s="123"/>
      <c r="I57" s="118"/>
      <c r="J57" s="129"/>
      <c r="K57" s="93"/>
      <c r="L57" s="212"/>
      <c r="M57" s="123"/>
      <c r="N57" s="118"/>
      <c r="O57" s="129"/>
      <c r="P57" s="93"/>
      <c r="Q57" s="94"/>
      <c r="R57" s="123"/>
      <c r="S57" s="215"/>
      <c r="T57" s="373"/>
      <c r="U57" s="373"/>
      <c r="V57" s="373"/>
      <c r="W57" s="373"/>
      <c r="X57" s="373"/>
      <c r="Y57" s="373"/>
      <c r="Z57" s="373"/>
      <c r="AA57" s="373"/>
      <c r="AB57" s="373"/>
      <c r="AC57" s="373"/>
    </row>
    <row r="58" spans="1:29" s="8" customFormat="1" ht="15" customHeight="1">
      <c r="A58" s="146">
        <v>1</v>
      </c>
      <c r="B58" s="282" t="s">
        <v>128</v>
      </c>
      <c r="C58" s="283"/>
      <c r="D58" s="284"/>
      <c r="E58" s="129"/>
      <c r="F58" s="93"/>
      <c r="G58" s="94"/>
      <c r="H58" s="44"/>
      <c r="I58" s="118">
        <f t="shared" ref="I58:I59" si="17">H58*G58</f>
        <v>0</v>
      </c>
      <c r="J58" s="129"/>
      <c r="K58" s="93"/>
      <c r="L58" s="212"/>
      <c r="M58" s="44"/>
      <c r="N58" s="118">
        <f t="shared" ref="N58:N59" si="18">M58*L58</f>
        <v>0</v>
      </c>
      <c r="O58" s="129"/>
      <c r="P58" s="93"/>
      <c r="Q58" s="94"/>
      <c r="R58" s="44"/>
      <c r="S58" s="215">
        <f t="shared" ref="S58:S59" si="19">R58*Q58</f>
        <v>0</v>
      </c>
      <c r="T58" s="373"/>
      <c r="U58" s="373"/>
      <c r="V58" s="373"/>
      <c r="W58" s="373"/>
      <c r="X58" s="373"/>
      <c r="Y58" s="373"/>
      <c r="Z58" s="373"/>
      <c r="AA58" s="373"/>
      <c r="AB58" s="373"/>
      <c r="AC58" s="373"/>
    </row>
    <row r="59" spans="1:29" s="8" customFormat="1" ht="15" customHeight="1">
      <c r="A59" s="146">
        <v>2</v>
      </c>
      <c r="B59" s="282" t="s">
        <v>129</v>
      </c>
      <c r="C59" s="283"/>
      <c r="D59" s="284"/>
      <c r="E59" s="129"/>
      <c r="F59" s="93" t="s">
        <v>12</v>
      </c>
      <c r="G59" s="94">
        <v>1</v>
      </c>
      <c r="H59" s="44">
        <v>100000</v>
      </c>
      <c r="I59" s="118">
        <f t="shared" si="17"/>
        <v>100000</v>
      </c>
      <c r="J59" s="129"/>
      <c r="K59" s="93" t="s">
        <v>12</v>
      </c>
      <c r="L59" s="212">
        <v>1</v>
      </c>
      <c r="M59" s="113">
        <v>74250</v>
      </c>
      <c r="N59" s="118">
        <f t="shared" si="18"/>
        <v>74250</v>
      </c>
      <c r="O59" s="129"/>
      <c r="P59" s="93" t="s">
        <v>12</v>
      </c>
      <c r="Q59" s="94">
        <v>1</v>
      </c>
      <c r="R59" s="44">
        <v>322200</v>
      </c>
      <c r="S59" s="277">
        <f t="shared" si="19"/>
        <v>322200</v>
      </c>
      <c r="T59" s="373"/>
      <c r="U59" s="373"/>
      <c r="V59" s="373"/>
      <c r="W59" s="373"/>
      <c r="X59" s="373"/>
      <c r="Y59" s="373"/>
      <c r="Z59" s="373"/>
      <c r="AA59" s="373"/>
      <c r="AB59" s="373"/>
      <c r="AC59" s="373"/>
    </row>
    <row r="60" spans="1:29" s="8" customFormat="1" ht="15" customHeight="1">
      <c r="A60" s="146"/>
      <c r="B60" s="297" t="s">
        <v>47</v>
      </c>
      <c r="C60" s="298"/>
      <c r="D60" s="299"/>
      <c r="E60" s="129"/>
      <c r="F60" s="93"/>
      <c r="G60" s="94"/>
      <c r="H60" s="123"/>
      <c r="I60" s="119">
        <f>SUM(I58:I59)</f>
        <v>100000</v>
      </c>
      <c r="J60" s="129"/>
      <c r="K60" s="93"/>
      <c r="L60" s="94"/>
      <c r="M60" s="123"/>
      <c r="N60" s="119">
        <f>SUM(N58:N59)</f>
        <v>74250</v>
      </c>
      <c r="O60" s="129"/>
      <c r="P60" s="93"/>
      <c r="Q60" s="94"/>
      <c r="R60" s="123"/>
      <c r="S60" s="216">
        <f>SUM(S58:S59)</f>
        <v>322200</v>
      </c>
      <c r="T60" s="373"/>
      <c r="U60" s="373"/>
      <c r="V60" s="373"/>
      <c r="W60" s="373"/>
      <c r="X60" s="373"/>
      <c r="Y60" s="373"/>
      <c r="Z60" s="373"/>
      <c r="AA60" s="373"/>
      <c r="AB60" s="373"/>
      <c r="AC60" s="373"/>
    </row>
    <row r="61" spans="1:29" s="8" customFormat="1" ht="15" customHeight="1">
      <c r="A61" s="147"/>
      <c r="B61" s="233"/>
      <c r="C61" s="234"/>
      <c r="D61" s="235"/>
      <c r="E61" s="129"/>
      <c r="F61" s="93"/>
      <c r="G61" s="94"/>
      <c r="H61" s="123"/>
      <c r="I61" s="118"/>
      <c r="J61" s="129"/>
      <c r="K61" s="93"/>
      <c r="L61" s="94"/>
      <c r="M61" s="123"/>
      <c r="N61" s="118"/>
      <c r="O61" s="129"/>
      <c r="P61" s="93"/>
      <c r="Q61" s="94"/>
      <c r="R61" s="123"/>
      <c r="S61" s="215"/>
      <c r="T61" s="373"/>
      <c r="U61" s="373"/>
      <c r="V61" s="373"/>
      <c r="W61" s="373"/>
      <c r="X61" s="373"/>
      <c r="Y61" s="373"/>
      <c r="Z61" s="373"/>
      <c r="AA61" s="373"/>
      <c r="AB61" s="373"/>
      <c r="AC61" s="373"/>
    </row>
    <row r="62" spans="1:29" s="8" customFormat="1" ht="15" customHeight="1">
      <c r="A62" s="149" t="s">
        <v>131</v>
      </c>
      <c r="B62" s="316" t="s">
        <v>115</v>
      </c>
      <c r="C62" s="293"/>
      <c r="D62" s="294"/>
      <c r="E62" s="130"/>
      <c r="F62" s="95"/>
      <c r="G62" s="96"/>
      <c r="H62" s="112"/>
      <c r="I62" s="109"/>
      <c r="J62" s="130"/>
      <c r="K62" s="95"/>
      <c r="L62" s="96"/>
      <c r="M62" s="112"/>
      <c r="N62" s="109"/>
      <c r="O62" s="130"/>
      <c r="P62" s="95"/>
      <c r="Q62" s="96"/>
      <c r="R62" s="112"/>
      <c r="S62" s="197"/>
      <c r="T62" s="373"/>
      <c r="U62" s="373"/>
      <c r="V62" s="373"/>
      <c r="W62" s="373"/>
      <c r="X62" s="373"/>
      <c r="Y62" s="373"/>
      <c r="Z62" s="373"/>
      <c r="AA62" s="373"/>
      <c r="AB62" s="373"/>
      <c r="AC62" s="373"/>
    </row>
    <row r="63" spans="1:29" s="8" customFormat="1" ht="15" customHeight="1">
      <c r="A63" s="146">
        <v>1</v>
      </c>
      <c r="B63" s="290" t="s">
        <v>48</v>
      </c>
      <c r="C63" s="293"/>
      <c r="D63" s="294"/>
      <c r="E63" s="131"/>
      <c r="F63" s="97" t="s">
        <v>43</v>
      </c>
      <c r="G63" s="98">
        <v>300</v>
      </c>
      <c r="H63" s="113">
        <v>95</v>
      </c>
      <c r="I63" s="109">
        <f t="shared" ref="I63:I72" si="20">G63*H63</f>
        <v>28500</v>
      </c>
      <c r="J63" s="131"/>
      <c r="K63" s="97" t="s">
        <v>43</v>
      </c>
      <c r="L63" s="131">
        <v>300</v>
      </c>
      <c r="M63" s="113">
        <v>40.5</v>
      </c>
      <c r="N63" s="109">
        <f t="shared" ref="N63:N72" si="21">L63*M63</f>
        <v>12150</v>
      </c>
      <c r="O63" s="131"/>
      <c r="P63" s="97" t="s">
        <v>43</v>
      </c>
      <c r="Q63" s="98">
        <v>350</v>
      </c>
      <c r="R63" s="113">
        <v>54</v>
      </c>
      <c r="S63" s="197">
        <f t="shared" ref="S63:S72" si="22">Q63*R63</f>
        <v>18900</v>
      </c>
      <c r="T63" s="373"/>
      <c r="U63" s="373"/>
      <c r="V63" s="373"/>
      <c r="W63" s="373"/>
      <c r="X63" s="373"/>
      <c r="Y63" s="373"/>
      <c r="Z63" s="373"/>
      <c r="AA63" s="373"/>
      <c r="AB63" s="373"/>
      <c r="AC63" s="373"/>
    </row>
    <row r="64" spans="1:29" s="8" customFormat="1" ht="15" customHeight="1">
      <c r="A64" s="146">
        <v>2</v>
      </c>
      <c r="B64" s="290" t="s">
        <v>49</v>
      </c>
      <c r="C64" s="293"/>
      <c r="D64" s="294"/>
      <c r="E64" s="131"/>
      <c r="F64" s="97" t="s">
        <v>43</v>
      </c>
      <c r="G64" s="98">
        <v>15</v>
      </c>
      <c r="H64" s="113">
        <v>95</v>
      </c>
      <c r="I64" s="109">
        <f t="shared" si="20"/>
        <v>1425</v>
      </c>
      <c r="J64" s="131"/>
      <c r="K64" s="97" t="s">
        <v>43</v>
      </c>
      <c r="L64" s="131">
        <v>100</v>
      </c>
      <c r="M64" s="113">
        <v>40.5</v>
      </c>
      <c r="N64" s="109">
        <f t="shared" si="21"/>
        <v>4050</v>
      </c>
      <c r="O64" s="131"/>
      <c r="P64" s="97" t="s">
        <v>43</v>
      </c>
      <c r="Q64" s="98">
        <v>30</v>
      </c>
      <c r="R64" s="113">
        <v>54</v>
      </c>
      <c r="S64" s="197">
        <f t="shared" si="22"/>
        <v>1620</v>
      </c>
      <c r="T64" s="373"/>
      <c r="U64" s="373"/>
      <c r="V64" s="373"/>
      <c r="W64" s="373"/>
      <c r="X64" s="373"/>
      <c r="Y64" s="373"/>
      <c r="Z64" s="373"/>
      <c r="AA64" s="373"/>
      <c r="AB64" s="373"/>
      <c r="AC64" s="373"/>
    </row>
    <row r="65" spans="1:29" s="8" customFormat="1" ht="15" customHeight="1">
      <c r="A65" s="146">
        <v>3</v>
      </c>
      <c r="B65" s="290" t="s">
        <v>71</v>
      </c>
      <c r="C65" s="293"/>
      <c r="D65" s="294"/>
      <c r="E65" s="131"/>
      <c r="F65" s="97" t="s">
        <v>43</v>
      </c>
      <c r="G65" s="98">
        <v>40</v>
      </c>
      <c r="H65" s="113">
        <v>150</v>
      </c>
      <c r="I65" s="109">
        <f t="shared" si="20"/>
        <v>6000</v>
      </c>
      <c r="J65" s="131"/>
      <c r="K65" s="97" t="s">
        <v>43</v>
      </c>
      <c r="L65" s="131">
        <v>5</v>
      </c>
      <c r="M65" s="113">
        <v>162</v>
      </c>
      <c r="N65" s="109">
        <f t="shared" si="21"/>
        <v>810</v>
      </c>
      <c r="O65" s="131"/>
      <c r="P65" s="97" t="s">
        <v>43</v>
      </c>
      <c r="Q65" s="98">
        <v>30</v>
      </c>
      <c r="R65" s="113">
        <v>120</v>
      </c>
      <c r="S65" s="197">
        <f t="shared" si="22"/>
        <v>3600</v>
      </c>
      <c r="T65" s="373"/>
      <c r="U65" s="373"/>
      <c r="V65" s="373"/>
      <c r="W65" s="373"/>
      <c r="X65" s="373"/>
      <c r="Y65" s="373"/>
      <c r="Z65" s="373"/>
      <c r="AA65" s="373"/>
      <c r="AB65" s="373"/>
      <c r="AC65" s="373"/>
    </row>
    <row r="66" spans="1:29" s="8" customFormat="1" ht="15" customHeight="1">
      <c r="A66" s="146">
        <v>4</v>
      </c>
      <c r="B66" s="290" t="s">
        <v>84</v>
      </c>
      <c r="C66" s="293"/>
      <c r="D66" s="294"/>
      <c r="E66" s="131"/>
      <c r="F66" s="99" t="s">
        <v>42</v>
      </c>
      <c r="G66" s="100">
        <v>30</v>
      </c>
      <c r="H66" s="108">
        <v>720</v>
      </c>
      <c r="I66" s="109">
        <f t="shared" si="20"/>
        <v>21600</v>
      </c>
      <c r="J66" s="131"/>
      <c r="K66" s="99" t="s">
        <v>42</v>
      </c>
      <c r="L66" s="131">
        <v>5</v>
      </c>
      <c r="M66" s="113">
        <v>945</v>
      </c>
      <c r="N66" s="109">
        <f t="shared" si="21"/>
        <v>4725</v>
      </c>
      <c r="O66" s="131"/>
      <c r="P66" s="99" t="s">
        <v>42</v>
      </c>
      <c r="Q66" s="100">
        <v>25</v>
      </c>
      <c r="R66" s="108">
        <v>2580</v>
      </c>
      <c r="S66" s="277">
        <f t="shared" si="22"/>
        <v>64500</v>
      </c>
      <c r="T66" s="373"/>
      <c r="U66" s="373"/>
      <c r="V66" s="373"/>
      <c r="W66" s="373"/>
      <c r="X66" s="373"/>
      <c r="Y66" s="373"/>
      <c r="Z66" s="373"/>
      <c r="AA66" s="373"/>
      <c r="AB66" s="373"/>
      <c r="AC66" s="373"/>
    </row>
    <row r="67" spans="1:29" s="8" customFormat="1" ht="15" customHeight="1">
      <c r="A67" s="146">
        <v>5</v>
      </c>
      <c r="B67" s="290" t="s">
        <v>85</v>
      </c>
      <c r="C67" s="293"/>
      <c r="D67" s="294"/>
      <c r="E67" s="131"/>
      <c r="F67" s="97" t="s">
        <v>86</v>
      </c>
      <c r="G67" s="98">
        <v>2</v>
      </c>
      <c r="H67" s="113">
        <v>1150</v>
      </c>
      <c r="I67" s="109">
        <f t="shared" si="20"/>
        <v>2300</v>
      </c>
      <c r="J67" s="131"/>
      <c r="K67" s="97" t="s">
        <v>86</v>
      </c>
      <c r="L67" s="131">
        <v>3</v>
      </c>
      <c r="M67" s="113">
        <v>1620</v>
      </c>
      <c r="N67" s="109">
        <f t="shared" si="21"/>
        <v>4860</v>
      </c>
      <c r="O67" s="131"/>
      <c r="P67" s="97" t="s">
        <v>86</v>
      </c>
      <c r="Q67" s="98">
        <v>6</v>
      </c>
      <c r="R67" s="113">
        <v>780</v>
      </c>
      <c r="S67" s="277">
        <f t="shared" si="22"/>
        <v>4680</v>
      </c>
      <c r="T67" s="373"/>
      <c r="U67" s="373"/>
      <c r="V67" s="373"/>
      <c r="W67" s="373"/>
      <c r="X67" s="373"/>
      <c r="Y67" s="373"/>
      <c r="Z67" s="373"/>
      <c r="AA67" s="373"/>
      <c r="AB67" s="373"/>
      <c r="AC67" s="373"/>
    </row>
    <row r="68" spans="1:29" s="8" customFormat="1" ht="15" customHeight="1">
      <c r="A68" s="146">
        <v>6</v>
      </c>
      <c r="B68" s="290" t="s">
        <v>81</v>
      </c>
      <c r="C68" s="291"/>
      <c r="D68" s="292"/>
      <c r="E68" s="131"/>
      <c r="F68" s="97" t="s">
        <v>50</v>
      </c>
      <c r="G68" s="101">
        <v>50</v>
      </c>
      <c r="H68" s="113">
        <v>3000</v>
      </c>
      <c r="I68" s="109">
        <f t="shared" si="20"/>
        <v>150000</v>
      </c>
      <c r="J68" s="131"/>
      <c r="K68" s="97" t="s">
        <v>50</v>
      </c>
      <c r="L68" s="131">
        <v>7</v>
      </c>
      <c r="M68" s="113">
        <v>4860</v>
      </c>
      <c r="N68" s="109">
        <f t="shared" si="21"/>
        <v>34020</v>
      </c>
      <c r="O68" s="131"/>
      <c r="P68" s="97" t="s">
        <v>50</v>
      </c>
      <c r="Q68" s="101">
        <v>50</v>
      </c>
      <c r="R68" s="113">
        <v>4440</v>
      </c>
      <c r="S68" s="277">
        <f t="shared" si="22"/>
        <v>222000</v>
      </c>
      <c r="T68" s="373"/>
      <c r="U68" s="373"/>
      <c r="V68" s="373"/>
      <c r="W68" s="373"/>
      <c r="X68" s="373"/>
      <c r="Y68" s="373"/>
      <c r="Z68" s="373"/>
      <c r="AA68" s="373"/>
      <c r="AB68" s="373"/>
      <c r="AC68" s="373"/>
    </row>
    <row r="69" spans="1:29" s="8" customFormat="1" ht="15" customHeight="1">
      <c r="A69" s="146">
        <v>7</v>
      </c>
      <c r="B69" s="296" t="s">
        <v>95</v>
      </c>
      <c r="C69" s="293"/>
      <c r="D69" s="293"/>
      <c r="E69" s="131"/>
      <c r="F69" s="97" t="s">
        <v>43</v>
      </c>
      <c r="G69" s="101">
        <v>10</v>
      </c>
      <c r="H69" s="113">
        <v>336</v>
      </c>
      <c r="I69" s="109">
        <f t="shared" si="20"/>
        <v>3360</v>
      </c>
      <c r="J69" s="131"/>
      <c r="K69" s="97" t="s">
        <v>43</v>
      </c>
      <c r="L69" s="131">
        <v>30</v>
      </c>
      <c r="M69" s="113">
        <v>945</v>
      </c>
      <c r="N69" s="109">
        <f t="shared" si="21"/>
        <v>28350</v>
      </c>
      <c r="O69" s="131"/>
      <c r="P69" s="97" t="s">
        <v>43</v>
      </c>
      <c r="Q69" s="101">
        <v>50</v>
      </c>
      <c r="R69" s="113">
        <v>420</v>
      </c>
      <c r="S69" s="277">
        <f t="shared" si="22"/>
        <v>21000</v>
      </c>
      <c r="T69" s="373"/>
      <c r="U69" s="373"/>
      <c r="V69" s="373"/>
      <c r="W69" s="373"/>
      <c r="X69" s="373"/>
      <c r="Y69" s="373"/>
      <c r="Z69" s="373"/>
      <c r="AA69" s="373"/>
      <c r="AB69" s="373"/>
      <c r="AC69" s="373"/>
    </row>
    <row r="70" spans="1:29" s="8" customFormat="1" ht="15" customHeight="1">
      <c r="A70" s="146">
        <v>8</v>
      </c>
      <c r="B70" s="296" t="s">
        <v>96</v>
      </c>
      <c r="C70" s="293"/>
      <c r="D70" s="293"/>
      <c r="E70" s="131"/>
      <c r="F70" s="97" t="s">
        <v>43</v>
      </c>
      <c r="G70" s="101">
        <v>10</v>
      </c>
      <c r="H70" s="113">
        <v>336</v>
      </c>
      <c r="I70" s="109">
        <f t="shared" si="20"/>
        <v>3360</v>
      </c>
      <c r="J70" s="131"/>
      <c r="K70" s="97" t="s">
        <v>43</v>
      </c>
      <c r="L70" s="131">
        <v>3</v>
      </c>
      <c r="M70" s="113">
        <v>1215</v>
      </c>
      <c r="N70" s="109">
        <f t="shared" si="21"/>
        <v>3645</v>
      </c>
      <c r="O70" s="131"/>
      <c r="P70" s="97" t="s">
        <v>43</v>
      </c>
      <c r="Q70" s="101">
        <v>4</v>
      </c>
      <c r="R70" s="113">
        <v>3000</v>
      </c>
      <c r="S70" s="277">
        <f t="shared" si="22"/>
        <v>12000</v>
      </c>
      <c r="T70" s="373"/>
      <c r="U70" s="373"/>
      <c r="V70" s="373"/>
      <c r="W70" s="373"/>
      <c r="X70" s="373"/>
      <c r="Y70" s="373"/>
      <c r="Z70" s="373"/>
      <c r="AA70" s="373"/>
      <c r="AB70" s="373"/>
      <c r="AC70" s="373"/>
    </row>
    <row r="71" spans="1:29" s="8" customFormat="1" ht="15" customHeight="1">
      <c r="A71" s="146">
        <v>9</v>
      </c>
      <c r="B71" s="296" t="s">
        <v>97</v>
      </c>
      <c r="C71" s="293"/>
      <c r="D71" s="293"/>
      <c r="E71" s="131"/>
      <c r="F71" s="97" t="s">
        <v>43</v>
      </c>
      <c r="G71" s="101">
        <v>10</v>
      </c>
      <c r="H71" s="113">
        <v>600</v>
      </c>
      <c r="I71" s="109">
        <f t="shared" si="20"/>
        <v>6000</v>
      </c>
      <c r="J71" s="131"/>
      <c r="K71" s="97" t="s">
        <v>43</v>
      </c>
      <c r="L71" s="131">
        <v>10</v>
      </c>
      <c r="M71" s="113">
        <v>384.75</v>
      </c>
      <c r="N71" s="109">
        <f t="shared" si="21"/>
        <v>3847.5</v>
      </c>
      <c r="O71" s="131"/>
      <c r="P71" s="97" t="s">
        <v>43</v>
      </c>
      <c r="Q71" s="101">
        <v>4</v>
      </c>
      <c r="R71" s="113">
        <v>2400</v>
      </c>
      <c r="S71" s="277">
        <f t="shared" si="22"/>
        <v>9600</v>
      </c>
      <c r="T71" s="373"/>
      <c r="U71" s="373"/>
      <c r="V71" s="373"/>
      <c r="W71" s="373"/>
      <c r="X71" s="373"/>
      <c r="Y71" s="373"/>
      <c r="Z71" s="373"/>
      <c r="AA71" s="373"/>
      <c r="AB71" s="373"/>
      <c r="AC71" s="373"/>
    </row>
    <row r="72" spans="1:29" s="8" customFormat="1" ht="15" customHeight="1">
      <c r="A72" s="146">
        <v>10</v>
      </c>
      <c r="B72" s="295" t="s">
        <v>61</v>
      </c>
      <c r="C72" s="293"/>
      <c r="D72" s="294"/>
      <c r="E72" s="131"/>
      <c r="F72" s="97" t="s">
        <v>12</v>
      </c>
      <c r="G72" s="101">
        <v>1</v>
      </c>
      <c r="H72" s="113">
        <v>20000</v>
      </c>
      <c r="I72" s="109">
        <f t="shared" si="20"/>
        <v>20000</v>
      </c>
      <c r="J72" s="131"/>
      <c r="K72" s="97" t="s">
        <v>12</v>
      </c>
      <c r="L72" s="131">
        <v>1</v>
      </c>
      <c r="M72" s="113">
        <v>4050</v>
      </c>
      <c r="N72" s="109">
        <f t="shared" si="21"/>
        <v>4050</v>
      </c>
      <c r="O72" s="131"/>
      <c r="P72" s="97" t="s">
        <v>12</v>
      </c>
      <c r="Q72" s="101">
        <v>1</v>
      </c>
      <c r="R72" s="113">
        <v>48000</v>
      </c>
      <c r="S72" s="277">
        <f t="shared" si="22"/>
        <v>48000</v>
      </c>
      <c r="T72" s="373"/>
      <c r="U72" s="373"/>
      <c r="V72" s="373"/>
      <c r="W72" s="373"/>
      <c r="X72" s="373"/>
      <c r="Y72" s="373"/>
      <c r="Z72" s="373"/>
      <c r="AA72" s="373"/>
      <c r="AB72" s="373"/>
      <c r="AC72" s="373"/>
    </row>
    <row r="73" spans="1:29" s="8" customFormat="1" ht="15" customHeight="1">
      <c r="A73" s="146"/>
      <c r="B73" s="297" t="s">
        <v>47</v>
      </c>
      <c r="C73" s="298"/>
      <c r="D73" s="299"/>
      <c r="E73" s="129"/>
      <c r="F73" s="93"/>
      <c r="G73" s="94"/>
      <c r="H73" s="123"/>
      <c r="I73" s="119">
        <f>SUM(I63:I72)</f>
        <v>242545</v>
      </c>
      <c r="J73" s="129"/>
      <c r="K73" s="93"/>
      <c r="L73" s="94"/>
      <c r="M73" s="123"/>
      <c r="N73" s="119">
        <f>SUM(N63:N72)</f>
        <v>100507.5</v>
      </c>
      <c r="O73" s="129"/>
      <c r="P73" s="93"/>
      <c r="Q73" s="94"/>
      <c r="R73" s="123"/>
      <c r="S73" s="216">
        <f>SUM(S63:S72)</f>
        <v>405900</v>
      </c>
      <c r="T73" s="373"/>
      <c r="U73" s="373"/>
      <c r="V73" s="373"/>
      <c r="W73" s="373"/>
      <c r="X73" s="373"/>
      <c r="Y73" s="373"/>
      <c r="Z73" s="373"/>
      <c r="AA73" s="373"/>
      <c r="AB73" s="373"/>
      <c r="AC73" s="373"/>
    </row>
    <row r="74" spans="1:29" s="8" customFormat="1" ht="15" customHeight="1">
      <c r="A74" s="146"/>
      <c r="B74" s="247"/>
      <c r="C74" s="245"/>
      <c r="D74" s="246"/>
      <c r="E74" s="131"/>
      <c r="F74" s="97"/>
      <c r="G74" s="198"/>
      <c r="H74" s="113"/>
      <c r="I74" s="109"/>
      <c r="J74" s="131"/>
      <c r="K74" s="97"/>
      <c r="L74" s="198"/>
      <c r="M74" s="113"/>
      <c r="N74" s="109"/>
      <c r="O74" s="131"/>
      <c r="P74" s="97"/>
      <c r="Q74" s="198"/>
      <c r="R74" s="113"/>
      <c r="S74" s="197"/>
      <c r="T74" s="373"/>
      <c r="U74" s="373"/>
      <c r="V74" s="373"/>
      <c r="W74" s="373"/>
      <c r="X74" s="373"/>
      <c r="Y74" s="373"/>
      <c r="Z74" s="373"/>
      <c r="AA74" s="373"/>
      <c r="AB74" s="373"/>
      <c r="AC74" s="373"/>
    </row>
    <row r="75" spans="1:29" s="8" customFormat="1" ht="15" customHeight="1">
      <c r="A75" s="149" t="s">
        <v>132</v>
      </c>
      <c r="B75" s="316" t="s">
        <v>124</v>
      </c>
      <c r="C75" s="293"/>
      <c r="D75" s="294"/>
      <c r="E75" s="130"/>
      <c r="F75" s="97"/>
      <c r="G75" s="96"/>
      <c r="H75" s="112"/>
      <c r="I75" s="109"/>
      <c r="J75" s="130"/>
      <c r="K75" s="97"/>
      <c r="L75" s="96"/>
      <c r="M75" s="112"/>
      <c r="N75" s="109"/>
      <c r="O75" s="130"/>
      <c r="P75" s="97"/>
      <c r="Q75" s="96"/>
      <c r="R75" s="112"/>
      <c r="S75" s="197"/>
      <c r="T75" s="373"/>
      <c r="U75" s="373"/>
      <c r="V75" s="373"/>
      <c r="W75" s="373"/>
      <c r="X75" s="373"/>
      <c r="Y75" s="373"/>
      <c r="Z75" s="373"/>
      <c r="AA75" s="373"/>
      <c r="AB75" s="373"/>
      <c r="AC75" s="373"/>
    </row>
    <row r="76" spans="1:29" s="8" customFormat="1" ht="15" customHeight="1">
      <c r="A76" s="146"/>
      <c r="B76" s="295" t="s">
        <v>90</v>
      </c>
      <c r="C76" s="293"/>
      <c r="D76" s="294"/>
      <c r="E76" s="184">
        <v>1</v>
      </c>
      <c r="F76" s="97" t="s">
        <v>10</v>
      </c>
      <c r="G76" s="124">
        <v>7</v>
      </c>
      <c r="H76" s="113">
        <v>2010</v>
      </c>
      <c r="I76" s="109">
        <f t="shared" ref="I76:I80" si="23">H76*G76*E76</f>
        <v>14070</v>
      </c>
      <c r="J76" s="131">
        <v>1</v>
      </c>
      <c r="K76" s="97" t="s">
        <v>10</v>
      </c>
      <c r="L76" s="184">
        <v>15</v>
      </c>
      <c r="M76" s="113">
        <v>4252.5</v>
      </c>
      <c r="N76" s="109">
        <f t="shared" ref="N76:N80" si="24">M76*L76*J76</f>
        <v>63787.5</v>
      </c>
      <c r="O76" s="184">
        <v>1</v>
      </c>
      <c r="P76" s="97" t="s">
        <v>10</v>
      </c>
      <c r="Q76" s="124">
        <v>15</v>
      </c>
      <c r="R76" s="113">
        <v>2160</v>
      </c>
      <c r="S76" s="197">
        <f t="shared" ref="S76:S80" si="25">R76*Q76*O76</f>
        <v>32400</v>
      </c>
      <c r="T76" s="373"/>
      <c r="U76" s="373"/>
      <c r="V76" s="373"/>
      <c r="W76" s="373"/>
      <c r="X76" s="373"/>
      <c r="Y76" s="373"/>
      <c r="Z76" s="373"/>
      <c r="AA76" s="373"/>
      <c r="AB76" s="373"/>
      <c r="AC76" s="373"/>
    </row>
    <row r="77" spans="1:29" s="8" customFormat="1" ht="15" customHeight="1">
      <c r="A77" s="146"/>
      <c r="B77" s="295" t="s">
        <v>91</v>
      </c>
      <c r="C77" s="293"/>
      <c r="D77" s="294"/>
      <c r="E77" s="184">
        <v>1</v>
      </c>
      <c r="F77" s="97" t="s">
        <v>10</v>
      </c>
      <c r="G77" s="124">
        <v>7</v>
      </c>
      <c r="H77" s="113">
        <v>2010</v>
      </c>
      <c r="I77" s="109">
        <f t="shared" si="23"/>
        <v>14070</v>
      </c>
      <c r="J77" s="131">
        <v>1</v>
      </c>
      <c r="K77" s="97" t="s">
        <v>10</v>
      </c>
      <c r="L77" s="184">
        <f>L76</f>
        <v>15</v>
      </c>
      <c r="M77" s="113">
        <v>3037.5</v>
      </c>
      <c r="N77" s="109">
        <f t="shared" si="24"/>
        <v>45562.5</v>
      </c>
      <c r="O77" s="184">
        <v>1</v>
      </c>
      <c r="P77" s="97" t="s">
        <v>10</v>
      </c>
      <c r="Q77" s="124">
        <v>15</v>
      </c>
      <c r="R77" s="113">
        <v>1440</v>
      </c>
      <c r="S77" s="197">
        <f t="shared" si="25"/>
        <v>21600</v>
      </c>
      <c r="T77" s="373"/>
      <c r="U77" s="373"/>
      <c r="V77" s="373"/>
      <c r="W77" s="373"/>
      <c r="X77" s="373"/>
      <c r="Y77" s="373"/>
      <c r="Z77" s="373"/>
      <c r="AA77" s="373"/>
      <c r="AB77" s="373"/>
      <c r="AC77" s="373"/>
    </row>
    <row r="78" spans="1:29" s="8" customFormat="1" ht="15" customHeight="1">
      <c r="A78" s="146"/>
      <c r="B78" s="247" t="s">
        <v>62</v>
      </c>
      <c r="C78" s="245"/>
      <c r="D78" s="246"/>
      <c r="E78" s="184">
        <v>2</v>
      </c>
      <c r="F78" s="97" t="s">
        <v>10</v>
      </c>
      <c r="G78" s="124">
        <v>7</v>
      </c>
      <c r="H78" s="113">
        <v>1800</v>
      </c>
      <c r="I78" s="109">
        <f t="shared" si="23"/>
        <v>25200</v>
      </c>
      <c r="J78" s="131">
        <v>2</v>
      </c>
      <c r="K78" s="97" t="s">
        <v>10</v>
      </c>
      <c r="L78" s="184">
        <f>L77</f>
        <v>15</v>
      </c>
      <c r="M78" s="113">
        <v>1957.5</v>
      </c>
      <c r="N78" s="109">
        <f t="shared" si="24"/>
        <v>58725</v>
      </c>
      <c r="O78" s="184">
        <v>2</v>
      </c>
      <c r="P78" s="97" t="s">
        <v>10</v>
      </c>
      <c r="Q78" s="124">
        <v>15</v>
      </c>
      <c r="R78" s="113">
        <v>1320</v>
      </c>
      <c r="S78" s="197">
        <f t="shared" si="25"/>
        <v>39600</v>
      </c>
      <c r="T78" s="373"/>
      <c r="U78" s="373"/>
      <c r="V78" s="373"/>
      <c r="W78" s="373"/>
      <c r="X78" s="373"/>
      <c r="Y78" s="373"/>
      <c r="Z78" s="373"/>
      <c r="AA78" s="373"/>
      <c r="AB78" s="373"/>
      <c r="AC78" s="373"/>
    </row>
    <row r="79" spans="1:29" s="8" customFormat="1" ht="15" customHeight="1">
      <c r="A79" s="146"/>
      <c r="B79" s="295" t="s">
        <v>63</v>
      </c>
      <c r="C79" s="293"/>
      <c r="D79" s="294"/>
      <c r="E79" s="184">
        <v>2</v>
      </c>
      <c r="F79" s="97" t="s">
        <v>10</v>
      </c>
      <c r="G79" s="124">
        <v>7</v>
      </c>
      <c r="H79" s="113">
        <v>1800</v>
      </c>
      <c r="I79" s="109">
        <f t="shared" si="23"/>
        <v>25200</v>
      </c>
      <c r="J79" s="131">
        <v>2</v>
      </c>
      <c r="K79" s="97" t="s">
        <v>10</v>
      </c>
      <c r="L79" s="184">
        <f>L78</f>
        <v>15</v>
      </c>
      <c r="M79" s="113">
        <v>2295</v>
      </c>
      <c r="N79" s="109">
        <f t="shared" si="24"/>
        <v>68850</v>
      </c>
      <c r="O79" s="184">
        <v>2</v>
      </c>
      <c r="P79" s="97" t="s">
        <v>10</v>
      </c>
      <c r="Q79" s="124">
        <v>15</v>
      </c>
      <c r="R79" s="113">
        <v>1200</v>
      </c>
      <c r="S79" s="197">
        <f t="shared" si="25"/>
        <v>36000</v>
      </c>
      <c r="T79" s="373"/>
      <c r="U79" s="373"/>
      <c r="V79" s="373"/>
      <c r="W79" s="373"/>
      <c r="X79" s="373"/>
      <c r="Y79" s="373"/>
      <c r="Z79" s="373"/>
      <c r="AA79" s="373"/>
      <c r="AB79" s="373"/>
      <c r="AC79" s="373"/>
    </row>
    <row r="80" spans="1:29" s="8" customFormat="1" ht="15" customHeight="1">
      <c r="A80" s="146"/>
      <c r="B80" s="330" t="s">
        <v>51</v>
      </c>
      <c r="C80" s="293"/>
      <c r="D80" s="293"/>
      <c r="E80" s="184">
        <v>2</v>
      </c>
      <c r="F80" s="97" t="s">
        <v>10</v>
      </c>
      <c r="G80" s="124">
        <v>7</v>
      </c>
      <c r="H80" s="113">
        <v>1100</v>
      </c>
      <c r="I80" s="109">
        <f t="shared" si="23"/>
        <v>15400</v>
      </c>
      <c r="J80" s="131">
        <v>3</v>
      </c>
      <c r="K80" s="97" t="s">
        <v>10</v>
      </c>
      <c r="L80" s="184">
        <f>L79</f>
        <v>15</v>
      </c>
      <c r="M80" s="113">
        <v>1836</v>
      </c>
      <c r="N80" s="109">
        <f t="shared" si="24"/>
        <v>82620</v>
      </c>
      <c r="O80" s="184">
        <v>6</v>
      </c>
      <c r="P80" s="97" t="s">
        <v>10</v>
      </c>
      <c r="Q80" s="124">
        <v>15</v>
      </c>
      <c r="R80" s="113">
        <v>1020</v>
      </c>
      <c r="S80" s="197">
        <f t="shared" si="25"/>
        <v>91800</v>
      </c>
      <c r="T80" s="373"/>
      <c r="U80" s="373"/>
      <c r="V80" s="373"/>
      <c r="W80" s="373"/>
      <c r="X80" s="373"/>
      <c r="Y80" s="373"/>
      <c r="Z80" s="373"/>
      <c r="AA80" s="373"/>
      <c r="AB80" s="373"/>
      <c r="AC80" s="373"/>
    </row>
    <row r="81" spans="1:29" s="8" customFormat="1" ht="15" customHeight="1">
      <c r="A81" s="146"/>
      <c r="B81" s="324" t="s">
        <v>47</v>
      </c>
      <c r="C81" s="325"/>
      <c r="D81" s="326"/>
      <c r="E81" s="151">
        <f>SUM(E76:E80)</f>
        <v>8</v>
      </c>
      <c r="F81" s="97"/>
      <c r="G81" s="96"/>
      <c r="H81" s="112"/>
      <c r="I81" s="114">
        <f>SUM(I76:I80)</f>
        <v>93940</v>
      </c>
      <c r="J81" s="151">
        <f>SUM(J76:J80)</f>
        <v>9</v>
      </c>
      <c r="K81" s="97"/>
      <c r="L81" s="96"/>
      <c r="M81" s="112"/>
      <c r="N81" s="114">
        <f>SUM(N76:N80)</f>
        <v>319545</v>
      </c>
      <c r="O81" s="151">
        <f>SUM(O76:O80)</f>
        <v>12</v>
      </c>
      <c r="P81" s="97"/>
      <c r="Q81" s="96"/>
      <c r="R81" s="112"/>
      <c r="S81" s="217">
        <f>SUM(S76:S80)</f>
        <v>221400</v>
      </c>
      <c r="T81" s="373"/>
      <c r="U81" s="373"/>
      <c r="V81" s="373"/>
      <c r="W81" s="373"/>
      <c r="X81" s="373"/>
      <c r="Y81" s="373"/>
      <c r="Z81" s="373"/>
      <c r="AA81" s="373"/>
      <c r="AB81" s="373"/>
      <c r="AC81" s="373"/>
    </row>
    <row r="82" spans="1:29" s="8" customFormat="1" ht="15" customHeight="1">
      <c r="A82" s="146"/>
      <c r="B82" s="242"/>
      <c r="C82" s="243"/>
      <c r="D82" s="244"/>
      <c r="E82" s="130"/>
      <c r="F82" s="97"/>
      <c r="G82" s="96"/>
      <c r="H82" s="112"/>
      <c r="I82" s="114"/>
      <c r="J82" s="130"/>
      <c r="K82" s="97"/>
      <c r="L82" s="96"/>
      <c r="M82" s="112"/>
      <c r="N82" s="114"/>
      <c r="O82" s="130"/>
      <c r="P82" s="97"/>
      <c r="Q82" s="96"/>
      <c r="R82" s="112"/>
      <c r="S82" s="217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</row>
    <row r="83" spans="1:29" s="8" customFormat="1" ht="32.25" customHeight="1">
      <c r="A83" s="149" t="s">
        <v>65</v>
      </c>
      <c r="B83" s="285" t="s">
        <v>140</v>
      </c>
      <c r="C83" s="288"/>
      <c r="D83" s="289"/>
      <c r="E83" s="130"/>
      <c r="F83" s="97"/>
      <c r="G83" s="96"/>
      <c r="H83" s="112"/>
      <c r="I83" s="109"/>
      <c r="J83" s="130"/>
      <c r="K83" s="97"/>
      <c r="L83" s="96"/>
      <c r="M83" s="112"/>
      <c r="N83" s="109"/>
      <c r="O83" s="130"/>
      <c r="P83" s="97"/>
      <c r="Q83" s="96"/>
      <c r="R83" s="112"/>
      <c r="S83" s="197"/>
      <c r="T83" s="373"/>
      <c r="U83" s="373"/>
      <c r="V83" s="373"/>
      <c r="W83" s="373"/>
      <c r="X83" s="373"/>
      <c r="Y83" s="373"/>
      <c r="Z83" s="373"/>
      <c r="AA83" s="373"/>
      <c r="AB83" s="373"/>
      <c r="AC83" s="373"/>
    </row>
    <row r="84" spans="1:29" s="8" customFormat="1" ht="15" customHeight="1">
      <c r="A84" s="146"/>
      <c r="B84" s="295" t="s">
        <v>90</v>
      </c>
      <c r="C84" s="293"/>
      <c r="D84" s="294"/>
      <c r="E84" s="131">
        <v>1</v>
      </c>
      <c r="F84" s="97" t="s">
        <v>10</v>
      </c>
      <c r="G84" s="124">
        <v>7</v>
      </c>
      <c r="H84" s="113">
        <v>2600</v>
      </c>
      <c r="I84" s="109">
        <f>H84*G84*E84</f>
        <v>18200</v>
      </c>
      <c r="J84" s="131">
        <v>1</v>
      </c>
      <c r="K84" s="97" t="s">
        <v>10</v>
      </c>
      <c r="L84" s="184">
        <v>15</v>
      </c>
      <c r="M84" s="113">
        <v>4792.5</v>
      </c>
      <c r="N84" s="109">
        <f>M84*L84*J84</f>
        <v>71887.5</v>
      </c>
      <c r="O84" s="131">
        <v>1</v>
      </c>
      <c r="P84" s="97" t="s">
        <v>10</v>
      </c>
      <c r="Q84" s="124">
        <v>20</v>
      </c>
      <c r="R84" s="113">
        <v>2925</v>
      </c>
      <c r="S84" s="197">
        <f>R84*Q84*O84</f>
        <v>58500</v>
      </c>
      <c r="T84" s="373"/>
      <c r="U84" s="373"/>
      <c r="V84" s="373"/>
      <c r="W84" s="373"/>
      <c r="X84" s="373"/>
      <c r="Y84" s="373"/>
      <c r="Z84" s="373"/>
      <c r="AA84" s="373"/>
      <c r="AB84" s="373"/>
      <c r="AC84" s="373"/>
    </row>
    <row r="85" spans="1:29" s="8" customFormat="1" ht="15" customHeight="1">
      <c r="A85" s="146"/>
      <c r="B85" s="295" t="s">
        <v>92</v>
      </c>
      <c r="C85" s="293"/>
      <c r="D85" s="294"/>
      <c r="E85" s="131">
        <v>2</v>
      </c>
      <c r="F85" s="97" t="s">
        <v>10</v>
      </c>
      <c r="G85" s="124">
        <v>7</v>
      </c>
      <c r="H85" s="113">
        <v>2600</v>
      </c>
      <c r="I85" s="109">
        <f>H85*G85*E85</f>
        <v>36400</v>
      </c>
      <c r="J85" s="131">
        <v>1</v>
      </c>
      <c r="K85" s="97" t="s">
        <v>10</v>
      </c>
      <c r="L85" s="184">
        <f>L84</f>
        <v>15</v>
      </c>
      <c r="M85" s="113">
        <v>3307.5</v>
      </c>
      <c r="N85" s="109">
        <f>M85*L85*J85</f>
        <v>49612.5</v>
      </c>
      <c r="O85" s="131">
        <v>1</v>
      </c>
      <c r="P85" s="97" t="s">
        <v>10</v>
      </c>
      <c r="Q85" s="124">
        <v>20</v>
      </c>
      <c r="R85" s="113">
        <v>2340</v>
      </c>
      <c r="S85" s="197">
        <f>R85*Q85*O85</f>
        <v>46800</v>
      </c>
      <c r="T85" s="373"/>
      <c r="U85" s="373"/>
      <c r="V85" s="373"/>
      <c r="W85" s="373"/>
      <c r="X85" s="373"/>
      <c r="Y85" s="373"/>
      <c r="Z85" s="373"/>
      <c r="AA85" s="373"/>
      <c r="AB85" s="373"/>
      <c r="AC85" s="373"/>
    </row>
    <row r="86" spans="1:29" s="8" customFormat="1" ht="15" customHeight="1">
      <c r="A86" s="146"/>
      <c r="B86" s="295" t="s">
        <v>88</v>
      </c>
      <c r="C86" s="293"/>
      <c r="D86" s="294"/>
      <c r="E86" s="131">
        <v>2</v>
      </c>
      <c r="F86" s="97" t="s">
        <v>10</v>
      </c>
      <c r="G86" s="124">
        <v>7</v>
      </c>
      <c r="H86" s="113">
        <v>1900</v>
      </c>
      <c r="I86" s="109">
        <f t="shared" ref="I86:I87" si="26">H86*G86*E86</f>
        <v>26600</v>
      </c>
      <c r="J86" s="131">
        <v>1</v>
      </c>
      <c r="K86" s="97" t="s">
        <v>10</v>
      </c>
      <c r="L86" s="184">
        <f t="shared" ref="L86:L91" si="27">L85</f>
        <v>15</v>
      </c>
      <c r="M86" s="113">
        <v>2497.5</v>
      </c>
      <c r="N86" s="109">
        <f t="shared" ref="N86:N87" si="28">M86*L86*J86</f>
        <v>37462.5</v>
      </c>
      <c r="O86" s="131">
        <v>2</v>
      </c>
      <c r="P86" s="97" t="s">
        <v>10</v>
      </c>
      <c r="Q86" s="124">
        <v>20</v>
      </c>
      <c r="R86" s="113">
        <v>2145</v>
      </c>
      <c r="S86" s="197">
        <f t="shared" ref="S86:S87" si="29">R86*Q86*O86</f>
        <v>85800</v>
      </c>
      <c r="T86" s="373"/>
      <c r="U86" s="373"/>
      <c r="V86" s="373"/>
      <c r="W86" s="373"/>
      <c r="X86" s="373"/>
      <c r="Y86" s="373"/>
      <c r="Z86" s="373"/>
      <c r="AA86" s="373"/>
      <c r="AB86" s="373"/>
      <c r="AC86" s="373"/>
    </row>
    <row r="87" spans="1:29" s="8" customFormat="1" ht="15" customHeight="1">
      <c r="A87" s="146"/>
      <c r="B87" s="295" t="s">
        <v>102</v>
      </c>
      <c r="C87" s="293"/>
      <c r="D87" s="294"/>
      <c r="E87" s="131">
        <v>1</v>
      </c>
      <c r="F87" s="97" t="s">
        <v>10</v>
      </c>
      <c r="G87" s="124">
        <v>7</v>
      </c>
      <c r="H87" s="113">
        <v>2500</v>
      </c>
      <c r="I87" s="109">
        <f t="shared" si="26"/>
        <v>17500</v>
      </c>
      <c r="J87" s="131">
        <v>1</v>
      </c>
      <c r="K87" s="97" t="s">
        <v>10</v>
      </c>
      <c r="L87" s="184">
        <f t="shared" si="27"/>
        <v>15</v>
      </c>
      <c r="M87" s="113">
        <v>3307.5</v>
      </c>
      <c r="N87" s="109">
        <f t="shared" si="28"/>
        <v>49612.5</v>
      </c>
      <c r="O87" s="131">
        <v>2</v>
      </c>
      <c r="P87" s="97" t="s">
        <v>10</v>
      </c>
      <c r="Q87" s="124">
        <v>20</v>
      </c>
      <c r="R87" s="113">
        <v>1950</v>
      </c>
      <c r="S87" s="197">
        <f t="shared" si="29"/>
        <v>78000</v>
      </c>
      <c r="T87" s="373"/>
      <c r="U87" s="373"/>
      <c r="V87" s="373"/>
      <c r="W87" s="373"/>
      <c r="X87" s="373"/>
      <c r="Y87" s="373"/>
      <c r="Z87" s="373"/>
      <c r="AA87" s="373"/>
      <c r="AB87" s="373"/>
      <c r="AC87" s="373"/>
    </row>
    <row r="88" spans="1:29" s="8" customFormat="1" ht="15" customHeight="1">
      <c r="A88" s="146"/>
      <c r="B88" s="295" t="s">
        <v>62</v>
      </c>
      <c r="C88" s="293"/>
      <c r="D88" s="294"/>
      <c r="E88" s="131">
        <v>9</v>
      </c>
      <c r="F88" s="97" t="s">
        <v>10</v>
      </c>
      <c r="G88" s="124">
        <v>7</v>
      </c>
      <c r="H88" s="113">
        <v>2300</v>
      </c>
      <c r="I88" s="109">
        <f>H88*G88*E88</f>
        <v>144900</v>
      </c>
      <c r="J88" s="131">
        <v>2</v>
      </c>
      <c r="K88" s="97" t="s">
        <v>10</v>
      </c>
      <c r="L88" s="184">
        <f t="shared" si="27"/>
        <v>15</v>
      </c>
      <c r="M88" s="113">
        <v>2227.5</v>
      </c>
      <c r="N88" s="109">
        <f>M88*L88*J88</f>
        <v>66825</v>
      </c>
      <c r="O88" s="131">
        <v>2</v>
      </c>
      <c r="P88" s="97" t="s">
        <v>10</v>
      </c>
      <c r="Q88" s="124">
        <v>20</v>
      </c>
      <c r="R88" s="113">
        <v>1950</v>
      </c>
      <c r="S88" s="197">
        <f>R88*Q88*O88</f>
        <v>78000</v>
      </c>
      <c r="T88" s="373"/>
      <c r="U88" s="373"/>
      <c r="V88" s="373"/>
      <c r="W88" s="373"/>
      <c r="X88" s="373"/>
      <c r="Y88" s="373"/>
      <c r="Z88" s="373"/>
      <c r="AA88" s="373"/>
      <c r="AB88" s="373"/>
      <c r="AC88" s="373"/>
    </row>
    <row r="89" spans="1:29" s="8" customFormat="1" ht="15" customHeight="1">
      <c r="A89" s="146"/>
      <c r="B89" s="295" t="s">
        <v>63</v>
      </c>
      <c r="C89" s="293"/>
      <c r="D89" s="294"/>
      <c r="E89" s="131">
        <v>9</v>
      </c>
      <c r="F89" s="97" t="s">
        <v>10</v>
      </c>
      <c r="G89" s="124">
        <v>7</v>
      </c>
      <c r="H89" s="113">
        <v>2300</v>
      </c>
      <c r="I89" s="109">
        <f t="shared" ref="I89" si="30">H89*G89*E89</f>
        <v>144900</v>
      </c>
      <c r="J89" s="131">
        <v>2</v>
      </c>
      <c r="K89" s="97" t="s">
        <v>10</v>
      </c>
      <c r="L89" s="184">
        <f t="shared" si="27"/>
        <v>15</v>
      </c>
      <c r="M89" s="113">
        <v>2538</v>
      </c>
      <c r="N89" s="109">
        <f t="shared" ref="N89" si="31">M89*L89*J89</f>
        <v>76140</v>
      </c>
      <c r="O89" s="131">
        <v>4</v>
      </c>
      <c r="P89" s="97" t="s">
        <v>10</v>
      </c>
      <c r="Q89" s="124">
        <v>20</v>
      </c>
      <c r="R89" s="113">
        <v>1852.5</v>
      </c>
      <c r="S89" s="197">
        <f t="shared" ref="S89" si="32">R89*Q89*O89</f>
        <v>148200</v>
      </c>
      <c r="T89" s="373"/>
      <c r="U89" s="373"/>
      <c r="V89" s="373"/>
      <c r="W89" s="373"/>
      <c r="X89" s="373"/>
      <c r="Y89" s="373"/>
      <c r="Z89" s="373"/>
      <c r="AA89" s="373"/>
      <c r="AB89" s="373"/>
      <c r="AC89" s="373"/>
    </row>
    <row r="90" spans="1:29" s="8" customFormat="1" ht="15" customHeight="1">
      <c r="A90" s="146"/>
      <c r="B90" s="247"/>
      <c r="C90" s="248" t="s">
        <v>74</v>
      </c>
      <c r="D90" s="246"/>
      <c r="E90" s="131">
        <v>1</v>
      </c>
      <c r="F90" s="97" t="s">
        <v>10</v>
      </c>
      <c r="G90" s="124">
        <v>7</v>
      </c>
      <c r="H90" s="113">
        <v>1900</v>
      </c>
      <c r="I90" s="109">
        <f>H90*G90*E90</f>
        <v>13300</v>
      </c>
      <c r="J90" s="131">
        <v>1</v>
      </c>
      <c r="K90" s="97" t="s">
        <v>10</v>
      </c>
      <c r="L90" s="184">
        <f t="shared" si="27"/>
        <v>15</v>
      </c>
      <c r="M90" s="113">
        <v>2160</v>
      </c>
      <c r="N90" s="109">
        <f>M90*L90*J90</f>
        <v>32400</v>
      </c>
      <c r="O90" s="131">
        <v>1</v>
      </c>
      <c r="P90" s="97" t="s">
        <v>10</v>
      </c>
      <c r="Q90" s="124">
        <v>20</v>
      </c>
      <c r="R90" s="113">
        <v>1755</v>
      </c>
      <c r="S90" s="197">
        <f>R90*Q90*O90</f>
        <v>35100</v>
      </c>
      <c r="T90" s="373"/>
      <c r="U90" s="373"/>
      <c r="V90" s="373"/>
      <c r="W90" s="373"/>
      <c r="X90" s="373"/>
      <c r="Y90" s="373"/>
      <c r="Z90" s="373"/>
      <c r="AA90" s="373"/>
      <c r="AB90" s="373"/>
      <c r="AC90" s="373"/>
    </row>
    <row r="91" spans="1:29" s="8" customFormat="1" ht="15" customHeight="1">
      <c r="A91" s="146"/>
      <c r="B91" s="295" t="s">
        <v>51</v>
      </c>
      <c r="C91" s="293"/>
      <c r="D91" s="294"/>
      <c r="E91" s="131">
        <v>3</v>
      </c>
      <c r="F91" s="97" t="s">
        <v>10</v>
      </c>
      <c r="G91" s="124">
        <v>7</v>
      </c>
      <c r="H91" s="113">
        <v>1800</v>
      </c>
      <c r="I91" s="109">
        <f t="shared" ref="I91" si="33">H91*G91*E91</f>
        <v>37800</v>
      </c>
      <c r="J91" s="131">
        <v>3</v>
      </c>
      <c r="K91" s="97" t="s">
        <v>10</v>
      </c>
      <c r="L91" s="184">
        <f t="shared" si="27"/>
        <v>15</v>
      </c>
      <c r="M91" s="113">
        <v>2092.5</v>
      </c>
      <c r="N91" s="109">
        <f t="shared" ref="N91" si="34">M91*L91*J91</f>
        <v>94162.5</v>
      </c>
      <c r="O91" s="131">
        <v>6</v>
      </c>
      <c r="P91" s="97" t="s">
        <v>10</v>
      </c>
      <c r="Q91" s="124">
        <v>20</v>
      </c>
      <c r="R91" s="113">
        <v>1657.5</v>
      </c>
      <c r="S91" s="197">
        <f t="shared" ref="S91" si="35">R91*Q91*O91</f>
        <v>198900</v>
      </c>
      <c r="T91" s="373"/>
      <c r="U91" s="373"/>
      <c r="V91" s="373"/>
      <c r="W91" s="373"/>
      <c r="X91" s="373"/>
      <c r="Y91" s="373"/>
      <c r="Z91" s="373"/>
      <c r="AA91" s="373"/>
      <c r="AB91" s="373"/>
      <c r="AC91" s="373"/>
    </row>
    <row r="92" spans="1:29" s="8" customFormat="1" ht="15" customHeight="1">
      <c r="A92" s="146"/>
      <c r="B92" s="324" t="s">
        <v>47</v>
      </c>
      <c r="C92" s="325"/>
      <c r="D92" s="326"/>
      <c r="E92" s="151">
        <f>SUM(E84:E91)</f>
        <v>28</v>
      </c>
      <c r="F92" s="97"/>
      <c r="G92" s="96"/>
      <c r="H92" s="112"/>
      <c r="I92" s="114">
        <f>SUM(I84:I91)</f>
        <v>439600</v>
      </c>
      <c r="J92" s="151">
        <f>SUM(J84:J91)</f>
        <v>12</v>
      </c>
      <c r="K92" s="97"/>
      <c r="L92" s="96"/>
      <c r="M92" s="112"/>
      <c r="N92" s="114">
        <f>SUM(N84:N91)</f>
        <v>478102.5</v>
      </c>
      <c r="O92" s="151">
        <f>SUM(O84:O91)</f>
        <v>19</v>
      </c>
      <c r="P92" s="97"/>
      <c r="Q92" s="96"/>
      <c r="R92" s="112"/>
      <c r="S92" s="276">
        <f>SUM(S84:S91)</f>
        <v>729300</v>
      </c>
      <c r="T92" s="373"/>
      <c r="U92" s="373"/>
      <c r="V92" s="373"/>
      <c r="W92" s="373"/>
      <c r="X92" s="373"/>
      <c r="Y92" s="373"/>
      <c r="Z92" s="373"/>
      <c r="AA92" s="373"/>
      <c r="AB92" s="373"/>
      <c r="AC92" s="373"/>
    </row>
    <row r="93" spans="1:29" s="8" customFormat="1" ht="15" customHeight="1">
      <c r="A93" s="146"/>
      <c r="B93" s="242"/>
      <c r="C93" s="243"/>
      <c r="D93" s="244"/>
      <c r="E93" s="151"/>
      <c r="F93" s="97"/>
      <c r="G93" s="96"/>
      <c r="H93" s="112"/>
      <c r="I93" s="114"/>
      <c r="J93" s="151"/>
      <c r="K93" s="97"/>
      <c r="L93" s="96"/>
      <c r="M93" s="112"/>
      <c r="N93" s="114"/>
      <c r="O93" s="151"/>
      <c r="P93" s="97"/>
      <c r="Q93" s="96"/>
      <c r="R93" s="112"/>
      <c r="S93" s="217"/>
      <c r="T93" s="373"/>
      <c r="U93" s="373"/>
      <c r="V93" s="373"/>
      <c r="W93" s="373"/>
      <c r="X93" s="373"/>
      <c r="Y93" s="373"/>
      <c r="Z93" s="373"/>
      <c r="AA93" s="373"/>
      <c r="AB93" s="373"/>
      <c r="AC93" s="373"/>
    </row>
    <row r="94" spans="1:29" s="8" customFormat="1">
      <c r="A94" s="149" t="s">
        <v>93</v>
      </c>
      <c r="B94" s="285" t="s">
        <v>117</v>
      </c>
      <c r="C94" s="288"/>
      <c r="D94" s="289"/>
      <c r="E94" s="130"/>
      <c r="F94" s="97"/>
      <c r="G94" s="96"/>
      <c r="H94" s="112"/>
      <c r="I94" s="109"/>
      <c r="J94" s="130"/>
      <c r="K94" s="97"/>
      <c r="L94" s="96"/>
      <c r="M94" s="112"/>
      <c r="N94" s="109"/>
      <c r="O94" s="130"/>
      <c r="P94" s="97"/>
      <c r="Q94" s="96"/>
      <c r="R94" s="112"/>
      <c r="S94" s="197"/>
      <c r="T94" s="373"/>
      <c r="U94" s="373"/>
      <c r="V94" s="373"/>
      <c r="W94" s="373"/>
      <c r="X94" s="373"/>
      <c r="Y94" s="373"/>
      <c r="Z94" s="373"/>
      <c r="AA94" s="373"/>
      <c r="AB94" s="373"/>
      <c r="AC94" s="373"/>
    </row>
    <row r="95" spans="1:29" s="8" customFormat="1" ht="15" customHeight="1">
      <c r="A95" s="146"/>
      <c r="B95" s="295" t="s">
        <v>90</v>
      </c>
      <c r="C95" s="293"/>
      <c r="D95" s="294"/>
      <c r="E95" s="131">
        <v>1</v>
      </c>
      <c r="F95" s="97" t="s">
        <v>10</v>
      </c>
      <c r="G95" s="124">
        <v>10</v>
      </c>
      <c r="H95" s="113">
        <v>2600</v>
      </c>
      <c r="I95" s="109">
        <f>H95*G95*E95</f>
        <v>26000</v>
      </c>
      <c r="J95" s="131">
        <v>1</v>
      </c>
      <c r="K95" s="97" t="s">
        <v>10</v>
      </c>
      <c r="L95" s="124">
        <v>10</v>
      </c>
      <c r="M95" s="113">
        <v>4482</v>
      </c>
      <c r="N95" s="109">
        <f>M95*L95*J95</f>
        <v>44820</v>
      </c>
      <c r="O95" s="131">
        <v>1</v>
      </c>
      <c r="P95" s="97" t="s">
        <v>10</v>
      </c>
      <c r="Q95" s="124">
        <v>10</v>
      </c>
      <c r="R95" s="113">
        <v>2925</v>
      </c>
      <c r="S95" s="197">
        <f>R95*Q95*O95</f>
        <v>29250</v>
      </c>
      <c r="T95" s="373"/>
      <c r="U95" s="373"/>
      <c r="V95" s="373"/>
      <c r="W95" s="373"/>
      <c r="X95" s="373"/>
      <c r="Y95" s="373"/>
      <c r="Z95" s="373"/>
      <c r="AA95" s="373"/>
      <c r="AB95" s="373"/>
      <c r="AC95" s="373"/>
    </row>
    <row r="96" spans="1:29" s="8" customFormat="1" ht="15" customHeight="1">
      <c r="A96" s="146"/>
      <c r="B96" s="295" t="s">
        <v>102</v>
      </c>
      <c r="C96" s="293"/>
      <c r="D96" s="294"/>
      <c r="E96" s="131">
        <v>1</v>
      </c>
      <c r="F96" s="97" t="s">
        <v>10</v>
      </c>
      <c r="G96" s="124">
        <v>10</v>
      </c>
      <c r="H96" s="113">
        <v>2500</v>
      </c>
      <c r="I96" s="109">
        <f>H96*G96*E96</f>
        <v>25000</v>
      </c>
      <c r="J96" s="131">
        <v>1</v>
      </c>
      <c r="K96" s="97" t="s">
        <v>10</v>
      </c>
      <c r="L96" s="124">
        <v>10</v>
      </c>
      <c r="M96" s="113">
        <v>3172.5</v>
      </c>
      <c r="N96" s="109">
        <f>M96*L96*J96</f>
        <v>31725</v>
      </c>
      <c r="O96" s="131">
        <v>2</v>
      </c>
      <c r="P96" s="97" t="s">
        <v>10</v>
      </c>
      <c r="Q96" s="124">
        <v>10</v>
      </c>
      <c r="R96" s="113">
        <v>1950</v>
      </c>
      <c r="S96" s="197">
        <f>R96*Q96*O96</f>
        <v>39000</v>
      </c>
      <c r="T96" s="373"/>
      <c r="U96" s="373"/>
      <c r="V96" s="373"/>
      <c r="W96" s="373"/>
      <c r="X96" s="373"/>
      <c r="Y96" s="373"/>
      <c r="Z96" s="373"/>
      <c r="AA96" s="373"/>
      <c r="AB96" s="373"/>
      <c r="AC96" s="373"/>
    </row>
    <row r="97" spans="1:30" s="8" customFormat="1" ht="15" customHeight="1">
      <c r="A97" s="146"/>
      <c r="B97" s="295" t="s">
        <v>88</v>
      </c>
      <c r="C97" s="293"/>
      <c r="D97" s="294"/>
      <c r="E97" s="131">
        <v>1</v>
      </c>
      <c r="F97" s="97" t="s">
        <v>10</v>
      </c>
      <c r="G97" s="124">
        <v>10</v>
      </c>
      <c r="H97" s="113">
        <v>1900</v>
      </c>
      <c r="I97" s="109">
        <f t="shared" ref="I97" si="36">H97*G97*E97</f>
        <v>19000</v>
      </c>
      <c r="J97" s="131">
        <v>1</v>
      </c>
      <c r="K97" s="97" t="s">
        <v>10</v>
      </c>
      <c r="L97" s="124">
        <v>10</v>
      </c>
      <c r="M97" s="113">
        <v>2362.5</v>
      </c>
      <c r="N97" s="109">
        <f t="shared" ref="N97" si="37">M97*L97*J97</f>
        <v>23625</v>
      </c>
      <c r="O97" s="131">
        <v>2</v>
      </c>
      <c r="P97" s="97" t="s">
        <v>10</v>
      </c>
      <c r="Q97" s="124">
        <v>10</v>
      </c>
      <c r="R97" s="113">
        <v>2145</v>
      </c>
      <c r="S97" s="197">
        <f t="shared" ref="S97" si="38">R97*Q97*O97</f>
        <v>42900</v>
      </c>
      <c r="T97" s="373"/>
      <c r="U97" s="373"/>
      <c r="V97" s="373"/>
      <c r="W97" s="373"/>
      <c r="X97" s="373"/>
      <c r="Y97" s="373"/>
      <c r="Z97" s="373"/>
      <c r="AA97" s="373"/>
      <c r="AB97" s="373"/>
      <c r="AC97" s="373"/>
    </row>
    <row r="98" spans="1:30" s="8" customFormat="1" ht="15" customHeight="1">
      <c r="A98" s="146"/>
      <c r="B98" s="295" t="s">
        <v>62</v>
      </c>
      <c r="C98" s="293"/>
      <c r="D98" s="294"/>
      <c r="E98" s="131">
        <v>3</v>
      </c>
      <c r="F98" s="97" t="s">
        <v>10</v>
      </c>
      <c r="G98" s="124">
        <v>10</v>
      </c>
      <c r="H98" s="113">
        <v>2300</v>
      </c>
      <c r="I98" s="109">
        <f>H98*G98*E98</f>
        <v>69000</v>
      </c>
      <c r="J98" s="131">
        <v>2</v>
      </c>
      <c r="K98" s="97" t="s">
        <v>10</v>
      </c>
      <c r="L98" s="124">
        <v>10</v>
      </c>
      <c r="M98" s="113">
        <v>2092.5</v>
      </c>
      <c r="N98" s="109">
        <f>M98*L98*J98</f>
        <v>41850</v>
      </c>
      <c r="O98" s="131">
        <v>2</v>
      </c>
      <c r="P98" s="97" t="s">
        <v>10</v>
      </c>
      <c r="Q98" s="124">
        <v>10</v>
      </c>
      <c r="R98" s="113">
        <v>1950</v>
      </c>
      <c r="S98" s="197">
        <f>R98*Q98*O98</f>
        <v>39000</v>
      </c>
      <c r="T98" s="373"/>
      <c r="U98" s="373"/>
      <c r="V98" s="373"/>
      <c r="W98" s="373"/>
      <c r="X98" s="373"/>
      <c r="Y98" s="373"/>
      <c r="Z98" s="373"/>
      <c r="AA98" s="373"/>
      <c r="AB98" s="373"/>
      <c r="AC98" s="373"/>
    </row>
    <row r="99" spans="1:30" s="8" customFormat="1" ht="15" customHeight="1">
      <c r="A99" s="146"/>
      <c r="B99" s="295" t="s">
        <v>63</v>
      </c>
      <c r="C99" s="293"/>
      <c r="D99" s="294"/>
      <c r="E99" s="131">
        <v>3</v>
      </c>
      <c r="F99" s="97" t="s">
        <v>10</v>
      </c>
      <c r="G99" s="124">
        <v>10</v>
      </c>
      <c r="H99" s="113">
        <v>2300</v>
      </c>
      <c r="I99" s="109">
        <f t="shared" ref="I99" si="39">H99*G99*E99</f>
        <v>69000</v>
      </c>
      <c r="J99" s="131">
        <v>2</v>
      </c>
      <c r="K99" s="97" t="s">
        <v>10</v>
      </c>
      <c r="L99" s="124">
        <v>10</v>
      </c>
      <c r="M99" s="113">
        <v>2362.5</v>
      </c>
      <c r="N99" s="109">
        <f t="shared" ref="N99" si="40">M99*L99*J99</f>
        <v>47250</v>
      </c>
      <c r="O99" s="131">
        <v>2</v>
      </c>
      <c r="P99" s="97" t="s">
        <v>10</v>
      </c>
      <c r="Q99" s="124">
        <v>10</v>
      </c>
      <c r="R99" s="113">
        <v>1852.5</v>
      </c>
      <c r="S99" s="197">
        <f t="shared" ref="S99" si="41">R99*Q99*O99</f>
        <v>37050</v>
      </c>
      <c r="T99" s="373"/>
      <c r="U99" s="373"/>
      <c r="V99" s="373"/>
      <c r="W99" s="373"/>
      <c r="X99" s="373"/>
      <c r="Y99" s="373"/>
      <c r="Z99" s="373"/>
      <c r="AA99" s="373"/>
      <c r="AB99" s="373"/>
      <c r="AC99" s="373"/>
    </row>
    <row r="100" spans="1:30" s="8" customFormat="1" ht="15" customHeight="1">
      <c r="A100" s="146"/>
      <c r="B100" s="324" t="s">
        <v>47</v>
      </c>
      <c r="C100" s="325"/>
      <c r="D100" s="326"/>
      <c r="E100" s="151">
        <f>SUM(E96:E99)</f>
        <v>8</v>
      </c>
      <c r="F100" s="97"/>
      <c r="G100" s="96"/>
      <c r="H100" s="112"/>
      <c r="I100" s="114">
        <f>SUM(I95:I99)</f>
        <v>208000</v>
      </c>
      <c r="J100" s="151">
        <f>SUM(J96:J99)</f>
        <v>6</v>
      </c>
      <c r="K100" s="97"/>
      <c r="L100" s="96"/>
      <c r="M100" s="112"/>
      <c r="N100" s="114">
        <f>SUM(N95:N99)</f>
        <v>189270</v>
      </c>
      <c r="O100" s="151">
        <f>SUM(O96:O99)</f>
        <v>8</v>
      </c>
      <c r="P100" s="97"/>
      <c r="Q100" s="96"/>
      <c r="R100" s="112"/>
      <c r="S100" s="217">
        <f>SUM(S95:S99)</f>
        <v>187200</v>
      </c>
      <c r="T100" s="373"/>
      <c r="U100" s="373"/>
      <c r="V100" s="373"/>
      <c r="W100" s="373"/>
      <c r="X100" s="373"/>
      <c r="Y100" s="373"/>
      <c r="Z100" s="373"/>
      <c r="AA100" s="373"/>
      <c r="AB100" s="373"/>
      <c r="AC100" s="373"/>
    </row>
    <row r="101" spans="1:30" s="8" customFormat="1" ht="15" customHeight="1">
      <c r="A101" s="146"/>
      <c r="B101" s="242"/>
      <c r="C101" s="243"/>
      <c r="D101" s="244"/>
      <c r="E101" s="151"/>
      <c r="F101" s="97"/>
      <c r="G101" s="96"/>
      <c r="H101" s="112"/>
      <c r="I101" s="114"/>
      <c r="J101" s="151"/>
      <c r="K101" s="97"/>
      <c r="L101" s="96"/>
      <c r="M101" s="112"/>
      <c r="N101" s="114"/>
      <c r="O101" s="151"/>
      <c r="P101" s="97"/>
      <c r="Q101" s="96"/>
      <c r="R101" s="112"/>
      <c r="S101" s="217"/>
      <c r="T101" s="373"/>
      <c r="U101" s="373"/>
      <c r="V101" s="373"/>
      <c r="W101" s="373"/>
      <c r="X101" s="373"/>
      <c r="Y101" s="373"/>
      <c r="Z101" s="373"/>
      <c r="AA101" s="373"/>
      <c r="AB101" s="373"/>
      <c r="AC101" s="373"/>
    </row>
    <row r="102" spans="1:30" s="8" customFormat="1" ht="15" customHeight="1">
      <c r="A102" s="149" t="s">
        <v>103</v>
      </c>
      <c r="B102" s="316" t="s">
        <v>20</v>
      </c>
      <c r="C102" s="293"/>
      <c r="D102" s="294"/>
      <c r="E102" s="130"/>
      <c r="F102" s="97"/>
      <c r="G102" s="96"/>
      <c r="H102" s="112"/>
      <c r="I102" s="115"/>
      <c r="J102" s="130"/>
      <c r="K102" s="97"/>
      <c r="L102" s="96"/>
      <c r="M102" s="112"/>
      <c r="N102" s="115"/>
      <c r="O102" s="130"/>
      <c r="P102" s="97"/>
      <c r="Q102" s="96"/>
      <c r="R102" s="112"/>
      <c r="S102" s="218"/>
      <c r="T102" s="373"/>
      <c r="U102" s="373"/>
      <c r="V102" s="373"/>
      <c r="W102" s="373"/>
      <c r="X102" s="373"/>
      <c r="Y102" s="373"/>
      <c r="Z102" s="373"/>
      <c r="AA102" s="373"/>
      <c r="AB102" s="373"/>
      <c r="AC102" s="373"/>
    </row>
    <row r="103" spans="1:30" s="8" customFormat="1" ht="15" customHeight="1">
      <c r="A103" s="146"/>
      <c r="B103" s="321" t="s">
        <v>52</v>
      </c>
      <c r="C103" s="291"/>
      <c r="D103" s="292"/>
      <c r="E103" s="130"/>
      <c r="F103" s="97"/>
      <c r="G103" s="96"/>
      <c r="H103" s="112"/>
      <c r="I103" s="114">
        <f>(I107+I108+I109)*0.003</f>
        <v>6474.4049999999997</v>
      </c>
      <c r="J103" s="130"/>
      <c r="K103" s="97"/>
      <c r="L103" s="96"/>
      <c r="M103" s="112"/>
      <c r="N103" s="114">
        <f>(N107+N108+N109+N110)*0.003</f>
        <v>9662.3097749999997</v>
      </c>
      <c r="O103" s="130"/>
      <c r="P103" s="97"/>
      <c r="Q103" s="96"/>
      <c r="R103" s="112"/>
      <c r="S103" s="217">
        <f>(S107+S108+S109)*0.003</f>
        <v>10216.800000000001</v>
      </c>
      <c r="T103" s="373"/>
      <c r="U103" s="373"/>
      <c r="V103" s="373"/>
      <c r="W103" s="373"/>
      <c r="X103" s="373"/>
      <c r="Y103" s="373"/>
      <c r="Z103" s="373"/>
      <c r="AA103" s="373"/>
      <c r="AB103" s="373"/>
      <c r="AC103" s="373"/>
    </row>
    <row r="104" spans="1:30" s="8" customFormat="1" ht="15" customHeight="1">
      <c r="A104" s="149" t="s">
        <v>133</v>
      </c>
      <c r="B104" s="317" t="s">
        <v>108</v>
      </c>
      <c r="C104" s="318"/>
      <c r="D104" s="319"/>
      <c r="E104" s="130"/>
      <c r="F104" s="97"/>
      <c r="G104" s="96"/>
      <c r="H104" s="112"/>
      <c r="I104" s="114">
        <f>(I107+I108+I109)*0.05</f>
        <v>107906.75</v>
      </c>
      <c r="J104" s="130"/>
      <c r="K104" s="97"/>
      <c r="L104" s="96"/>
      <c r="M104" s="112"/>
      <c r="N104" s="114">
        <f>(N107+N108+N109)*0.05</f>
        <v>140033.47500000001</v>
      </c>
      <c r="O104" s="130"/>
      <c r="P104" s="97"/>
      <c r="Q104" s="96"/>
      <c r="R104" s="112"/>
      <c r="S104" s="217">
        <f>(S107+S108+S109)*0.05</f>
        <v>170280</v>
      </c>
      <c r="T104" s="373"/>
      <c r="U104" s="373"/>
      <c r="V104" s="373"/>
      <c r="W104" s="373"/>
      <c r="X104" s="373"/>
      <c r="Y104" s="373"/>
      <c r="Z104" s="373"/>
      <c r="AA104" s="373"/>
      <c r="AB104" s="373"/>
      <c r="AC104" s="373"/>
    </row>
    <row r="105" spans="1:30" s="8" customFormat="1" ht="15" customHeight="1">
      <c r="A105" s="146"/>
      <c r="B105" s="320"/>
      <c r="C105" s="291"/>
      <c r="D105" s="292"/>
      <c r="E105" s="130"/>
      <c r="F105" s="97"/>
      <c r="G105" s="96"/>
      <c r="H105" s="112"/>
      <c r="I105" s="109"/>
      <c r="J105" s="130"/>
      <c r="K105" s="97"/>
      <c r="L105" s="96"/>
      <c r="M105" s="112"/>
      <c r="N105" s="109"/>
      <c r="O105" s="130"/>
      <c r="P105" s="97"/>
      <c r="Q105" s="96"/>
      <c r="R105" s="112"/>
      <c r="S105" s="197"/>
      <c r="T105" s="373"/>
      <c r="U105" s="373"/>
      <c r="V105" s="373"/>
      <c r="W105" s="373"/>
      <c r="X105" s="373"/>
      <c r="Y105" s="373"/>
      <c r="Z105" s="373"/>
      <c r="AA105" s="373"/>
      <c r="AB105" s="373"/>
      <c r="AC105" s="373"/>
    </row>
    <row r="106" spans="1:30" s="8" customFormat="1" ht="15" customHeight="1">
      <c r="A106" s="146"/>
      <c r="B106" s="302" t="s">
        <v>53</v>
      </c>
      <c r="C106" s="303"/>
      <c r="D106" s="304"/>
      <c r="E106" s="130"/>
      <c r="F106" s="97"/>
      <c r="G106" s="96"/>
      <c r="H106" s="112"/>
      <c r="I106" s="109"/>
      <c r="J106" s="130"/>
      <c r="K106" s="97"/>
      <c r="L106" s="96"/>
      <c r="M106" s="112"/>
      <c r="N106" s="109"/>
      <c r="O106" s="130"/>
      <c r="P106" s="97"/>
      <c r="Q106" s="96"/>
      <c r="R106" s="112"/>
      <c r="S106" s="197"/>
      <c r="T106" s="373"/>
      <c r="U106" s="373"/>
      <c r="V106" s="373"/>
      <c r="W106" s="373"/>
      <c r="X106" s="373"/>
      <c r="Y106" s="373"/>
      <c r="Z106" s="373"/>
      <c r="AA106" s="373"/>
      <c r="AB106" s="373"/>
      <c r="AC106" s="373"/>
    </row>
    <row r="107" spans="1:30" s="8" customFormat="1" ht="15" customHeight="1">
      <c r="A107" s="146"/>
      <c r="B107" s="302" t="s">
        <v>54</v>
      </c>
      <c r="C107" s="322"/>
      <c r="D107" s="323"/>
      <c r="E107" s="130"/>
      <c r="F107" s="97"/>
      <c r="G107" s="96"/>
      <c r="H107" s="112"/>
      <c r="I107" s="117">
        <f>I37</f>
        <v>775550</v>
      </c>
      <c r="J107" s="130"/>
      <c r="K107" s="97"/>
      <c r="L107" s="96"/>
      <c r="M107" s="112"/>
      <c r="N107" s="117">
        <f>N37</f>
        <v>847462.5</v>
      </c>
      <c r="O107" s="130"/>
      <c r="P107" s="97"/>
      <c r="Q107" s="96"/>
      <c r="R107" s="112"/>
      <c r="S107" s="219">
        <f>S37</f>
        <v>1070160</v>
      </c>
      <c r="T107" s="373"/>
      <c r="U107" s="373"/>
      <c r="V107" s="373"/>
      <c r="W107" s="373"/>
      <c r="X107" s="373"/>
      <c r="Y107" s="373"/>
      <c r="Z107" s="373"/>
      <c r="AA107" s="373"/>
      <c r="AB107" s="373"/>
      <c r="AC107" s="373"/>
      <c r="AD107" s="168"/>
    </row>
    <row r="108" spans="1:30" s="8" customFormat="1" ht="15" customHeight="1">
      <c r="A108" s="146"/>
      <c r="B108" s="302" t="s">
        <v>55</v>
      </c>
      <c r="C108" s="303"/>
      <c r="D108" s="304"/>
      <c r="E108" s="130"/>
      <c r="F108" s="97"/>
      <c r="G108" s="96"/>
      <c r="H108" s="112"/>
      <c r="I108" s="114">
        <f>I41+I46+I50+I55+I60+I73</f>
        <v>641045</v>
      </c>
      <c r="J108" s="130"/>
      <c r="K108" s="97"/>
      <c r="L108" s="96"/>
      <c r="M108" s="112"/>
      <c r="N108" s="114">
        <f>N41+N46+N50+N55+N60+N73</f>
        <v>966289.5</v>
      </c>
      <c r="O108" s="130"/>
      <c r="P108" s="97"/>
      <c r="Q108" s="96"/>
      <c r="R108" s="112"/>
      <c r="S108" s="217">
        <f>S41+S46+S50+S55+S60+S73</f>
        <v>1197540</v>
      </c>
      <c r="T108" s="373"/>
      <c r="U108" s="373"/>
      <c r="V108" s="373"/>
      <c r="W108" s="373"/>
      <c r="X108" s="373"/>
      <c r="Y108" s="373"/>
      <c r="Z108" s="373"/>
      <c r="AA108" s="373"/>
      <c r="AB108" s="373"/>
      <c r="AC108" s="373"/>
      <c r="AD108" s="168"/>
    </row>
    <row r="109" spans="1:30" s="8" customFormat="1" ht="15" customHeight="1">
      <c r="A109" s="146"/>
      <c r="B109" s="302" t="s">
        <v>38</v>
      </c>
      <c r="C109" s="303"/>
      <c r="D109" s="304"/>
      <c r="E109" s="130"/>
      <c r="F109" s="97"/>
      <c r="G109" s="96"/>
      <c r="H109" s="112"/>
      <c r="I109" s="114">
        <f>I81+I92+I100</f>
        <v>741540</v>
      </c>
      <c r="J109" s="130"/>
      <c r="K109" s="97"/>
      <c r="L109" s="96"/>
      <c r="M109" s="112"/>
      <c r="N109" s="114">
        <f>N81+N92+N100</f>
        <v>986917.5</v>
      </c>
      <c r="O109" s="130"/>
      <c r="P109" s="97"/>
      <c r="Q109" s="96"/>
      <c r="R109" s="112"/>
      <c r="S109" s="217">
        <f>S81+S92+S100</f>
        <v>1137900</v>
      </c>
      <c r="T109" s="373"/>
      <c r="U109" s="373"/>
      <c r="V109" s="373"/>
      <c r="W109" s="373"/>
      <c r="X109" s="373"/>
      <c r="Y109" s="373"/>
      <c r="Z109" s="373"/>
      <c r="AA109" s="373"/>
      <c r="AB109" s="373"/>
      <c r="AC109" s="373"/>
      <c r="AD109" s="168"/>
    </row>
    <row r="110" spans="1:30" s="8" customFormat="1" ht="15" customHeight="1">
      <c r="A110" s="146"/>
      <c r="B110" s="302" t="s">
        <v>56</v>
      </c>
      <c r="C110" s="303"/>
      <c r="D110" s="304"/>
      <c r="E110" s="130"/>
      <c r="F110" s="97"/>
      <c r="G110" s="96"/>
      <c r="H110" s="112"/>
      <c r="I110" s="114">
        <f>(I107+I108+I109)*0.15</f>
        <v>323720.25</v>
      </c>
      <c r="J110" s="130"/>
      <c r="K110" s="97"/>
      <c r="L110" s="96"/>
      <c r="M110" s="112"/>
      <c r="N110" s="114">
        <f>(N107+N108+N109)*0.15</f>
        <v>420100.42499999999</v>
      </c>
      <c r="O110" s="130"/>
      <c r="P110" s="97"/>
      <c r="Q110" s="96"/>
      <c r="R110" s="112"/>
      <c r="S110" s="217">
        <f>(S107+S108+S109)*0.15</f>
        <v>510840</v>
      </c>
      <c r="T110" s="373"/>
      <c r="U110" s="373"/>
      <c r="V110" s="373"/>
      <c r="W110" s="373"/>
      <c r="X110" s="373"/>
      <c r="Y110" s="373"/>
      <c r="Z110" s="373"/>
      <c r="AA110" s="373"/>
      <c r="AB110" s="373"/>
      <c r="AC110" s="373"/>
      <c r="AD110" s="168"/>
    </row>
    <row r="111" spans="1:30" s="8" customFormat="1" ht="15" customHeight="1">
      <c r="A111" s="146"/>
      <c r="B111" s="305" t="s">
        <v>57</v>
      </c>
      <c r="C111" s="306"/>
      <c r="D111" s="307"/>
      <c r="E111" s="130"/>
      <c r="F111" s="97"/>
      <c r="G111" s="96"/>
      <c r="H111" s="112"/>
      <c r="I111" s="114">
        <f>SUM(I103:I110)</f>
        <v>2596236.4050000003</v>
      </c>
      <c r="J111" s="130"/>
      <c r="K111" s="97"/>
      <c r="L111" s="96"/>
      <c r="M111" s="112"/>
      <c r="N111" s="114">
        <f>SUM(N103:N110)</f>
        <v>3370465.7097749999</v>
      </c>
      <c r="O111" s="130"/>
      <c r="P111" s="97"/>
      <c r="Q111" s="96"/>
      <c r="R111" s="112"/>
      <c r="S111" s="217">
        <f>SUM(S103:S110)</f>
        <v>4096936.8</v>
      </c>
      <c r="T111" s="373"/>
      <c r="U111" s="373"/>
      <c r="V111" s="373"/>
      <c r="W111" s="373"/>
      <c r="X111" s="373"/>
      <c r="Y111" s="373"/>
      <c r="Z111" s="373"/>
      <c r="AA111" s="373"/>
      <c r="AB111" s="373"/>
      <c r="AC111" s="373"/>
    </row>
    <row r="112" spans="1:30" s="8" customFormat="1" ht="15" customHeight="1" thickBot="1">
      <c r="A112" s="146"/>
      <c r="B112" s="308" t="s">
        <v>58</v>
      </c>
      <c r="C112" s="309"/>
      <c r="D112" s="310"/>
      <c r="E112" s="309" t="s">
        <v>125</v>
      </c>
      <c r="F112" s="309"/>
      <c r="G112" s="309"/>
      <c r="H112" s="371"/>
      <c r="I112" s="109"/>
      <c r="J112" s="309" t="s">
        <v>142</v>
      </c>
      <c r="K112" s="309"/>
      <c r="L112" s="309"/>
      <c r="M112" s="371"/>
      <c r="N112" s="109"/>
      <c r="O112" s="309" t="s">
        <v>141</v>
      </c>
      <c r="P112" s="309"/>
      <c r="Q112" s="309"/>
      <c r="R112" s="371"/>
      <c r="S112" s="197"/>
      <c r="T112" s="373"/>
      <c r="U112" s="373"/>
      <c r="V112" s="373"/>
      <c r="W112" s="373"/>
      <c r="X112" s="373"/>
      <c r="Y112" s="373"/>
      <c r="Z112" s="373"/>
      <c r="AA112" s="373"/>
      <c r="AB112" s="373"/>
      <c r="AC112" s="373"/>
    </row>
    <row r="113" spans="1:29" s="8" customFormat="1" ht="22.5" customHeight="1" thickBot="1">
      <c r="A113" s="150"/>
      <c r="B113" s="311" t="s">
        <v>32</v>
      </c>
      <c r="C113" s="312"/>
      <c r="D113" s="313"/>
      <c r="E113" s="107"/>
      <c r="F113" s="105"/>
      <c r="G113" s="106"/>
      <c r="H113" s="116" t="s">
        <v>59</v>
      </c>
      <c r="I113" s="132">
        <f>I111</f>
        <v>2596236.4050000003</v>
      </c>
      <c r="J113" s="107"/>
      <c r="K113" s="105"/>
      <c r="L113" s="106"/>
      <c r="M113" s="116" t="s">
        <v>59</v>
      </c>
      <c r="N113" s="132">
        <f>N111</f>
        <v>3370465.7097749999</v>
      </c>
      <c r="O113" s="107"/>
      <c r="P113" s="105"/>
      <c r="Q113" s="106"/>
      <c r="R113" s="116" t="s">
        <v>59</v>
      </c>
      <c r="S113" s="132">
        <f>S111</f>
        <v>4096936.8</v>
      </c>
      <c r="T113" s="220"/>
      <c r="U113" s="221"/>
      <c r="V113" s="222"/>
      <c r="W113" s="223" t="s">
        <v>59</v>
      </c>
      <c r="X113" s="224">
        <f>X111</f>
        <v>0</v>
      </c>
      <c r="Y113" s="220"/>
      <c r="Z113" s="221"/>
      <c r="AA113" s="222"/>
      <c r="AB113" s="223" t="s">
        <v>59</v>
      </c>
      <c r="AC113" s="224">
        <f>AC111</f>
        <v>0</v>
      </c>
    </row>
    <row r="114" spans="1:29">
      <c r="A114" s="102"/>
      <c r="B114" s="103"/>
      <c r="C114" s="103"/>
      <c r="D114" s="103"/>
      <c r="E114" s="103"/>
      <c r="F114" s="103"/>
      <c r="G114" s="103"/>
      <c r="H114" s="103"/>
      <c r="I114" s="104"/>
      <c r="J114" s="103"/>
      <c r="K114" s="103"/>
      <c r="L114" s="103"/>
      <c r="M114" s="103"/>
      <c r="N114" s="104"/>
      <c r="O114" s="103"/>
      <c r="P114" s="103"/>
      <c r="Q114" s="103"/>
      <c r="R114" s="103"/>
      <c r="S114" s="104"/>
      <c r="T114" s="103"/>
      <c r="U114" s="103"/>
      <c r="V114" s="103"/>
      <c r="W114" s="103"/>
      <c r="X114" s="104"/>
      <c r="Y114" s="103"/>
      <c r="Z114" s="103"/>
      <c r="AA114" s="103"/>
      <c r="AB114" s="103"/>
      <c r="AC114" s="104"/>
    </row>
    <row r="115" spans="1:29">
      <c r="A115" s="314" t="s">
        <v>11</v>
      </c>
      <c r="B115" s="315"/>
      <c r="C115" s="315"/>
      <c r="D115" s="103"/>
      <c r="E115" s="103"/>
      <c r="F115" s="103"/>
      <c r="G115" s="103"/>
      <c r="H115" s="103"/>
      <c r="I115" s="104"/>
      <c r="J115" s="103"/>
      <c r="K115" s="103"/>
      <c r="L115" s="103"/>
      <c r="M115" s="103"/>
      <c r="N115" s="104"/>
      <c r="O115" s="103"/>
      <c r="P115" s="103"/>
      <c r="Q115" s="103"/>
      <c r="R115" s="103"/>
      <c r="S115" s="104"/>
      <c r="T115" s="103"/>
      <c r="U115" s="103"/>
      <c r="V115" s="103"/>
      <c r="W115" s="103"/>
      <c r="X115" s="104"/>
      <c r="Y115" s="103"/>
      <c r="Z115" s="103"/>
      <c r="AA115" s="103"/>
      <c r="AB115" s="103"/>
      <c r="AC115" s="104"/>
    </row>
    <row r="116" spans="1:29">
      <c r="A116" s="102"/>
      <c r="B116" s="103"/>
      <c r="C116" s="103"/>
      <c r="D116" s="103"/>
      <c r="E116" s="103"/>
      <c r="F116" s="103"/>
      <c r="G116" s="103"/>
      <c r="H116" s="103"/>
      <c r="I116" s="104"/>
      <c r="J116" s="103"/>
      <c r="K116" s="103"/>
      <c r="L116" s="103"/>
      <c r="M116" s="103"/>
      <c r="N116" s="104"/>
      <c r="O116" s="103"/>
      <c r="P116" s="103"/>
      <c r="Q116" s="103"/>
      <c r="R116" s="103"/>
      <c r="S116" s="104"/>
      <c r="T116" s="103"/>
      <c r="U116" s="103"/>
      <c r="V116" s="103"/>
      <c r="W116" s="103"/>
      <c r="X116" s="104"/>
      <c r="Y116" s="103"/>
      <c r="Z116" s="103"/>
      <c r="AA116" s="103"/>
      <c r="AB116" s="103"/>
      <c r="AC116" s="104"/>
    </row>
    <row r="117" spans="1:29">
      <c r="A117" s="300" t="s">
        <v>40</v>
      </c>
      <c r="B117" s="301"/>
      <c r="C117" s="301"/>
      <c r="D117" s="103"/>
      <c r="E117" s="103"/>
      <c r="F117" s="103"/>
      <c r="G117" s="103"/>
      <c r="H117" s="103"/>
      <c r="I117" s="104"/>
      <c r="J117" s="103"/>
      <c r="K117" s="103"/>
      <c r="L117" s="103"/>
      <c r="M117" s="103"/>
      <c r="N117" s="104"/>
      <c r="O117" s="103"/>
      <c r="P117" s="103"/>
      <c r="Q117" s="103"/>
      <c r="R117" s="103"/>
      <c r="S117" s="104"/>
      <c r="T117" s="103"/>
      <c r="U117" s="103"/>
      <c r="V117" s="103"/>
      <c r="W117" s="103"/>
      <c r="X117" s="104"/>
      <c r="Y117" s="103"/>
      <c r="Z117" s="103"/>
      <c r="AA117" s="103"/>
      <c r="AB117" s="103"/>
      <c r="AC117" s="104"/>
    </row>
    <row r="118" spans="1:29">
      <c r="A118" s="14" t="s">
        <v>68</v>
      </c>
      <c r="B118" s="16"/>
      <c r="C118" s="16"/>
      <c r="D118" s="152"/>
      <c r="E118" s="9"/>
      <c r="F118" s="9"/>
      <c r="G118" s="9"/>
      <c r="H118" s="10"/>
      <c r="I118" s="11" t="s">
        <v>60</v>
      </c>
      <c r="J118" s="9"/>
      <c r="K118" s="9"/>
      <c r="L118" s="9"/>
      <c r="M118" s="10"/>
      <c r="N118" s="11" t="s">
        <v>60</v>
      </c>
      <c r="O118" s="9"/>
      <c r="P118" s="9"/>
      <c r="Q118" s="9"/>
      <c r="R118" s="10"/>
      <c r="S118" s="11" t="s">
        <v>60</v>
      </c>
      <c r="T118" s="9"/>
      <c r="U118" s="9"/>
      <c r="V118" s="9"/>
      <c r="W118" s="10"/>
      <c r="X118" s="11" t="s">
        <v>60</v>
      </c>
      <c r="Y118" s="9"/>
      <c r="Z118" s="9"/>
      <c r="AA118" s="9"/>
      <c r="AB118" s="10"/>
      <c r="AC118" s="11" t="s">
        <v>60</v>
      </c>
    </row>
    <row r="119" spans="1:29">
      <c r="E119" s="9"/>
      <c r="F119" s="9"/>
      <c r="G119" s="9"/>
      <c r="H119" s="10"/>
      <c r="I119" s="11"/>
      <c r="J119" s="9"/>
      <c r="K119" s="9"/>
      <c r="L119" s="9"/>
      <c r="M119" s="10"/>
      <c r="N119" s="11"/>
      <c r="O119" s="9"/>
      <c r="P119" s="9"/>
      <c r="Q119" s="9"/>
      <c r="R119" s="10"/>
      <c r="S119" s="11"/>
      <c r="T119" s="9"/>
      <c r="U119" s="9"/>
      <c r="V119" s="9"/>
      <c r="W119" s="10"/>
      <c r="X119" s="11"/>
      <c r="Y119" s="9"/>
      <c r="Z119" s="9"/>
      <c r="AA119" s="9"/>
      <c r="AB119" s="10"/>
      <c r="AC119" s="11"/>
    </row>
    <row r="120" spans="1:29">
      <c r="A120" t="s">
        <v>29</v>
      </c>
      <c r="B120" s="16"/>
      <c r="C120" s="16"/>
      <c r="D120" s="16"/>
      <c r="E120" s="9"/>
      <c r="F120" s="9"/>
      <c r="G120" s="9"/>
      <c r="H120" s="10"/>
      <c r="I120" s="11"/>
      <c r="J120" s="9"/>
      <c r="K120" s="9"/>
      <c r="L120" s="9"/>
      <c r="M120" s="10"/>
      <c r="N120" s="11"/>
      <c r="O120" s="9"/>
      <c r="P120" s="9"/>
      <c r="Q120" s="9"/>
      <c r="R120" s="10"/>
      <c r="S120" s="11"/>
      <c r="T120" s="9"/>
      <c r="U120" s="9"/>
      <c r="V120" s="9"/>
      <c r="W120" s="10"/>
      <c r="X120" s="11"/>
      <c r="Y120" s="9"/>
      <c r="Z120" s="9"/>
      <c r="AA120" s="9"/>
      <c r="AB120" s="10"/>
      <c r="AC120" s="11"/>
    </row>
    <row r="121" spans="1:29">
      <c r="A121"/>
      <c r="B121"/>
      <c r="C121"/>
      <c r="D121"/>
      <c r="E121" s="9"/>
      <c r="F121" s="9"/>
      <c r="G121" s="9"/>
      <c r="H121" s="10"/>
      <c r="I121" s="11"/>
      <c r="J121" s="9"/>
      <c r="K121" s="9"/>
      <c r="L121" s="9"/>
      <c r="M121" s="10"/>
      <c r="N121" s="11"/>
      <c r="O121" s="9"/>
      <c r="P121" s="9"/>
      <c r="Q121" s="9"/>
      <c r="R121" s="10"/>
      <c r="S121" s="11"/>
      <c r="T121" s="9"/>
      <c r="U121" s="9"/>
      <c r="V121" s="9"/>
      <c r="W121" s="10"/>
      <c r="X121" s="11"/>
      <c r="Y121" s="9"/>
      <c r="Z121" s="9"/>
      <c r="AA121" s="9"/>
      <c r="AB121" s="10"/>
      <c r="AC121" s="11"/>
    </row>
    <row r="122" spans="1:29">
      <c r="A122" s="23" t="s">
        <v>87</v>
      </c>
      <c r="B122"/>
      <c r="C122"/>
      <c r="D122" s="40"/>
      <c r="E122" s="9"/>
      <c r="F122" s="9"/>
      <c r="G122" s="9"/>
      <c r="H122" s="10"/>
      <c r="I122" s="11"/>
      <c r="J122" s="9"/>
      <c r="K122" s="9"/>
      <c r="L122" s="9"/>
      <c r="M122" s="10"/>
      <c r="N122" s="11"/>
      <c r="O122" s="9"/>
      <c r="P122" s="9"/>
      <c r="Q122" s="9"/>
      <c r="R122" s="10"/>
      <c r="S122" s="11"/>
      <c r="T122" s="9"/>
      <c r="U122" s="9"/>
      <c r="V122" s="9"/>
      <c r="W122" s="10"/>
      <c r="X122" s="11"/>
      <c r="Y122" s="9"/>
      <c r="Z122" s="9"/>
      <c r="AA122" s="9"/>
      <c r="AB122" s="10"/>
      <c r="AC122" s="11"/>
    </row>
    <row r="123" spans="1:29">
      <c r="A123" t="s">
        <v>67</v>
      </c>
      <c r="B123"/>
      <c r="C123"/>
      <c r="D123" s="153"/>
      <c r="E123" s="9"/>
      <c r="F123" s="9"/>
      <c r="G123" s="9"/>
      <c r="H123" s="10"/>
      <c r="I123" s="11"/>
      <c r="J123" s="9"/>
      <c r="K123" s="9"/>
      <c r="L123" s="9"/>
      <c r="M123" s="10"/>
      <c r="N123" s="11"/>
      <c r="O123" s="9"/>
      <c r="P123" s="9"/>
      <c r="Q123" s="9"/>
      <c r="R123" s="10"/>
      <c r="S123" s="11"/>
      <c r="T123" s="9"/>
      <c r="U123" s="9"/>
      <c r="V123" s="9"/>
      <c r="W123" s="10"/>
      <c r="X123" s="11"/>
      <c r="Y123" s="9"/>
      <c r="Z123" s="9"/>
      <c r="AA123" s="9"/>
      <c r="AB123" s="10"/>
      <c r="AC123" s="11"/>
    </row>
    <row r="124" spans="1:29">
      <c r="E124" s="9"/>
      <c r="F124" s="9"/>
      <c r="G124" s="9"/>
      <c r="H124" s="10"/>
      <c r="I124" s="11"/>
      <c r="J124" s="9"/>
      <c r="K124" s="9"/>
      <c r="L124" s="9"/>
      <c r="M124" s="10"/>
      <c r="N124" s="11"/>
      <c r="O124" s="9"/>
      <c r="P124" s="9"/>
      <c r="Q124" s="9"/>
      <c r="R124" s="10"/>
      <c r="S124" s="11"/>
      <c r="T124" s="9"/>
      <c r="U124" s="9"/>
      <c r="V124" s="9"/>
      <c r="W124" s="10"/>
      <c r="X124" s="11"/>
      <c r="Y124" s="9"/>
      <c r="Z124" s="9"/>
      <c r="AA124" s="9"/>
      <c r="AB124" s="10"/>
      <c r="AC124" s="11"/>
    </row>
    <row r="125" spans="1:29">
      <c r="E125" s="2"/>
      <c r="F125" s="2"/>
      <c r="G125" s="13"/>
      <c r="H125" s="3"/>
      <c r="I125" s="3"/>
      <c r="J125" s="2"/>
      <c r="K125" s="2"/>
      <c r="L125" s="13"/>
      <c r="M125" s="3"/>
      <c r="N125" s="3"/>
      <c r="O125" s="2"/>
      <c r="P125" s="2"/>
      <c r="Q125" s="13"/>
      <c r="R125" s="3"/>
      <c r="S125" s="3"/>
      <c r="T125" s="2"/>
      <c r="U125" s="2"/>
      <c r="V125" s="13"/>
      <c r="W125" s="3"/>
      <c r="X125" s="3"/>
      <c r="Y125" s="2"/>
      <c r="Z125" s="2"/>
      <c r="AA125" s="13"/>
      <c r="AB125" s="3"/>
      <c r="AC125" s="3"/>
    </row>
    <row r="126" spans="1:29">
      <c r="E126" s="13"/>
      <c r="F126" s="13"/>
      <c r="G126" s="13"/>
      <c r="H126" s="3"/>
      <c r="I126" s="3"/>
      <c r="J126" s="13"/>
      <c r="K126" s="13"/>
      <c r="L126" s="13"/>
      <c r="M126" s="3"/>
      <c r="N126" s="3"/>
      <c r="O126" s="13"/>
      <c r="P126" s="13"/>
      <c r="Q126" s="13"/>
      <c r="R126" s="3"/>
      <c r="S126" s="3"/>
      <c r="T126" s="13"/>
      <c r="U126" s="13"/>
      <c r="V126" s="13"/>
      <c r="W126" s="3"/>
      <c r="X126" s="3"/>
      <c r="Y126" s="13"/>
      <c r="Z126" s="13"/>
      <c r="AA126" s="13"/>
      <c r="AB126" s="3"/>
      <c r="AC126" s="3"/>
    </row>
    <row r="127" spans="1:29">
      <c r="E127" s="13"/>
      <c r="F127" s="13"/>
      <c r="G127" s="13"/>
      <c r="H127" s="3"/>
      <c r="I127" s="3"/>
      <c r="J127" s="13"/>
      <c r="K127" s="13"/>
      <c r="L127" s="13"/>
      <c r="M127" s="3"/>
      <c r="N127" s="3"/>
      <c r="O127" s="13"/>
      <c r="P127" s="13"/>
      <c r="Q127" s="13"/>
      <c r="R127" s="3"/>
      <c r="S127" s="3"/>
      <c r="T127" s="13"/>
      <c r="U127" s="13"/>
      <c r="V127" s="13"/>
      <c r="W127" s="3"/>
      <c r="X127" s="3"/>
      <c r="Y127" s="13"/>
      <c r="Z127" s="13"/>
      <c r="AA127" s="13"/>
      <c r="AB127" s="3"/>
      <c r="AC127" s="3"/>
    </row>
    <row r="128" spans="1:29">
      <c r="E128" s="2"/>
      <c r="F128" s="2"/>
      <c r="G128" s="13"/>
      <c r="H128" s="3"/>
      <c r="I128" s="3"/>
      <c r="J128" s="2"/>
      <c r="K128" s="2"/>
      <c r="L128" s="13"/>
      <c r="M128" s="3"/>
      <c r="N128" s="3"/>
      <c r="O128" s="2"/>
      <c r="P128" s="2"/>
      <c r="Q128" s="13"/>
      <c r="R128" s="3"/>
      <c r="S128" s="3"/>
      <c r="T128" s="2"/>
      <c r="U128" s="2"/>
      <c r="V128" s="13"/>
      <c r="W128" s="3"/>
      <c r="X128" s="3"/>
      <c r="Y128" s="2"/>
      <c r="Z128" s="2"/>
      <c r="AA128" s="13"/>
      <c r="AB128" s="3"/>
      <c r="AC128" s="3"/>
    </row>
    <row r="129" spans="5:29">
      <c r="E129" s="2"/>
      <c r="F129" s="2"/>
      <c r="G129" s="13"/>
      <c r="H129" s="3"/>
      <c r="I129" s="3"/>
      <c r="J129" s="2"/>
      <c r="K129" s="2"/>
      <c r="L129" s="13"/>
      <c r="M129" s="3"/>
      <c r="N129" s="3"/>
      <c r="O129" s="2"/>
      <c r="P129" s="2"/>
      <c r="Q129" s="13"/>
      <c r="R129" s="3"/>
      <c r="S129" s="3"/>
      <c r="T129" s="2"/>
      <c r="U129" s="2"/>
      <c r="V129" s="13"/>
      <c r="W129" s="3"/>
      <c r="X129" s="3"/>
      <c r="Y129" s="2"/>
      <c r="Z129" s="2"/>
      <c r="AA129" s="13"/>
      <c r="AB129" s="3"/>
      <c r="AC129" s="3"/>
    </row>
  </sheetData>
  <mergeCells count="132">
    <mergeCell ref="A117:C117"/>
    <mergeCell ref="B112:D112"/>
    <mergeCell ref="E112:H112"/>
    <mergeCell ref="J112:M112"/>
    <mergeCell ref="O112:R112"/>
    <mergeCell ref="B113:D113"/>
    <mergeCell ref="A115:C115"/>
    <mergeCell ref="B106:D106"/>
    <mergeCell ref="B107:D107"/>
    <mergeCell ref="B108:D108"/>
    <mergeCell ref="B109:D109"/>
    <mergeCell ref="B110:D110"/>
    <mergeCell ref="B111:D111"/>
    <mergeCell ref="B99:D99"/>
    <mergeCell ref="B100:D100"/>
    <mergeCell ref="B102:D102"/>
    <mergeCell ref="B103:D103"/>
    <mergeCell ref="B104:D104"/>
    <mergeCell ref="B105:D105"/>
    <mergeCell ref="B92:D92"/>
    <mergeCell ref="B94:D94"/>
    <mergeCell ref="B95:D95"/>
    <mergeCell ref="B96:D96"/>
    <mergeCell ref="B97:D97"/>
    <mergeCell ref="B98:D98"/>
    <mergeCell ref="B85:D85"/>
    <mergeCell ref="B86:D86"/>
    <mergeCell ref="B87:D87"/>
    <mergeCell ref="B88:D88"/>
    <mergeCell ref="B89:D89"/>
    <mergeCell ref="B91:D91"/>
    <mergeCell ref="B77:D77"/>
    <mergeCell ref="B79:D79"/>
    <mergeCell ref="B80:D80"/>
    <mergeCell ref="B81:D81"/>
    <mergeCell ref="B83:D83"/>
    <mergeCell ref="B84:D84"/>
    <mergeCell ref="B71:D71"/>
    <mergeCell ref="B72:D72"/>
    <mergeCell ref="B73:D73"/>
    <mergeCell ref="B75:D75"/>
    <mergeCell ref="B76:D76"/>
    <mergeCell ref="B64:D64"/>
    <mergeCell ref="B65:D65"/>
    <mergeCell ref="B66:D66"/>
    <mergeCell ref="B67:D67"/>
    <mergeCell ref="B68:D68"/>
    <mergeCell ref="B69:D69"/>
    <mergeCell ref="B62:D62"/>
    <mergeCell ref="B63:D63"/>
    <mergeCell ref="B49:D49"/>
    <mergeCell ref="B50:D50"/>
    <mergeCell ref="B52:D52"/>
    <mergeCell ref="B53:D53"/>
    <mergeCell ref="B54:D54"/>
    <mergeCell ref="B55:D55"/>
    <mergeCell ref="B70:D70"/>
    <mergeCell ref="B34:D34"/>
    <mergeCell ref="B35:D35"/>
    <mergeCell ref="B37:D37"/>
    <mergeCell ref="B39:D39"/>
    <mergeCell ref="B40:D40"/>
    <mergeCell ref="B57:D57"/>
    <mergeCell ref="B58:D58"/>
    <mergeCell ref="B59:D59"/>
    <mergeCell ref="B60:D60"/>
    <mergeCell ref="AB11:AB12"/>
    <mergeCell ref="AC11:AC12"/>
    <mergeCell ref="B13:D13"/>
    <mergeCell ref="T13:X112"/>
    <mergeCell ref="Y13:AC112"/>
    <mergeCell ref="B14:D14"/>
    <mergeCell ref="B15:D15"/>
    <mergeCell ref="B17:D17"/>
    <mergeCell ref="B18:D18"/>
    <mergeCell ref="U11:U12"/>
    <mergeCell ref="V11:V12"/>
    <mergeCell ref="W11:W12"/>
    <mergeCell ref="X11:X12"/>
    <mergeCell ref="Y11:Y12"/>
    <mergeCell ref="Z11:Z12"/>
    <mergeCell ref="O11:O12"/>
    <mergeCell ref="P11:P12"/>
    <mergeCell ref="B41:D41"/>
    <mergeCell ref="B43:D43"/>
    <mergeCell ref="B44:D44"/>
    <mergeCell ref="B45:D45"/>
    <mergeCell ref="B46:D46"/>
    <mergeCell ref="B48:D48"/>
    <mergeCell ref="B33:D33"/>
    <mergeCell ref="M11:M12"/>
    <mergeCell ref="N11:N12"/>
    <mergeCell ref="B26:D26"/>
    <mergeCell ref="B27:D27"/>
    <mergeCell ref="B28:D28"/>
    <mergeCell ref="B29:D29"/>
    <mergeCell ref="B30:D30"/>
    <mergeCell ref="B31:D31"/>
    <mergeCell ref="AA11:AA12"/>
    <mergeCell ref="A11:A12"/>
    <mergeCell ref="B11:D12"/>
    <mergeCell ref="E11:E12"/>
    <mergeCell ref="F11:F12"/>
    <mergeCell ref="G11:G12"/>
    <mergeCell ref="H11:H12"/>
    <mergeCell ref="D7:Z7"/>
    <mergeCell ref="AB7:AC7"/>
    <mergeCell ref="D8:Z8"/>
    <mergeCell ref="AB8:AC8"/>
    <mergeCell ref="D9:Z9"/>
    <mergeCell ref="E10:I10"/>
    <mergeCell ref="J10:N10"/>
    <mergeCell ref="O10:S10"/>
    <mergeCell ref="T10:X10"/>
    <mergeCell ref="Y10:AC10"/>
    <mergeCell ref="Q11:Q12"/>
    <mergeCell ref="R11:R12"/>
    <mergeCell ref="S11:S12"/>
    <mergeCell ref="T11:T12"/>
    <mergeCell ref="I11:I12"/>
    <mergeCell ref="J11:J12"/>
    <mergeCell ref="K11:K12"/>
    <mergeCell ref="L11:L12"/>
    <mergeCell ref="A1:C4"/>
    <mergeCell ref="D1:Z2"/>
    <mergeCell ref="AA1:AC4"/>
    <mergeCell ref="D3:Z4"/>
    <mergeCell ref="H6:I6"/>
    <mergeCell ref="M6:N6"/>
    <mergeCell ref="R6:S6"/>
    <mergeCell ref="W6:X6"/>
    <mergeCell ref="AB6:AC6"/>
  </mergeCells>
  <printOptions horizontalCentered="1" verticalCentered="1"/>
  <pageMargins left="0" right="0" top="0" bottom="0" header="0.3" footer="0.3"/>
  <pageSetup paperSize="8" scale="3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141"/>
  <sheetViews>
    <sheetView view="pageBreakPreview" topLeftCell="D1" zoomScale="60" zoomScaleNormal="70" workbookViewId="0">
      <pane ySplit="13" topLeftCell="A59" activePane="bottomLeft" state="frozen"/>
      <selection pane="bottomLeft" activeCell="T14" sqref="T14:X124"/>
    </sheetView>
  </sheetViews>
  <sheetFormatPr defaultRowHeight="15"/>
  <cols>
    <col min="1" max="1" width="6.8554687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570312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6.570312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6.570312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6.570312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345"/>
      <c r="B1" s="346"/>
      <c r="C1" s="347"/>
      <c r="D1" s="384" t="s">
        <v>75</v>
      </c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45"/>
      <c r="AB1" s="346"/>
      <c r="AC1" s="347"/>
    </row>
    <row r="2" spans="1:30">
      <c r="A2" s="348"/>
      <c r="B2" s="349"/>
      <c r="C2" s="350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48"/>
      <c r="AB2" s="349"/>
      <c r="AC2" s="350"/>
    </row>
    <row r="3" spans="1:30">
      <c r="A3" s="348"/>
      <c r="B3" s="349"/>
      <c r="C3" s="350"/>
      <c r="D3" s="385" t="s">
        <v>76</v>
      </c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48"/>
      <c r="AB3" s="349"/>
      <c r="AC3" s="350"/>
    </row>
    <row r="4" spans="1:30" ht="13.5" customHeight="1">
      <c r="A4" s="351"/>
      <c r="B4" s="352"/>
      <c r="C4" s="353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51"/>
      <c r="AB4" s="352"/>
      <c r="AC4" s="353"/>
    </row>
    <row r="5" spans="1:30" ht="10.5" customHeight="1">
      <c r="A5" s="155"/>
      <c r="B5" s="156"/>
      <c r="C5" s="156"/>
      <c r="D5" s="156"/>
      <c r="E5" s="263"/>
      <c r="F5" s="263"/>
      <c r="G5" s="263"/>
      <c r="H5" s="157"/>
      <c r="I5" s="209"/>
      <c r="J5" s="263"/>
      <c r="K5" s="263"/>
      <c r="L5" s="263"/>
      <c r="M5" s="157"/>
      <c r="N5" s="209"/>
      <c r="O5" s="263"/>
      <c r="P5" s="263"/>
      <c r="Q5" s="263"/>
      <c r="R5" s="157"/>
      <c r="S5" s="209"/>
      <c r="T5" s="263"/>
      <c r="U5" s="263"/>
      <c r="V5" s="263"/>
      <c r="W5" s="157"/>
      <c r="X5" s="209"/>
      <c r="Y5" s="263"/>
      <c r="Z5" s="263"/>
      <c r="AA5" s="263"/>
      <c r="AB5" s="157"/>
      <c r="AC5" s="158"/>
    </row>
    <row r="6" spans="1:30" ht="17.25" customHeight="1">
      <c r="A6" s="159" t="s">
        <v>77</v>
      </c>
      <c r="B6" s="156"/>
      <c r="C6" s="160"/>
      <c r="D6" s="161"/>
      <c r="E6" s="161"/>
      <c r="F6" s="161"/>
      <c r="G6" s="162"/>
      <c r="H6" s="343"/>
      <c r="I6" s="344"/>
      <c r="J6" s="161"/>
      <c r="K6" s="161"/>
      <c r="L6" s="162"/>
      <c r="M6" s="343"/>
      <c r="N6" s="344"/>
      <c r="O6" s="161"/>
      <c r="P6" s="161"/>
      <c r="Q6" s="162"/>
      <c r="R6" s="343"/>
      <c r="S6" s="344"/>
      <c r="T6" s="161"/>
      <c r="U6" s="161"/>
      <c r="V6" s="162"/>
      <c r="W6" s="343"/>
      <c r="X6" s="344"/>
      <c r="Y6" s="161"/>
      <c r="Z6" s="161"/>
      <c r="AA6" s="162" t="s">
        <v>78</v>
      </c>
      <c r="AB6" s="343">
        <v>45244</v>
      </c>
      <c r="AC6" s="374"/>
    </row>
    <row r="7" spans="1:30" ht="111" customHeight="1">
      <c r="A7" s="163"/>
      <c r="B7" s="156"/>
      <c r="C7" s="160"/>
      <c r="D7" s="344" t="s">
        <v>151</v>
      </c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263"/>
      <c r="AB7" s="375"/>
      <c r="AC7" s="376"/>
    </row>
    <row r="8" spans="1:30" ht="17.25" customHeight="1">
      <c r="A8" s="159" t="s">
        <v>79</v>
      </c>
      <c r="B8" s="156"/>
      <c r="C8" s="160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263" t="s">
        <v>80</v>
      </c>
      <c r="AB8" s="377"/>
      <c r="AC8" s="378"/>
    </row>
    <row r="9" spans="1:30" ht="17.25" customHeight="1">
      <c r="A9" s="159"/>
      <c r="B9" s="156"/>
      <c r="C9" s="160"/>
      <c r="D9" s="386" t="s">
        <v>153</v>
      </c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278"/>
      <c r="AB9" s="210"/>
      <c r="AC9" s="211"/>
    </row>
    <row r="10" spans="1:30" ht="17.25" customHeight="1">
      <c r="A10" s="159"/>
      <c r="B10" s="156"/>
      <c r="C10" s="160"/>
      <c r="D10" s="386"/>
      <c r="E10" s="386"/>
      <c r="F10" s="386"/>
      <c r="G10" s="386"/>
      <c r="H10" s="386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86"/>
      <c r="Z10" s="386"/>
      <c r="AA10" s="263"/>
      <c r="AB10" s="210"/>
      <c r="AC10" s="211"/>
    </row>
    <row r="11" spans="1:30" ht="15.75" customHeight="1">
      <c r="A11" s="164"/>
      <c r="B11" s="165"/>
      <c r="C11" s="166"/>
      <c r="D11" s="167"/>
      <c r="E11" s="372" t="s">
        <v>134</v>
      </c>
      <c r="F11" s="372"/>
      <c r="G11" s="372"/>
      <c r="H11" s="372"/>
      <c r="I11" s="372"/>
      <c r="J11" s="372" t="s">
        <v>135</v>
      </c>
      <c r="K11" s="372"/>
      <c r="L11" s="372"/>
      <c r="M11" s="372"/>
      <c r="N11" s="372"/>
      <c r="O11" s="372" t="s">
        <v>136</v>
      </c>
      <c r="P11" s="372"/>
      <c r="Q11" s="372"/>
      <c r="R11" s="372"/>
      <c r="S11" s="372"/>
      <c r="T11" s="372" t="s">
        <v>137</v>
      </c>
      <c r="U11" s="372"/>
      <c r="V11" s="372"/>
      <c r="W11" s="372"/>
      <c r="X11" s="372"/>
      <c r="Y11" s="372" t="s">
        <v>139</v>
      </c>
      <c r="Z11" s="372"/>
      <c r="AA11" s="372"/>
      <c r="AB11" s="372"/>
      <c r="AC11" s="372"/>
    </row>
    <row r="12" spans="1:30" ht="15" customHeight="1">
      <c r="A12" s="331" t="s">
        <v>4</v>
      </c>
      <c r="B12" s="333" t="s">
        <v>5</v>
      </c>
      <c r="C12" s="334"/>
      <c r="D12" s="335"/>
      <c r="E12" s="339" t="s">
        <v>8</v>
      </c>
      <c r="F12" s="341" t="s">
        <v>33</v>
      </c>
      <c r="G12" s="334" t="s">
        <v>34</v>
      </c>
      <c r="H12" s="362" t="s">
        <v>6</v>
      </c>
      <c r="I12" s="364" t="s">
        <v>7</v>
      </c>
      <c r="J12" s="339" t="s">
        <v>8</v>
      </c>
      <c r="K12" s="341" t="s">
        <v>33</v>
      </c>
      <c r="L12" s="334" t="s">
        <v>34</v>
      </c>
      <c r="M12" s="362" t="s">
        <v>6</v>
      </c>
      <c r="N12" s="364" t="s">
        <v>7</v>
      </c>
      <c r="O12" s="339" t="s">
        <v>8</v>
      </c>
      <c r="P12" s="341" t="s">
        <v>33</v>
      </c>
      <c r="Q12" s="334" t="s">
        <v>34</v>
      </c>
      <c r="R12" s="362" t="s">
        <v>6</v>
      </c>
      <c r="S12" s="364" t="s">
        <v>7</v>
      </c>
      <c r="T12" s="339" t="s">
        <v>8</v>
      </c>
      <c r="U12" s="341" t="s">
        <v>33</v>
      </c>
      <c r="V12" s="334" t="s">
        <v>34</v>
      </c>
      <c r="W12" s="362" t="s">
        <v>6</v>
      </c>
      <c r="X12" s="364" t="s">
        <v>7</v>
      </c>
      <c r="Y12" s="339" t="s">
        <v>8</v>
      </c>
      <c r="Z12" s="341" t="s">
        <v>33</v>
      </c>
      <c r="AA12" s="334" t="s">
        <v>34</v>
      </c>
      <c r="AB12" s="362" t="s">
        <v>6</v>
      </c>
      <c r="AC12" s="364" t="s">
        <v>7</v>
      </c>
    </row>
    <row r="13" spans="1:30" s="8" customFormat="1" ht="15" customHeight="1" thickBot="1">
      <c r="A13" s="332"/>
      <c r="B13" s="336"/>
      <c r="C13" s="337"/>
      <c r="D13" s="338"/>
      <c r="E13" s="340"/>
      <c r="F13" s="342"/>
      <c r="G13" s="337"/>
      <c r="H13" s="363"/>
      <c r="I13" s="365"/>
      <c r="J13" s="340"/>
      <c r="K13" s="342"/>
      <c r="L13" s="337"/>
      <c r="M13" s="363"/>
      <c r="N13" s="365"/>
      <c r="O13" s="340"/>
      <c r="P13" s="342"/>
      <c r="Q13" s="337"/>
      <c r="R13" s="363"/>
      <c r="S13" s="365"/>
      <c r="T13" s="379"/>
      <c r="U13" s="380"/>
      <c r="V13" s="381"/>
      <c r="W13" s="382"/>
      <c r="X13" s="383"/>
      <c r="Y13" s="379"/>
      <c r="Z13" s="380"/>
      <c r="AA13" s="381"/>
      <c r="AB13" s="382"/>
      <c r="AC13" s="383"/>
    </row>
    <row r="14" spans="1:30" s="8" customFormat="1" ht="15.75" customHeight="1">
      <c r="A14" s="142" t="s">
        <v>18</v>
      </c>
      <c r="B14" s="366" t="s">
        <v>17</v>
      </c>
      <c r="C14" s="367"/>
      <c r="D14" s="368"/>
      <c r="E14" s="125"/>
      <c r="F14" s="120"/>
      <c r="G14" s="120"/>
      <c r="H14" s="121"/>
      <c r="I14" s="122"/>
      <c r="J14" s="125"/>
      <c r="K14" s="120"/>
      <c r="L14" s="120"/>
      <c r="M14" s="121"/>
      <c r="N14" s="122"/>
      <c r="O14" s="125"/>
      <c r="P14" s="120"/>
      <c r="Q14" s="120"/>
      <c r="R14" s="121"/>
      <c r="S14" s="213"/>
      <c r="T14" s="373" t="s">
        <v>138</v>
      </c>
      <c r="U14" s="373"/>
      <c r="V14" s="373"/>
      <c r="W14" s="373"/>
      <c r="X14" s="373"/>
      <c r="Y14" s="373" t="s">
        <v>138</v>
      </c>
      <c r="Z14" s="373"/>
      <c r="AA14" s="373"/>
      <c r="AB14" s="373"/>
      <c r="AC14" s="373"/>
    </row>
    <row r="15" spans="1:30" s="8" customFormat="1">
      <c r="A15" s="143">
        <v>1</v>
      </c>
      <c r="B15" s="321" t="s">
        <v>112</v>
      </c>
      <c r="C15" s="369"/>
      <c r="D15" s="370"/>
      <c r="E15" s="126"/>
      <c r="F15" s="87" t="s">
        <v>12</v>
      </c>
      <c r="G15" s="88">
        <v>1</v>
      </c>
      <c r="H15" s="108">
        <v>300000</v>
      </c>
      <c r="I15" s="109">
        <f>H15*G15</f>
        <v>300000</v>
      </c>
      <c r="J15" s="126"/>
      <c r="K15" s="87" t="s">
        <v>12</v>
      </c>
      <c r="L15" s="88">
        <v>1</v>
      </c>
      <c r="M15" s="113">
        <v>325000</v>
      </c>
      <c r="N15" s="225">
        <f>M15*L15</f>
        <v>325000</v>
      </c>
      <c r="O15" s="126"/>
      <c r="P15" s="87" t="s">
        <v>12</v>
      </c>
      <c r="Q15" s="88">
        <v>1</v>
      </c>
      <c r="R15" s="108">
        <v>345000</v>
      </c>
      <c r="S15" s="277">
        <f>R15*Q15</f>
        <v>345000</v>
      </c>
      <c r="T15" s="373"/>
      <c r="U15" s="373"/>
      <c r="V15" s="373"/>
      <c r="W15" s="373"/>
      <c r="X15" s="373"/>
      <c r="Y15" s="373"/>
      <c r="Z15" s="373"/>
      <c r="AA15" s="373"/>
      <c r="AB15" s="373"/>
      <c r="AC15" s="373"/>
      <c r="AD15" s="168"/>
    </row>
    <row r="16" spans="1:30" s="8" customFormat="1" ht="15" customHeight="1">
      <c r="A16" s="143"/>
      <c r="B16" s="321" t="s">
        <v>113</v>
      </c>
      <c r="C16" s="357"/>
      <c r="D16" s="358"/>
      <c r="E16" s="126"/>
      <c r="F16" s="87" t="s">
        <v>12</v>
      </c>
      <c r="G16" s="88">
        <v>1</v>
      </c>
      <c r="H16" s="108">
        <v>200000</v>
      </c>
      <c r="I16" s="109">
        <f>H16*G16</f>
        <v>200000</v>
      </c>
      <c r="J16" s="126"/>
      <c r="K16" s="87" t="s">
        <v>12</v>
      </c>
      <c r="L16" s="88">
        <v>1</v>
      </c>
      <c r="M16" s="113">
        <v>150000</v>
      </c>
      <c r="N16" s="225">
        <f>M16*L16</f>
        <v>150000</v>
      </c>
      <c r="O16" s="126"/>
      <c r="P16" s="87" t="s">
        <v>12</v>
      </c>
      <c r="Q16" s="88">
        <v>1</v>
      </c>
      <c r="R16" s="108">
        <v>253000</v>
      </c>
      <c r="S16" s="277">
        <f>R16*Q16</f>
        <v>253000</v>
      </c>
      <c r="T16" s="373"/>
      <c r="U16" s="373"/>
      <c r="V16" s="373"/>
      <c r="W16" s="373"/>
      <c r="X16" s="373"/>
      <c r="Y16" s="373"/>
      <c r="Z16" s="373"/>
      <c r="AA16" s="373"/>
      <c r="AB16" s="373"/>
      <c r="AC16" s="373"/>
    </row>
    <row r="17" spans="1:30" s="8" customFormat="1" ht="15" customHeight="1">
      <c r="A17" s="143"/>
      <c r="B17" s="256"/>
      <c r="C17" s="267"/>
      <c r="D17" s="268"/>
      <c r="E17" s="126"/>
      <c r="F17" s="87"/>
      <c r="G17" s="88"/>
      <c r="H17" s="108"/>
      <c r="I17" s="109"/>
      <c r="J17" s="126"/>
      <c r="K17" s="87"/>
      <c r="L17" s="88"/>
      <c r="M17" s="108"/>
      <c r="N17" s="109"/>
      <c r="O17" s="126"/>
      <c r="P17" s="87"/>
      <c r="Q17" s="88"/>
      <c r="R17" s="108"/>
      <c r="S17" s="277"/>
      <c r="T17" s="373"/>
      <c r="U17" s="373"/>
      <c r="V17" s="373"/>
      <c r="W17" s="373"/>
      <c r="X17" s="373"/>
      <c r="Y17" s="373"/>
      <c r="Z17" s="373"/>
      <c r="AA17" s="373"/>
      <c r="AB17" s="373"/>
      <c r="AC17" s="373"/>
    </row>
    <row r="18" spans="1:30" s="8" customFormat="1" ht="15" customHeight="1">
      <c r="A18" s="144">
        <v>2</v>
      </c>
      <c r="B18" s="354" t="s">
        <v>111</v>
      </c>
      <c r="C18" s="355"/>
      <c r="D18" s="356"/>
      <c r="E18" s="127"/>
      <c r="F18" s="87"/>
      <c r="G18" s="89"/>
      <c r="H18" s="108"/>
      <c r="I18" s="109"/>
      <c r="J18" s="127"/>
      <c r="K18" s="87"/>
      <c r="L18" s="89"/>
      <c r="M18" s="108"/>
      <c r="N18" s="109"/>
      <c r="O18" s="127"/>
      <c r="P18" s="87"/>
      <c r="Q18" s="89"/>
      <c r="R18" s="108"/>
      <c r="S18" s="277"/>
      <c r="T18" s="373"/>
      <c r="U18" s="373"/>
      <c r="V18" s="373"/>
      <c r="W18" s="373"/>
      <c r="X18" s="373"/>
      <c r="Y18" s="373"/>
      <c r="Z18" s="373"/>
      <c r="AA18" s="373"/>
      <c r="AB18" s="373"/>
      <c r="AC18" s="373"/>
    </row>
    <row r="19" spans="1:30" s="8" customFormat="1">
      <c r="A19" s="144"/>
      <c r="B19" s="354" t="s">
        <v>116</v>
      </c>
      <c r="C19" s="355"/>
      <c r="D19" s="356"/>
      <c r="E19" s="127"/>
      <c r="F19" s="87" t="s">
        <v>9</v>
      </c>
      <c r="G19" s="89">
        <v>450</v>
      </c>
      <c r="H19" s="108">
        <v>35</v>
      </c>
      <c r="I19" s="109">
        <f t="shared" ref="I19:I36" si="0">H19*G19</f>
        <v>15750</v>
      </c>
      <c r="J19" s="127"/>
      <c r="K19" s="87" t="s">
        <v>9</v>
      </c>
      <c r="L19" s="212">
        <v>450</v>
      </c>
      <c r="M19" s="113">
        <v>37.5</v>
      </c>
      <c r="N19" s="109">
        <f t="shared" ref="N19:N24" si="1">M19*L19</f>
        <v>16875</v>
      </c>
      <c r="O19" s="127"/>
      <c r="P19" s="87" t="s">
        <v>9</v>
      </c>
      <c r="Q19" s="89">
        <v>450</v>
      </c>
      <c r="R19" s="108">
        <v>57.5</v>
      </c>
      <c r="S19" s="277">
        <f t="shared" ref="S19:S24" si="2">R19*Q19</f>
        <v>25875</v>
      </c>
      <c r="T19" s="373"/>
      <c r="U19" s="373"/>
      <c r="V19" s="373"/>
      <c r="W19" s="373"/>
      <c r="X19" s="373"/>
      <c r="Y19" s="373"/>
      <c r="Z19" s="373"/>
      <c r="AA19" s="373"/>
      <c r="AB19" s="373"/>
      <c r="AC19" s="373"/>
      <c r="AD19" s="168"/>
    </row>
    <row r="20" spans="1:30" s="8" customFormat="1">
      <c r="A20" s="144"/>
      <c r="B20" s="264" t="s">
        <v>72</v>
      </c>
      <c r="C20" s="265"/>
      <c r="D20" s="266"/>
      <c r="E20" s="127"/>
      <c r="F20" s="87" t="s">
        <v>16</v>
      </c>
      <c r="G20" s="89">
        <v>45</v>
      </c>
      <c r="H20" s="108">
        <v>3250</v>
      </c>
      <c r="I20" s="109">
        <f t="shared" si="0"/>
        <v>146250</v>
      </c>
      <c r="J20" s="127"/>
      <c r="K20" s="87" t="s">
        <v>16</v>
      </c>
      <c r="L20" s="212">
        <v>45</v>
      </c>
      <c r="M20" s="113">
        <v>125</v>
      </c>
      <c r="N20" s="109">
        <f t="shared" si="1"/>
        <v>5625</v>
      </c>
      <c r="O20" s="127"/>
      <c r="P20" s="87" t="s">
        <v>16</v>
      </c>
      <c r="Q20" s="89">
        <v>45</v>
      </c>
      <c r="R20" s="108">
        <v>172.5</v>
      </c>
      <c r="S20" s="277">
        <f t="shared" si="2"/>
        <v>7762.5</v>
      </c>
      <c r="T20" s="373"/>
      <c r="U20" s="373"/>
      <c r="V20" s="373"/>
      <c r="W20" s="373"/>
      <c r="X20" s="373"/>
      <c r="Y20" s="373"/>
      <c r="Z20" s="373"/>
      <c r="AA20" s="373"/>
      <c r="AB20" s="373"/>
      <c r="AC20" s="373"/>
    </row>
    <row r="21" spans="1:30" s="8" customFormat="1">
      <c r="A21" s="144"/>
      <c r="B21" s="264" t="s">
        <v>41</v>
      </c>
      <c r="C21" s="265"/>
      <c r="D21" s="266"/>
      <c r="E21" s="127"/>
      <c r="F21" s="87" t="s">
        <v>15</v>
      </c>
      <c r="G21" s="89">
        <v>2</v>
      </c>
      <c r="H21" s="108">
        <v>2700</v>
      </c>
      <c r="I21" s="109">
        <f t="shared" si="0"/>
        <v>5400</v>
      </c>
      <c r="J21" s="127"/>
      <c r="K21" s="87" t="s">
        <v>15</v>
      </c>
      <c r="L21" s="212">
        <v>2</v>
      </c>
      <c r="M21" s="113">
        <v>437.5</v>
      </c>
      <c r="N21" s="109">
        <f t="shared" si="1"/>
        <v>875</v>
      </c>
      <c r="O21" s="127"/>
      <c r="P21" s="87" t="s">
        <v>15</v>
      </c>
      <c r="Q21" s="89">
        <v>2</v>
      </c>
      <c r="R21" s="108">
        <v>1380</v>
      </c>
      <c r="S21" s="277">
        <f t="shared" si="2"/>
        <v>2760</v>
      </c>
      <c r="T21" s="373"/>
      <c r="U21" s="373"/>
      <c r="V21" s="373"/>
      <c r="W21" s="373"/>
      <c r="X21" s="373"/>
      <c r="Y21" s="373"/>
      <c r="Z21" s="373"/>
      <c r="AA21" s="373"/>
      <c r="AB21" s="373"/>
      <c r="AC21" s="373"/>
    </row>
    <row r="22" spans="1:30" s="8" customFormat="1">
      <c r="A22" s="144"/>
      <c r="B22" s="264" t="s">
        <v>70</v>
      </c>
      <c r="C22" s="265"/>
      <c r="D22" s="266"/>
      <c r="E22" s="127"/>
      <c r="F22" s="87" t="s">
        <v>12</v>
      </c>
      <c r="G22" s="89">
        <v>1</v>
      </c>
      <c r="H22" s="108">
        <v>5000</v>
      </c>
      <c r="I22" s="109">
        <f t="shared" si="0"/>
        <v>5000</v>
      </c>
      <c r="J22" s="127"/>
      <c r="K22" s="87" t="s">
        <v>12</v>
      </c>
      <c r="L22" s="212">
        <v>1</v>
      </c>
      <c r="M22" s="113">
        <v>6250</v>
      </c>
      <c r="N22" s="109">
        <f t="shared" si="1"/>
        <v>6250</v>
      </c>
      <c r="O22" s="127"/>
      <c r="P22" s="87" t="s">
        <v>12</v>
      </c>
      <c r="Q22" s="89">
        <v>1</v>
      </c>
      <c r="R22" s="108">
        <v>10925</v>
      </c>
      <c r="S22" s="277">
        <f t="shared" si="2"/>
        <v>10925</v>
      </c>
      <c r="T22" s="373"/>
      <c r="U22" s="373"/>
      <c r="V22" s="373"/>
      <c r="W22" s="373"/>
      <c r="X22" s="373"/>
      <c r="Y22" s="373"/>
      <c r="Z22" s="373"/>
      <c r="AA22" s="373"/>
      <c r="AB22" s="373"/>
      <c r="AC22" s="373"/>
    </row>
    <row r="23" spans="1:30" s="8" customFormat="1">
      <c r="A23" s="144"/>
      <c r="B23" s="264" t="s">
        <v>89</v>
      </c>
      <c r="C23" s="265"/>
      <c r="D23" s="266"/>
      <c r="E23" s="127"/>
      <c r="F23" s="87" t="s">
        <v>43</v>
      </c>
      <c r="G23" s="90">
        <v>6</v>
      </c>
      <c r="H23" s="108">
        <v>4000</v>
      </c>
      <c r="I23" s="109">
        <f t="shared" si="0"/>
        <v>24000</v>
      </c>
      <c r="J23" s="127"/>
      <c r="K23" s="87" t="s">
        <v>43</v>
      </c>
      <c r="L23" s="212">
        <v>6</v>
      </c>
      <c r="M23" s="113">
        <v>2062.5</v>
      </c>
      <c r="N23" s="109">
        <f t="shared" si="1"/>
        <v>12375</v>
      </c>
      <c r="O23" s="127"/>
      <c r="P23" s="87" t="s">
        <v>43</v>
      </c>
      <c r="Q23" s="90">
        <v>6</v>
      </c>
      <c r="R23" s="108">
        <v>1150</v>
      </c>
      <c r="S23" s="277">
        <f t="shared" si="2"/>
        <v>6900</v>
      </c>
      <c r="T23" s="373"/>
      <c r="U23" s="373"/>
      <c r="V23" s="373"/>
      <c r="W23" s="373"/>
      <c r="X23" s="373"/>
      <c r="Y23" s="373"/>
      <c r="Z23" s="373"/>
      <c r="AA23" s="373"/>
      <c r="AB23" s="373"/>
      <c r="AC23" s="373"/>
    </row>
    <row r="24" spans="1:30" s="8" customFormat="1">
      <c r="A24" s="144"/>
      <c r="B24" s="264" t="s">
        <v>94</v>
      </c>
      <c r="C24" s="265"/>
      <c r="D24" s="266"/>
      <c r="E24" s="127"/>
      <c r="F24" s="87" t="s">
        <v>43</v>
      </c>
      <c r="G24" s="90">
        <v>6</v>
      </c>
      <c r="H24" s="108">
        <v>4000</v>
      </c>
      <c r="I24" s="109">
        <f t="shared" si="0"/>
        <v>24000</v>
      </c>
      <c r="J24" s="127"/>
      <c r="K24" s="87" t="s">
        <v>43</v>
      </c>
      <c r="L24" s="212">
        <v>6</v>
      </c>
      <c r="M24" s="113">
        <v>2062.5</v>
      </c>
      <c r="N24" s="109">
        <f t="shared" si="1"/>
        <v>12375</v>
      </c>
      <c r="O24" s="127"/>
      <c r="P24" s="87" t="s">
        <v>43</v>
      </c>
      <c r="Q24" s="90">
        <v>6</v>
      </c>
      <c r="R24" s="108">
        <v>1150</v>
      </c>
      <c r="S24" s="277">
        <f t="shared" si="2"/>
        <v>6900</v>
      </c>
      <c r="T24" s="373"/>
      <c r="U24" s="373"/>
      <c r="V24" s="373"/>
      <c r="W24" s="373"/>
      <c r="X24" s="373"/>
      <c r="Y24" s="373"/>
      <c r="Z24" s="373"/>
      <c r="AA24" s="373"/>
      <c r="AB24" s="373"/>
      <c r="AC24" s="373"/>
    </row>
    <row r="25" spans="1:30" s="8" customFormat="1">
      <c r="A25" s="144"/>
      <c r="B25" s="264"/>
      <c r="C25" s="265"/>
      <c r="D25" s="266"/>
      <c r="E25" s="127"/>
      <c r="F25" s="87"/>
      <c r="G25" s="90"/>
      <c r="H25" s="108"/>
      <c r="I25" s="109"/>
      <c r="J25" s="127"/>
      <c r="K25" s="87"/>
      <c r="L25" s="90"/>
      <c r="M25" s="108"/>
      <c r="N25" s="109"/>
      <c r="O25" s="127"/>
      <c r="P25" s="87"/>
      <c r="Q25" s="90"/>
      <c r="R25" s="108"/>
      <c r="S25" s="277"/>
      <c r="T25" s="373"/>
      <c r="U25" s="373"/>
      <c r="V25" s="373"/>
      <c r="W25" s="373"/>
      <c r="X25" s="373"/>
      <c r="Y25" s="373"/>
      <c r="Z25" s="373"/>
      <c r="AA25" s="373"/>
      <c r="AB25" s="373"/>
      <c r="AC25" s="373"/>
    </row>
    <row r="26" spans="1:30" s="8" customFormat="1">
      <c r="A26" s="144">
        <v>3</v>
      </c>
      <c r="B26" s="264" t="s">
        <v>114</v>
      </c>
      <c r="C26" s="265"/>
      <c r="D26" s="266"/>
      <c r="E26" s="127"/>
      <c r="F26" s="87"/>
      <c r="G26" s="90"/>
      <c r="H26" s="108"/>
      <c r="I26" s="108"/>
      <c r="J26" s="127"/>
      <c r="K26" s="87"/>
      <c r="L26" s="90"/>
      <c r="M26" s="108"/>
      <c r="N26" s="108"/>
      <c r="O26" s="127"/>
      <c r="P26" s="87"/>
      <c r="Q26" s="90"/>
      <c r="R26" s="108"/>
      <c r="S26" s="277"/>
      <c r="T26" s="373"/>
      <c r="U26" s="373"/>
      <c r="V26" s="373"/>
      <c r="W26" s="373"/>
      <c r="X26" s="373"/>
      <c r="Y26" s="373"/>
      <c r="Z26" s="373"/>
      <c r="AA26" s="373"/>
      <c r="AB26" s="373"/>
      <c r="AC26" s="373"/>
    </row>
    <row r="27" spans="1:30" s="8" customFormat="1">
      <c r="A27" s="144"/>
      <c r="B27" s="327" t="s">
        <v>44</v>
      </c>
      <c r="C27" s="328"/>
      <c r="D27" s="329"/>
      <c r="E27" s="127"/>
      <c r="F27" s="87" t="s">
        <v>39</v>
      </c>
      <c r="G27" s="90">
        <v>4</v>
      </c>
      <c r="H27" s="108">
        <v>5200</v>
      </c>
      <c r="I27" s="109">
        <f t="shared" si="0"/>
        <v>20800</v>
      </c>
      <c r="J27" s="127"/>
      <c r="K27" s="87" t="s">
        <v>39</v>
      </c>
      <c r="L27" s="212">
        <v>4</v>
      </c>
      <c r="M27" s="113">
        <v>6250</v>
      </c>
      <c r="N27" s="109">
        <f t="shared" ref="N27:N36" si="3">M27*L27</f>
        <v>25000</v>
      </c>
      <c r="O27" s="127"/>
      <c r="P27" s="87" t="s">
        <v>39</v>
      </c>
      <c r="Q27" s="90">
        <v>4</v>
      </c>
      <c r="R27" s="108">
        <v>5175</v>
      </c>
      <c r="S27" s="277">
        <f t="shared" ref="S27:S36" si="4">R27*Q27</f>
        <v>20700</v>
      </c>
      <c r="T27" s="373"/>
      <c r="U27" s="373"/>
      <c r="V27" s="373"/>
      <c r="W27" s="373"/>
      <c r="X27" s="373"/>
      <c r="Y27" s="373"/>
      <c r="Z27" s="373"/>
      <c r="AA27" s="373"/>
      <c r="AB27" s="373"/>
      <c r="AC27" s="373"/>
    </row>
    <row r="28" spans="1:30" s="8" customFormat="1">
      <c r="A28" s="144"/>
      <c r="B28" s="327" t="s">
        <v>73</v>
      </c>
      <c r="C28" s="328"/>
      <c r="D28" s="329"/>
      <c r="E28" s="127"/>
      <c r="F28" s="87" t="s">
        <v>39</v>
      </c>
      <c r="G28" s="90">
        <v>4</v>
      </c>
      <c r="H28" s="108">
        <v>2300</v>
      </c>
      <c r="I28" s="109">
        <f t="shared" si="0"/>
        <v>9200</v>
      </c>
      <c r="J28" s="127"/>
      <c r="K28" s="87" t="s">
        <v>39</v>
      </c>
      <c r="L28" s="212">
        <v>4</v>
      </c>
      <c r="M28" s="113">
        <v>2500</v>
      </c>
      <c r="N28" s="109">
        <f t="shared" si="3"/>
        <v>10000</v>
      </c>
      <c r="O28" s="127"/>
      <c r="P28" s="87" t="s">
        <v>39</v>
      </c>
      <c r="Q28" s="90">
        <v>4</v>
      </c>
      <c r="R28" s="108">
        <v>2530</v>
      </c>
      <c r="S28" s="277">
        <f t="shared" si="4"/>
        <v>10120</v>
      </c>
      <c r="T28" s="373"/>
      <c r="U28" s="373"/>
      <c r="V28" s="373"/>
      <c r="W28" s="373"/>
      <c r="X28" s="373"/>
      <c r="Y28" s="373"/>
      <c r="Z28" s="373"/>
      <c r="AA28" s="373"/>
      <c r="AB28" s="373"/>
      <c r="AC28" s="373"/>
    </row>
    <row r="29" spans="1:30" s="8" customFormat="1">
      <c r="A29" s="144"/>
      <c r="B29" s="327" t="s">
        <v>82</v>
      </c>
      <c r="C29" s="322"/>
      <c r="D29" s="323"/>
      <c r="E29" s="127"/>
      <c r="F29" s="87" t="s">
        <v>39</v>
      </c>
      <c r="G29" s="90">
        <v>8</v>
      </c>
      <c r="H29" s="108">
        <v>1400</v>
      </c>
      <c r="I29" s="109">
        <f t="shared" si="0"/>
        <v>11200</v>
      </c>
      <c r="J29" s="127"/>
      <c r="K29" s="87" t="s">
        <v>39</v>
      </c>
      <c r="L29" s="212">
        <v>8</v>
      </c>
      <c r="M29" s="113">
        <v>1250</v>
      </c>
      <c r="N29" s="109">
        <f t="shared" si="3"/>
        <v>10000</v>
      </c>
      <c r="O29" s="127"/>
      <c r="P29" s="87" t="s">
        <v>39</v>
      </c>
      <c r="Q29" s="90">
        <v>8</v>
      </c>
      <c r="R29" s="108">
        <v>1380</v>
      </c>
      <c r="S29" s="277">
        <f t="shared" si="4"/>
        <v>11040</v>
      </c>
      <c r="T29" s="373"/>
      <c r="U29" s="373"/>
      <c r="V29" s="373"/>
      <c r="W29" s="373"/>
      <c r="X29" s="373"/>
      <c r="Y29" s="373"/>
      <c r="Z29" s="373"/>
      <c r="AA29" s="373"/>
      <c r="AB29" s="373"/>
      <c r="AC29" s="373"/>
    </row>
    <row r="30" spans="1:30" s="8" customFormat="1">
      <c r="A30" s="144"/>
      <c r="B30" s="327" t="s">
        <v>45</v>
      </c>
      <c r="C30" s="328"/>
      <c r="D30" s="329"/>
      <c r="E30" s="127"/>
      <c r="F30" s="87" t="s">
        <v>12</v>
      </c>
      <c r="G30" s="90">
        <v>3</v>
      </c>
      <c r="H30" s="108">
        <v>4000</v>
      </c>
      <c r="I30" s="109">
        <f t="shared" si="0"/>
        <v>12000</v>
      </c>
      <c r="J30" s="127"/>
      <c r="K30" s="87" t="s">
        <v>12</v>
      </c>
      <c r="L30" s="212">
        <v>1</v>
      </c>
      <c r="M30" s="113">
        <v>3750</v>
      </c>
      <c r="N30" s="109">
        <f t="shared" si="3"/>
        <v>3750</v>
      </c>
      <c r="O30" s="127"/>
      <c r="P30" s="87" t="s">
        <v>12</v>
      </c>
      <c r="Q30" s="90">
        <v>1</v>
      </c>
      <c r="R30" s="108">
        <v>2760</v>
      </c>
      <c r="S30" s="197">
        <f t="shared" si="4"/>
        <v>2760</v>
      </c>
      <c r="T30" s="373"/>
      <c r="U30" s="373"/>
      <c r="V30" s="373"/>
      <c r="W30" s="373"/>
      <c r="X30" s="373"/>
      <c r="Y30" s="373"/>
      <c r="Z30" s="373"/>
      <c r="AA30" s="373"/>
      <c r="AB30" s="373"/>
      <c r="AC30" s="373"/>
    </row>
    <row r="31" spans="1:30" s="8" customFormat="1">
      <c r="A31" s="144"/>
      <c r="B31" s="327" t="s">
        <v>107</v>
      </c>
      <c r="C31" s="328"/>
      <c r="D31" s="329"/>
      <c r="E31" s="127"/>
      <c r="F31" s="87" t="s">
        <v>12</v>
      </c>
      <c r="G31" s="90">
        <v>1</v>
      </c>
      <c r="H31" s="108">
        <v>4000</v>
      </c>
      <c r="I31" s="109">
        <f t="shared" si="0"/>
        <v>4000</v>
      </c>
      <c r="J31" s="127"/>
      <c r="K31" s="87" t="s">
        <v>12</v>
      </c>
      <c r="L31" s="212">
        <v>1</v>
      </c>
      <c r="M31" s="113">
        <v>3750</v>
      </c>
      <c r="N31" s="109">
        <f t="shared" si="3"/>
        <v>3750</v>
      </c>
      <c r="O31" s="127"/>
      <c r="P31" s="87" t="s">
        <v>12</v>
      </c>
      <c r="Q31" s="90">
        <v>1</v>
      </c>
      <c r="R31" s="108">
        <v>2875</v>
      </c>
      <c r="S31" s="197">
        <f t="shared" si="4"/>
        <v>2875</v>
      </c>
      <c r="T31" s="373"/>
      <c r="U31" s="373"/>
      <c r="V31" s="373"/>
      <c r="W31" s="373"/>
      <c r="X31" s="373"/>
      <c r="Y31" s="373"/>
      <c r="Z31" s="373"/>
      <c r="AA31" s="373"/>
      <c r="AB31" s="373"/>
      <c r="AC31" s="373"/>
    </row>
    <row r="32" spans="1:30" s="8" customFormat="1">
      <c r="A32" s="144"/>
      <c r="B32" s="327" t="s">
        <v>105</v>
      </c>
      <c r="C32" s="328"/>
      <c r="D32" s="329"/>
      <c r="E32" s="127"/>
      <c r="F32" s="87" t="s">
        <v>12</v>
      </c>
      <c r="G32" s="90">
        <v>1</v>
      </c>
      <c r="H32" s="108">
        <v>2500</v>
      </c>
      <c r="I32" s="109">
        <f t="shared" si="0"/>
        <v>2500</v>
      </c>
      <c r="J32" s="127"/>
      <c r="K32" s="87" t="s">
        <v>12</v>
      </c>
      <c r="L32" s="212">
        <v>1</v>
      </c>
      <c r="M32" s="113">
        <v>3750</v>
      </c>
      <c r="N32" s="109">
        <f t="shared" si="3"/>
        <v>3750</v>
      </c>
      <c r="O32" s="127"/>
      <c r="P32" s="87" t="s">
        <v>12</v>
      </c>
      <c r="Q32" s="90">
        <v>1</v>
      </c>
      <c r="R32" s="108">
        <v>2875</v>
      </c>
      <c r="S32" s="197">
        <f t="shared" si="4"/>
        <v>2875</v>
      </c>
      <c r="T32" s="373"/>
      <c r="U32" s="373"/>
      <c r="V32" s="373"/>
      <c r="W32" s="373"/>
      <c r="X32" s="373"/>
      <c r="Y32" s="373"/>
      <c r="Z32" s="373"/>
      <c r="AA32" s="373"/>
      <c r="AB32" s="373"/>
      <c r="AC32" s="373"/>
    </row>
    <row r="33" spans="1:29" s="8" customFormat="1">
      <c r="A33" s="144"/>
      <c r="B33" s="260" t="s">
        <v>99</v>
      </c>
      <c r="C33" s="261"/>
      <c r="D33" s="262"/>
      <c r="E33" s="127"/>
      <c r="F33" s="87" t="s">
        <v>39</v>
      </c>
      <c r="G33" s="90">
        <v>2</v>
      </c>
      <c r="H33" s="108">
        <v>10000</v>
      </c>
      <c r="I33" s="109">
        <f t="shared" si="0"/>
        <v>20000</v>
      </c>
      <c r="J33" s="127"/>
      <c r="K33" s="87" t="s">
        <v>39</v>
      </c>
      <c r="L33" s="212">
        <v>2</v>
      </c>
      <c r="M33" s="113">
        <v>31250</v>
      </c>
      <c r="N33" s="109">
        <f t="shared" si="3"/>
        <v>62500</v>
      </c>
      <c r="O33" s="127"/>
      <c r="P33" s="87" t="s">
        <v>39</v>
      </c>
      <c r="Q33" s="90">
        <v>2</v>
      </c>
      <c r="R33" s="108">
        <v>5175</v>
      </c>
      <c r="S33" s="197">
        <f t="shared" si="4"/>
        <v>10350</v>
      </c>
      <c r="T33" s="373"/>
      <c r="U33" s="373"/>
      <c r="V33" s="373"/>
      <c r="W33" s="373"/>
      <c r="X33" s="373"/>
      <c r="Y33" s="373"/>
      <c r="Z33" s="373"/>
      <c r="AA33" s="373"/>
      <c r="AB33" s="373"/>
      <c r="AC33" s="373"/>
    </row>
    <row r="34" spans="1:29" s="8" customFormat="1">
      <c r="A34" s="144"/>
      <c r="B34" s="321" t="s">
        <v>83</v>
      </c>
      <c r="C34" s="357"/>
      <c r="D34" s="358"/>
      <c r="E34" s="127"/>
      <c r="F34" s="87" t="s">
        <v>12</v>
      </c>
      <c r="G34" s="90">
        <v>1</v>
      </c>
      <c r="H34" s="108">
        <v>15000</v>
      </c>
      <c r="I34" s="109">
        <f t="shared" si="0"/>
        <v>15000</v>
      </c>
      <c r="J34" s="127"/>
      <c r="K34" s="87" t="s">
        <v>12</v>
      </c>
      <c r="L34" s="212">
        <v>1</v>
      </c>
      <c r="M34" s="113">
        <v>62500</v>
      </c>
      <c r="N34" s="109">
        <f t="shared" si="3"/>
        <v>62500</v>
      </c>
      <c r="O34" s="127"/>
      <c r="P34" s="87" t="s">
        <v>12</v>
      </c>
      <c r="Q34" s="90">
        <v>1</v>
      </c>
      <c r="R34" s="108">
        <v>13800</v>
      </c>
      <c r="S34" s="197">
        <f t="shared" si="4"/>
        <v>13800</v>
      </c>
      <c r="T34" s="373"/>
      <c r="U34" s="373"/>
      <c r="V34" s="373"/>
      <c r="W34" s="373"/>
      <c r="X34" s="373"/>
      <c r="Y34" s="373"/>
      <c r="Z34" s="373"/>
      <c r="AA34" s="373"/>
      <c r="AB34" s="373"/>
      <c r="AC34" s="373"/>
    </row>
    <row r="35" spans="1:29" s="8" customFormat="1">
      <c r="A35" s="144"/>
      <c r="B35" s="321" t="s">
        <v>100</v>
      </c>
      <c r="C35" s="357"/>
      <c r="D35" s="358"/>
      <c r="E35" s="127"/>
      <c r="F35" s="87" t="s">
        <v>12</v>
      </c>
      <c r="G35" s="90">
        <v>1</v>
      </c>
      <c r="H35" s="108">
        <f>23*1500</f>
        <v>34500</v>
      </c>
      <c r="I35" s="109">
        <f t="shared" si="0"/>
        <v>34500</v>
      </c>
      <c r="J35" s="127"/>
      <c r="K35" s="87" t="s">
        <v>12</v>
      </c>
      <c r="L35" s="212">
        <v>1</v>
      </c>
      <c r="M35" s="113">
        <v>75000</v>
      </c>
      <c r="N35" s="109">
        <f t="shared" si="3"/>
        <v>75000</v>
      </c>
      <c r="O35" s="127"/>
      <c r="P35" s="87" t="s">
        <v>12</v>
      </c>
      <c r="Q35" s="90">
        <v>1</v>
      </c>
      <c r="R35" s="108">
        <v>57500</v>
      </c>
      <c r="S35" s="197">
        <f t="shared" si="4"/>
        <v>57500</v>
      </c>
      <c r="T35" s="373"/>
      <c r="U35" s="373"/>
      <c r="V35" s="373"/>
      <c r="W35" s="373"/>
      <c r="X35" s="373"/>
      <c r="Y35" s="373"/>
      <c r="Z35" s="373"/>
      <c r="AA35" s="373"/>
      <c r="AB35" s="373"/>
      <c r="AC35" s="373"/>
    </row>
    <row r="36" spans="1:29" s="8" customFormat="1">
      <c r="A36" s="144"/>
      <c r="B36" s="321" t="s">
        <v>66</v>
      </c>
      <c r="C36" s="357"/>
      <c r="D36" s="358"/>
      <c r="E36" s="127"/>
      <c r="F36" s="87" t="s">
        <v>12</v>
      </c>
      <c r="G36" s="90">
        <v>1</v>
      </c>
      <c r="H36" s="108">
        <v>25000</v>
      </c>
      <c r="I36" s="109">
        <f t="shared" si="0"/>
        <v>25000</v>
      </c>
      <c r="J36" s="127"/>
      <c r="K36" s="87" t="s">
        <v>12</v>
      </c>
      <c r="L36" s="212">
        <v>1</v>
      </c>
      <c r="M36" s="113">
        <v>62500</v>
      </c>
      <c r="N36" s="109">
        <f t="shared" si="3"/>
        <v>62500</v>
      </c>
      <c r="O36" s="127"/>
      <c r="P36" s="87" t="s">
        <v>12</v>
      </c>
      <c r="Q36" s="90">
        <v>1</v>
      </c>
      <c r="R36" s="108">
        <v>17250</v>
      </c>
      <c r="S36" s="197">
        <f t="shared" si="4"/>
        <v>17250</v>
      </c>
      <c r="T36" s="373"/>
      <c r="U36" s="373"/>
      <c r="V36" s="373"/>
      <c r="W36" s="373"/>
      <c r="X36" s="373"/>
      <c r="Y36" s="373"/>
      <c r="Z36" s="373"/>
      <c r="AA36" s="373"/>
      <c r="AB36" s="373"/>
      <c r="AC36" s="373"/>
    </row>
    <row r="37" spans="1:29" s="8" customFormat="1">
      <c r="A37" s="144"/>
      <c r="B37" s="256"/>
      <c r="C37" s="267"/>
      <c r="D37" s="268"/>
      <c r="E37" s="127"/>
      <c r="F37" s="87"/>
      <c r="G37" s="90"/>
      <c r="H37" s="108"/>
      <c r="I37" s="197"/>
      <c r="J37" s="127"/>
      <c r="K37" s="87"/>
      <c r="L37" s="90"/>
      <c r="M37" s="108"/>
      <c r="N37" s="197"/>
      <c r="O37" s="127"/>
      <c r="P37" s="87"/>
      <c r="Q37" s="90"/>
      <c r="R37" s="108"/>
      <c r="S37" s="197"/>
      <c r="T37" s="373"/>
      <c r="U37" s="373"/>
      <c r="V37" s="373"/>
      <c r="W37" s="373"/>
      <c r="X37" s="373"/>
      <c r="Y37" s="373"/>
      <c r="Z37" s="373"/>
      <c r="AA37" s="373"/>
      <c r="AB37" s="373"/>
      <c r="AC37" s="373"/>
    </row>
    <row r="38" spans="1:29" s="8" customFormat="1">
      <c r="A38" s="145" t="s">
        <v>46</v>
      </c>
      <c r="B38" s="359" t="s">
        <v>47</v>
      </c>
      <c r="C38" s="360"/>
      <c r="D38" s="361"/>
      <c r="E38" s="128"/>
      <c r="F38" s="91"/>
      <c r="G38" s="92"/>
      <c r="H38" s="110"/>
      <c r="I38" s="111">
        <f>SUM(I14:I37)</f>
        <v>874600</v>
      </c>
      <c r="J38" s="128"/>
      <c r="K38" s="91"/>
      <c r="L38" s="92"/>
      <c r="M38" s="110"/>
      <c r="N38" s="111">
        <f>SUM(N14:N37)</f>
        <v>848125</v>
      </c>
      <c r="O38" s="128"/>
      <c r="P38" s="91"/>
      <c r="Q38" s="92"/>
      <c r="R38" s="110"/>
      <c r="S38" s="214">
        <f>SUM(S14:S37)</f>
        <v>808392.5</v>
      </c>
      <c r="T38" s="373"/>
      <c r="U38" s="373"/>
      <c r="V38" s="373"/>
      <c r="W38" s="373"/>
      <c r="X38" s="373"/>
      <c r="Y38" s="373"/>
      <c r="Z38" s="373"/>
      <c r="AA38" s="373"/>
      <c r="AB38" s="373"/>
      <c r="AC38" s="373"/>
    </row>
    <row r="39" spans="1:29" s="8" customFormat="1">
      <c r="A39" s="145"/>
      <c r="B39" s="269"/>
      <c r="C39" s="270"/>
      <c r="D39" s="271"/>
      <c r="E39" s="128"/>
      <c r="F39" s="91"/>
      <c r="G39" s="92"/>
      <c r="H39" s="110"/>
      <c r="I39" s="111"/>
      <c r="J39" s="128"/>
      <c r="K39" s="91"/>
      <c r="L39" s="92"/>
      <c r="M39" s="110"/>
      <c r="N39" s="111"/>
      <c r="O39" s="128"/>
      <c r="P39" s="91"/>
      <c r="Q39" s="92"/>
      <c r="R39" s="110"/>
      <c r="S39" s="214"/>
      <c r="T39" s="373"/>
      <c r="U39" s="373"/>
      <c r="V39" s="373"/>
      <c r="W39" s="373"/>
      <c r="X39" s="373"/>
      <c r="Y39" s="373"/>
      <c r="Z39" s="373"/>
      <c r="AA39" s="373"/>
      <c r="AB39" s="373"/>
      <c r="AC39" s="373"/>
    </row>
    <row r="40" spans="1:29" s="8" customFormat="1">
      <c r="A40" s="148" t="s">
        <v>19</v>
      </c>
      <c r="B40" s="285" t="s">
        <v>118</v>
      </c>
      <c r="C40" s="286"/>
      <c r="D40" s="287"/>
      <c r="E40" s="129"/>
      <c r="F40" s="93"/>
      <c r="G40" s="94"/>
      <c r="H40" s="123"/>
      <c r="I40" s="118"/>
      <c r="J40" s="129"/>
      <c r="K40" s="93"/>
      <c r="L40" s="94"/>
      <c r="M40" s="123"/>
      <c r="N40" s="118"/>
      <c r="O40" s="129"/>
      <c r="P40" s="93"/>
      <c r="Q40" s="94"/>
      <c r="R40" s="123"/>
      <c r="S40" s="215"/>
      <c r="T40" s="373"/>
      <c r="U40" s="373"/>
      <c r="V40" s="373"/>
      <c r="W40" s="373"/>
      <c r="X40" s="373"/>
      <c r="Y40" s="373"/>
      <c r="Z40" s="373"/>
      <c r="AA40" s="373"/>
      <c r="AB40" s="373"/>
      <c r="AC40" s="373"/>
    </row>
    <row r="41" spans="1:29" s="8" customFormat="1" ht="15" customHeight="1">
      <c r="A41" s="146">
        <v>1</v>
      </c>
      <c r="B41" s="282" t="s">
        <v>109</v>
      </c>
      <c r="C41" s="283"/>
      <c r="D41" s="284"/>
      <c r="E41" s="129"/>
      <c r="F41" s="93" t="s">
        <v>98</v>
      </c>
      <c r="G41" s="94">
        <v>26</v>
      </c>
      <c r="H41" s="44">
        <v>6500</v>
      </c>
      <c r="I41" s="118">
        <f t="shared" ref="I41:I49" si="5">H41*G41</f>
        <v>169000</v>
      </c>
      <c r="J41" s="129"/>
      <c r="K41" s="93" t="s">
        <v>98</v>
      </c>
      <c r="L41" s="212">
        <v>26</v>
      </c>
      <c r="M41" s="113">
        <v>9500</v>
      </c>
      <c r="N41" s="118">
        <f t="shared" ref="N41:N49" si="6">M41*L41</f>
        <v>247000</v>
      </c>
      <c r="O41" s="129"/>
      <c r="P41" s="93" t="s">
        <v>98</v>
      </c>
      <c r="Q41" s="94">
        <v>26</v>
      </c>
      <c r="R41" s="44">
        <v>6325</v>
      </c>
      <c r="S41" s="215">
        <f t="shared" ref="S41:S49" si="7">R41*Q41</f>
        <v>164450</v>
      </c>
      <c r="T41" s="373"/>
      <c r="U41" s="373"/>
      <c r="V41" s="373"/>
      <c r="W41" s="373"/>
      <c r="X41" s="373"/>
      <c r="Y41" s="373"/>
      <c r="Z41" s="373"/>
      <c r="AA41" s="373"/>
      <c r="AB41" s="373"/>
      <c r="AC41" s="373"/>
    </row>
    <row r="42" spans="1:29" s="8" customFormat="1" ht="15" customHeight="1">
      <c r="A42" s="146">
        <v>2</v>
      </c>
      <c r="B42" s="282" t="s">
        <v>143</v>
      </c>
      <c r="C42" s="283"/>
      <c r="D42" s="284"/>
      <c r="E42" s="129"/>
      <c r="F42" s="93" t="s">
        <v>43</v>
      </c>
      <c r="G42" s="94">
        <v>2</v>
      </c>
      <c r="H42" s="44">
        <v>10000</v>
      </c>
      <c r="I42" s="118">
        <f t="shared" si="5"/>
        <v>20000</v>
      </c>
      <c r="J42" s="129"/>
      <c r="K42" s="93" t="s">
        <v>98</v>
      </c>
      <c r="L42" s="212">
        <v>2</v>
      </c>
      <c r="M42" s="113">
        <v>8750</v>
      </c>
      <c r="N42" s="118">
        <f t="shared" si="6"/>
        <v>17500</v>
      </c>
      <c r="O42" s="129"/>
      <c r="P42" s="93" t="s">
        <v>98</v>
      </c>
      <c r="Q42" s="94">
        <v>2</v>
      </c>
      <c r="R42" s="44">
        <v>19550</v>
      </c>
      <c r="S42" s="215">
        <f t="shared" si="7"/>
        <v>39100</v>
      </c>
      <c r="T42" s="373"/>
      <c r="U42" s="373"/>
      <c r="V42" s="373"/>
      <c r="W42" s="373"/>
      <c r="X42" s="373"/>
      <c r="Y42" s="373"/>
      <c r="Z42" s="373"/>
      <c r="AA42" s="373"/>
      <c r="AB42" s="373"/>
      <c r="AC42" s="373"/>
    </row>
    <row r="43" spans="1:29" s="8" customFormat="1" ht="15" customHeight="1">
      <c r="A43" s="146">
        <v>3</v>
      </c>
      <c r="B43" s="282" t="s">
        <v>144</v>
      </c>
      <c r="C43" s="283"/>
      <c r="D43" s="284"/>
      <c r="E43" s="129"/>
      <c r="F43" s="93" t="s">
        <v>43</v>
      </c>
      <c r="G43" s="94">
        <v>2</v>
      </c>
      <c r="H43" s="44">
        <v>3000</v>
      </c>
      <c r="I43" s="118">
        <f t="shared" si="5"/>
        <v>6000</v>
      </c>
      <c r="J43" s="129"/>
      <c r="K43" s="93" t="s">
        <v>98</v>
      </c>
      <c r="L43" s="212">
        <v>2</v>
      </c>
      <c r="M43" s="113">
        <v>5625</v>
      </c>
      <c r="N43" s="118">
        <f t="shared" si="6"/>
        <v>11250</v>
      </c>
      <c r="O43" s="129"/>
      <c r="P43" s="93" t="s">
        <v>98</v>
      </c>
      <c r="Q43" s="94">
        <v>2</v>
      </c>
      <c r="R43" s="123">
        <v>19550</v>
      </c>
      <c r="S43" s="215">
        <f t="shared" si="7"/>
        <v>39100</v>
      </c>
      <c r="T43" s="373"/>
      <c r="U43" s="373"/>
      <c r="V43" s="373"/>
      <c r="W43" s="373"/>
      <c r="X43" s="373"/>
      <c r="Y43" s="373"/>
      <c r="Z43" s="373"/>
      <c r="AA43" s="373"/>
      <c r="AB43" s="373"/>
      <c r="AC43" s="373"/>
    </row>
    <row r="44" spans="1:29" s="8" customFormat="1" ht="15" customHeight="1">
      <c r="A44" s="146">
        <v>4</v>
      </c>
      <c r="B44" s="282" t="s">
        <v>145</v>
      </c>
      <c r="C44" s="283"/>
      <c r="D44" s="284"/>
      <c r="E44" s="129"/>
      <c r="F44" s="93" t="s">
        <v>43</v>
      </c>
      <c r="G44" s="94">
        <v>2</v>
      </c>
      <c r="H44" s="44">
        <v>6500</v>
      </c>
      <c r="I44" s="118">
        <f t="shared" si="5"/>
        <v>13000</v>
      </c>
      <c r="J44" s="129"/>
      <c r="K44" s="93" t="s">
        <v>98</v>
      </c>
      <c r="L44" s="212">
        <v>2</v>
      </c>
      <c r="M44" s="113">
        <v>12500</v>
      </c>
      <c r="N44" s="118">
        <f t="shared" si="6"/>
        <v>25000</v>
      </c>
      <c r="O44" s="129"/>
      <c r="P44" s="93" t="s">
        <v>98</v>
      </c>
      <c r="Q44" s="94">
        <v>2</v>
      </c>
      <c r="R44" s="44">
        <v>6325</v>
      </c>
      <c r="S44" s="215">
        <f t="shared" si="7"/>
        <v>12650</v>
      </c>
      <c r="T44" s="373"/>
      <c r="U44" s="373"/>
      <c r="V44" s="373"/>
      <c r="W44" s="373"/>
      <c r="X44" s="373"/>
      <c r="Y44" s="373"/>
      <c r="Z44" s="373"/>
      <c r="AA44" s="373"/>
      <c r="AB44" s="373"/>
      <c r="AC44" s="373"/>
    </row>
    <row r="45" spans="1:29" s="8" customFormat="1" ht="15" customHeight="1">
      <c r="A45" s="146">
        <v>5</v>
      </c>
      <c r="B45" s="282" t="s">
        <v>146</v>
      </c>
      <c r="C45" s="283"/>
      <c r="D45" s="284"/>
      <c r="E45" s="129"/>
      <c r="F45" s="93" t="s">
        <v>69</v>
      </c>
      <c r="G45" s="94">
        <v>2</v>
      </c>
      <c r="H45" s="44">
        <v>6500</v>
      </c>
      <c r="I45" s="118">
        <f t="shared" si="5"/>
        <v>13000</v>
      </c>
      <c r="J45" s="129"/>
      <c r="K45" s="93" t="s">
        <v>69</v>
      </c>
      <c r="L45" s="212">
        <v>2</v>
      </c>
      <c r="M45" s="113">
        <v>15000</v>
      </c>
      <c r="N45" s="118">
        <f t="shared" si="6"/>
        <v>30000</v>
      </c>
      <c r="O45" s="129"/>
      <c r="P45" s="93" t="s">
        <v>69</v>
      </c>
      <c r="Q45" s="94">
        <v>2</v>
      </c>
      <c r="R45" s="123">
        <v>11500</v>
      </c>
      <c r="S45" s="215">
        <f t="shared" si="7"/>
        <v>23000</v>
      </c>
      <c r="T45" s="373"/>
      <c r="U45" s="373"/>
      <c r="V45" s="373"/>
      <c r="W45" s="373"/>
      <c r="X45" s="373"/>
      <c r="Y45" s="373"/>
      <c r="Z45" s="373"/>
      <c r="AA45" s="373"/>
      <c r="AB45" s="373"/>
      <c r="AC45" s="373"/>
    </row>
    <row r="46" spans="1:29" s="8" customFormat="1" ht="15" customHeight="1">
      <c r="A46" s="146">
        <v>6</v>
      </c>
      <c r="B46" s="282" t="s">
        <v>147</v>
      </c>
      <c r="C46" s="283"/>
      <c r="D46" s="284"/>
      <c r="E46" s="129"/>
      <c r="F46" s="93" t="s">
        <v>69</v>
      </c>
      <c r="G46" s="94">
        <v>1</v>
      </c>
      <c r="H46" s="44">
        <v>11250</v>
      </c>
      <c r="I46" s="118">
        <f t="shared" si="5"/>
        <v>11250</v>
      </c>
      <c r="J46" s="129"/>
      <c r="K46" s="93" t="s">
        <v>69</v>
      </c>
      <c r="L46" s="212">
        <v>1</v>
      </c>
      <c r="M46" s="113">
        <v>15000</v>
      </c>
      <c r="N46" s="118">
        <f t="shared" si="6"/>
        <v>15000</v>
      </c>
      <c r="O46" s="129"/>
      <c r="P46" s="93" t="s">
        <v>69</v>
      </c>
      <c r="Q46" s="94">
        <v>1</v>
      </c>
      <c r="R46" s="44">
        <v>11500</v>
      </c>
      <c r="S46" s="215">
        <f t="shared" si="7"/>
        <v>11500</v>
      </c>
      <c r="T46" s="373"/>
      <c r="U46" s="373"/>
      <c r="V46" s="373"/>
      <c r="W46" s="373"/>
      <c r="X46" s="373"/>
      <c r="Y46" s="373"/>
      <c r="Z46" s="373"/>
      <c r="AA46" s="373"/>
      <c r="AB46" s="373"/>
      <c r="AC46" s="373"/>
    </row>
    <row r="47" spans="1:29" s="8" customFormat="1" ht="15" customHeight="1">
      <c r="A47" s="146">
        <v>7</v>
      </c>
      <c r="B47" s="282" t="s">
        <v>109</v>
      </c>
      <c r="C47" s="283"/>
      <c r="D47" s="284"/>
      <c r="E47" s="129"/>
      <c r="F47" s="93" t="s">
        <v>43</v>
      </c>
      <c r="G47" s="94">
        <v>4</v>
      </c>
      <c r="H47" s="44">
        <v>11250</v>
      </c>
      <c r="I47" s="118">
        <f t="shared" si="5"/>
        <v>45000</v>
      </c>
      <c r="J47" s="129"/>
      <c r="K47" s="93" t="s">
        <v>98</v>
      </c>
      <c r="L47" s="212">
        <v>4</v>
      </c>
      <c r="M47" s="113">
        <v>9500</v>
      </c>
      <c r="N47" s="118">
        <f t="shared" si="6"/>
        <v>38000</v>
      </c>
      <c r="O47" s="129"/>
      <c r="P47" s="93" t="s">
        <v>98</v>
      </c>
      <c r="Q47" s="94">
        <v>4</v>
      </c>
      <c r="R47" s="123">
        <v>6325</v>
      </c>
      <c r="S47" s="215">
        <f t="shared" si="7"/>
        <v>25300</v>
      </c>
      <c r="T47" s="373"/>
      <c r="U47" s="373"/>
      <c r="V47" s="373"/>
      <c r="W47" s="373"/>
      <c r="X47" s="373"/>
      <c r="Y47" s="373"/>
      <c r="Z47" s="373"/>
      <c r="AA47" s="373"/>
      <c r="AB47" s="373"/>
      <c r="AC47" s="373"/>
    </row>
    <row r="48" spans="1:29" s="8" customFormat="1" ht="15" customHeight="1">
      <c r="A48" s="146">
        <v>8</v>
      </c>
      <c r="B48" s="282" t="s">
        <v>148</v>
      </c>
      <c r="C48" s="283"/>
      <c r="D48" s="284"/>
      <c r="E48" s="129"/>
      <c r="F48" s="93" t="s">
        <v>43</v>
      </c>
      <c r="G48" s="94">
        <v>4</v>
      </c>
      <c r="H48" s="44">
        <v>6500</v>
      </c>
      <c r="I48" s="118">
        <f t="shared" si="5"/>
        <v>26000</v>
      </c>
      <c r="J48" s="129"/>
      <c r="K48" s="93" t="s">
        <v>98</v>
      </c>
      <c r="L48" s="212">
        <v>4</v>
      </c>
      <c r="M48" s="113">
        <v>11250</v>
      </c>
      <c r="N48" s="118">
        <f t="shared" si="6"/>
        <v>45000</v>
      </c>
      <c r="O48" s="129"/>
      <c r="P48" s="93" t="s">
        <v>98</v>
      </c>
      <c r="Q48" s="94">
        <v>4</v>
      </c>
      <c r="R48" s="44">
        <v>9775</v>
      </c>
      <c r="S48" s="215">
        <f t="shared" si="7"/>
        <v>39100</v>
      </c>
      <c r="T48" s="373"/>
      <c r="U48" s="373"/>
      <c r="V48" s="373"/>
      <c r="W48" s="373"/>
      <c r="X48" s="373"/>
      <c r="Y48" s="373"/>
      <c r="Z48" s="373"/>
      <c r="AA48" s="373"/>
      <c r="AB48" s="373"/>
      <c r="AC48" s="373"/>
    </row>
    <row r="49" spans="1:29" s="8" customFormat="1" ht="15" customHeight="1">
      <c r="A49" s="146">
        <v>9</v>
      </c>
      <c r="B49" s="282" t="s">
        <v>149</v>
      </c>
      <c r="C49" s="283"/>
      <c r="D49" s="284"/>
      <c r="E49" s="129"/>
      <c r="F49" s="93" t="s">
        <v>12</v>
      </c>
      <c r="G49" s="94">
        <v>1</v>
      </c>
      <c r="H49" s="44">
        <v>5000</v>
      </c>
      <c r="I49" s="118">
        <f t="shared" si="5"/>
        <v>5000</v>
      </c>
      <c r="J49" s="129"/>
      <c r="K49" s="93" t="s">
        <v>12</v>
      </c>
      <c r="L49" s="94">
        <v>1</v>
      </c>
      <c r="M49" s="113">
        <v>37500</v>
      </c>
      <c r="N49" s="118">
        <f t="shared" si="6"/>
        <v>37500</v>
      </c>
      <c r="O49" s="129"/>
      <c r="P49" s="93" t="s">
        <v>12</v>
      </c>
      <c r="Q49" s="94">
        <v>1</v>
      </c>
      <c r="R49" s="44">
        <v>23000</v>
      </c>
      <c r="S49" s="215">
        <f t="shared" si="7"/>
        <v>23000</v>
      </c>
      <c r="T49" s="373"/>
      <c r="U49" s="373"/>
      <c r="V49" s="373"/>
      <c r="W49" s="373"/>
      <c r="X49" s="373"/>
      <c r="Y49" s="373"/>
      <c r="Z49" s="373"/>
      <c r="AA49" s="373"/>
      <c r="AB49" s="373"/>
      <c r="AC49" s="373"/>
    </row>
    <row r="50" spans="1:29" s="8" customFormat="1" ht="15" customHeight="1">
      <c r="A50" s="147"/>
      <c r="B50" s="297" t="s">
        <v>47</v>
      </c>
      <c r="C50" s="298"/>
      <c r="D50" s="299"/>
      <c r="E50" s="129"/>
      <c r="F50" s="93"/>
      <c r="G50" s="94"/>
      <c r="H50" s="123"/>
      <c r="I50" s="119">
        <f>SUM(I41:I49)</f>
        <v>308250</v>
      </c>
      <c r="J50" s="129"/>
      <c r="K50" s="93"/>
      <c r="L50" s="212"/>
      <c r="M50" s="123"/>
      <c r="N50" s="119">
        <f>SUM(N41:N49)</f>
        <v>466250</v>
      </c>
      <c r="O50" s="129"/>
      <c r="P50" s="93"/>
      <c r="Q50" s="94"/>
      <c r="R50" s="123"/>
      <c r="S50" s="216">
        <f>SUM(S41:S49)</f>
        <v>377200</v>
      </c>
      <c r="T50" s="373"/>
      <c r="U50" s="373"/>
      <c r="V50" s="373"/>
      <c r="W50" s="373"/>
      <c r="X50" s="373"/>
      <c r="Y50" s="373"/>
      <c r="Z50" s="373"/>
      <c r="AA50" s="373"/>
      <c r="AB50" s="373"/>
      <c r="AC50" s="373"/>
    </row>
    <row r="51" spans="1:29" s="8" customFormat="1" ht="15" customHeight="1">
      <c r="A51" s="147"/>
      <c r="B51" s="253"/>
      <c r="C51" s="254"/>
      <c r="D51" s="255"/>
      <c r="E51" s="129"/>
      <c r="F51" s="93"/>
      <c r="G51" s="94"/>
      <c r="H51" s="123"/>
      <c r="I51" s="119"/>
      <c r="J51" s="129"/>
      <c r="K51" s="93"/>
      <c r="L51" s="212"/>
      <c r="M51" s="123"/>
      <c r="N51" s="119"/>
      <c r="O51" s="129"/>
      <c r="P51" s="93"/>
      <c r="Q51" s="94"/>
      <c r="R51" s="123"/>
      <c r="S51" s="216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</row>
    <row r="52" spans="1:29" s="8" customFormat="1">
      <c r="A52" s="148" t="s">
        <v>104</v>
      </c>
      <c r="B52" s="285" t="s">
        <v>119</v>
      </c>
      <c r="C52" s="286"/>
      <c r="D52" s="287"/>
      <c r="E52" s="129"/>
      <c r="F52" s="93"/>
      <c r="G52" s="94"/>
      <c r="H52" s="123"/>
      <c r="I52" s="118"/>
      <c r="J52" s="129"/>
      <c r="K52" s="93"/>
      <c r="L52" s="212"/>
      <c r="M52" s="123"/>
      <c r="N52" s="118"/>
      <c r="O52" s="129"/>
      <c r="P52" s="93"/>
      <c r="Q52" s="94"/>
      <c r="R52" s="123"/>
      <c r="S52" s="215"/>
      <c r="T52" s="373"/>
      <c r="U52" s="373"/>
      <c r="V52" s="373"/>
      <c r="W52" s="373"/>
      <c r="X52" s="373"/>
      <c r="Y52" s="373"/>
      <c r="Z52" s="373"/>
      <c r="AA52" s="373"/>
      <c r="AB52" s="373"/>
      <c r="AC52" s="373"/>
    </row>
    <row r="53" spans="1:29" s="8" customFormat="1" ht="15" customHeight="1">
      <c r="A53" s="146">
        <v>1</v>
      </c>
      <c r="B53" s="282" t="s">
        <v>101</v>
      </c>
      <c r="C53" s="283"/>
      <c r="D53" s="284"/>
      <c r="E53" s="129"/>
      <c r="F53" s="93" t="s">
        <v>69</v>
      </c>
      <c r="G53" s="94">
        <v>1</v>
      </c>
      <c r="H53" s="44">
        <v>11250</v>
      </c>
      <c r="I53" s="118">
        <f t="shared" ref="I53:I55" si="8">H53*G53</f>
        <v>11250</v>
      </c>
      <c r="J53" s="129"/>
      <c r="K53" s="93" t="s">
        <v>69</v>
      </c>
      <c r="L53" s="212">
        <v>1</v>
      </c>
      <c r="M53" s="113">
        <v>15000</v>
      </c>
      <c r="N53" s="118">
        <f t="shared" ref="N53:N55" si="9">M53*L53</f>
        <v>15000</v>
      </c>
      <c r="O53" s="129"/>
      <c r="P53" s="93" t="s">
        <v>69</v>
      </c>
      <c r="Q53" s="94">
        <v>3</v>
      </c>
      <c r="R53" s="44">
        <v>11500</v>
      </c>
      <c r="S53" s="215">
        <f t="shared" ref="S53:S54" si="10">R53*Q53</f>
        <v>34500</v>
      </c>
      <c r="T53" s="373"/>
      <c r="U53" s="373"/>
      <c r="V53" s="373"/>
      <c r="W53" s="373"/>
      <c r="X53" s="373"/>
      <c r="Y53" s="373"/>
      <c r="Z53" s="373"/>
      <c r="AA53" s="373"/>
      <c r="AB53" s="373"/>
      <c r="AC53" s="373"/>
    </row>
    <row r="54" spans="1:29" s="8" customFormat="1" ht="15" customHeight="1">
      <c r="A54" s="146">
        <v>2</v>
      </c>
      <c r="B54" s="282" t="s">
        <v>120</v>
      </c>
      <c r="C54" s="283"/>
      <c r="D54" s="284"/>
      <c r="E54" s="129"/>
      <c r="F54" s="93" t="s">
        <v>98</v>
      </c>
      <c r="G54" s="94">
        <v>12</v>
      </c>
      <c r="H54" s="44">
        <v>2000</v>
      </c>
      <c r="I54" s="118">
        <f t="shared" si="8"/>
        <v>24000</v>
      </c>
      <c r="J54" s="129"/>
      <c r="K54" s="93" t="s">
        <v>98</v>
      </c>
      <c r="L54" s="212">
        <v>12</v>
      </c>
      <c r="M54" s="113">
        <v>3200</v>
      </c>
      <c r="N54" s="118">
        <f t="shared" si="9"/>
        <v>38400</v>
      </c>
      <c r="O54" s="129"/>
      <c r="P54" s="93" t="s">
        <v>98</v>
      </c>
      <c r="Q54" s="94">
        <v>16</v>
      </c>
      <c r="R54" s="44">
        <v>1092.5</v>
      </c>
      <c r="S54" s="215">
        <f t="shared" si="10"/>
        <v>17480</v>
      </c>
      <c r="T54" s="373"/>
      <c r="U54" s="373"/>
      <c r="V54" s="373"/>
      <c r="W54" s="373"/>
      <c r="X54" s="373"/>
      <c r="Y54" s="373"/>
      <c r="Z54" s="373"/>
      <c r="AA54" s="373"/>
      <c r="AB54" s="373"/>
      <c r="AC54" s="373"/>
    </row>
    <row r="55" spans="1:29" s="8" customFormat="1" ht="15" customHeight="1">
      <c r="A55" s="146">
        <v>3</v>
      </c>
      <c r="B55" s="282" t="s">
        <v>149</v>
      </c>
      <c r="C55" s="283"/>
      <c r="D55" s="284"/>
      <c r="E55" s="129"/>
      <c r="F55" s="93" t="s">
        <v>12</v>
      </c>
      <c r="G55" s="94">
        <v>1</v>
      </c>
      <c r="H55" s="44">
        <v>5000</v>
      </c>
      <c r="I55" s="118">
        <f t="shared" si="8"/>
        <v>5000</v>
      </c>
      <c r="J55" s="129"/>
      <c r="K55" s="93" t="s">
        <v>12</v>
      </c>
      <c r="L55" s="94">
        <v>1</v>
      </c>
      <c r="M55" s="113">
        <v>30000</v>
      </c>
      <c r="N55" s="118">
        <f t="shared" si="9"/>
        <v>30000</v>
      </c>
      <c r="O55" s="129"/>
      <c r="P55" s="93" t="s">
        <v>12</v>
      </c>
      <c r="Q55" s="94">
        <v>0</v>
      </c>
      <c r="R55" s="44">
        <v>0</v>
      </c>
      <c r="S55" s="215"/>
      <c r="T55" s="373"/>
      <c r="U55" s="373"/>
      <c r="V55" s="373"/>
      <c r="W55" s="373"/>
      <c r="X55" s="373"/>
      <c r="Y55" s="373"/>
      <c r="Z55" s="373"/>
      <c r="AA55" s="373"/>
      <c r="AB55" s="373"/>
      <c r="AC55" s="373"/>
    </row>
    <row r="56" spans="1:29" s="8" customFormat="1" ht="15" customHeight="1">
      <c r="A56" s="147"/>
      <c r="B56" s="297" t="s">
        <v>47</v>
      </c>
      <c r="C56" s="298"/>
      <c r="D56" s="299"/>
      <c r="E56" s="129"/>
      <c r="F56" s="93"/>
      <c r="G56" s="94"/>
      <c r="H56" s="123"/>
      <c r="I56" s="119">
        <f>SUM(I53:I55)</f>
        <v>40250</v>
      </c>
      <c r="J56" s="129"/>
      <c r="K56" s="93"/>
      <c r="L56" s="212"/>
      <c r="M56" s="123"/>
      <c r="N56" s="119">
        <f>SUM(N53:N55)</f>
        <v>83400</v>
      </c>
      <c r="O56" s="129"/>
      <c r="P56" s="93"/>
      <c r="Q56" s="94"/>
      <c r="R56" s="123"/>
      <c r="S56" s="216">
        <f>SUM(S53:S55)</f>
        <v>51980</v>
      </c>
      <c r="T56" s="373"/>
      <c r="U56" s="373"/>
      <c r="V56" s="373"/>
      <c r="W56" s="373"/>
      <c r="X56" s="373"/>
      <c r="Y56" s="373"/>
      <c r="Z56" s="373"/>
      <c r="AA56" s="373"/>
      <c r="AB56" s="373"/>
      <c r="AC56" s="373"/>
    </row>
    <row r="57" spans="1:29" s="8" customFormat="1" ht="15" customHeight="1">
      <c r="A57" s="147"/>
      <c r="B57" s="253"/>
      <c r="C57" s="254"/>
      <c r="D57" s="255"/>
      <c r="E57" s="129"/>
      <c r="F57" s="93"/>
      <c r="G57" s="94"/>
      <c r="H57" s="123"/>
      <c r="I57" s="119"/>
      <c r="J57" s="129"/>
      <c r="K57" s="93"/>
      <c r="L57" s="212"/>
      <c r="M57" s="123"/>
      <c r="N57" s="119"/>
      <c r="O57" s="129"/>
      <c r="P57" s="93"/>
      <c r="Q57" s="94"/>
      <c r="R57" s="123"/>
      <c r="S57" s="216"/>
      <c r="T57" s="373"/>
      <c r="U57" s="373"/>
      <c r="V57" s="373"/>
      <c r="W57" s="373"/>
      <c r="X57" s="373"/>
      <c r="Y57" s="373"/>
      <c r="Z57" s="373"/>
      <c r="AA57" s="373"/>
      <c r="AB57" s="373"/>
      <c r="AC57" s="373"/>
    </row>
    <row r="58" spans="1:29" s="8" customFormat="1" ht="15" customHeight="1">
      <c r="A58" s="148" t="s">
        <v>64</v>
      </c>
      <c r="B58" s="285" t="s">
        <v>121</v>
      </c>
      <c r="C58" s="286"/>
      <c r="D58" s="287"/>
      <c r="E58" s="129"/>
      <c r="F58" s="93"/>
      <c r="G58" s="94"/>
      <c r="H58" s="123"/>
      <c r="I58" s="118"/>
      <c r="J58" s="129"/>
      <c r="K58" s="93"/>
      <c r="L58" s="212"/>
      <c r="M58" s="123"/>
      <c r="N58" s="118"/>
      <c r="O58" s="129"/>
      <c r="P58" s="93"/>
      <c r="Q58" s="94"/>
      <c r="R58" s="123"/>
      <c r="S58" s="215"/>
      <c r="T58" s="373"/>
      <c r="U58" s="373"/>
      <c r="V58" s="373"/>
      <c r="W58" s="373"/>
      <c r="X58" s="373"/>
      <c r="Y58" s="373"/>
      <c r="Z58" s="373"/>
      <c r="AA58" s="373"/>
      <c r="AB58" s="373"/>
      <c r="AC58" s="373"/>
    </row>
    <row r="59" spans="1:29" s="8" customFormat="1" ht="15" customHeight="1">
      <c r="A59" s="146">
        <v>1</v>
      </c>
      <c r="B59" s="282" t="s">
        <v>110</v>
      </c>
      <c r="C59" s="283"/>
      <c r="D59" s="284"/>
      <c r="E59" s="129"/>
      <c r="F59" s="93" t="s">
        <v>98</v>
      </c>
      <c r="G59" s="94">
        <v>24</v>
      </c>
      <c r="H59" s="44">
        <v>6500</v>
      </c>
      <c r="I59" s="118">
        <f t="shared" ref="I59:I60" si="11">H59*G59</f>
        <v>156000</v>
      </c>
      <c r="J59" s="129"/>
      <c r="K59" s="93" t="s">
        <v>98</v>
      </c>
      <c r="L59" s="212">
        <v>24</v>
      </c>
      <c r="M59" s="113">
        <v>9500</v>
      </c>
      <c r="N59" s="118">
        <f t="shared" ref="N59:N60" si="12">M59*L59</f>
        <v>228000</v>
      </c>
      <c r="O59" s="129"/>
      <c r="P59" s="93" t="s">
        <v>98</v>
      </c>
      <c r="Q59" s="94">
        <v>24</v>
      </c>
      <c r="R59" s="44">
        <v>6325</v>
      </c>
      <c r="S59" s="215">
        <f t="shared" ref="S59:S60" si="13">R59*Q59</f>
        <v>151800</v>
      </c>
      <c r="T59" s="373"/>
      <c r="U59" s="373"/>
      <c r="V59" s="373"/>
      <c r="W59" s="373"/>
      <c r="X59" s="373"/>
      <c r="Y59" s="373"/>
      <c r="Z59" s="373"/>
      <c r="AA59" s="373"/>
      <c r="AB59" s="373"/>
      <c r="AC59" s="373"/>
    </row>
    <row r="60" spans="1:29" s="8" customFormat="1" ht="15" customHeight="1">
      <c r="A60" s="146">
        <v>2</v>
      </c>
      <c r="B60" s="282" t="s">
        <v>149</v>
      </c>
      <c r="C60" s="283"/>
      <c r="D60" s="284"/>
      <c r="E60" s="129"/>
      <c r="F60" s="93" t="s">
        <v>12</v>
      </c>
      <c r="G60" s="94">
        <v>1</v>
      </c>
      <c r="H60" s="44">
        <v>5000</v>
      </c>
      <c r="I60" s="118">
        <f t="shared" si="11"/>
        <v>5000</v>
      </c>
      <c r="J60" s="129"/>
      <c r="K60" s="93" t="s">
        <v>12</v>
      </c>
      <c r="L60" s="94">
        <v>1</v>
      </c>
      <c r="M60" s="113">
        <v>16875</v>
      </c>
      <c r="N60" s="118">
        <f t="shared" si="12"/>
        <v>16875</v>
      </c>
      <c r="O60" s="129"/>
      <c r="P60" s="93" t="s">
        <v>12</v>
      </c>
      <c r="Q60" s="94">
        <v>1</v>
      </c>
      <c r="R60" s="44">
        <v>13800</v>
      </c>
      <c r="S60" s="215">
        <f t="shared" si="13"/>
        <v>13800</v>
      </c>
      <c r="T60" s="373"/>
      <c r="U60" s="373"/>
      <c r="V60" s="373"/>
      <c r="W60" s="373"/>
      <c r="X60" s="373"/>
      <c r="Y60" s="373"/>
      <c r="Z60" s="373"/>
      <c r="AA60" s="373"/>
      <c r="AB60" s="373"/>
      <c r="AC60" s="373"/>
    </row>
    <row r="61" spans="1:29" s="8" customFormat="1" ht="15" customHeight="1">
      <c r="A61" s="146"/>
      <c r="B61" s="297" t="s">
        <v>47</v>
      </c>
      <c r="C61" s="298"/>
      <c r="D61" s="299"/>
      <c r="E61" s="129"/>
      <c r="F61" s="93"/>
      <c r="G61" s="94"/>
      <c r="H61" s="123"/>
      <c r="I61" s="119">
        <f>SUM(I59:I60)</f>
        <v>161000</v>
      </c>
      <c r="J61" s="129"/>
      <c r="K61" s="93"/>
      <c r="L61" s="212"/>
      <c r="M61" s="123"/>
      <c r="N61" s="119">
        <f>SUM(N59:N60)</f>
        <v>244875</v>
      </c>
      <c r="O61" s="129"/>
      <c r="P61" s="93"/>
      <c r="Q61" s="94"/>
      <c r="R61" s="123"/>
      <c r="S61" s="216">
        <f>SUM(S59:S60)</f>
        <v>165600</v>
      </c>
      <c r="T61" s="373"/>
      <c r="U61" s="373"/>
      <c r="V61" s="373"/>
      <c r="W61" s="373"/>
      <c r="X61" s="373"/>
      <c r="Y61" s="373"/>
      <c r="Z61" s="373"/>
      <c r="AA61" s="373"/>
      <c r="AB61" s="373"/>
      <c r="AC61" s="373"/>
    </row>
    <row r="62" spans="1:29" s="8" customFormat="1" ht="15" customHeight="1">
      <c r="A62" s="147"/>
      <c r="B62" s="253"/>
      <c r="C62" s="254"/>
      <c r="D62" s="255"/>
      <c r="E62" s="129"/>
      <c r="F62" s="93"/>
      <c r="G62" s="94"/>
      <c r="H62" s="123"/>
      <c r="I62" s="118"/>
      <c r="J62" s="129"/>
      <c r="K62" s="93"/>
      <c r="L62" s="212"/>
      <c r="M62" s="123"/>
      <c r="N62" s="118"/>
      <c r="O62" s="129"/>
      <c r="P62" s="93"/>
      <c r="Q62" s="94"/>
      <c r="R62" s="123"/>
      <c r="S62" s="215"/>
      <c r="T62" s="373"/>
      <c r="U62" s="373"/>
      <c r="V62" s="373"/>
      <c r="W62" s="373"/>
      <c r="X62" s="373"/>
      <c r="Y62" s="373"/>
      <c r="Z62" s="373"/>
      <c r="AA62" s="373"/>
      <c r="AB62" s="373"/>
      <c r="AC62" s="373"/>
    </row>
    <row r="63" spans="1:29" s="8" customFormat="1" ht="15" customHeight="1">
      <c r="A63" s="148" t="s">
        <v>126</v>
      </c>
      <c r="B63" s="285" t="s">
        <v>122</v>
      </c>
      <c r="C63" s="286"/>
      <c r="D63" s="287"/>
      <c r="E63" s="129"/>
      <c r="F63" s="93"/>
      <c r="G63" s="94"/>
      <c r="H63" s="123"/>
      <c r="I63" s="118"/>
      <c r="J63" s="129"/>
      <c r="K63" s="93"/>
      <c r="L63" s="212"/>
      <c r="M63" s="123"/>
      <c r="N63" s="118"/>
      <c r="O63" s="129"/>
      <c r="P63" s="93"/>
      <c r="Q63" s="94"/>
      <c r="R63" s="123"/>
      <c r="S63" s="215"/>
      <c r="T63" s="373"/>
      <c r="U63" s="373"/>
      <c r="V63" s="373"/>
      <c r="W63" s="373"/>
      <c r="X63" s="373"/>
      <c r="Y63" s="373"/>
      <c r="Z63" s="373"/>
      <c r="AA63" s="373"/>
      <c r="AB63" s="373"/>
      <c r="AC63" s="373"/>
    </row>
    <row r="64" spans="1:29" s="8" customFormat="1" ht="15" customHeight="1">
      <c r="A64" s="146">
        <v>1</v>
      </c>
      <c r="B64" s="282" t="s">
        <v>106</v>
      </c>
      <c r="C64" s="283"/>
      <c r="D64" s="284"/>
      <c r="E64" s="129"/>
      <c r="F64" s="93" t="s">
        <v>69</v>
      </c>
      <c r="G64" s="94">
        <v>2</v>
      </c>
      <c r="H64" s="44">
        <v>25000</v>
      </c>
      <c r="I64" s="118">
        <f t="shared" ref="I64:I66" si="14">H64*G64</f>
        <v>50000</v>
      </c>
      <c r="J64" s="129"/>
      <c r="K64" s="93" t="s">
        <v>69</v>
      </c>
      <c r="L64" s="212">
        <v>2</v>
      </c>
      <c r="M64" s="113">
        <v>40000</v>
      </c>
      <c r="N64" s="118">
        <f t="shared" ref="N64:N66" si="15">M64*L64</f>
        <v>80000</v>
      </c>
      <c r="O64" s="129"/>
      <c r="P64" s="93" t="s">
        <v>69</v>
      </c>
      <c r="Q64" s="94">
        <v>3</v>
      </c>
      <c r="R64" s="44">
        <v>20700</v>
      </c>
      <c r="S64" s="215">
        <f t="shared" ref="S64:S66" si="16">R64*Q64</f>
        <v>62100</v>
      </c>
      <c r="T64" s="373"/>
      <c r="U64" s="373"/>
      <c r="V64" s="373"/>
      <c r="W64" s="373"/>
      <c r="X64" s="373"/>
      <c r="Y64" s="373"/>
      <c r="Z64" s="373"/>
      <c r="AA64" s="373"/>
      <c r="AB64" s="373"/>
      <c r="AC64" s="373"/>
    </row>
    <row r="65" spans="1:29" s="8" customFormat="1" ht="15" customHeight="1">
      <c r="A65" s="146">
        <v>2</v>
      </c>
      <c r="B65" s="282" t="s">
        <v>123</v>
      </c>
      <c r="C65" s="283"/>
      <c r="D65" s="284"/>
      <c r="E65" s="129"/>
      <c r="F65" s="93" t="s">
        <v>98</v>
      </c>
      <c r="G65" s="94">
        <v>16</v>
      </c>
      <c r="H65" s="44">
        <v>4000</v>
      </c>
      <c r="I65" s="118">
        <f t="shared" si="14"/>
        <v>64000</v>
      </c>
      <c r="J65" s="129"/>
      <c r="K65" s="93" t="s">
        <v>98</v>
      </c>
      <c r="L65" s="212">
        <v>16</v>
      </c>
      <c r="M65" s="113">
        <v>8500</v>
      </c>
      <c r="N65" s="118">
        <f t="shared" si="15"/>
        <v>136000</v>
      </c>
      <c r="O65" s="129"/>
      <c r="P65" s="93" t="s">
        <v>98</v>
      </c>
      <c r="Q65" s="94">
        <v>16</v>
      </c>
      <c r="R65" s="44">
        <v>2012.5</v>
      </c>
      <c r="S65" s="215">
        <f t="shared" si="16"/>
        <v>32200</v>
      </c>
      <c r="T65" s="373"/>
      <c r="U65" s="373"/>
      <c r="V65" s="373"/>
      <c r="W65" s="373"/>
      <c r="X65" s="373"/>
      <c r="Y65" s="373"/>
      <c r="Z65" s="373"/>
      <c r="AA65" s="373"/>
      <c r="AB65" s="373"/>
      <c r="AC65" s="373"/>
    </row>
    <row r="66" spans="1:29" s="8" customFormat="1" ht="15" customHeight="1">
      <c r="A66" s="146">
        <v>3</v>
      </c>
      <c r="B66" s="282" t="s">
        <v>149</v>
      </c>
      <c r="C66" s="283"/>
      <c r="D66" s="284"/>
      <c r="E66" s="129"/>
      <c r="F66" s="93" t="s">
        <v>12</v>
      </c>
      <c r="G66" s="94">
        <v>1</v>
      </c>
      <c r="H66" s="44">
        <v>5000</v>
      </c>
      <c r="I66" s="118">
        <f t="shared" si="14"/>
        <v>5000</v>
      </c>
      <c r="J66" s="129"/>
      <c r="K66" s="93" t="s">
        <v>12</v>
      </c>
      <c r="L66" s="94">
        <v>1</v>
      </c>
      <c r="M66" s="113">
        <v>25312.5</v>
      </c>
      <c r="N66" s="118">
        <f t="shared" si="15"/>
        <v>25312.5</v>
      </c>
      <c r="O66" s="129"/>
      <c r="P66" s="93" t="s">
        <v>12</v>
      </c>
      <c r="Q66" s="94">
        <v>0</v>
      </c>
      <c r="R66" s="44">
        <v>0</v>
      </c>
      <c r="S66" s="215">
        <f t="shared" si="16"/>
        <v>0</v>
      </c>
      <c r="T66" s="373"/>
      <c r="U66" s="373"/>
      <c r="V66" s="373"/>
      <c r="W66" s="373"/>
      <c r="X66" s="373"/>
      <c r="Y66" s="373"/>
      <c r="Z66" s="373"/>
      <c r="AA66" s="373"/>
      <c r="AB66" s="373"/>
      <c r="AC66" s="373"/>
    </row>
    <row r="67" spans="1:29" s="8" customFormat="1" ht="15" customHeight="1">
      <c r="A67" s="146"/>
      <c r="B67" s="297" t="s">
        <v>47</v>
      </c>
      <c r="C67" s="298"/>
      <c r="D67" s="299"/>
      <c r="E67" s="129"/>
      <c r="F67" s="93"/>
      <c r="G67" s="94"/>
      <c r="H67" s="123"/>
      <c r="I67" s="119">
        <f>SUM(I64:I66)</f>
        <v>119000</v>
      </c>
      <c r="J67" s="129"/>
      <c r="K67" s="93"/>
      <c r="L67" s="212"/>
      <c r="M67" s="123"/>
      <c r="N67" s="119">
        <f>SUM(N64:N66)</f>
        <v>241312.5</v>
      </c>
      <c r="O67" s="129"/>
      <c r="P67" s="93"/>
      <c r="Q67" s="94"/>
      <c r="R67" s="123"/>
      <c r="S67" s="216">
        <f>SUM(S64:S66)</f>
        <v>94300</v>
      </c>
      <c r="T67" s="373"/>
      <c r="U67" s="373"/>
      <c r="V67" s="373"/>
      <c r="W67" s="373"/>
      <c r="X67" s="373"/>
      <c r="Y67" s="373"/>
      <c r="Z67" s="373"/>
      <c r="AA67" s="373"/>
      <c r="AB67" s="373"/>
      <c r="AC67" s="373"/>
    </row>
    <row r="68" spans="1:29" s="8" customFormat="1" ht="15" customHeight="1">
      <c r="A68" s="147"/>
      <c r="B68" s="253"/>
      <c r="C68" s="254"/>
      <c r="D68" s="255"/>
      <c r="E68" s="129"/>
      <c r="F68" s="93"/>
      <c r="G68" s="94"/>
      <c r="H68" s="123"/>
      <c r="I68" s="118"/>
      <c r="J68" s="129"/>
      <c r="K68" s="93"/>
      <c r="L68" s="212"/>
      <c r="M68" s="123"/>
      <c r="N68" s="118"/>
      <c r="O68" s="129"/>
      <c r="P68" s="93"/>
      <c r="Q68" s="94"/>
      <c r="R68" s="123"/>
      <c r="S68" s="215"/>
      <c r="T68" s="373"/>
      <c r="U68" s="373"/>
      <c r="V68" s="373"/>
      <c r="W68" s="373"/>
      <c r="X68" s="373"/>
      <c r="Y68" s="373"/>
      <c r="Z68" s="373"/>
      <c r="AA68" s="373"/>
      <c r="AB68" s="373"/>
      <c r="AC68" s="373"/>
    </row>
    <row r="69" spans="1:29" s="8" customFormat="1" ht="15" customHeight="1">
      <c r="A69" s="148" t="s">
        <v>130</v>
      </c>
      <c r="B69" s="285" t="s">
        <v>127</v>
      </c>
      <c r="C69" s="286"/>
      <c r="D69" s="287"/>
      <c r="E69" s="129"/>
      <c r="F69" s="93"/>
      <c r="G69" s="94"/>
      <c r="H69" s="123"/>
      <c r="I69" s="118"/>
      <c r="J69" s="129"/>
      <c r="K69" s="93"/>
      <c r="L69" s="212"/>
      <c r="M69" s="123"/>
      <c r="N69" s="118"/>
      <c r="O69" s="129"/>
      <c r="P69" s="93"/>
      <c r="Q69" s="94"/>
      <c r="R69" s="123"/>
      <c r="S69" s="215"/>
      <c r="T69" s="373"/>
      <c r="U69" s="373"/>
      <c r="V69" s="373"/>
      <c r="W69" s="373"/>
      <c r="X69" s="373"/>
      <c r="Y69" s="373"/>
      <c r="Z69" s="373"/>
      <c r="AA69" s="373"/>
      <c r="AB69" s="373"/>
      <c r="AC69" s="373"/>
    </row>
    <row r="70" spans="1:29" s="8" customFormat="1" ht="15" customHeight="1">
      <c r="A70" s="146">
        <v>1</v>
      </c>
      <c r="B70" s="282" t="s">
        <v>128</v>
      </c>
      <c r="C70" s="283"/>
      <c r="D70" s="284"/>
      <c r="E70" s="129"/>
      <c r="F70" s="93"/>
      <c r="G70" s="94"/>
      <c r="H70" s="44"/>
      <c r="I70" s="118">
        <f t="shared" ref="I70:I71" si="17">H70*G70</f>
        <v>0</v>
      </c>
      <c r="J70" s="129"/>
      <c r="K70" s="93"/>
      <c r="L70" s="212"/>
      <c r="M70" s="44"/>
      <c r="N70" s="118">
        <f t="shared" ref="N70:N71" si="18">M70*L70</f>
        <v>0</v>
      </c>
      <c r="O70" s="129"/>
      <c r="P70" s="93"/>
      <c r="Q70" s="94"/>
      <c r="R70" s="44"/>
      <c r="S70" s="215">
        <f t="shared" ref="S70:S71" si="19">R70*Q70</f>
        <v>0</v>
      </c>
      <c r="T70" s="373"/>
      <c r="U70" s="373"/>
      <c r="V70" s="373"/>
      <c r="W70" s="373"/>
      <c r="X70" s="373"/>
      <c r="Y70" s="373"/>
      <c r="Z70" s="373"/>
      <c r="AA70" s="373"/>
      <c r="AB70" s="373"/>
      <c r="AC70" s="373"/>
    </row>
    <row r="71" spans="1:29" s="8" customFormat="1" ht="15" customHeight="1">
      <c r="A71" s="146">
        <v>2</v>
      </c>
      <c r="B71" s="282" t="s">
        <v>129</v>
      </c>
      <c r="C71" s="283"/>
      <c r="D71" s="284"/>
      <c r="E71" s="129"/>
      <c r="F71" s="93" t="s">
        <v>12</v>
      </c>
      <c r="G71" s="94">
        <v>1</v>
      </c>
      <c r="H71" s="44">
        <v>100000</v>
      </c>
      <c r="I71" s="118">
        <f t="shared" si="17"/>
        <v>100000</v>
      </c>
      <c r="J71" s="129"/>
      <c r="K71" s="93" t="s">
        <v>12</v>
      </c>
      <c r="L71" s="212">
        <v>1</v>
      </c>
      <c r="M71" s="113">
        <v>68750</v>
      </c>
      <c r="N71" s="118">
        <f t="shared" si="18"/>
        <v>68750</v>
      </c>
      <c r="O71" s="129"/>
      <c r="P71" s="93" t="s">
        <v>12</v>
      </c>
      <c r="Q71" s="94">
        <v>1</v>
      </c>
      <c r="R71" s="44">
        <v>308775</v>
      </c>
      <c r="S71" s="277">
        <f t="shared" si="19"/>
        <v>308775</v>
      </c>
      <c r="T71" s="373"/>
      <c r="U71" s="373"/>
      <c r="V71" s="373"/>
      <c r="W71" s="373"/>
      <c r="X71" s="373"/>
      <c r="Y71" s="373"/>
      <c r="Z71" s="373"/>
      <c r="AA71" s="373"/>
      <c r="AB71" s="373"/>
      <c r="AC71" s="373"/>
    </row>
    <row r="72" spans="1:29" s="8" customFormat="1" ht="15" customHeight="1">
      <c r="A72" s="146"/>
      <c r="B72" s="297" t="s">
        <v>47</v>
      </c>
      <c r="C72" s="298"/>
      <c r="D72" s="299"/>
      <c r="E72" s="129"/>
      <c r="F72" s="93"/>
      <c r="G72" s="94"/>
      <c r="H72" s="123"/>
      <c r="I72" s="119">
        <f>SUM(I70:I71)</f>
        <v>100000</v>
      </c>
      <c r="J72" s="129"/>
      <c r="K72" s="93"/>
      <c r="L72" s="94"/>
      <c r="M72" s="123"/>
      <c r="N72" s="119">
        <f>SUM(N70:N71)</f>
        <v>68750</v>
      </c>
      <c r="O72" s="129"/>
      <c r="P72" s="93"/>
      <c r="Q72" s="94"/>
      <c r="R72" s="123"/>
      <c r="S72" s="216">
        <f>SUM(S70:S71)</f>
        <v>308775</v>
      </c>
      <c r="T72" s="373"/>
      <c r="U72" s="373"/>
      <c r="V72" s="373"/>
      <c r="W72" s="373"/>
      <c r="X72" s="373"/>
      <c r="Y72" s="373"/>
      <c r="Z72" s="373"/>
      <c r="AA72" s="373"/>
      <c r="AB72" s="373"/>
      <c r="AC72" s="373"/>
    </row>
    <row r="73" spans="1:29" s="8" customFormat="1" ht="15" customHeight="1">
      <c r="A73" s="147"/>
      <c r="B73" s="253"/>
      <c r="C73" s="254"/>
      <c r="D73" s="255"/>
      <c r="E73" s="129"/>
      <c r="F73" s="93"/>
      <c r="G73" s="94"/>
      <c r="H73" s="123"/>
      <c r="I73" s="118"/>
      <c r="J73" s="129"/>
      <c r="K73" s="93"/>
      <c r="L73" s="94"/>
      <c r="M73" s="123"/>
      <c r="N73" s="118"/>
      <c r="O73" s="129"/>
      <c r="P73" s="93"/>
      <c r="Q73" s="94"/>
      <c r="R73" s="123"/>
      <c r="S73" s="215"/>
      <c r="T73" s="373"/>
      <c r="U73" s="373"/>
      <c r="V73" s="373"/>
      <c r="W73" s="373"/>
      <c r="X73" s="373"/>
      <c r="Y73" s="373"/>
      <c r="Z73" s="373"/>
      <c r="AA73" s="373"/>
      <c r="AB73" s="373"/>
      <c r="AC73" s="373"/>
    </row>
    <row r="74" spans="1:29" s="8" customFormat="1" ht="15" customHeight="1">
      <c r="A74" s="149" t="s">
        <v>131</v>
      </c>
      <c r="B74" s="316" t="s">
        <v>115</v>
      </c>
      <c r="C74" s="293"/>
      <c r="D74" s="294"/>
      <c r="E74" s="130"/>
      <c r="F74" s="95"/>
      <c r="G74" s="96"/>
      <c r="H74" s="112"/>
      <c r="I74" s="109"/>
      <c r="J74" s="130"/>
      <c r="K74" s="95"/>
      <c r="L74" s="96"/>
      <c r="M74" s="112"/>
      <c r="N74" s="109"/>
      <c r="O74" s="130"/>
      <c r="P74" s="95"/>
      <c r="Q74" s="96"/>
      <c r="R74" s="112"/>
      <c r="S74" s="197"/>
      <c r="T74" s="373"/>
      <c r="U74" s="373"/>
      <c r="V74" s="373"/>
      <c r="W74" s="373"/>
      <c r="X74" s="373"/>
      <c r="Y74" s="373"/>
      <c r="Z74" s="373"/>
      <c r="AA74" s="373"/>
      <c r="AB74" s="373"/>
      <c r="AC74" s="373"/>
    </row>
    <row r="75" spans="1:29" s="8" customFormat="1" ht="15" customHeight="1">
      <c r="A75" s="146">
        <v>1</v>
      </c>
      <c r="B75" s="290" t="s">
        <v>48</v>
      </c>
      <c r="C75" s="293"/>
      <c r="D75" s="294"/>
      <c r="E75" s="131"/>
      <c r="F75" s="97" t="s">
        <v>43</v>
      </c>
      <c r="G75" s="98">
        <v>350</v>
      </c>
      <c r="H75" s="113">
        <v>95</v>
      </c>
      <c r="I75" s="109">
        <f t="shared" ref="I75:I84" si="20">G75*H75</f>
        <v>33250</v>
      </c>
      <c r="J75" s="131"/>
      <c r="K75" s="97" t="s">
        <v>43</v>
      </c>
      <c r="L75" s="131">
        <v>350</v>
      </c>
      <c r="M75" s="113">
        <v>37.5</v>
      </c>
      <c r="N75" s="109">
        <f t="shared" ref="N75:N84" si="21">L75*M75</f>
        <v>13125</v>
      </c>
      <c r="O75" s="131"/>
      <c r="P75" s="97" t="s">
        <v>43</v>
      </c>
      <c r="Q75" s="98">
        <v>350</v>
      </c>
      <c r="R75" s="113">
        <v>51.75</v>
      </c>
      <c r="S75" s="197">
        <f t="shared" ref="S75:S84" si="22">Q75*R75</f>
        <v>18112.5</v>
      </c>
      <c r="T75" s="373"/>
      <c r="U75" s="373"/>
      <c r="V75" s="373"/>
      <c r="W75" s="373"/>
      <c r="X75" s="373"/>
      <c r="Y75" s="373"/>
      <c r="Z75" s="373"/>
      <c r="AA75" s="373"/>
      <c r="AB75" s="373"/>
      <c r="AC75" s="373"/>
    </row>
    <row r="76" spans="1:29" s="8" customFormat="1" ht="15" customHeight="1">
      <c r="A76" s="146">
        <v>2</v>
      </c>
      <c r="B76" s="290" t="s">
        <v>49</v>
      </c>
      <c r="C76" s="293"/>
      <c r="D76" s="294"/>
      <c r="E76" s="131"/>
      <c r="F76" s="97" t="s">
        <v>43</v>
      </c>
      <c r="G76" s="98">
        <v>50</v>
      </c>
      <c r="H76" s="113">
        <v>95</v>
      </c>
      <c r="I76" s="109">
        <f t="shared" si="20"/>
        <v>4750</v>
      </c>
      <c r="J76" s="131"/>
      <c r="K76" s="97" t="s">
        <v>43</v>
      </c>
      <c r="L76" s="131">
        <v>50</v>
      </c>
      <c r="M76" s="113">
        <v>37.5</v>
      </c>
      <c r="N76" s="109">
        <f t="shared" si="21"/>
        <v>1875</v>
      </c>
      <c r="O76" s="131"/>
      <c r="P76" s="97" t="s">
        <v>43</v>
      </c>
      <c r="Q76" s="98">
        <v>30</v>
      </c>
      <c r="R76" s="113">
        <v>51.75</v>
      </c>
      <c r="S76" s="197">
        <f t="shared" si="22"/>
        <v>1552.5</v>
      </c>
      <c r="T76" s="373"/>
      <c r="U76" s="373"/>
      <c r="V76" s="373"/>
      <c r="W76" s="373"/>
      <c r="X76" s="373"/>
      <c r="Y76" s="373"/>
      <c r="Z76" s="373"/>
      <c r="AA76" s="373"/>
      <c r="AB76" s="373"/>
      <c r="AC76" s="373"/>
    </row>
    <row r="77" spans="1:29" s="8" customFormat="1" ht="15" customHeight="1">
      <c r="A77" s="146">
        <v>3</v>
      </c>
      <c r="B77" s="290" t="s">
        <v>71</v>
      </c>
      <c r="C77" s="293"/>
      <c r="D77" s="294"/>
      <c r="E77" s="131"/>
      <c r="F77" s="97" t="s">
        <v>43</v>
      </c>
      <c r="G77" s="98">
        <v>30</v>
      </c>
      <c r="H77" s="113">
        <v>150</v>
      </c>
      <c r="I77" s="109">
        <f t="shared" si="20"/>
        <v>4500</v>
      </c>
      <c r="J77" s="131"/>
      <c r="K77" s="97" t="s">
        <v>43</v>
      </c>
      <c r="L77" s="131">
        <v>30</v>
      </c>
      <c r="M77" s="113">
        <v>150</v>
      </c>
      <c r="N77" s="109">
        <f t="shared" si="21"/>
        <v>4500</v>
      </c>
      <c r="O77" s="131"/>
      <c r="P77" s="97" t="s">
        <v>43</v>
      </c>
      <c r="Q77" s="98">
        <v>30</v>
      </c>
      <c r="R77" s="113">
        <v>115</v>
      </c>
      <c r="S77" s="197">
        <f t="shared" si="22"/>
        <v>3450</v>
      </c>
      <c r="T77" s="373"/>
      <c r="U77" s="373"/>
      <c r="V77" s="373"/>
      <c r="W77" s="373"/>
      <c r="X77" s="373"/>
      <c r="Y77" s="373"/>
      <c r="Z77" s="373"/>
      <c r="AA77" s="373"/>
      <c r="AB77" s="373"/>
      <c r="AC77" s="373"/>
    </row>
    <row r="78" spans="1:29" s="8" customFormat="1" ht="15" customHeight="1">
      <c r="A78" s="146">
        <v>4</v>
      </c>
      <c r="B78" s="290" t="s">
        <v>84</v>
      </c>
      <c r="C78" s="293"/>
      <c r="D78" s="294"/>
      <c r="E78" s="131"/>
      <c r="F78" s="99" t="s">
        <v>42</v>
      </c>
      <c r="G78" s="100">
        <v>20</v>
      </c>
      <c r="H78" s="108">
        <v>720</v>
      </c>
      <c r="I78" s="109">
        <f t="shared" si="20"/>
        <v>14400</v>
      </c>
      <c r="J78" s="131"/>
      <c r="K78" s="99" t="s">
        <v>42</v>
      </c>
      <c r="L78" s="131">
        <v>20</v>
      </c>
      <c r="M78" s="113">
        <v>875</v>
      </c>
      <c r="N78" s="109">
        <f t="shared" si="21"/>
        <v>17500</v>
      </c>
      <c r="O78" s="131"/>
      <c r="P78" s="99" t="s">
        <v>42</v>
      </c>
      <c r="Q78" s="100">
        <v>25</v>
      </c>
      <c r="R78" s="108">
        <v>2472.5</v>
      </c>
      <c r="S78" s="277">
        <f t="shared" si="22"/>
        <v>61812.5</v>
      </c>
      <c r="T78" s="373"/>
      <c r="U78" s="373"/>
      <c r="V78" s="373"/>
      <c r="W78" s="373"/>
      <c r="X78" s="373"/>
      <c r="Y78" s="373"/>
      <c r="Z78" s="373"/>
      <c r="AA78" s="373"/>
      <c r="AB78" s="373"/>
      <c r="AC78" s="373"/>
    </row>
    <row r="79" spans="1:29" s="8" customFormat="1" ht="15" customHeight="1">
      <c r="A79" s="146">
        <v>5</v>
      </c>
      <c r="B79" s="290" t="s">
        <v>85</v>
      </c>
      <c r="C79" s="293"/>
      <c r="D79" s="294"/>
      <c r="E79" s="131"/>
      <c r="F79" s="97" t="s">
        <v>86</v>
      </c>
      <c r="G79" s="98">
        <v>3</v>
      </c>
      <c r="H79" s="113">
        <v>1150</v>
      </c>
      <c r="I79" s="109">
        <f t="shared" si="20"/>
        <v>3450</v>
      </c>
      <c r="J79" s="131"/>
      <c r="K79" s="97" t="s">
        <v>86</v>
      </c>
      <c r="L79" s="131">
        <v>3</v>
      </c>
      <c r="M79" s="113">
        <v>1500</v>
      </c>
      <c r="N79" s="109">
        <f t="shared" si="21"/>
        <v>4500</v>
      </c>
      <c r="O79" s="131"/>
      <c r="P79" s="97" t="s">
        <v>86</v>
      </c>
      <c r="Q79" s="98">
        <v>6</v>
      </c>
      <c r="R79" s="113">
        <v>747.5</v>
      </c>
      <c r="S79" s="277">
        <f t="shared" si="22"/>
        <v>4485</v>
      </c>
      <c r="T79" s="373"/>
      <c r="U79" s="373"/>
      <c r="V79" s="373"/>
      <c r="W79" s="373"/>
      <c r="X79" s="373"/>
      <c r="Y79" s="373"/>
      <c r="Z79" s="373"/>
      <c r="AA79" s="373"/>
      <c r="AB79" s="373"/>
      <c r="AC79" s="373"/>
    </row>
    <row r="80" spans="1:29" s="8" customFormat="1" ht="15" customHeight="1">
      <c r="A80" s="146">
        <v>6</v>
      </c>
      <c r="B80" s="290" t="s">
        <v>81</v>
      </c>
      <c r="C80" s="291"/>
      <c r="D80" s="292"/>
      <c r="E80" s="131"/>
      <c r="F80" s="97" t="s">
        <v>50</v>
      </c>
      <c r="G80" s="101">
        <v>50</v>
      </c>
      <c r="H80" s="113">
        <v>3000</v>
      </c>
      <c r="I80" s="109">
        <f t="shared" si="20"/>
        <v>150000</v>
      </c>
      <c r="J80" s="131"/>
      <c r="K80" s="97" t="s">
        <v>50</v>
      </c>
      <c r="L80" s="131">
        <v>50</v>
      </c>
      <c r="M80" s="113">
        <v>4500</v>
      </c>
      <c r="N80" s="109">
        <f t="shared" si="21"/>
        <v>225000</v>
      </c>
      <c r="O80" s="131"/>
      <c r="P80" s="97" t="s">
        <v>50</v>
      </c>
      <c r="Q80" s="101">
        <v>50</v>
      </c>
      <c r="R80" s="113">
        <v>4255</v>
      </c>
      <c r="S80" s="277">
        <f t="shared" si="22"/>
        <v>212750</v>
      </c>
      <c r="T80" s="373"/>
      <c r="U80" s="373"/>
      <c r="V80" s="373"/>
      <c r="W80" s="373"/>
      <c r="X80" s="373"/>
      <c r="Y80" s="373"/>
      <c r="Z80" s="373"/>
      <c r="AA80" s="373"/>
      <c r="AB80" s="373"/>
      <c r="AC80" s="373"/>
    </row>
    <row r="81" spans="1:29" s="8" customFormat="1" ht="15" customHeight="1">
      <c r="A81" s="146">
        <v>7</v>
      </c>
      <c r="B81" s="296" t="s">
        <v>95</v>
      </c>
      <c r="C81" s="293"/>
      <c r="D81" s="293"/>
      <c r="E81" s="131"/>
      <c r="F81" s="97" t="s">
        <v>43</v>
      </c>
      <c r="G81" s="101">
        <v>30</v>
      </c>
      <c r="H81" s="113">
        <v>336</v>
      </c>
      <c r="I81" s="109">
        <f t="shared" si="20"/>
        <v>10080</v>
      </c>
      <c r="J81" s="131"/>
      <c r="K81" s="97" t="s">
        <v>43</v>
      </c>
      <c r="L81" s="131">
        <v>30</v>
      </c>
      <c r="M81" s="113">
        <v>875</v>
      </c>
      <c r="N81" s="109">
        <f t="shared" si="21"/>
        <v>26250</v>
      </c>
      <c r="O81" s="131"/>
      <c r="P81" s="97" t="s">
        <v>43</v>
      </c>
      <c r="Q81" s="101">
        <v>50</v>
      </c>
      <c r="R81" s="113">
        <v>402.5</v>
      </c>
      <c r="S81" s="277">
        <f t="shared" si="22"/>
        <v>20125</v>
      </c>
      <c r="T81" s="373"/>
      <c r="U81" s="373"/>
      <c r="V81" s="373"/>
      <c r="W81" s="373"/>
      <c r="X81" s="373"/>
      <c r="Y81" s="373"/>
      <c r="Z81" s="373"/>
      <c r="AA81" s="373"/>
      <c r="AB81" s="373"/>
      <c r="AC81" s="373"/>
    </row>
    <row r="82" spans="1:29" s="8" customFormat="1" ht="15" customHeight="1">
      <c r="A82" s="146">
        <v>8</v>
      </c>
      <c r="B82" s="296" t="s">
        <v>96</v>
      </c>
      <c r="C82" s="293"/>
      <c r="D82" s="293"/>
      <c r="E82" s="131"/>
      <c r="F82" s="97" t="s">
        <v>43</v>
      </c>
      <c r="G82" s="101">
        <v>3</v>
      </c>
      <c r="H82" s="113">
        <v>336</v>
      </c>
      <c r="I82" s="109">
        <f t="shared" si="20"/>
        <v>1008</v>
      </c>
      <c r="J82" s="131"/>
      <c r="K82" s="97" t="s">
        <v>43</v>
      </c>
      <c r="L82" s="131">
        <v>3</v>
      </c>
      <c r="M82" s="113">
        <v>1125</v>
      </c>
      <c r="N82" s="109">
        <f t="shared" si="21"/>
        <v>3375</v>
      </c>
      <c r="O82" s="131"/>
      <c r="P82" s="97" t="s">
        <v>43</v>
      </c>
      <c r="Q82" s="101">
        <v>4</v>
      </c>
      <c r="R82" s="113">
        <v>2875</v>
      </c>
      <c r="S82" s="277">
        <f t="shared" si="22"/>
        <v>11500</v>
      </c>
      <c r="T82" s="373"/>
      <c r="U82" s="373"/>
      <c r="V82" s="373"/>
      <c r="W82" s="373"/>
      <c r="X82" s="373"/>
      <c r="Y82" s="373"/>
      <c r="Z82" s="373"/>
      <c r="AA82" s="373"/>
      <c r="AB82" s="373"/>
      <c r="AC82" s="373"/>
    </row>
    <row r="83" spans="1:29" s="8" customFormat="1" ht="15" customHeight="1">
      <c r="A83" s="146">
        <v>9</v>
      </c>
      <c r="B83" s="296" t="s">
        <v>97</v>
      </c>
      <c r="C83" s="293"/>
      <c r="D83" s="293"/>
      <c r="E83" s="131"/>
      <c r="F83" s="97" t="s">
        <v>43</v>
      </c>
      <c r="G83" s="101">
        <v>10</v>
      </c>
      <c r="H83" s="113">
        <v>600</v>
      </c>
      <c r="I83" s="109">
        <f t="shared" si="20"/>
        <v>6000</v>
      </c>
      <c r="J83" s="131"/>
      <c r="K83" s="97" t="s">
        <v>43</v>
      </c>
      <c r="L83" s="131">
        <v>10</v>
      </c>
      <c r="M83" s="113">
        <v>356.25</v>
      </c>
      <c r="N83" s="109">
        <f t="shared" si="21"/>
        <v>3562.5</v>
      </c>
      <c r="O83" s="131"/>
      <c r="P83" s="97" t="s">
        <v>43</v>
      </c>
      <c r="Q83" s="101">
        <v>4</v>
      </c>
      <c r="R83" s="113">
        <v>2300</v>
      </c>
      <c r="S83" s="277">
        <f t="shared" si="22"/>
        <v>9200</v>
      </c>
      <c r="T83" s="373"/>
      <c r="U83" s="373"/>
      <c r="V83" s="373"/>
      <c r="W83" s="373"/>
      <c r="X83" s="373"/>
      <c r="Y83" s="373"/>
      <c r="Z83" s="373"/>
      <c r="AA83" s="373"/>
      <c r="AB83" s="373"/>
      <c r="AC83" s="373"/>
    </row>
    <row r="84" spans="1:29" s="8" customFormat="1" ht="15" customHeight="1">
      <c r="A84" s="146">
        <v>10</v>
      </c>
      <c r="B84" s="295" t="s">
        <v>61</v>
      </c>
      <c r="C84" s="293"/>
      <c r="D84" s="294"/>
      <c r="E84" s="131"/>
      <c r="F84" s="97" t="s">
        <v>12</v>
      </c>
      <c r="G84" s="101">
        <v>1</v>
      </c>
      <c r="H84" s="113">
        <v>20000</v>
      </c>
      <c r="I84" s="109">
        <f t="shared" si="20"/>
        <v>20000</v>
      </c>
      <c r="J84" s="131"/>
      <c r="K84" s="97" t="s">
        <v>12</v>
      </c>
      <c r="L84" s="131">
        <v>1</v>
      </c>
      <c r="M84" s="113">
        <v>3750</v>
      </c>
      <c r="N84" s="109">
        <f t="shared" si="21"/>
        <v>3750</v>
      </c>
      <c r="O84" s="131"/>
      <c r="P84" s="97" t="s">
        <v>12</v>
      </c>
      <c r="Q84" s="101">
        <v>1</v>
      </c>
      <c r="R84" s="113">
        <v>46000</v>
      </c>
      <c r="S84" s="277">
        <f t="shared" si="22"/>
        <v>46000</v>
      </c>
      <c r="T84" s="373"/>
      <c r="U84" s="373"/>
      <c r="V84" s="373"/>
      <c r="W84" s="373"/>
      <c r="X84" s="373"/>
      <c r="Y84" s="373"/>
      <c r="Z84" s="373"/>
      <c r="AA84" s="373"/>
      <c r="AB84" s="373"/>
      <c r="AC84" s="373"/>
    </row>
    <row r="85" spans="1:29" s="8" customFormat="1" ht="15" customHeight="1">
      <c r="A85" s="146"/>
      <c r="B85" s="297" t="s">
        <v>47</v>
      </c>
      <c r="C85" s="298"/>
      <c r="D85" s="299"/>
      <c r="E85" s="129"/>
      <c r="F85" s="93"/>
      <c r="G85" s="94"/>
      <c r="H85" s="123"/>
      <c r="I85" s="119">
        <f>SUM(I75:I84)</f>
        <v>247438</v>
      </c>
      <c r="J85" s="129"/>
      <c r="K85" s="93"/>
      <c r="L85" s="94"/>
      <c r="M85" s="123"/>
      <c r="N85" s="119">
        <f>SUM(N75:N84)</f>
        <v>303437.5</v>
      </c>
      <c r="O85" s="129"/>
      <c r="P85" s="93"/>
      <c r="Q85" s="94"/>
      <c r="R85" s="123"/>
      <c r="S85" s="216">
        <f>SUM(S75:S84)</f>
        <v>388987.5</v>
      </c>
      <c r="T85" s="373"/>
      <c r="U85" s="373"/>
      <c r="V85" s="373"/>
      <c r="W85" s="373"/>
      <c r="X85" s="373"/>
      <c r="Y85" s="373"/>
      <c r="Z85" s="373"/>
      <c r="AA85" s="373"/>
      <c r="AB85" s="373"/>
      <c r="AC85" s="373"/>
    </row>
    <row r="86" spans="1:29" s="8" customFormat="1" ht="15" customHeight="1">
      <c r="A86" s="146"/>
      <c r="B86" s="252"/>
      <c r="C86" s="250"/>
      <c r="D86" s="251"/>
      <c r="E86" s="131"/>
      <c r="F86" s="97"/>
      <c r="G86" s="198"/>
      <c r="H86" s="113"/>
      <c r="I86" s="109"/>
      <c r="J86" s="131"/>
      <c r="K86" s="97"/>
      <c r="L86" s="198"/>
      <c r="M86" s="113"/>
      <c r="N86" s="109"/>
      <c r="O86" s="131"/>
      <c r="P86" s="97"/>
      <c r="Q86" s="198"/>
      <c r="R86" s="113"/>
      <c r="S86" s="197"/>
      <c r="T86" s="373"/>
      <c r="U86" s="373"/>
      <c r="V86" s="373"/>
      <c r="W86" s="373"/>
      <c r="X86" s="373"/>
      <c r="Y86" s="373"/>
      <c r="Z86" s="373"/>
      <c r="AA86" s="373"/>
      <c r="AB86" s="373"/>
      <c r="AC86" s="373"/>
    </row>
    <row r="87" spans="1:29" s="8" customFormat="1" ht="15" customHeight="1">
      <c r="A87" s="149" t="s">
        <v>132</v>
      </c>
      <c r="B87" s="316" t="s">
        <v>124</v>
      </c>
      <c r="C87" s="293"/>
      <c r="D87" s="294"/>
      <c r="E87" s="130"/>
      <c r="F87" s="97"/>
      <c r="G87" s="96"/>
      <c r="H87" s="112"/>
      <c r="I87" s="109"/>
      <c r="J87" s="130"/>
      <c r="K87" s="97"/>
      <c r="L87" s="96"/>
      <c r="M87" s="112"/>
      <c r="N87" s="109"/>
      <c r="O87" s="130"/>
      <c r="P87" s="97"/>
      <c r="Q87" s="96"/>
      <c r="R87" s="112"/>
      <c r="S87" s="197"/>
      <c r="T87" s="373"/>
      <c r="U87" s="373"/>
      <c r="V87" s="373"/>
      <c r="W87" s="373"/>
      <c r="X87" s="373"/>
      <c r="Y87" s="373"/>
      <c r="Z87" s="373"/>
      <c r="AA87" s="373"/>
      <c r="AB87" s="373"/>
      <c r="AC87" s="373"/>
    </row>
    <row r="88" spans="1:29" s="8" customFormat="1" ht="15" customHeight="1">
      <c r="A88" s="146"/>
      <c r="B88" s="295" t="s">
        <v>90</v>
      </c>
      <c r="C88" s="293"/>
      <c r="D88" s="294"/>
      <c r="E88" s="184">
        <v>1</v>
      </c>
      <c r="F88" s="97" t="s">
        <v>10</v>
      </c>
      <c r="G88" s="124">
        <v>15</v>
      </c>
      <c r="H88" s="113">
        <v>2010</v>
      </c>
      <c r="I88" s="109">
        <f t="shared" ref="I88:I92" si="23">H88*G88*E88</f>
        <v>30150</v>
      </c>
      <c r="J88" s="131">
        <v>1</v>
      </c>
      <c r="K88" s="97" t="s">
        <v>10</v>
      </c>
      <c r="L88" s="184">
        <v>15</v>
      </c>
      <c r="M88" s="113">
        <v>3937.5</v>
      </c>
      <c r="N88" s="109">
        <f t="shared" ref="N88:N92" si="24">M88*L88*J88</f>
        <v>59062.5</v>
      </c>
      <c r="O88" s="184">
        <v>1</v>
      </c>
      <c r="P88" s="97" t="s">
        <v>10</v>
      </c>
      <c r="Q88" s="124">
        <v>15</v>
      </c>
      <c r="R88" s="113">
        <v>1725</v>
      </c>
      <c r="S88" s="197">
        <f t="shared" ref="S88:S92" si="25">R88*Q88*O88</f>
        <v>25875</v>
      </c>
      <c r="T88" s="373"/>
      <c r="U88" s="373"/>
      <c r="V88" s="373"/>
      <c r="W88" s="373"/>
      <c r="X88" s="373"/>
      <c r="Y88" s="373"/>
      <c r="Z88" s="373"/>
      <c r="AA88" s="373"/>
      <c r="AB88" s="373"/>
      <c r="AC88" s="373"/>
    </row>
    <row r="89" spans="1:29" s="8" customFormat="1" ht="15" customHeight="1">
      <c r="A89" s="146"/>
      <c r="B89" s="295" t="s">
        <v>91</v>
      </c>
      <c r="C89" s="293"/>
      <c r="D89" s="294"/>
      <c r="E89" s="184">
        <v>1</v>
      </c>
      <c r="F89" s="97" t="s">
        <v>10</v>
      </c>
      <c r="G89" s="124">
        <v>15</v>
      </c>
      <c r="H89" s="113">
        <v>2010</v>
      </c>
      <c r="I89" s="109">
        <f t="shared" si="23"/>
        <v>30150</v>
      </c>
      <c r="J89" s="131">
        <v>1</v>
      </c>
      <c r="K89" s="97" t="s">
        <v>10</v>
      </c>
      <c r="L89" s="184">
        <f>L88</f>
        <v>15</v>
      </c>
      <c r="M89" s="113">
        <v>2812.5</v>
      </c>
      <c r="N89" s="109">
        <f t="shared" si="24"/>
        <v>42187.5</v>
      </c>
      <c r="O89" s="184">
        <v>1</v>
      </c>
      <c r="P89" s="97" t="s">
        <v>10</v>
      </c>
      <c r="Q89" s="124">
        <v>15</v>
      </c>
      <c r="R89" s="113">
        <v>1380</v>
      </c>
      <c r="S89" s="197">
        <f t="shared" si="25"/>
        <v>20700</v>
      </c>
      <c r="T89" s="373"/>
      <c r="U89" s="373"/>
      <c r="V89" s="373"/>
      <c r="W89" s="373"/>
      <c r="X89" s="373"/>
      <c r="Y89" s="373"/>
      <c r="Z89" s="373"/>
      <c r="AA89" s="373"/>
      <c r="AB89" s="373"/>
      <c r="AC89" s="373"/>
    </row>
    <row r="90" spans="1:29" s="8" customFormat="1" ht="15" customHeight="1">
      <c r="A90" s="146"/>
      <c r="B90" s="252" t="s">
        <v>62</v>
      </c>
      <c r="C90" s="250"/>
      <c r="D90" s="251"/>
      <c r="E90" s="184">
        <v>2</v>
      </c>
      <c r="F90" s="97" t="s">
        <v>10</v>
      </c>
      <c r="G90" s="124">
        <v>15</v>
      </c>
      <c r="H90" s="113">
        <v>1800</v>
      </c>
      <c r="I90" s="109">
        <f t="shared" si="23"/>
        <v>54000</v>
      </c>
      <c r="J90" s="131">
        <v>2</v>
      </c>
      <c r="K90" s="97" t="s">
        <v>10</v>
      </c>
      <c r="L90" s="184">
        <f>L89</f>
        <v>15</v>
      </c>
      <c r="M90" s="113">
        <v>1812.5</v>
      </c>
      <c r="N90" s="109">
        <f t="shared" si="24"/>
        <v>54375</v>
      </c>
      <c r="O90" s="184">
        <v>2</v>
      </c>
      <c r="P90" s="97" t="s">
        <v>10</v>
      </c>
      <c r="Q90" s="124">
        <v>15</v>
      </c>
      <c r="R90" s="113">
        <v>1265</v>
      </c>
      <c r="S90" s="197">
        <f t="shared" si="25"/>
        <v>37950</v>
      </c>
      <c r="T90" s="373"/>
      <c r="U90" s="373"/>
      <c r="V90" s="373"/>
      <c r="W90" s="373"/>
      <c r="X90" s="373"/>
      <c r="Y90" s="373"/>
      <c r="Z90" s="373"/>
      <c r="AA90" s="373"/>
      <c r="AB90" s="373"/>
      <c r="AC90" s="373"/>
    </row>
    <row r="91" spans="1:29" s="8" customFormat="1" ht="15" customHeight="1">
      <c r="A91" s="146"/>
      <c r="B91" s="295" t="s">
        <v>63</v>
      </c>
      <c r="C91" s="293"/>
      <c r="D91" s="294"/>
      <c r="E91" s="184">
        <v>2</v>
      </c>
      <c r="F91" s="97" t="s">
        <v>10</v>
      </c>
      <c r="G91" s="124">
        <v>15</v>
      </c>
      <c r="H91" s="113">
        <v>1800</v>
      </c>
      <c r="I91" s="109">
        <f t="shared" si="23"/>
        <v>54000</v>
      </c>
      <c r="J91" s="131">
        <v>2</v>
      </c>
      <c r="K91" s="97" t="s">
        <v>10</v>
      </c>
      <c r="L91" s="184">
        <f>L90</f>
        <v>15</v>
      </c>
      <c r="M91" s="113">
        <v>2125</v>
      </c>
      <c r="N91" s="109">
        <f t="shared" si="24"/>
        <v>63750</v>
      </c>
      <c r="O91" s="184">
        <v>2</v>
      </c>
      <c r="P91" s="97" t="s">
        <v>10</v>
      </c>
      <c r="Q91" s="124">
        <v>15</v>
      </c>
      <c r="R91" s="113">
        <v>1150</v>
      </c>
      <c r="S91" s="197">
        <f t="shared" si="25"/>
        <v>34500</v>
      </c>
      <c r="T91" s="373"/>
      <c r="U91" s="373"/>
      <c r="V91" s="373"/>
      <c r="W91" s="373"/>
      <c r="X91" s="373"/>
      <c r="Y91" s="373"/>
      <c r="Z91" s="373"/>
      <c r="AA91" s="373"/>
      <c r="AB91" s="373"/>
      <c r="AC91" s="373"/>
    </row>
    <row r="92" spans="1:29" s="8" customFormat="1" ht="15" customHeight="1">
      <c r="A92" s="146"/>
      <c r="B92" s="330" t="s">
        <v>51</v>
      </c>
      <c r="C92" s="293"/>
      <c r="D92" s="293"/>
      <c r="E92" s="184">
        <v>6</v>
      </c>
      <c r="F92" s="97" t="s">
        <v>10</v>
      </c>
      <c r="G92" s="124">
        <v>15</v>
      </c>
      <c r="H92" s="113">
        <v>1100</v>
      </c>
      <c r="I92" s="109">
        <f t="shared" si="23"/>
        <v>99000</v>
      </c>
      <c r="J92" s="131">
        <v>6</v>
      </c>
      <c r="K92" s="97" t="s">
        <v>10</v>
      </c>
      <c r="L92" s="184">
        <f>L91</f>
        <v>15</v>
      </c>
      <c r="M92" s="113">
        <v>1700</v>
      </c>
      <c r="N92" s="109">
        <f t="shared" si="24"/>
        <v>153000</v>
      </c>
      <c r="O92" s="184">
        <v>6</v>
      </c>
      <c r="P92" s="97" t="s">
        <v>10</v>
      </c>
      <c r="Q92" s="124">
        <v>15</v>
      </c>
      <c r="R92" s="113">
        <v>977.5</v>
      </c>
      <c r="S92" s="197">
        <f t="shared" si="25"/>
        <v>87975</v>
      </c>
      <c r="T92" s="373"/>
      <c r="U92" s="373"/>
      <c r="V92" s="373"/>
      <c r="W92" s="373"/>
      <c r="X92" s="373"/>
      <c r="Y92" s="373"/>
      <c r="Z92" s="373"/>
      <c r="AA92" s="373"/>
      <c r="AB92" s="373"/>
      <c r="AC92" s="373"/>
    </row>
    <row r="93" spans="1:29" s="8" customFormat="1" ht="15" customHeight="1">
      <c r="A93" s="146"/>
      <c r="B93" s="324" t="s">
        <v>47</v>
      </c>
      <c r="C93" s="325"/>
      <c r="D93" s="326"/>
      <c r="E93" s="151">
        <f>SUM(E88:E92)</f>
        <v>12</v>
      </c>
      <c r="F93" s="97"/>
      <c r="G93" s="96"/>
      <c r="H93" s="112"/>
      <c r="I93" s="114">
        <f>SUM(I88:I92)</f>
        <v>267300</v>
      </c>
      <c r="J93" s="151">
        <f>SUM(J88:J92)</f>
        <v>12</v>
      </c>
      <c r="K93" s="97"/>
      <c r="L93" s="96"/>
      <c r="M93" s="112"/>
      <c r="N93" s="114">
        <f>SUM(N88:N92)</f>
        <v>372375</v>
      </c>
      <c r="O93" s="151">
        <f>SUM(O88:O92)</f>
        <v>12</v>
      </c>
      <c r="P93" s="97"/>
      <c r="Q93" s="96"/>
      <c r="R93" s="112"/>
      <c r="S93" s="217">
        <f>SUM(S88:S92)</f>
        <v>207000</v>
      </c>
      <c r="T93" s="373"/>
      <c r="U93" s="373"/>
      <c r="V93" s="373"/>
      <c r="W93" s="373"/>
      <c r="X93" s="373"/>
      <c r="Y93" s="373"/>
      <c r="Z93" s="373"/>
      <c r="AA93" s="373"/>
      <c r="AB93" s="373"/>
      <c r="AC93" s="373"/>
    </row>
    <row r="94" spans="1:29" s="8" customFormat="1" ht="15" customHeight="1">
      <c r="A94" s="146"/>
      <c r="B94" s="257"/>
      <c r="C94" s="258"/>
      <c r="D94" s="259"/>
      <c r="E94" s="130"/>
      <c r="F94" s="97"/>
      <c r="G94" s="96"/>
      <c r="H94" s="112"/>
      <c r="I94" s="114"/>
      <c r="J94" s="130"/>
      <c r="K94" s="97"/>
      <c r="L94" s="96"/>
      <c r="M94" s="112"/>
      <c r="N94" s="114"/>
      <c r="O94" s="130"/>
      <c r="P94" s="97"/>
      <c r="Q94" s="96"/>
      <c r="R94" s="112"/>
      <c r="S94" s="217"/>
      <c r="T94" s="373"/>
      <c r="U94" s="373"/>
      <c r="V94" s="373"/>
      <c r="W94" s="373"/>
      <c r="X94" s="373"/>
      <c r="Y94" s="373"/>
      <c r="Z94" s="373"/>
      <c r="AA94" s="373"/>
      <c r="AB94" s="373"/>
      <c r="AC94" s="373"/>
    </row>
    <row r="95" spans="1:29" s="8" customFormat="1" ht="32.25" customHeight="1">
      <c r="A95" s="149" t="s">
        <v>65</v>
      </c>
      <c r="B95" s="285" t="s">
        <v>140</v>
      </c>
      <c r="C95" s="288"/>
      <c r="D95" s="289"/>
      <c r="E95" s="130"/>
      <c r="F95" s="97"/>
      <c r="G95" s="96"/>
      <c r="H95" s="112"/>
      <c r="I95" s="109"/>
      <c r="J95" s="130"/>
      <c r="K95" s="97"/>
      <c r="L95" s="96"/>
      <c r="M95" s="112"/>
      <c r="N95" s="109"/>
      <c r="O95" s="130"/>
      <c r="P95" s="97"/>
      <c r="Q95" s="96"/>
      <c r="R95" s="112"/>
      <c r="S95" s="197"/>
      <c r="T95" s="373"/>
      <c r="U95" s="373"/>
      <c r="V95" s="373"/>
      <c r="W95" s="373"/>
      <c r="X95" s="373"/>
      <c r="Y95" s="373"/>
      <c r="Z95" s="373"/>
      <c r="AA95" s="373"/>
      <c r="AB95" s="373"/>
      <c r="AC95" s="373"/>
    </row>
    <row r="96" spans="1:29" s="8" customFormat="1" ht="15" customHeight="1">
      <c r="A96" s="146"/>
      <c r="B96" s="295" t="s">
        <v>90</v>
      </c>
      <c r="C96" s="293"/>
      <c r="D96" s="294"/>
      <c r="E96" s="131">
        <v>1</v>
      </c>
      <c r="F96" s="97" t="s">
        <v>10</v>
      </c>
      <c r="G96" s="124">
        <v>20</v>
      </c>
      <c r="H96" s="113">
        <v>2600</v>
      </c>
      <c r="I96" s="109">
        <f>H96*G96*E96</f>
        <v>52000</v>
      </c>
      <c r="J96" s="131">
        <v>1</v>
      </c>
      <c r="K96" s="97" t="s">
        <v>10</v>
      </c>
      <c r="L96" s="184">
        <v>25</v>
      </c>
      <c r="M96" s="113">
        <v>4437.5</v>
      </c>
      <c r="N96" s="109">
        <f>M96*L96*J96</f>
        <v>110937.5</v>
      </c>
      <c r="O96" s="131">
        <v>1</v>
      </c>
      <c r="P96" s="97" t="s">
        <v>10</v>
      </c>
      <c r="Q96" s="124">
        <v>20</v>
      </c>
      <c r="R96" s="113">
        <v>2803.13</v>
      </c>
      <c r="S96" s="197">
        <v>56062.5</v>
      </c>
      <c r="T96" s="373"/>
      <c r="U96" s="373"/>
      <c r="V96" s="373"/>
      <c r="W96" s="373"/>
      <c r="X96" s="373"/>
      <c r="Y96" s="373"/>
      <c r="Z96" s="373"/>
      <c r="AA96" s="373"/>
      <c r="AB96" s="373"/>
      <c r="AC96" s="373"/>
    </row>
    <row r="97" spans="1:29" s="8" customFormat="1" ht="15" customHeight="1">
      <c r="A97" s="146"/>
      <c r="B97" s="295" t="s">
        <v>92</v>
      </c>
      <c r="C97" s="293"/>
      <c r="D97" s="294"/>
      <c r="E97" s="131">
        <v>1</v>
      </c>
      <c r="F97" s="97" t="s">
        <v>10</v>
      </c>
      <c r="G97" s="124">
        <v>20</v>
      </c>
      <c r="H97" s="113">
        <v>2600</v>
      </c>
      <c r="I97" s="109">
        <f>H97*G97*E97</f>
        <v>52000</v>
      </c>
      <c r="J97" s="131">
        <v>1</v>
      </c>
      <c r="K97" s="97" t="s">
        <v>10</v>
      </c>
      <c r="L97" s="184">
        <v>20</v>
      </c>
      <c r="M97" s="113">
        <v>3062.5</v>
      </c>
      <c r="N97" s="109">
        <f>M97*L97*J97</f>
        <v>61250</v>
      </c>
      <c r="O97" s="131">
        <v>1</v>
      </c>
      <c r="P97" s="97" t="s">
        <v>10</v>
      </c>
      <c r="Q97" s="124">
        <v>20</v>
      </c>
      <c r="R97" s="113">
        <v>2242.5</v>
      </c>
      <c r="S97" s="197">
        <f>R97*Q97*O97</f>
        <v>44850</v>
      </c>
      <c r="T97" s="373"/>
      <c r="U97" s="373"/>
      <c r="V97" s="373"/>
      <c r="W97" s="373"/>
      <c r="X97" s="373"/>
      <c r="Y97" s="373"/>
      <c r="Z97" s="373"/>
      <c r="AA97" s="373"/>
      <c r="AB97" s="373"/>
      <c r="AC97" s="373"/>
    </row>
    <row r="98" spans="1:29" s="8" customFormat="1" ht="15" customHeight="1">
      <c r="A98" s="146"/>
      <c r="B98" s="295" t="s">
        <v>88</v>
      </c>
      <c r="C98" s="293"/>
      <c r="D98" s="294"/>
      <c r="E98" s="131">
        <v>2</v>
      </c>
      <c r="F98" s="97" t="s">
        <v>10</v>
      </c>
      <c r="G98" s="124">
        <v>20</v>
      </c>
      <c r="H98" s="113">
        <v>1900</v>
      </c>
      <c r="I98" s="109">
        <f t="shared" ref="I98:I99" si="26">H98*G98*E98</f>
        <v>76000</v>
      </c>
      <c r="J98" s="131">
        <v>2</v>
      </c>
      <c r="K98" s="97" t="s">
        <v>10</v>
      </c>
      <c r="L98" s="184">
        <v>25</v>
      </c>
      <c r="M98" s="113">
        <v>2312.5</v>
      </c>
      <c r="N98" s="109">
        <f t="shared" ref="N98:N99" si="27">M98*L98*J98</f>
        <v>115625</v>
      </c>
      <c r="O98" s="131">
        <v>2</v>
      </c>
      <c r="P98" s="97" t="s">
        <v>10</v>
      </c>
      <c r="Q98" s="124">
        <v>20</v>
      </c>
      <c r="R98" s="113">
        <v>2055.63</v>
      </c>
      <c r="S98" s="197">
        <f t="shared" ref="S98:S99" si="28">R98*Q98*O98</f>
        <v>82225.200000000012</v>
      </c>
      <c r="T98" s="373"/>
      <c r="U98" s="373"/>
      <c r="V98" s="373"/>
      <c r="W98" s="373"/>
      <c r="X98" s="373"/>
      <c r="Y98" s="373"/>
      <c r="Z98" s="373"/>
      <c r="AA98" s="373"/>
      <c r="AB98" s="373"/>
      <c r="AC98" s="373"/>
    </row>
    <row r="99" spans="1:29" s="8" customFormat="1" ht="15" customHeight="1">
      <c r="A99" s="146"/>
      <c r="B99" s="295" t="s">
        <v>102</v>
      </c>
      <c r="C99" s="293"/>
      <c r="D99" s="294"/>
      <c r="E99" s="131">
        <v>2</v>
      </c>
      <c r="F99" s="97" t="s">
        <v>10</v>
      </c>
      <c r="G99" s="124">
        <v>20</v>
      </c>
      <c r="H99" s="113">
        <v>2500</v>
      </c>
      <c r="I99" s="109">
        <f t="shared" si="26"/>
        <v>100000</v>
      </c>
      <c r="J99" s="131">
        <v>2</v>
      </c>
      <c r="K99" s="97" t="s">
        <v>10</v>
      </c>
      <c r="L99" s="184">
        <f t="shared" ref="L99:L103" si="29">L98</f>
        <v>25</v>
      </c>
      <c r="M99" s="113">
        <v>3062.5</v>
      </c>
      <c r="N99" s="109">
        <f t="shared" si="27"/>
        <v>153125</v>
      </c>
      <c r="O99" s="131">
        <v>2</v>
      </c>
      <c r="P99" s="97" t="s">
        <v>10</v>
      </c>
      <c r="Q99" s="124">
        <v>20</v>
      </c>
      <c r="R99" s="113">
        <v>1868.75</v>
      </c>
      <c r="S99" s="197">
        <f t="shared" si="28"/>
        <v>74750</v>
      </c>
      <c r="T99" s="373"/>
      <c r="U99" s="373"/>
      <c r="V99" s="373"/>
      <c r="W99" s="373"/>
      <c r="X99" s="373"/>
      <c r="Y99" s="373"/>
      <c r="Z99" s="373"/>
      <c r="AA99" s="373"/>
      <c r="AB99" s="373"/>
      <c r="AC99" s="373"/>
    </row>
    <row r="100" spans="1:29" s="8" customFormat="1" ht="15" customHeight="1">
      <c r="A100" s="146"/>
      <c r="B100" s="295" t="s">
        <v>62</v>
      </c>
      <c r="C100" s="293"/>
      <c r="D100" s="294"/>
      <c r="E100" s="131">
        <v>2</v>
      </c>
      <c r="F100" s="97" t="s">
        <v>10</v>
      </c>
      <c r="G100" s="124">
        <v>20</v>
      </c>
      <c r="H100" s="113">
        <v>2300</v>
      </c>
      <c r="I100" s="109">
        <f>H100*G100*E100</f>
        <v>92000</v>
      </c>
      <c r="J100" s="131">
        <v>2</v>
      </c>
      <c r="K100" s="97" t="s">
        <v>10</v>
      </c>
      <c r="L100" s="184">
        <v>20</v>
      </c>
      <c r="M100" s="113">
        <v>2062.5</v>
      </c>
      <c r="N100" s="109">
        <f>M100*L100*J100</f>
        <v>82500</v>
      </c>
      <c r="O100" s="131">
        <v>2</v>
      </c>
      <c r="P100" s="97" t="s">
        <v>10</v>
      </c>
      <c r="Q100" s="124">
        <v>20</v>
      </c>
      <c r="R100" s="113">
        <v>1868.75</v>
      </c>
      <c r="S100" s="197">
        <f>R100*Q100*O100</f>
        <v>74750</v>
      </c>
      <c r="T100" s="373"/>
      <c r="U100" s="373"/>
      <c r="V100" s="373"/>
      <c r="W100" s="373"/>
      <c r="X100" s="373"/>
      <c r="Y100" s="373"/>
      <c r="Z100" s="373"/>
      <c r="AA100" s="373"/>
      <c r="AB100" s="373"/>
      <c r="AC100" s="373"/>
    </row>
    <row r="101" spans="1:29" s="8" customFormat="1" ht="15" customHeight="1">
      <c r="A101" s="146"/>
      <c r="B101" s="295" t="s">
        <v>63</v>
      </c>
      <c r="C101" s="293"/>
      <c r="D101" s="294"/>
      <c r="E101" s="131">
        <v>4</v>
      </c>
      <c r="F101" s="97" t="s">
        <v>10</v>
      </c>
      <c r="G101" s="124">
        <v>20</v>
      </c>
      <c r="H101" s="113">
        <v>2300</v>
      </c>
      <c r="I101" s="109">
        <f t="shared" ref="I101" si="30">H101*G101*E101</f>
        <v>184000</v>
      </c>
      <c r="J101" s="131">
        <v>4</v>
      </c>
      <c r="K101" s="97" t="s">
        <v>10</v>
      </c>
      <c r="L101" s="184">
        <f t="shared" si="29"/>
        <v>20</v>
      </c>
      <c r="M101" s="113">
        <v>2350</v>
      </c>
      <c r="N101" s="109">
        <f t="shared" ref="N101" si="31">M101*L101*J101</f>
        <v>188000</v>
      </c>
      <c r="O101" s="131">
        <v>4</v>
      </c>
      <c r="P101" s="97" t="s">
        <v>10</v>
      </c>
      <c r="Q101" s="124">
        <v>20</v>
      </c>
      <c r="R101" s="113">
        <v>1775.31</v>
      </c>
      <c r="S101" s="197">
        <v>142025</v>
      </c>
      <c r="T101" s="373"/>
      <c r="U101" s="373"/>
      <c r="V101" s="373"/>
      <c r="W101" s="373"/>
      <c r="X101" s="373"/>
      <c r="Y101" s="373"/>
      <c r="Z101" s="373"/>
      <c r="AA101" s="373"/>
      <c r="AB101" s="373"/>
      <c r="AC101" s="373"/>
    </row>
    <row r="102" spans="1:29" s="8" customFormat="1" ht="15" customHeight="1">
      <c r="A102" s="146"/>
      <c r="B102" s="252"/>
      <c r="C102" s="249" t="s">
        <v>74</v>
      </c>
      <c r="D102" s="251"/>
      <c r="E102" s="131">
        <v>1</v>
      </c>
      <c r="F102" s="97" t="s">
        <v>10</v>
      </c>
      <c r="G102" s="124">
        <v>20</v>
      </c>
      <c r="H102" s="113">
        <v>1900</v>
      </c>
      <c r="I102" s="109">
        <f>H102*G102*E102</f>
        <v>38000</v>
      </c>
      <c r="J102" s="131">
        <v>1</v>
      </c>
      <c r="K102" s="97" t="s">
        <v>10</v>
      </c>
      <c r="L102" s="184">
        <f t="shared" si="29"/>
        <v>20</v>
      </c>
      <c r="M102" s="113">
        <v>2000</v>
      </c>
      <c r="N102" s="109">
        <f>M102*L102*J102</f>
        <v>40000</v>
      </c>
      <c r="O102" s="131">
        <v>1</v>
      </c>
      <c r="P102" s="97" t="s">
        <v>10</v>
      </c>
      <c r="Q102" s="124">
        <v>20</v>
      </c>
      <c r="R102" s="113">
        <v>1681.88</v>
      </c>
      <c r="S102" s="197">
        <v>33637.5</v>
      </c>
      <c r="T102" s="373"/>
      <c r="U102" s="373"/>
      <c r="V102" s="373"/>
      <c r="W102" s="373"/>
      <c r="X102" s="373"/>
      <c r="Y102" s="373"/>
      <c r="Z102" s="373"/>
      <c r="AA102" s="373"/>
      <c r="AB102" s="373"/>
      <c r="AC102" s="373"/>
    </row>
    <row r="103" spans="1:29" s="8" customFormat="1" ht="15" customHeight="1">
      <c r="A103" s="146"/>
      <c r="B103" s="295" t="s">
        <v>51</v>
      </c>
      <c r="C103" s="293"/>
      <c r="D103" s="294"/>
      <c r="E103" s="131">
        <v>6</v>
      </c>
      <c r="F103" s="97" t="s">
        <v>10</v>
      </c>
      <c r="G103" s="124">
        <v>20</v>
      </c>
      <c r="H103" s="113">
        <v>1800</v>
      </c>
      <c r="I103" s="109">
        <f t="shared" ref="I103" si="32">H103*G103*E103</f>
        <v>216000</v>
      </c>
      <c r="J103" s="131">
        <v>6</v>
      </c>
      <c r="K103" s="97" t="s">
        <v>10</v>
      </c>
      <c r="L103" s="184">
        <f t="shared" si="29"/>
        <v>20</v>
      </c>
      <c r="M103" s="113">
        <v>1937.5</v>
      </c>
      <c r="N103" s="109">
        <f t="shared" ref="N103" si="33">M103*L103*J103</f>
        <v>232500</v>
      </c>
      <c r="O103" s="131">
        <v>6</v>
      </c>
      <c r="P103" s="97" t="s">
        <v>10</v>
      </c>
      <c r="Q103" s="124">
        <v>20</v>
      </c>
      <c r="R103" s="113">
        <v>1588.44</v>
      </c>
      <c r="S103" s="197">
        <v>190612.5</v>
      </c>
      <c r="T103" s="373"/>
      <c r="U103" s="373"/>
      <c r="V103" s="373"/>
      <c r="W103" s="373"/>
      <c r="X103" s="373"/>
      <c r="Y103" s="373"/>
      <c r="Z103" s="373"/>
      <c r="AA103" s="373"/>
      <c r="AB103" s="373"/>
      <c r="AC103" s="373"/>
    </row>
    <row r="104" spans="1:29" s="8" customFormat="1" ht="15" customHeight="1">
      <c r="A104" s="146"/>
      <c r="B104" s="324" t="s">
        <v>47</v>
      </c>
      <c r="C104" s="325"/>
      <c r="D104" s="326"/>
      <c r="E104" s="151">
        <f>SUM(E96:E103)</f>
        <v>19</v>
      </c>
      <c r="F104" s="97"/>
      <c r="G104" s="96"/>
      <c r="H104" s="112"/>
      <c r="I104" s="114">
        <f>SUM(I96:I103)</f>
        <v>810000</v>
      </c>
      <c r="J104" s="151">
        <f>SUM(J96:J103)</f>
        <v>19</v>
      </c>
      <c r="K104" s="97"/>
      <c r="L104" s="96"/>
      <c r="M104" s="112"/>
      <c r="N104" s="114">
        <f>SUM(N96:N103)</f>
        <v>983937.5</v>
      </c>
      <c r="O104" s="151">
        <f>SUM(O96:O103)</f>
        <v>19</v>
      </c>
      <c r="P104" s="97"/>
      <c r="Q104" s="96"/>
      <c r="R104" s="112"/>
      <c r="S104" s="217">
        <v>698912.5</v>
      </c>
      <c r="T104" s="373"/>
      <c r="U104" s="373"/>
      <c r="V104" s="373"/>
      <c r="W104" s="373"/>
      <c r="X104" s="373"/>
      <c r="Y104" s="373"/>
      <c r="Z104" s="373"/>
      <c r="AA104" s="373"/>
      <c r="AB104" s="373"/>
      <c r="AC104" s="373"/>
    </row>
    <row r="105" spans="1:29" s="8" customFormat="1" ht="15" customHeight="1">
      <c r="A105" s="146"/>
      <c r="B105" s="257"/>
      <c r="C105" s="258"/>
      <c r="D105" s="259"/>
      <c r="E105" s="151"/>
      <c r="F105" s="97"/>
      <c r="G105" s="96"/>
      <c r="H105" s="112"/>
      <c r="I105" s="114"/>
      <c r="J105" s="151"/>
      <c r="K105" s="97"/>
      <c r="L105" s="96"/>
      <c r="M105" s="112"/>
      <c r="N105" s="114"/>
      <c r="O105" s="151"/>
      <c r="P105" s="97"/>
      <c r="Q105" s="96"/>
      <c r="R105" s="112"/>
      <c r="S105" s="217"/>
      <c r="T105" s="373"/>
      <c r="U105" s="373"/>
      <c r="V105" s="373"/>
      <c r="W105" s="373"/>
      <c r="X105" s="373"/>
      <c r="Y105" s="373"/>
      <c r="Z105" s="373"/>
      <c r="AA105" s="373"/>
      <c r="AB105" s="373"/>
      <c r="AC105" s="373"/>
    </row>
    <row r="106" spans="1:29" s="8" customFormat="1">
      <c r="A106" s="149" t="s">
        <v>93</v>
      </c>
      <c r="B106" s="285" t="s">
        <v>117</v>
      </c>
      <c r="C106" s="288"/>
      <c r="D106" s="289"/>
      <c r="E106" s="130"/>
      <c r="F106" s="97"/>
      <c r="G106" s="96"/>
      <c r="H106" s="112"/>
      <c r="I106" s="109"/>
      <c r="J106" s="130"/>
      <c r="K106" s="97"/>
      <c r="L106" s="96"/>
      <c r="M106" s="112"/>
      <c r="N106" s="109"/>
      <c r="O106" s="130"/>
      <c r="P106" s="97"/>
      <c r="Q106" s="96"/>
      <c r="R106" s="112"/>
      <c r="S106" s="197"/>
      <c r="T106" s="373"/>
      <c r="U106" s="373"/>
      <c r="V106" s="373"/>
      <c r="W106" s="373"/>
      <c r="X106" s="373"/>
      <c r="Y106" s="373"/>
      <c r="Z106" s="373"/>
      <c r="AA106" s="373"/>
      <c r="AB106" s="373"/>
      <c r="AC106" s="373"/>
    </row>
    <row r="107" spans="1:29" s="8" customFormat="1" ht="15" customHeight="1">
      <c r="A107" s="146"/>
      <c r="B107" s="295" t="s">
        <v>90</v>
      </c>
      <c r="C107" s="293"/>
      <c r="D107" s="294"/>
      <c r="E107" s="131">
        <v>1</v>
      </c>
      <c r="F107" s="97" t="s">
        <v>10</v>
      </c>
      <c r="G107" s="124">
        <v>10</v>
      </c>
      <c r="H107" s="113">
        <v>2600</v>
      </c>
      <c r="I107" s="109">
        <f>H107*G107*E107</f>
        <v>26000</v>
      </c>
      <c r="J107" s="131">
        <v>1</v>
      </c>
      <c r="K107" s="97" t="s">
        <v>10</v>
      </c>
      <c r="L107" s="124">
        <v>10</v>
      </c>
      <c r="M107" s="113">
        <v>4150</v>
      </c>
      <c r="N107" s="109">
        <f>M107*L107*J107</f>
        <v>41500</v>
      </c>
      <c r="O107" s="131">
        <v>1</v>
      </c>
      <c r="P107" s="97" t="s">
        <v>10</v>
      </c>
      <c r="Q107" s="124">
        <v>10</v>
      </c>
      <c r="R107" s="113">
        <v>2803.13</v>
      </c>
      <c r="S107" s="197">
        <f>R107*Q107*O107</f>
        <v>28031.300000000003</v>
      </c>
      <c r="T107" s="373"/>
      <c r="U107" s="373"/>
      <c r="V107" s="373"/>
      <c r="W107" s="373"/>
      <c r="X107" s="373"/>
      <c r="Y107" s="373"/>
      <c r="Z107" s="373"/>
      <c r="AA107" s="373"/>
      <c r="AB107" s="373"/>
      <c r="AC107" s="373"/>
    </row>
    <row r="108" spans="1:29" s="8" customFormat="1" ht="15" customHeight="1">
      <c r="A108" s="146"/>
      <c r="B108" s="295" t="s">
        <v>102</v>
      </c>
      <c r="C108" s="293"/>
      <c r="D108" s="294"/>
      <c r="E108" s="131">
        <v>2</v>
      </c>
      <c r="F108" s="97" t="s">
        <v>10</v>
      </c>
      <c r="G108" s="124">
        <v>10</v>
      </c>
      <c r="H108" s="113">
        <v>2500</v>
      </c>
      <c r="I108" s="109">
        <f>H108*G108*E108</f>
        <v>50000</v>
      </c>
      <c r="J108" s="131">
        <v>2</v>
      </c>
      <c r="K108" s="97" t="s">
        <v>10</v>
      </c>
      <c r="L108" s="124">
        <v>10</v>
      </c>
      <c r="M108" s="113">
        <v>2937.5</v>
      </c>
      <c r="N108" s="109">
        <f>M108*L108*J108</f>
        <v>58750</v>
      </c>
      <c r="O108" s="131">
        <v>2</v>
      </c>
      <c r="P108" s="97" t="s">
        <v>10</v>
      </c>
      <c r="Q108" s="124">
        <v>10</v>
      </c>
      <c r="R108" s="113">
        <v>1868.75</v>
      </c>
      <c r="S108" s="197">
        <f>R108*Q108*O108</f>
        <v>37375</v>
      </c>
      <c r="T108" s="373"/>
      <c r="U108" s="373"/>
      <c r="V108" s="373"/>
      <c r="W108" s="373"/>
      <c r="X108" s="373"/>
      <c r="Y108" s="373"/>
      <c r="Z108" s="373"/>
      <c r="AA108" s="373"/>
      <c r="AB108" s="373"/>
      <c r="AC108" s="373"/>
    </row>
    <row r="109" spans="1:29" s="8" customFormat="1" ht="15" customHeight="1">
      <c r="A109" s="146"/>
      <c r="B109" s="295" t="s">
        <v>88</v>
      </c>
      <c r="C109" s="293"/>
      <c r="D109" s="294"/>
      <c r="E109" s="131">
        <v>2</v>
      </c>
      <c r="F109" s="97" t="s">
        <v>10</v>
      </c>
      <c r="G109" s="124">
        <v>10</v>
      </c>
      <c r="H109" s="113">
        <v>1900</v>
      </c>
      <c r="I109" s="109">
        <f t="shared" ref="I109" si="34">H109*G109*E109</f>
        <v>38000</v>
      </c>
      <c r="J109" s="131">
        <v>2</v>
      </c>
      <c r="K109" s="97" t="s">
        <v>10</v>
      </c>
      <c r="L109" s="124">
        <v>10</v>
      </c>
      <c r="M109" s="113">
        <v>2187.5</v>
      </c>
      <c r="N109" s="109">
        <f t="shared" ref="N109" si="35">M109*L109*J109</f>
        <v>43750</v>
      </c>
      <c r="O109" s="131">
        <v>2</v>
      </c>
      <c r="P109" s="97" t="s">
        <v>10</v>
      </c>
      <c r="Q109" s="124">
        <v>10</v>
      </c>
      <c r="R109" s="113">
        <v>2055.63</v>
      </c>
      <c r="S109" s="197">
        <f t="shared" ref="S109" si="36">R109*Q109*O109</f>
        <v>41112.600000000006</v>
      </c>
      <c r="T109" s="373"/>
      <c r="U109" s="373"/>
      <c r="V109" s="373"/>
      <c r="W109" s="373"/>
      <c r="X109" s="373"/>
      <c r="Y109" s="373"/>
      <c r="Z109" s="373"/>
      <c r="AA109" s="373"/>
      <c r="AB109" s="373"/>
      <c r="AC109" s="373"/>
    </row>
    <row r="110" spans="1:29" s="8" customFormat="1" ht="15" customHeight="1">
      <c r="A110" s="146"/>
      <c r="B110" s="295" t="s">
        <v>62</v>
      </c>
      <c r="C110" s="293"/>
      <c r="D110" s="294"/>
      <c r="E110" s="131">
        <v>2</v>
      </c>
      <c r="F110" s="97" t="s">
        <v>10</v>
      </c>
      <c r="G110" s="124">
        <v>10</v>
      </c>
      <c r="H110" s="113">
        <v>2300</v>
      </c>
      <c r="I110" s="109">
        <f>H110*G110*E110</f>
        <v>46000</v>
      </c>
      <c r="J110" s="131">
        <v>2</v>
      </c>
      <c r="K110" s="97" t="s">
        <v>10</v>
      </c>
      <c r="L110" s="124">
        <v>10</v>
      </c>
      <c r="M110" s="113">
        <v>1937.5</v>
      </c>
      <c r="N110" s="109">
        <f>M110*L110*J110</f>
        <v>38750</v>
      </c>
      <c r="O110" s="131">
        <v>2</v>
      </c>
      <c r="P110" s="97" t="s">
        <v>10</v>
      </c>
      <c r="Q110" s="124">
        <v>10</v>
      </c>
      <c r="R110" s="113">
        <v>1868.75</v>
      </c>
      <c r="S110" s="197">
        <f>R110*Q110*O110</f>
        <v>37375</v>
      </c>
      <c r="T110" s="373"/>
      <c r="U110" s="373"/>
      <c r="V110" s="373"/>
      <c r="W110" s="373"/>
      <c r="X110" s="373"/>
      <c r="Y110" s="373"/>
      <c r="Z110" s="373"/>
      <c r="AA110" s="373"/>
      <c r="AB110" s="373"/>
      <c r="AC110" s="373"/>
    </row>
    <row r="111" spans="1:29" s="8" customFormat="1" ht="15" customHeight="1">
      <c r="A111" s="146"/>
      <c r="B111" s="295" t="s">
        <v>63</v>
      </c>
      <c r="C111" s="293"/>
      <c r="D111" s="294"/>
      <c r="E111" s="131">
        <v>2</v>
      </c>
      <c r="F111" s="97" t="s">
        <v>10</v>
      </c>
      <c r="G111" s="124">
        <v>10</v>
      </c>
      <c r="H111" s="113">
        <v>2300</v>
      </c>
      <c r="I111" s="109">
        <f t="shared" ref="I111" si="37">H111*G111*E111</f>
        <v>46000</v>
      </c>
      <c r="J111" s="131">
        <v>2</v>
      </c>
      <c r="K111" s="97" t="s">
        <v>10</v>
      </c>
      <c r="L111" s="124">
        <v>10</v>
      </c>
      <c r="M111" s="113">
        <v>2187.5</v>
      </c>
      <c r="N111" s="109">
        <f t="shared" ref="N111" si="38">M111*L111*J111</f>
        <v>43750</v>
      </c>
      <c r="O111" s="131">
        <v>2</v>
      </c>
      <c r="P111" s="97" t="s">
        <v>10</v>
      </c>
      <c r="Q111" s="124">
        <v>10</v>
      </c>
      <c r="R111" s="113">
        <v>1775.31</v>
      </c>
      <c r="S111" s="197">
        <f t="shared" ref="S111" si="39">R111*Q111*O111</f>
        <v>35506.199999999997</v>
      </c>
      <c r="T111" s="373"/>
      <c r="U111" s="373"/>
      <c r="V111" s="373"/>
      <c r="W111" s="373"/>
      <c r="X111" s="373"/>
      <c r="Y111" s="373"/>
      <c r="Z111" s="373"/>
      <c r="AA111" s="373"/>
      <c r="AB111" s="373"/>
      <c r="AC111" s="373"/>
    </row>
    <row r="112" spans="1:29" s="8" customFormat="1" ht="15" customHeight="1">
      <c r="A112" s="146"/>
      <c r="B112" s="324" t="s">
        <v>47</v>
      </c>
      <c r="C112" s="325"/>
      <c r="D112" s="326"/>
      <c r="E112" s="151">
        <f>SUM(E107:E111)</f>
        <v>9</v>
      </c>
      <c r="F112" s="97"/>
      <c r="G112" s="96"/>
      <c r="H112" s="112"/>
      <c r="I112" s="114">
        <f>SUM(I107:I111)</f>
        <v>206000</v>
      </c>
      <c r="J112" s="151">
        <f>SUM(J107:J111)</f>
        <v>9</v>
      </c>
      <c r="K112" s="97"/>
      <c r="L112" s="96"/>
      <c r="M112" s="112"/>
      <c r="N112" s="114">
        <f>SUM(N107:N111)</f>
        <v>226500</v>
      </c>
      <c r="O112" s="151">
        <f>SUM(O108:O111)</f>
        <v>8</v>
      </c>
      <c r="P112" s="97"/>
      <c r="Q112" s="96"/>
      <c r="R112" s="112"/>
      <c r="S112" s="217">
        <v>179400</v>
      </c>
      <c r="T112" s="373"/>
      <c r="U112" s="373"/>
      <c r="V112" s="373"/>
      <c r="W112" s="373"/>
      <c r="X112" s="373"/>
      <c r="Y112" s="373"/>
      <c r="Z112" s="373"/>
      <c r="AA112" s="373"/>
      <c r="AB112" s="373"/>
      <c r="AC112" s="373"/>
    </row>
    <row r="113" spans="1:30" s="8" customFormat="1" ht="15" customHeight="1">
      <c r="A113" s="146"/>
      <c r="B113" s="257"/>
      <c r="C113" s="258"/>
      <c r="D113" s="259"/>
      <c r="E113" s="151"/>
      <c r="F113" s="97"/>
      <c r="G113" s="96"/>
      <c r="H113" s="112"/>
      <c r="I113" s="114"/>
      <c r="J113" s="151"/>
      <c r="K113" s="97"/>
      <c r="L113" s="96"/>
      <c r="M113" s="112"/>
      <c r="N113" s="114"/>
      <c r="O113" s="151"/>
      <c r="P113" s="97"/>
      <c r="Q113" s="96"/>
      <c r="R113" s="112"/>
      <c r="S113" s="217"/>
      <c r="T113" s="373"/>
      <c r="U113" s="373"/>
      <c r="V113" s="373"/>
      <c r="W113" s="373"/>
      <c r="X113" s="373"/>
      <c r="Y113" s="373"/>
      <c r="Z113" s="373"/>
      <c r="AA113" s="373"/>
      <c r="AB113" s="373"/>
      <c r="AC113" s="373"/>
    </row>
    <row r="114" spans="1:30" s="8" customFormat="1" ht="15" customHeight="1">
      <c r="A114" s="149" t="s">
        <v>103</v>
      </c>
      <c r="B114" s="316" t="s">
        <v>20</v>
      </c>
      <c r="C114" s="293"/>
      <c r="D114" s="294"/>
      <c r="E114" s="130"/>
      <c r="F114" s="97"/>
      <c r="G114" s="96"/>
      <c r="H114" s="112"/>
      <c r="I114" s="115"/>
      <c r="J114" s="130"/>
      <c r="K114" s="97"/>
      <c r="L114" s="96"/>
      <c r="M114" s="112"/>
      <c r="N114" s="115"/>
      <c r="O114" s="130"/>
      <c r="P114" s="97"/>
      <c r="Q114" s="96"/>
      <c r="R114" s="112"/>
      <c r="S114" s="218"/>
      <c r="T114" s="373"/>
      <c r="U114" s="373"/>
      <c r="V114" s="373"/>
      <c r="W114" s="373"/>
      <c r="X114" s="373"/>
      <c r="Y114" s="373"/>
      <c r="Z114" s="373"/>
      <c r="AA114" s="373"/>
      <c r="AB114" s="373"/>
      <c r="AC114" s="373"/>
    </row>
    <row r="115" spans="1:30" s="8" customFormat="1" ht="15" customHeight="1">
      <c r="A115" s="146"/>
      <c r="B115" s="321" t="s">
        <v>52</v>
      </c>
      <c r="C115" s="291"/>
      <c r="D115" s="292"/>
      <c r="E115" s="130"/>
      <c r="F115" s="97"/>
      <c r="G115" s="96"/>
      <c r="H115" s="112"/>
      <c r="I115" s="114">
        <f>(I119+I120+I121)*0.003</f>
        <v>9401.514000000001</v>
      </c>
      <c r="J115" s="130"/>
      <c r="K115" s="97"/>
      <c r="L115" s="96"/>
      <c r="M115" s="112"/>
      <c r="N115" s="114">
        <f>(N119+N120+N121+N122)*0.003</f>
        <v>13244.420625000001</v>
      </c>
      <c r="O115" s="130"/>
      <c r="P115" s="97"/>
      <c r="Q115" s="96"/>
      <c r="R115" s="112"/>
      <c r="S115" s="217">
        <v>9841.64</v>
      </c>
      <c r="T115" s="373"/>
      <c r="U115" s="373"/>
      <c r="V115" s="373"/>
      <c r="W115" s="373"/>
      <c r="X115" s="373"/>
      <c r="Y115" s="373"/>
      <c r="Z115" s="373"/>
      <c r="AA115" s="373"/>
      <c r="AB115" s="373"/>
      <c r="AC115" s="373"/>
    </row>
    <row r="116" spans="1:30" s="8" customFormat="1" ht="15" customHeight="1">
      <c r="A116" s="149" t="s">
        <v>133</v>
      </c>
      <c r="B116" s="317" t="s">
        <v>108</v>
      </c>
      <c r="C116" s="318"/>
      <c r="D116" s="319"/>
      <c r="E116" s="130"/>
      <c r="F116" s="97"/>
      <c r="G116" s="96"/>
      <c r="H116" s="112"/>
      <c r="I116" s="114">
        <f>(I119+I120+I121)*0.05</f>
        <v>156691.9</v>
      </c>
      <c r="J116" s="130"/>
      <c r="K116" s="97"/>
      <c r="L116" s="96"/>
      <c r="M116" s="112"/>
      <c r="N116" s="114">
        <f>(N119+N120+N121)*0.05</f>
        <v>191948.125</v>
      </c>
      <c r="O116" s="130"/>
      <c r="P116" s="97"/>
      <c r="Q116" s="96"/>
      <c r="R116" s="112"/>
      <c r="S116" s="217">
        <v>164027.38</v>
      </c>
      <c r="T116" s="373"/>
      <c r="U116" s="373"/>
      <c r="V116" s="373"/>
      <c r="W116" s="373"/>
      <c r="X116" s="373"/>
      <c r="Y116" s="373"/>
      <c r="Z116" s="373"/>
      <c r="AA116" s="373"/>
      <c r="AB116" s="373"/>
      <c r="AC116" s="373"/>
    </row>
    <row r="117" spans="1:30" s="8" customFormat="1" ht="15" customHeight="1">
      <c r="A117" s="146"/>
      <c r="B117" s="320"/>
      <c r="C117" s="291"/>
      <c r="D117" s="292"/>
      <c r="E117" s="130"/>
      <c r="F117" s="97"/>
      <c r="G117" s="96"/>
      <c r="H117" s="112"/>
      <c r="I117" s="109"/>
      <c r="J117" s="130"/>
      <c r="K117" s="97"/>
      <c r="L117" s="96"/>
      <c r="M117" s="112"/>
      <c r="N117" s="109"/>
      <c r="O117" s="130"/>
      <c r="P117" s="97"/>
      <c r="Q117" s="96"/>
      <c r="R117" s="112"/>
      <c r="S117" s="197"/>
      <c r="T117" s="373"/>
      <c r="U117" s="373"/>
      <c r="V117" s="373"/>
      <c r="W117" s="373"/>
      <c r="X117" s="373"/>
      <c r="Y117" s="373"/>
      <c r="Z117" s="373"/>
      <c r="AA117" s="373"/>
      <c r="AB117" s="373"/>
      <c r="AC117" s="373"/>
    </row>
    <row r="118" spans="1:30" s="8" customFormat="1" ht="15" customHeight="1">
      <c r="A118" s="146"/>
      <c r="B118" s="302" t="s">
        <v>53</v>
      </c>
      <c r="C118" s="303"/>
      <c r="D118" s="304"/>
      <c r="E118" s="130"/>
      <c r="F118" s="97"/>
      <c r="G118" s="96"/>
      <c r="H118" s="112"/>
      <c r="I118" s="109"/>
      <c r="J118" s="130"/>
      <c r="K118" s="97"/>
      <c r="L118" s="96"/>
      <c r="M118" s="112"/>
      <c r="N118" s="109"/>
      <c r="O118" s="130"/>
      <c r="P118" s="97"/>
      <c r="Q118" s="96"/>
      <c r="R118" s="112"/>
      <c r="S118" s="197"/>
      <c r="T118" s="373"/>
      <c r="U118" s="373"/>
      <c r="V118" s="373"/>
      <c r="W118" s="373"/>
      <c r="X118" s="373"/>
      <c r="Y118" s="373"/>
      <c r="Z118" s="373"/>
      <c r="AA118" s="373"/>
      <c r="AB118" s="373"/>
      <c r="AC118" s="373"/>
    </row>
    <row r="119" spans="1:30" s="8" customFormat="1" ht="15" customHeight="1">
      <c r="A119" s="146"/>
      <c r="B119" s="302" t="s">
        <v>54</v>
      </c>
      <c r="C119" s="322"/>
      <c r="D119" s="323"/>
      <c r="E119" s="130"/>
      <c r="F119" s="97"/>
      <c r="G119" s="96"/>
      <c r="H119" s="112"/>
      <c r="I119" s="117">
        <f>I38</f>
        <v>874600</v>
      </c>
      <c r="J119" s="130"/>
      <c r="K119" s="97"/>
      <c r="L119" s="96"/>
      <c r="M119" s="112"/>
      <c r="N119" s="117">
        <f>N38</f>
        <v>848125</v>
      </c>
      <c r="O119" s="130"/>
      <c r="P119" s="97"/>
      <c r="Q119" s="96"/>
      <c r="R119" s="112"/>
      <c r="S119" s="219">
        <f>S38</f>
        <v>808392.5</v>
      </c>
      <c r="T119" s="373"/>
      <c r="U119" s="373"/>
      <c r="V119" s="373"/>
      <c r="W119" s="373"/>
      <c r="X119" s="373"/>
      <c r="Y119" s="373"/>
      <c r="Z119" s="373"/>
      <c r="AA119" s="373"/>
      <c r="AB119" s="373"/>
      <c r="AC119" s="373"/>
      <c r="AD119" s="168"/>
    </row>
    <row r="120" spans="1:30" s="8" customFormat="1" ht="15" customHeight="1">
      <c r="A120" s="146"/>
      <c r="B120" s="302" t="s">
        <v>55</v>
      </c>
      <c r="C120" s="303"/>
      <c r="D120" s="304"/>
      <c r="E120" s="130"/>
      <c r="F120" s="97"/>
      <c r="G120" s="96"/>
      <c r="H120" s="112"/>
      <c r="I120" s="114">
        <f>I50+I56+I61+I67+I72+I85</f>
        <v>975938</v>
      </c>
      <c r="J120" s="130"/>
      <c r="K120" s="97"/>
      <c r="L120" s="96"/>
      <c r="M120" s="112"/>
      <c r="N120" s="114">
        <f>N50+N56+N61+N67+N72+N85</f>
        <v>1408025</v>
      </c>
      <c r="O120" s="130"/>
      <c r="P120" s="97"/>
      <c r="Q120" s="96"/>
      <c r="R120" s="112"/>
      <c r="S120" s="217">
        <f>S50+S56+S61+S67+S72+S85</f>
        <v>1386842.5</v>
      </c>
      <c r="T120" s="373"/>
      <c r="U120" s="373"/>
      <c r="V120" s="373"/>
      <c r="W120" s="373"/>
      <c r="X120" s="373"/>
      <c r="Y120" s="373"/>
      <c r="Z120" s="373"/>
      <c r="AA120" s="373"/>
      <c r="AB120" s="373"/>
      <c r="AC120" s="373"/>
      <c r="AD120" s="168"/>
    </row>
    <row r="121" spans="1:30" s="8" customFormat="1" ht="15" customHeight="1">
      <c r="A121" s="146"/>
      <c r="B121" s="302" t="s">
        <v>38</v>
      </c>
      <c r="C121" s="303"/>
      <c r="D121" s="304"/>
      <c r="E121" s="130"/>
      <c r="F121" s="97"/>
      <c r="G121" s="96"/>
      <c r="H121" s="112"/>
      <c r="I121" s="114">
        <f>I93+I104+I112</f>
        <v>1283300</v>
      </c>
      <c r="J121" s="130"/>
      <c r="K121" s="97"/>
      <c r="L121" s="96"/>
      <c r="M121" s="112"/>
      <c r="N121" s="114">
        <f>N93+N104+N112</f>
        <v>1582812.5</v>
      </c>
      <c r="O121" s="130"/>
      <c r="P121" s="97"/>
      <c r="Q121" s="96"/>
      <c r="R121" s="112"/>
      <c r="S121" s="217">
        <f>S93+S104+S112</f>
        <v>1085312.5</v>
      </c>
      <c r="T121" s="373"/>
      <c r="U121" s="373"/>
      <c r="V121" s="373"/>
      <c r="W121" s="373"/>
      <c r="X121" s="373"/>
      <c r="Y121" s="373"/>
      <c r="Z121" s="373"/>
      <c r="AA121" s="373"/>
      <c r="AB121" s="373"/>
      <c r="AC121" s="373"/>
      <c r="AD121" s="168"/>
    </row>
    <row r="122" spans="1:30" s="8" customFormat="1" ht="15" customHeight="1">
      <c r="A122" s="146"/>
      <c r="B122" s="302" t="s">
        <v>56</v>
      </c>
      <c r="C122" s="303"/>
      <c r="D122" s="304"/>
      <c r="E122" s="130"/>
      <c r="F122" s="97"/>
      <c r="G122" s="96"/>
      <c r="H122" s="112"/>
      <c r="I122" s="114">
        <f>(I119+I120+I121)*0.15</f>
        <v>470075.7</v>
      </c>
      <c r="J122" s="130"/>
      <c r="K122" s="97"/>
      <c r="L122" s="96"/>
      <c r="M122" s="112"/>
      <c r="N122" s="114">
        <f>(N119+N120+N121)*0.15</f>
        <v>575844.375</v>
      </c>
      <c r="O122" s="130"/>
      <c r="P122" s="97"/>
      <c r="Q122" s="96"/>
      <c r="R122" s="112"/>
      <c r="S122" s="217">
        <v>393665.7</v>
      </c>
      <c r="T122" s="373"/>
      <c r="U122" s="373"/>
      <c r="V122" s="373"/>
      <c r="W122" s="373"/>
      <c r="X122" s="373"/>
      <c r="Y122" s="373"/>
      <c r="Z122" s="373"/>
      <c r="AA122" s="373"/>
      <c r="AB122" s="373"/>
      <c r="AC122" s="373"/>
      <c r="AD122" s="168"/>
    </row>
    <row r="123" spans="1:30" s="8" customFormat="1" ht="15" customHeight="1">
      <c r="A123" s="146"/>
      <c r="B123" s="305" t="s">
        <v>57</v>
      </c>
      <c r="C123" s="306"/>
      <c r="D123" s="307"/>
      <c r="E123" s="130"/>
      <c r="F123" s="97"/>
      <c r="G123" s="96"/>
      <c r="H123" s="112"/>
      <c r="I123" s="114">
        <f>SUM(I115:I122)</f>
        <v>3770007.1140000001</v>
      </c>
      <c r="J123" s="130"/>
      <c r="K123" s="97"/>
      <c r="L123" s="96"/>
      <c r="M123" s="112"/>
      <c r="N123" s="114">
        <f>SUM(N115:N122)</f>
        <v>4619999.4206250003</v>
      </c>
      <c r="O123" s="130"/>
      <c r="P123" s="97"/>
      <c r="Q123" s="96"/>
      <c r="R123" s="112"/>
      <c r="S123" s="217">
        <f>SUM(S115:S122)</f>
        <v>3848082.22</v>
      </c>
      <c r="T123" s="373"/>
      <c r="U123" s="373"/>
      <c r="V123" s="373"/>
      <c r="W123" s="373"/>
      <c r="X123" s="373"/>
      <c r="Y123" s="373"/>
      <c r="Z123" s="373"/>
      <c r="AA123" s="373"/>
      <c r="AB123" s="373"/>
      <c r="AC123" s="373"/>
    </row>
    <row r="124" spans="1:30" s="8" customFormat="1" ht="15" customHeight="1" thickBot="1">
      <c r="A124" s="146"/>
      <c r="B124" s="308" t="s">
        <v>58</v>
      </c>
      <c r="C124" s="309"/>
      <c r="D124" s="310"/>
      <c r="E124" s="309" t="s">
        <v>141</v>
      </c>
      <c r="F124" s="309"/>
      <c r="G124" s="309"/>
      <c r="H124" s="371"/>
      <c r="I124" s="109"/>
      <c r="J124" s="309" t="s">
        <v>150</v>
      </c>
      <c r="K124" s="309"/>
      <c r="L124" s="309"/>
      <c r="M124" s="371"/>
      <c r="N124" s="109"/>
      <c r="O124" s="309" t="s">
        <v>141</v>
      </c>
      <c r="P124" s="309"/>
      <c r="Q124" s="309"/>
      <c r="R124" s="371"/>
      <c r="S124" s="197"/>
      <c r="T124" s="373"/>
      <c r="U124" s="373"/>
      <c r="V124" s="373"/>
      <c r="W124" s="373"/>
      <c r="X124" s="373"/>
      <c r="Y124" s="373"/>
      <c r="Z124" s="373"/>
      <c r="AA124" s="373"/>
      <c r="AB124" s="373"/>
      <c r="AC124" s="373"/>
    </row>
    <row r="125" spans="1:30" s="8" customFormat="1" ht="22.5" customHeight="1" thickBot="1">
      <c r="A125" s="150"/>
      <c r="B125" s="311" t="s">
        <v>32</v>
      </c>
      <c r="C125" s="312"/>
      <c r="D125" s="313"/>
      <c r="E125" s="107"/>
      <c r="F125" s="105"/>
      <c r="G125" s="106"/>
      <c r="H125" s="116" t="s">
        <v>59</v>
      </c>
      <c r="I125" s="132">
        <f>I123</f>
        <v>3770007.1140000001</v>
      </c>
      <c r="J125" s="107"/>
      <c r="K125" s="105"/>
      <c r="L125" s="106"/>
      <c r="M125" s="116" t="s">
        <v>59</v>
      </c>
      <c r="N125" s="132">
        <f>N123</f>
        <v>4619999.4206250003</v>
      </c>
      <c r="O125" s="107"/>
      <c r="P125" s="105"/>
      <c r="Q125" s="106"/>
      <c r="R125" s="116" t="s">
        <v>59</v>
      </c>
      <c r="S125" s="132">
        <f>S123</f>
        <v>3848082.22</v>
      </c>
      <c r="T125" s="220"/>
      <c r="U125" s="221"/>
      <c r="V125" s="222"/>
      <c r="W125" s="223" t="s">
        <v>59</v>
      </c>
      <c r="X125" s="224">
        <f>X123</f>
        <v>0</v>
      </c>
      <c r="Y125" s="220"/>
      <c r="Z125" s="221"/>
      <c r="AA125" s="222"/>
      <c r="AB125" s="223" t="s">
        <v>59</v>
      </c>
      <c r="AC125" s="224">
        <f>AC123</f>
        <v>0</v>
      </c>
    </row>
    <row r="126" spans="1:30">
      <c r="A126" s="102"/>
      <c r="B126" s="103"/>
      <c r="C126" s="103"/>
      <c r="D126" s="103"/>
      <c r="E126" s="103"/>
      <c r="F126" s="103"/>
      <c r="G126" s="103"/>
      <c r="H126" s="103"/>
      <c r="I126" s="104"/>
      <c r="J126" s="103"/>
      <c r="K126" s="103"/>
      <c r="L126" s="103"/>
      <c r="M126" s="103"/>
      <c r="N126" s="104"/>
      <c r="O126" s="103"/>
      <c r="P126" s="103"/>
      <c r="Q126" s="103"/>
      <c r="R126" s="103"/>
      <c r="S126" s="104"/>
      <c r="T126" s="103"/>
      <c r="U126" s="103"/>
      <c r="V126" s="103"/>
      <c r="W126" s="103"/>
      <c r="X126" s="104"/>
      <c r="Y126" s="103"/>
      <c r="Z126" s="103"/>
      <c r="AA126" s="103"/>
      <c r="AB126" s="103"/>
      <c r="AC126" s="104"/>
    </row>
    <row r="127" spans="1:30">
      <c r="A127" s="314" t="s">
        <v>11</v>
      </c>
      <c r="B127" s="315"/>
      <c r="C127" s="315"/>
      <c r="D127" s="103"/>
      <c r="E127" s="103"/>
      <c r="F127" s="103"/>
      <c r="G127" s="103"/>
      <c r="H127" s="103"/>
      <c r="I127" s="104"/>
      <c r="J127" s="103"/>
      <c r="K127" s="103"/>
      <c r="L127" s="103"/>
      <c r="M127" s="103"/>
      <c r="N127" s="104"/>
      <c r="O127" s="103"/>
      <c r="P127" s="103"/>
      <c r="Q127" s="103"/>
      <c r="R127" s="103"/>
      <c r="S127" s="104"/>
      <c r="T127" s="103"/>
      <c r="U127" s="103"/>
      <c r="V127" s="103"/>
      <c r="W127" s="103"/>
      <c r="X127" s="104"/>
      <c r="Y127" s="103"/>
      <c r="Z127" s="103"/>
      <c r="AA127" s="103"/>
      <c r="AB127" s="103"/>
      <c r="AC127" s="104"/>
    </row>
    <row r="128" spans="1:30">
      <c r="A128" s="102"/>
      <c r="B128" s="103"/>
      <c r="C128" s="103"/>
      <c r="D128" s="103"/>
      <c r="E128" s="103"/>
      <c r="F128" s="103"/>
      <c r="G128" s="103"/>
      <c r="H128" s="103"/>
      <c r="I128" s="104"/>
      <c r="J128" s="103"/>
      <c r="K128" s="103"/>
      <c r="L128" s="103"/>
      <c r="M128" s="103"/>
      <c r="N128" s="104"/>
      <c r="O128" s="103"/>
      <c r="P128" s="103"/>
      <c r="Q128" s="103"/>
      <c r="R128" s="103"/>
      <c r="S128" s="104"/>
      <c r="T128" s="103"/>
      <c r="U128" s="103"/>
      <c r="V128" s="103"/>
      <c r="W128" s="103"/>
      <c r="X128" s="104"/>
      <c r="Y128" s="103"/>
      <c r="Z128" s="103"/>
      <c r="AA128" s="103"/>
      <c r="AB128" s="103"/>
      <c r="AC128" s="104"/>
    </row>
    <row r="129" spans="1:29">
      <c r="A129" s="300" t="s">
        <v>40</v>
      </c>
      <c r="B129" s="301"/>
      <c r="C129" s="301"/>
      <c r="D129" s="103"/>
      <c r="E129" s="103"/>
      <c r="F129" s="103"/>
      <c r="G129" s="103"/>
      <c r="H129" s="103"/>
      <c r="I129" s="104"/>
      <c r="J129" s="103"/>
      <c r="K129" s="103"/>
      <c r="L129" s="103"/>
      <c r="M129" s="103"/>
      <c r="N129" s="104"/>
      <c r="O129" s="103"/>
      <c r="P129" s="103"/>
      <c r="Q129" s="103"/>
      <c r="R129" s="103"/>
      <c r="S129" s="104"/>
      <c r="T129" s="103"/>
      <c r="U129" s="103"/>
      <c r="V129" s="103"/>
      <c r="W129" s="103"/>
      <c r="X129" s="104"/>
      <c r="Y129" s="103"/>
      <c r="Z129" s="103"/>
      <c r="AA129" s="103"/>
      <c r="AB129" s="103"/>
      <c r="AC129" s="104"/>
    </row>
    <row r="130" spans="1:29">
      <c r="A130" s="14" t="s">
        <v>68</v>
      </c>
      <c r="B130" s="16"/>
      <c r="C130" s="16"/>
      <c r="D130" s="152"/>
      <c r="E130" s="9"/>
      <c r="F130" s="9"/>
      <c r="G130" s="9"/>
      <c r="H130" s="10"/>
      <c r="I130" s="11" t="s">
        <v>60</v>
      </c>
      <c r="J130" s="9"/>
      <c r="K130" s="9"/>
      <c r="L130" s="9"/>
      <c r="M130" s="10"/>
      <c r="N130" s="11" t="s">
        <v>60</v>
      </c>
      <c r="O130" s="9"/>
      <c r="P130" s="9"/>
      <c r="Q130" s="9"/>
      <c r="R130" s="10"/>
      <c r="S130" s="11" t="s">
        <v>60</v>
      </c>
      <c r="T130" s="9"/>
      <c r="U130" s="9"/>
      <c r="V130" s="9"/>
      <c r="W130" s="10"/>
      <c r="X130" s="11" t="s">
        <v>60</v>
      </c>
      <c r="Y130" s="9"/>
      <c r="Z130" s="9"/>
      <c r="AA130" s="9"/>
      <c r="AB130" s="10"/>
      <c r="AC130" s="11" t="s">
        <v>60</v>
      </c>
    </row>
    <row r="131" spans="1:29">
      <c r="E131" s="9"/>
      <c r="F131" s="9"/>
      <c r="G131" s="9"/>
      <c r="H131" s="10"/>
      <c r="I131" s="11"/>
      <c r="J131" s="9"/>
      <c r="K131" s="9"/>
      <c r="L131" s="9"/>
      <c r="M131" s="10"/>
      <c r="N131" s="11"/>
      <c r="O131" s="9"/>
      <c r="P131" s="9"/>
      <c r="Q131" s="9"/>
      <c r="R131" s="10"/>
      <c r="S131" s="11"/>
      <c r="T131" s="9"/>
      <c r="U131" s="9"/>
      <c r="V131" s="9"/>
      <c r="W131" s="10"/>
      <c r="X131" s="11"/>
      <c r="Y131" s="9"/>
      <c r="Z131" s="9"/>
      <c r="AA131" s="9"/>
      <c r="AB131" s="10"/>
      <c r="AC131" s="11"/>
    </row>
    <row r="132" spans="1:29">
      <c r="A132" t="s">
        <v>29</v>
      </c>
      <c r="B132" s="16"/>
      <c r="C132" s="16"/>
      <c r="D132" s="16"/>
      <c r="E132" s="9"/>
      <c r="F132" s="9"/>
      <c r="G132" s="9"/>
      <c r="H132" s="10"/>
      <c r="I132" s="11"/>
      <c r="J132" s="9"/>
      <c r="K132" s="9"/>
      <c r="L132" s="9"/>
      <c r="M132" s="10"/>
      <c r="N132" s="11"/>
      <c r="O132" s="9"/>
      <c r="P132" s="9"/>
      <c r="Q132" s="9"/>
      <c r="R132" s="10"/>
      <c r="S132" s="11"/>
      <c r="T132" s="9"/>
      <c r="U132" s="9"/>
      <c r="V132" s="9"/>
      <c r="W132" s="10"/>
      <c r="X132" s="11"/>
      <c r="Y132" s="9"/>
      <c r="Z132" s="9"/>
      <c r="AA132" s="9"/>
      <c r="AB132" s="10"/>
      <c r="AC132" s="11"/>
    </row>
    <row r="133" spans="1:29">
      <c r="A133"/>
      <c r="B133"/>
      <c r="C133"/>
      <c r="D133"/>
      <c r="E133" s="9"/>
      <c r="F133" s="9"/>
      <c r="G133" s="9"/>
      <c r="H133" s="10"/>
      <c r="I133" s="11"/>
      <c r="J133" s="9"/>
      <c r="K133" s="9"/>
      <c r="L133" s="9"/>
      <c r="M133" s="10"/>
      <c r="N133" s="11"/>
      <c r="O133" s="9"/>
      <c r="P133" s="9"/>
      <c r="Q133" s="9"/>
      <c r="R133" s="10"/>
      <c r="S133" s="11"/>
      <c r="T133" s="9"/>
      <c r="U133" s="9"/>
      <c r="V133" s="9"/>
      <c r="W133" s="10"/>
      <c r="X133" s="11"/>
      <c r="Y133" s="9"/>
      <c r="Z133" s="9"/>
      <c r="AA133" s="9"/>
      <c r="AB133" s="10"/>
      <c r="AC133" s="11"/>
    </row>
    <row r="134" spans="1:29">
      <c r="A134" s="23" t="s">
        <v>87</v>
      </c>
      <c r="B134"/>
      <c r="C134"/>
      <c r="D134" s="40"/>
      <c r="E134" s="9"/>
      <c r="F134" s="9"/>
      <c r="G134" s="9"/>
      <c r="H134" s="10"/>
      <c r="I134" s="11"/>
      <c r="J134" s="9"/>
      <c r="K134" s="9"/>
      <c r="L134" s="9"/>
      <c r="M134" s="10"/>
      <c r="N134" s="11"/>
      <c r="O134" s="9"/>
      <c r="P134" s="9"/>
      <c r="Q134" s="9"/>
      <c r="R134" s="10"/>
      <c r="S134" s="11"/>
      <c r="T134" s="9"/>
      <c r="U134" s="9"/>
      <c r="V134" s="9"/>
      <c r="W134" s="10"/>
      <c r="X134" s="11"/>
      <c r="Y134" s="9"/>
      <c r="Z134" s="9"/>
      <c r="AA134" s="9"/>
      <c r="AB134" s="10"/>
      <c r="AC134" s="11"/>
    </row>
    <row r="135" spans="1:29">
      <c r="A135" t="s">
        <v>67</v>
      </c>
      <c r="B135"/>
      <c r="C135"/>
      <c r="D135" s="153"/>
      <c r="E135" s="9"/>
      <c r="F135" s="9"/>
      <c r="G135" s="9"/>
      <c r="H135" s="10"/>
      <c r="I135" s="11"/>
      <c r="J135" s="9"/>
      <c r="K135" s="9"/>
      <c r="L135" s="9"/>
      <c r="M135" s="10"/>
      <c r="N135" s="11"/>
      <c r="O135" s="9"/>
      <c r="P135" s="9"/>
      <c r="Q135" s="9"/>
      <c r="R135" s="10"/>
      <c r="S135" s="11"/>
      <c r="T135" s="9"/>
      <c r="U135" s="9"/>
      <c r="V135" s="9"/>
      <c r="W135" s="10"/>
      <c r="X135" s="11"/>
      <c r="Y135" s="9"/>
      <c r="Z135" s="9"/>
      <c r="AA135" s="9"/>
      <c r="AB135" s="10"/>
      <c r="AC135" s="11"/>
    </row>
    <row r="136" spans="1:29">
      <c r="E136" s="9"/>
      <c r="F136" s="9"/>
      <c r="G136" s="9"/>
      <c r="H136" s="10"/>
      <c r="I136" s="11"/>
      <c r="J136" s="9"/>
      <c r="K136" s="9"/>
      <c r="L136" s="9"/>
      <c r="M136" s="10"/>
      <c r="N136" s="11"/>
      <c r="O136" s="9"/>
      <c r="P136" s="9"/>
      <c r="Q136" s="9"/>
      <c r="R136" s="10"/>
      <c r="S136" s="11"/>
      <c r="T136" s="9"/>
      <c r="U136" s="9"/>
      <c r="V136" s="9"/>
      <c r="W136" s="10"/>
      <c r="X136" s="11"/>
      <c r="Y136" s="9"/>
      <c r="Z136" s="9"/>
      <c r="AA136" s="9"/>
      <c r="AB136" s="10"/>
      <c r="AC136" s="11"/>
    </row>
    <row r="137" spans="1:29">
      <c r="E137" s="2"/>
      <c r="F137" s="2"/>
      <c r="G137" s="13"/>
      <c r="H137" s="3"/>
      <c r="I137" s="3"/>
      <c r="J137" s="2"/>
      <c r="K137" s="2"/>
      <c r="L137" s="13"/>
      <c r="M137" s="3"/>
      <c r="N137" s="3"/>
      <c r="O137" s="2"/>
      <c r="P137" s="2"/>
      <c r="Q137" s="13"/>
      <c r="R137" s="3"/>
      <c r="S137" s="3"/>
      <c r="T137" s="2"/>
      <c r="U137" s="2"/>
      <c r="V137" s="13"/>
      <c r="W137" s="3"/>
      <c r="X137" s="3"/>
      <c r="Y137" s="2"/>
      <c r="Z137" s="2"/>
      <c r="AA137" s="13"/>
      <c r="AB137" s="3"/>
      <c r="AC137" s="3"/>
    </row>
    <row r="138" spans="1:29">
      <c r="E138" s="13"/>
      <c r="F138" s="13"/>
      <c r="G138" s="13"/>
      <c r="H138" s="3"/>
      <c r="I138" s="3"/>
      <c r="J138" s="13"/>
      <c r="K138" s="13"/>
      <c r="L138" s="13"/>
      <c r="M138" s="3"/>
      <c r="N138" s="3"/>
      <c r="O138" s="13"/>
      <c r="P138" s="13"/>
      <c r="Q138" s="13"/>
      <c r="R138" s="3"/>
      <c r="S138" s="3"/>
      <c r="T138" s="13"/>
      <c r="U138" s="13"/>
      <c r="V138" s="13"/>
      <c r="W138" s="3"/>
      <c r="X138" s="3"/>
      <c r="Y138" s="13"/>
      <c r="Z138" s="13"/>
      <c r="AA138" s="13"/>
      <c r="AB138" s="3"/>
      <c r="AC138" s="3"/>
    </row>
    <row r="139" spans="1:29">
      <c r="E139" s="13"/>
      <c r="F139" s="13"/>
      <c r="G139" s="13"/>
      <c r="H139" s="3"/>
      <c r="I139" s="3"/>
      <c r="J139" s="13"/>
      <c r="K139" s="13"/>
      <c r="L139" s="13"/>
      <c r="M139" s="3"/>
      <c r="N139" s="3"/>
      <c r="O139" s="13"/>
      <c r="P139" s="13"/>
      <c r="Q139" s="13"/>
      <c r="R139" s="3"/>
      <c r="S139" s="3"/>
      <c r="T139" s="13"/>
      <c r="U139" s="13"/>
      <c r="V139" s="13"/>
      <c r="W139" s="3"/>
      <c r="X139" s="3"/>
      <c r="Y139" s="13"/>
      <c r="Z139" s="13"/>
      <c r="AA139" s="13"/>
      <c r="AB139" s="3"/>
      <c r="AC139" s="3"/>
    </row>
    <row r="140" spans="1:29">
      <c r="E140" s="2"/>
      <c r="F140" s="2"/>
      <c r="G140" s="13"/>
      <c r="H140" s="3"/>
      <c r="I140" s="3"/>
      <c r="J140" s="2"/>
      <c r="K140" s="2"/>
      <c r="L140" s="13"/>
      <c r="M140" s="3"/>
      <c r="N140" s="3"/>
      <c r="O140" s="2"/>
      <c r="P140" s="2"/>
      <c r="Q140" s="13"/>
      <c r="R140" s="3"/>
      <c r="S140" s="3"/>
      <c r="T140" s="2"/>
      <c r="U140" s="2"/>
      <c r="V140" s="13"/>
      <c r="W140" s="3"/>
      <c r="X140" s="3"/>
      <c r="Y140" s="2"/>
      <c r="Z140" s="2"/>
      <c r="AA140" s="13"/>
      <c r="AB140" s="3"/>
      <c r="AC140" s="3"/>
    </row>
    <row r="141" spans="1:29">
      <c r="E141" s="2"/>
      <c r="F141" s="2"/>
      <c r="G141" s="13"/>
      <c r="H141" s="3"/>
      <c r="I141" s="3"/>
      <c r="J141" s="2"/>
      <c r="K141" s="2"/>
      <c r="L141" s="13"/>
      <c r="M141" s="3"/>
      <c r="N141" s="3"/>
      <c r="O141" s="2"/>
      <c r="P141" s="2"/>
      <c r="Q141" s="13"/>
      <c r="R141" s="3"/>
      <c r="S141" s="3"/>
      <c r="T141" s="2"/>
      <c r="U141" s="2"/>
      <c r="V141" s="13"/>
      <c r="W141" s="3"/>
      <c r="X141" s="3"/>
      <c r="Y141" s="2"/>
      <c r="Z141" s="2"/>
      <c r="AA141" s="13"/>
      <c r="AB141" s="3"/>
      <c r="AC141" s="3"/>
    </row>
  </sheetData>
  <mergeCells count="144">
    <mergeCell ref="A1:C4"/>
    <mergeCell ref="D1:Z2"/>
    <mergeCell ref="AA1:AC4"/>
    <mergeCell ref="D3:Z4"/>
    <mergeCell ref="H6:I6"/>
    <mergeCell ref="M6:N6"/>
    <mergeCell ref="R6:S6"/>
    <mergeCell ref="W6:X6"/>
    <mergeCell ref="AB6:AC6"/>
    <mergeCell ref="A12:A13"/>
    <mergeCell ref="B12:D13"/>
    <mergeCell ref="E12:E13"/>
    <mergeCell ref="F12:F13"/>
    <mergeCell ref="G12:G13"/>
    <mergeCell ref="H12:H13"/>
    <mergeCell ref="D7:Z7"/>
    <mergeCell ref="AB7:AC7"/>
    <mergeCell ref="D8:Z8"/>
    <mergeCell ref="AB8:AC8"/>
    <mergeCell ref="D10:Z10"/>
    <mergeCell ref="E11:I11"/>
    <mergeCell ref="J11:N11"/>
    <mergeCell ref="O11:S11"/>
    <mergeCell ref="T11:X11"/>
    <mergeCell ref="Y11:AC11"/>
    <mergeCell ref="D9:Z9"/>
    <mergeCell ref="Q12:Q13"/>
    <mergeCell ref="R12:R13"/>
    <mergeCell ref="S12:S13"/>
    <mergeCell ref="T12:T13"/>
    <mergeCell ref="I12:I13"/>
    <mergeCell ref="J12:J13"/>
    <mergeCell ref="K12:K13"/>
    <mergeCell ref="L12:L13"/>
    <mergeCell ref="M12:M13"/>
    <mergeCell ref="N12:N13"/>
    <mergeCell ref="B27:D27"/>
    <mergeCell ref="B28:D28"/>
    <mergeCell ref="B29:D29"/>
    <mergeCell ref="B30:D30"/>
    <mergeCell ref="B31:D31"/>
    <mergeCell ref="B32:D32"/>
    <mergeCell ref="AA12:AA13"/>
    <mergeCell ref="AB12:AB13"/>
    <mergeCell ref="AC12:AC13"/>
    <mergeCell ref="B14:D14"/>
    <mergeCell ref="T14:X124"/>
    <mergeCell ref="Y14:AC124"/>
    <mergeCell ref="B15:D15"/>
    <mergeCell ref="B16:D16"/>
    <mergeCell ref="B18:D18"/>
    <mergeCell ref="B19:D19"/>
    <mergeCell ref="U12:U13"/>
    <mergeCell ref="V12:V13"/>
    <mergeCell ref="W12:W13"/>
    <mergeCell ref="X12:X13"/>
    <mergeCell ref="Y12:Y13"/>
    <mergeCell ref="Z12:Z13"/>
    <mergeCell ref="O12:O13"/>
    <mergeCell ref="P12:P13"/>
    <mergeCell ref="B50:D50"/>
    <mergeCell ref="B52:D52"/>
    <mergeCell ref="B53:D53"/>
    <mergeCell ref="B54:D54"/>
    <mergeCell ref="B56:D56"/>
    <mergeCell ref="B58:D58"/>
    <mergeCell ref="B34:D34"/>
    <mergeCell ref="B35:D35"/>
    <mergeCell ref="B36:D36"/>
    <mergeCell ref="B38:D38"/>
    <mergeCell ref="B40:D40"/>
    <mergeCell ref="B41:D41"/>
    <mergeCell ref="B69:D69"/>
    <mergeCell ref="B70:D70"/>
    <mergeCell ref="B71:D71"/>
    <mergeCell ref="B72:D72"/>
    <mergeCell ref="B74:D74"/>
    <mergeCell ref="B75:D75"/>
    <mergeCell ref="B59:D59"/>
    <mergeCell ref="B61:D61"/>
    <mergeCell ref="B63:D63"/>
    <mergeCell ref="B64:D64"/>
    <mergeCell ref="B65:D65"/>
    <mergeCell ref="B67:D67"/>
    <mergeCell ref="B82:D82"/>
    <mergeCell ref="B83:D83"/>
    <mergeCell ref="B84:D84"/>
    <mergeCell ref="B85:D85"/>
    <mergeCell ref="B87:D87"/>
    <mergeCell ref="B88:D88"/>
    <mergeCell ref="B76:D76"/>
    <mergeCell ref="B77:D77"/>
    <mergeCell ref="B78:D78"/>
    <mergeCell ref="B79:D79"/>
    <mergeCell ref="B80:D80"/>
    <mergeCell ref="B81:D81"/>
    <mergeCell ref="B110:D110"/>
    <mergeCell ref="B97:D97"/>
    <mergeCell ref="B98:D98"/>
    <mergeCell ref="B99:D99"/>
    <mergeCell ref="B100:D100"/>
    <mergeCell ref="B101:D101"/>
    <mergeCell ref="B103:D103"/>
    <mergeCell ref="B89:D89"/>
    <mergeCell ref="B91:D91"/>
    <mergeCell ref="B92:D92"/>
    <mergeCell ref="B93:D93"/>
    <mergeCell ref="B95:D95"/>
    <mergeCell ref="B96:D96"/>
    <mergeCell ref="E124:H124"/>
    <mergeCell ref="J124:M124"/>
    <mergeCell ref="O124:R124"/>
    <mergeCell ref="B125:D125"/>
    <mergeCell ref="A127:C127"/>
    <mergeCell ref="B118:D118"/>
    <mergeCell ref="B119:D119"/>
    <mergeCell ref="B120:D120"/>
    <mergeCell ref="B121:D121"/>
    <mergeCell ref="B122:D122"/>
    <mergeCell ref="B123:D123"/>
    <mergeCell ref="B42:D42"/>
    <mergeCell ref="B44:D44"/>
    <mergeCell ref="B46:D46"/>
    <mergeCell ref="B48:D48"/>
    <mergeCell ref="B49:D49"/>
    <mergeCell ref="B55:D55"/>
    <mergeCell ref="A129:C129"/>
    <mergeCell ref="B47:D47"/>
    <mergeCell ref="B43:D43"/>
    <mergeCell ref="B45:D45"/>
    <mergeCell ref="B60:D60"/>
    <mergeCell ref="B66:D66"/>
    <mergeCell ref="B124:D124"/>
    <mergeCell ref="B111:D111"/>
    <mergeCell ref="B112:D112"/>
    <mergeCell ref="B114:D114"/>
    <mergeCell ref="B115:D115"/>
    <mergeCell ref="B116:D116"/>
    <mergeCell ref="B117:D117"/>
    <mergeCell ref="B104:D104"/>
    <mergeCell ref="B106:D106"/>
    <mergeCell ref="B107:D107"/>
    <mergeCell ref="B108:D108"/>
    <mergeCell ref="B109:D109"/>
  </mergeCells>
  <printOptions horizontalCentered="1" verticalCentered="1"/>
  <pageMargins left="0" right="0" top="0" bottom="0" header="0.3" footer="0.3"/>
  <pageSetup paperSize="8" scale="3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420" t="s">
        <v>36</v>
      </c>
      <c r="E6" s="420"/>
      <c r="F6" s="420"/>
      <c r="G6" s="420"/>
      <c r="H6" s="420"/>
      <c r="I6" s="420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424" t="s">
        <v>14</v>
      </c>
      <c r="B10" s="425"/>
      <c r="C10" s="1" t="s">
        <v>1</v>
      </c>
      <c r="D10" s="7"/>
      <c r="E10" s="429" t="s">
        <v>24</v>
      </c>
      <c r="F10" s="430"/>
      <c r="G10" s="430"/>
      <c r="H10" s="430"/>
      <c r="I10" s="431"/>
    </row>
    <row r="11" spans="1:9" ht="15.75" thickBot="1">
      <c r="A11" s="1"/>
      <c r="B11" s="2"/>
      <c r="C11" s="2"/>
      <c r="D11" s="17"/>
      <c r="E11" s="426"/>
      <c r="F11" s="427"/>
      <c r="G11" s="427"/>
      <c r="H11" s="427"/>
      <c r="I11" s="428"/>
    </row>
    <row r="12" spans="1:9">
      <c r="A12" s="398" t="s">
        <v>4</v>
      </c>
      <c r="B12" s="404" t="s">
        <v>5</v>
      </c>
      <c r="C12" s="404"/>
      <c r="D12" s="405"/>
      <c r="E12" s="408" t="s">
        <v>8</v>
      </c>
      <c r="F12" s="410" t="s">
        <v>33</v>
      </c>
      <c r="G12" s="404" t="s">
        <v>34</v>
      </c>
      <c r="H12" s="407" t="s">
        <v>6</v>
      </c>
      <c r="I12" s="403" t="s">
        <v>7</v>
      </c>
    </row>
    <row r="13" spans="1:9" ht="15.75" thickBot="1">
      <c r="A13" s="399"/>
      <c r="B13" s="372"/>
      <c r="C13" s="372"/>
      <c r="D13" s="406"/>
      <c r="E13" s="409"/>
      <c r="F13" s="411"/>
      <c r="G13" s="337"/>
      <c r="H13" s="363"/>
      <c r="I13" s="365"/>
    </row>
    <row r="14" spans="1:9">
      <c r="A14" s="49"/>
      <c r="B14" s="421"/>
      <c r="C14" s="422"/>
      <c r="D14" s="423"/>
      <c r="E14" s="51"/>
      <c r="F14" s="52"/>
      <c r="G14" s="52"/>
      <c r="H14" s="52"/>
      <c r="I14" s="37"/>
    </row>
    <row r="15" spans="1:9">
      <c r="A15" s="53"/>
      <c r="B15" s="412"/>
      <c r="C15" s="413"/>
      <c r="D15" s="414"/>
      <c r="E15" s="30"/>
      <c r="F15" s="29"/>
      <c r="G15" s="27"/>
      <c r="H15" s="28"/>
      <c r="I15" s="25"/>
    </row>
    <row r="16" spans="1:9">
      <c r="A16" s="53"/>
      <c r="B16" s="412"/>
      <c r="C16" s="413"/>
      <c r="D16" s="414"/>
      <c r="E16" s="30"/>
      <c r="F16" s="29"/>
      <c r="G16" s="27"/>
      <c r="H16" s="28"/>
      <c r="I16" s="25"/>
    </row>
    <row r="17" spans="1:9">
      <c r="A17" s="53"/>
      <c r="B17" s="412"/>
      <c r="C17" s="413"/>
      <c r="D17" s="414"/>
      <c r="E17" s="30"/>
      <c r="F17" s="29"/>
      <c r="G17" s="27"/>
      <c r="H17" s="28"/>
      <c r="I17" s="25"/>
    </row>
    <row r="18" spans="1:9">
      <c r="A18" s="48"/>
      <c r="B18" s="412"/>
      <c r="C18" s="413"/>
      <c r="D18" s="414"/>
      <c r="E18" s="30"/>
      <c r="F18" s="29"/>
      <c r="G18" s="27"/>
      <c r="H18" s="28"/>
      <c r="I18" s="25"/>
    </row>
    <row r="19" spans="1:9">
      <c r="A19" s="48"/>
      <c r="B19" s="412"/>
      <c r="C19" s="413"/>
      <c r="D19" s="414"/>
      <c r="E19" s="30"/>
      <c r="F19" s="29"/>
      <c r="G19" s="27"/>
      <c r="H19" s="28"/>
      <c r="I19" s="25"/>
    </row>
    <row r="20" spans="1:9">
      <c r="A20" s="48"/>
      <c r="B20" s="400"/>
      <c r="C20" s="401"/>
      <c r="D20" s="402"/>
      <c r="E20" s="30"/>
      <c r="F20" s="29"/>
      <c r="G20" s="27"/>
      <c r="H20" s="28"/>
      <c r="I20" s="25"/>
    </row>
    <row r="21" spans="1:9">
      <c r="A21" s="48"/>
      <c r="B21" s="400"/>
      <c r="C21" s="401"/>
      <c r="D21" s="402"/>
      <c r="E21" s="30"/>
      <c r="F21" s="29"/>
      <c r="G21" s="27"/>
      <c r="H21" s="28"/>
      <c r="I21" s="25"/>
    </row>
    <row r="22" spans="1:9">
      <c r="A22" s="48"/>
      <c r="B22" s="400"/>
      <c r="C22" s="401"/>
      <c r="D22" s="402"/>
      <c r="E22" s="30"/>
      <c r="F22" s="29"/>
      <c r="G22" s="27"/>
      <c r="H22" s="28"/>
      <c r="I22" s="25"/>
    </row>
    <row r="23" spans="1:9">
      <c r="A23" s="48"/>
      <c r="B23" s="400"/>
      <c r="C23" s="401"/>
      <c r="D23" s="402"/>
      <c r="E23" s="30"/>
      <c r="F23" s="29"/>
      <c r="G23" s="27"/>
      <c r="H23" s="28"/>
      <c r="I23" s="25"/>
    </row>
    <row r="24" spans="1:9">
      <c r="A24" s="48"/>
      <c r="B24" s="400"/>
      <c r="C24" s="401"/>
      <c r="D24" s="402"/>
      <c r="E24" s="30"/>
      <c r="F24" s="29"/>
      <c r="G24" s="27"/>
      <c r="H24" s="28"/>
      <c r="I24" s="25"/>
    </row>
    <row r="25" spans="1:9">
      <c r="A25" s="48"/>
      <c r="B25" s="412"/>
      <c r="C25" s="413"/>
      <c r="D25" s="414"/>
      <c r="E25" s="30"/>
      <c r="F25" s="29"/>
      <c r="G25" s="27"/>
      <c r="H25" s="28"/>
      <c r="I25" s="25"/>
    </row>
    <row r="26" spans="1:9">
      <c r="A26" s="48"/>
      <c r="B26" s="412"/>
      <c r="C26" s="413"/>
      <c r="D26" s="414"/>
      <c r="E26" s="30"/>
      <c r="F26" s="29"/>
      <c r="G26" s="27"/>
      <c r="H26" s="28"/>
      <c r="I26" s="25"/>
    </row>
    <row r="27" spans="1:9">
      <c r="A27" s="48"/>
      <c r="B27" s="412"/>
      <c r="C27" s="413"/>
      <c r="D27" s="414"/>
      <c r="E27" s="30"/>
      <c r="F27" s="29"/>
      <c r="G27" s="27"/>
      <c r="H27" s="28"/>
      <c r="I27" s="25"/>
    </row>
    <row r="28" spans="1:9">
      <c r="A28" s="48"/>
      <c r="B28" s="412"/>
      <c r="C28" s="413"/>
      <c r="D28" s="414"/>
      <c r="E28" s="30"/>
      <c r="F28" s="29"/>
      <c r="G28" s="27"/>
      <c r="H28" s="28"/>
      <c r="I28" s="25"/>
    </row>
    <row r="29" spans="1:9">
      <c r="A29" s="48"/>
      <c r="B29" s="400"/>
      <c r="C29" s="401"/>
      <c r="D29" s="402"/>
      <c r="E29" s="30"/>
      <c r="F29" s="29"/>
      <c r="G29" s="27"/>
      <c r="H29" s="28"/>
      <c r="I29" s="25"/>
    </row>
    <row r="30" spans="1:9">
      <c r="A30" s="48"/>
      <c r="B30" s="400"/>
      <c r="C30" s="401"/>
      <c r="D30" s="402"/>
      <c r="E30" s="30"/>
      <c r="F30" s="29"/>
      <c r="G30" s="27"/>
      <c r="H30" s="28"/>
      <c r="I30" s="25"/>
    </row>
    <row r="31" spans="1:9" ht="15" customHeight="1">
      <c r="A31" s="53"/>
      <c r="B31" s="412"/>
      <c r="C31" s="413"/>
      <c r="D31" s="414"/>
      <c r="E31" s="30"/>
      <c r="F31" s="29"/>
      <c r="G31" s="27"/>
      <c r="H31" s="28"/>
      <c r="I31" s="25"/>
    </row>
    <row r="32" spans="1:9">
      <c r="A32" s="48"/>
      <c r="B32" s="433"/>
      <c r="C32" s="413"/>
      <c r="D32" s="414"/>
      <c r="E32" s="30"/>
      <c r="F32" s="29"/>
      <c r="G32" s="27"/>
      <c r="H32" s="28"/>
      <c r="I32" s="25"/>
    </row>
    <row r="33" spans="1:9">
      <c r="A33" s="48"/>
      <c r="B33" s="433"/>
      <c r="C33" s="413"/>
      <c r="D33" s="414"/>
      <c r="E33" s="30"/>
      <c r="F33" s="29"/>
      <c r="G33" s="27"/>
      <c r="H33" s="28"/>
      <c r="I33" s="25"/>
    </row>
    <row r="34" spans="1:9">
      <c r="A34" s="48"/>
      <c r="B34" s="433"/>
      <c r="C34" s="413"/>
      <c r="D34" s="414"/>
      <c r="E34" s="30"/>
      <c r="F34" s="29"/>
      <c r="G34" s="27"/>
      <c r="H34" s="28"/>
      <c r="I34" s="25"/>
    </row>
    <row r="35" spans="1:9">
      <c r="A35" s="48"/>
      <c r="B35" s="433"/>
      <c r="C35" s="413"/>
      <c r="D35" s="414"/>
      <c r="E35" s="30"/>
      <c r="F35" s="29"/>
      <c r="G35" s="27"/>
      <c r="H35" s="28"/>
      <c r="I35" s="25"/>
    </row>
    <row r="36" spans="1:9">
      <c r="A36" s="48"/>
      <c r="B36" s="433"/>
      <c r="C36" s="413"/>
      <c r="D36" s="414"/>
      <c r="E36" s="30"/>
      <c r="F36" s="29"/>
      <c r="G36" s="27"/>
      <c r="H36" s="28"/>
      <c r="I36" s="25"/>
    </row>
    <row r="37" spans="1:9" ht="15" customHeight="1">
      <c r="A37" s="48"/>
      <c r="B37" s="412"/>
      <c r="C37" s="413"/>
      <c r="D37" s="414"/>
      <c r="E37" s="54"/>
      <c r="F37" s="55"/>
      <c r="G37" s="56"/>
      <c r="H37" s="57"/>
      <c r="I37" s="25"/>
    </row>
    <row r="38" spans="1:9">
      <c r="A38" s="48"/>
      <c r="B38" s="400"/>
      <c r="C38" s="401"/>
      <c r="D38" s="402"/>
      <c r="E38" s="58"/>
      <c r="F38" s="45"/>
      <c r="G38" s="46"/>
      <c r="H38" s="47"/>
      <c r="I38" s="25"/>
    </row>
    <row r="39" spans="1:9">
      <c r="A39" s="48"/>
      <c r="B39" s="400"/>
      <c r="C39" s="401"/>
      <c r="D39" s="402"/>
      <c r="E39" s="58"/>
      <c r="F39" s="45"/>
      <c r="G39" s="46"/>
      <c r="H39" s="47"/>
      <c r="I39" s="25"/>
    </row>
    <row r="40" spans="1:9">
      <c r="A40" s="48"/>
      <c r="B40" s="400"/>
      <c r="C40" s="401"/>
      <c r="D40" s="402"/>
      <c r="E40" s="58"/>
      <c r="F40" s="45"/>
      <c r="G40" s="46"/>
      <c r="H40" s="47"/>
      <c r="I40" s="25"/>
    </row>
    <row r="41" spans="1:9">
      <c r="A41" s="48"/>
      <c r="B41" s="400"/>
      <c r="C41" s="401"/>
      <c r="D41" s="402"/>
      <c r="E41" s="58"/>
      <c r="F41" s="45"/>
      <c r="G41" s="46"/>
      <c r="H41" s="47"/>
      <c r="I41" s="25"/>
    </row>
    <row r="42" spans="1:9">
      <c r="A42" s="48"/>
      <c r="B42" s="400"/>
      <c r="C42" s="401"/>
      <c r="D42" s="402"/>
      <c r="E42" s="58"/>
      <c r="F42" s="45"/>
      <c r="G42" s="46"/>
      <c r="H42" s="47"/>
      <c r="I42" s="25"/>
    </row>
    <row r="43" spans="1:9">
      <c r="A43" s="48"/>
      <c r="B43" s="400"/>
      <c r="C43" s="401"/>
      <c r="D43" s="402"/>
      <c r="E43" s="58"/>
      <c r="F43" s="45"/>
      <c r="G43" s="46"/>
      <c r="H43" s="47"/>
      <c r="I43" s="25"/>
    </row>
    <row r="44" spans="1:9">
      <c r="A44" s="48"/>
      <c r="B44" s="400"/>
      <c r="C44" s="401"/>
      <c r="D44" s="402"/>
      <c r="E44" s="58"/>
      <c r="F44" s="45"/>
      <c r="G44" s="46"/>
      <c r="H44" s="47"/>
      <c r="I44" s="25"/>
    </row>
    <row r="45" spans="1:9">
      <c r="A45" s="48"/>
      <c r="B45" s="400"/>
      <c r="C45" s="401"/>
      <c r="D45" s="402"/>
      <c r="E45" s="58"/>
      <c r="F45" s="45"/>
      <c r="G45" s="46"/>
      <c r="H45" s="47"/>
      <c r="I45" s="25"/>
    </row>
    <row r="46" spans="1:9">
      <c r="A46" s="48"/>
      <c r="B46" s="400"/>
      <c r="C46" s="401"/>
      <c r="D46" s="402"/>
      <c r="E46" s="58"/>
      <c r="F46" s="45"/>
      <c r="G46" s="46"/>
      <c r="H46" s="47"/>
      <c r="I46" s="25"/>
    </row>
    <row r="47" spans="1:9">
      <c r="A47" s="48"/>
      <c r="B47" s="417"/>
      <c r="C47" s="413"/>
      <c r="D47" s="414"/>
      <c r="E47" s="59"/>
      <c r="F47" s="60"/>
      <c r="G47" s="61"/>
      <c r="H47" s="62"/>
      <c r="I47" s="26"/>
    </row>
    <row r="48" spans="1:9">
      <c r="A48" s="32"/>
      <c r="B48" s="412"/>
      <c r="C48" s="413"/>
      <c r="D48" s="414"/>
      <c r="E48" s="30"/>
      <c r="F48" s="29"/>
      <c r="G48" s="27"/>
      <c r="H48" s="28"/>
      <c r="I48" s="25"/>
    </row>
    <row r="49" spans="1:9">
      <c r="A49" s="39"/>
      <c r="B49" s="418"/>
      <c r="C49" s="413"/>
      <c r="D49" s="414"/>
      <c r="E49" s="63"/>
      <c r="F49" s="64"/>
      <c r="G49" s="65"/>
      <c r="H49" s="66"/>
      <c r="I49" s="25"/>
    </row>
    <row r="50" spans="1:9">
      <c r="A50" s="33"/>
      <c r="B50" s="416"/>
      <c r="C50" s="413"/>
      <c r="D50" s="414"/>
      <c r="E50" s="67"/>
      <c r="F50" s="42"/>
      <c r="G50" s="43"/>
      <c r="H50" s="44"/>
      <c r="I50" s="25"/>
    </row>
    <row r="51" spans="1:9">
      <c r="A51" s="38"/>
      <c r="B51" s="419"/>
      <c r="C51" s="413"/>
      <c r="D51" s="414"/>
      <c r="E51" s="68"/>
      <c r="F51" s="69"/>
      <c r="G51" s="70"/>
      <c r="H51" s="71"/>
      <c r="I51" s="26"/>
    </row>
    <row r="52" spans="1:9">
      <c r="A52" s="38"/>
      <c r="B52" s="412"/>
      <c r="C52" s="413"/>
      <c r="D52" s="414"/>
      <c r="E52" s="30"/>
      <c r="F52" s="29"/>
      <c r="G52" s="27"/>
      <c r="H52" s="28"/>
      <c r="I52" s="25"/>
    </row>
    <row r="53" spans="1:9">
      <c r="A53" s="39"/>
      <c r="B53" s="418"/>
      <c r="C53" s="413"/>
      <c r="D53" s="414"/>
      <c r="E53" s="72"/>
      <c r="F53" s="73"/>
      <c r="G53" s="74"/>
      <c r="H53" s="75"/>
      <c r="I53" s="25"/>
    </row>
    <row r="54" spans="1:9">
      <c r="A54" s="33"/>
      <c r="B54" s="432"/>
      <c r="C54" s="413"/>
      <c r="D54" s="414"/>
      <c r="E54" s="30"/>
      <c r="F54" s="29"/>
      <c r="G54" s="27"/>
      <c r="H54" s="28"/>
      <c r="I54" s="25"/>
    </row>
    <row r="55" spans="1:9">
      <c r="A55" s="33"/>
      <c r="B55" s="432"/>
      <c r="C55" s="413"/>
      <c r="D55" s="414"/>
      <c r="E55" s="30"/>
      <c r="F55" s="29"/>
      <c r="G55" s="27"/>
      <c r="H55" s="28"/>
      <c r="I55" s="25"/>
    </row>
    <row r="56" spans="1:9">
      <c r="A56" s="33"/>
      <c r="B56" s="432"/>
      <c r="C56" s="413"/>
      <c r="D56" s="414"/>
      <c r="E56" s="30"/>
      <c r="F56" s="29"/>
      <c r="G56" s="27"/>
      <c r="H56" s="28"/>
      <c r="I56" s="25"/>
    </row>
    <row r="57" spans="1:9">
      <c r="A57" s="33"/>
      <c r="B57" s="432"/>
      <c r="C57" s="413"/>
      <c r="D57" s="414"/>
      <c r="E57" s="30"/>
      <c r="F57" s="29"/>
      <c r="G57" s="27"/>
      <c r="H57" s="28"/>
      <c r="I57" s="25"/>
    </row>
    <row r="58" spans="1:9">
      <c r="A58" s="38"/>
      <c r="B58" s="415"/>
      <c r="C58" s="413"/>
      <c r="D58" s="414"/>
      <c r="E58" s="76"/>
      <c r="F58" s="50"/>
      <c r="G58" s="77"/>
      <c r="H58" s="78"/>
      <c r="I58" s="26"/>
    </row>
    <row r="59" spans="1:9">
      <c r="A59" s="38"/>
      <c r="B59" s="415"/>
      <c r="C59" s="413"/>
      <c r="D59" s="414"/>
      <c r="E59" s="54"/>
      <c r="F59" s="55"/>
      <c r="G59" s="56"/>
      <c r="H59" s="57"/>
      <c r="I59" s="25"/>
    </row>
    <row r="60" spans="1:9">
      <c r="A60" s="35"/>
      <c r="B60" s="418"/>
      <c r="C60" s="413"/>
      <c r="D60" s="414"/>
      <c r="E60" s="72"/>
      <c r="F60" s="73"/>
      <c r="G60" s="74"/>
      <c r="H60" s="75"/>
      <c r="I60" s="25"/>
    </row>
    <row r="61" spans="1:9">
      <c r="A61" s="33"/>
      <c r="B61" s="412"/>
      <c r="C61" s="413"/>
      <c r="D61" s="414"/>
      <c r="E61" s="30"/>
      <c r="F61" s="29"/>
      <c r="G61" s="27"/>
      <c r="H61" s="28"/>
      <c r="I61" s="25"/>
    </row>
    <row r="62" spans="1:9">
      <c r="A62" s="33"/>
      <c r="B62" s="412"/>
      <c r="C62" s="413"/>
      <c r="D62" s="414"/>
      <c r="E62" s="30"/>
      <c r="F62" s="29"/>
      <c r="G62" s="27"/>
      <c r="H62" s="28"/>
      <c r="I62" s="25"/>
    </row>
    <row r="63" spans="1:9">
      <c r="A63" s="33"/>
      <c r="B63" s="412"/>
      <c r="C63" s="413"/>
      <c r="D63" s="414"/>
      <c r="E63" s="30"/>
      <c r="F63" s="29"/>
      <c r="G63" s="27"/>
      <c r="H63" s="28"/>
      <c r="I63" s="25"/>
    </row>
    <row r="64" spans="1:9">
      <c r="A64" s="33"/>
      <c r="B64" s="415"/>
      <c r="C64" s="413"/>
      <c r="D64" s="414"/>
      <c r="E64" s="76"/>
      <c r="F64" s="50"/>
      <c r="G64" s="77"/>
      <c r="H64" s="78"/>
      <c r="I64" s="26"/>
    </row>
    <row r="65" spans="1:9">
      <c r="A65" s="33"/>
      <c r="B65" s="415"/>
      <c r="C65" s="413"/>
      <c r="D65" s="414"/>
      <c r="E65" s="79"/>
      <c r="F65" s="80"/>
      <c r="G65" s="81"/>
      <c r="H65" s="82"/>
      <c r="I65" s="25"/>
    </row>
    <row r="66" spans="1:9">
      <c r="A66" s="38"/>
      <c r="B66" s="418"/>
      <c r="C66" s="413"/>
      <c r="D66" s="414"/>
      <c r="E66" s="72"/>
      <c r="F66" s="73"/>
      <c r="G66" s="74"/>
      <c r="H66" s="75"/>
      <c r="I66" s="25"/>
    </row>
    <row r="67" spans="1:9">
      <c r="A67" s="33"/>
      <c r="B67" s="416"/>
      <c r="C67" s="413"/>
      <c r="D67" s="414"/>
      <c r="E67" s="30"/>
      <c r="F67" s="29"/>
      <c r="G67" s="27"/>
      <c r="H67" s="28"/>
      <c r="I67" s="25"/>
    </row>
    <row r="68" spans="1:9">
      <c r="A68" s="33"/>
      <c r="B68" s="416"/>
      <c r="C68" s="413"/>
      <c r="D68" s="414"/>
      <c r="E68" s="58"/>
      <c r="F68" s="45"/>
      <c r="G68" s="46"/>
      <c r="H68" s="47"/>
      <c r="I68" s="25"/>
    </row>
    <row r="69" spans="1:9">
      <c r="A69" s="33"/>
      <c r="B69" s="416"/>
      <c r="C69" s="413"/>
      <c r="D69" s="414"/>
      <c r="E69" s="58"/>
      <c r="F69" s="45"/>
      <c r="G69" s="46"/>
      <c r="H69" s="47"/>
      <c r="I69" s="25"/>
    </row>
    <row r="70" spans="1:9">
      <c r="A70" s="33"/>
      <c r="B70" s="416"/>
      <c r="C70" s="413"/>
      <c r="D70" s="414"/>
      <c r="E70" s="58"/>
      <c r="F70" s="45"/>
      <c r="G70" s="46"/>
      <c r="H70" s="47"/>
      <c r="I70" s="25"/>
    </row>
    <row r="71" spans="1:9">
      <c r="A71" s="33"/>
      <c r="B71" s="416"/>
      <c r="C71" s="413"/>
      <c r="D71" s="414"/>
      <c r="E71" s="67"/>
      <c r="F71" s="42"/>
      <c r="G71" s="43"/>
      <c r="H71" s="44"/>
      <c r="I71" s="25"/>
    </row>
    <row r="72" spans="1:9">
      <c r="A72" s="33"/>
      <c r="B72" s="416"/>
      <c r="C72" s="413"/>
      <c r="D72" s="414"/>
      <c r="E72" s="58"/>
      <c r="F72" s="45"/>
      <c r="G72" s="46"/>
      <c r="H72" s="47"/>
      <c r="I72" s="25"/>
    </row>
    <row r="73" spans="1:9">
      <c r="A73" s="33"/>
      <c r="B73" s="412"/>
      <c r="C73" s="413"/>
      <c r="D73" s="414"/>
      <c r="E73" s="30"/>
      <c r="F73" s="29"/>
      <c r="G73" s="27"/>
      <c r="H73" s="28"/>
      <c r="I73" s="25"/>
    </row>
    <row r="74" spans="1:9">
      <c r="A74" s="33"/>
      <c r="B74" s="412"/>
      <c r="C74" s="413"/>
      <c r="D74" s="414"/>
      <c r="E74" s="30"/>
      <c r="F74" s="29"/>
      <c r="G74" s="27"/>
      <c r="H74" s="28"/>
      <c r="I74" s="25"/>
    </row>
    <row r="75" spans="1:9">
      <c r="A75" s="33"/>
      <c r="B75" s="416"/>
      <c r="C75" s="413"/>
      <c r="D75" s="414"/>
      <c r="E75" s="83"/>
      <c r="F75" s="84"/>
      <c r="G75" s="85"/>
      <c r="H75" s="86"/>
      <c r="I75" s="25"/>
    </row>
    <row r="76" spans="1:9">
      <c r="A76" s="33"/>
      <c r="B76" s="416"/>
      <c r="C76" s="413"/>
      <c r="D76" s="414"/>
      <c r="E76" s="83"/>
      <c r="F76" s="84"/>
      <c r="G76" s="85"/>
      <c r="H76" s="86"/>
      <c r="I76" s="25"/>
    </row>
    <row r="77" spans="1:9">
      <c r="A77" s="33"/>
      <c r="B77" s="415"/>
      <c r="C77" s="413"/>
      <c r="D77" s="414"/>
      <c r="E77" s="76"/>
      <c r="F77" s="50"/>
      <c r="G77" s="77"/>
      <c r="H77" s="78"/>
      <c r="I77" s="26"/>
    </row>
    <row r="78" spans="1:9">
      <c r="A78" s="34"/>
      <c r="B78" s="415"/>
      <c r="C78" s="413"/>
      <c r="D78" s="414"/>
      <c r="E78" s="79"/>
      <c r="F78" s="80"/>
      <c r="G78" s="81"/>
      <c r="H78" s="82"/>
      <c r="I78" s="25"/>
    </row>
    <row r="79" spans="1:9">
      <c r="A79" s="34"/>
      <c r="B79" s="418"/>
      <c r="C79" s="413"/>
      <c r="D79" s="414"/>
      <c r="E79" s="72"/>
      <c r="F79" s="73"/>
      <c r="G79" s="74"/>
      <c r="H79" s="75"/>
      <c r="I79" s="25"/>
    </row>
    <row r="80" spans="1:9" ht="15" customHeight="1">
      <c r="A80" s="33"/>
      <c r="B80" s="416"/>
      <c r="C80" s="413"/>
      <c r="D80" s="414"/>
      <c r="E80" s="67"/>
      <c r="F80" s="42"/>
      <c r="G80" s="43"/>
      <c r="H80" s="44"/>
      <c r="I80" s="25"/>
    </row>
    <row r="81" spans="1:9">
      <c r="A81" s="33"/>
      <c r="B81" s="416"/>
      <c r="C81" s="413"/>
      <c r="D81" s="414"/>
      <c r="E81" s="67"/>
      <c r="F81" s="42"/>
      <c r="G81" s="43"/>
      <c r="H81" s="44"/>
      <c r="I81" s="25"/>
    </row>
    <row r="82" spans="1:9">
      <c r="A82" s="33"/>
      <c r="B82" s="416"/>
      <c r="C82" s="413"/>
      <c r="D82" s="414"/>
      <c r="E82" s="67"/>
      <c r="F82" s="42"/>
      <c r="G82" s="43"/>
      <c r="H82" s="44"/>
      <c r="I82" s="25"/>
    </row>
    <row r="83" spans="1:9">
      <c r="A83" s="33"/>
      <c r="B83" s="416"/>
      <c r="C83" s="413"/>
      <c r="D83" s="414"/>
      <c r="E83" s="58"/>
      <c r="F83" s="45"/>
      <c r="G83" s="46"/>
      <c r="H83" s="47"/>
      <c r="I83" s="25"/>
    </row>
    <row r="84" spans="1:9">
      <c r="A84" s="33"/>
      <c r="B84" s="416"/>
      <c r="C84" s="413"/>
      <c r="D84" s="414"/>
      <c r="E84" s="58"/>
      <c r="F84" s="45"/>
      <c r="G84" s="46"/>
      <c r="H84" s="47"/>
      <c r="I84" s="25"/>
    </row>
    <row r="85" spans="1:9">
      <c r="A85" s="33"/>
      <c r="B85" s="416"/>
      <c r="C85" s="413"/>
      <c r="D85" s="414"/>
      <c r="E85" s="67"/>
      <c r="F85" s="42"/>
      <c r="G85" s="43"/>
      <c r="H85" s="44"/>
      <c r="I85" s="25"/>
    </row>
    <row r="86" spans="1:9">
      <c r="A86" s="33"/>
      <c r="B86" s="416"/>
      <c r="C86" s="413"/>
      <c r="D86" s="414"/>
      <c r="E86" s="58"/>
      <c r="F86" s="45"/>
      <c r="G86" s="46"/>
      <c r="H86" s="47"/>
      <c r="I86" s="25"/>
    </row>
    <row r="87" spans="1:9">
      <c r="A87" s="33"/>
      <c r="B87" s="412"/>
      <c r="C87" s="413"/>
      <c r="D87" s="414"/>
      <c r="E87" s="30"/>
      <c r="F87" s="29"/>
      <c r="G87" s="27"/>
      <c r="H87" s="28"/>
      <c r="I87" s="25"/>
    </row>
    <row r="88" spans="1:9">
      <c r="A88" s="33"/>
      <c r="B88" s="416"/>
      <c r="C88" s="413"/>
      <c r="D88" s="414"/>
      <c r="E88" s="83"/>
      <c r="F88" s="84"/>
      <c r="G88" s="85"/>
      <c r="H88" s="86"/>
      <c r="I88" s="25"/>
    </row>
    <row r="89" spans="1:9">
      <c r="A89" s="33"/>
      <c r="B89" s="434"/>
      <c r="C89" s="401"/>
      <c r="D89" s="402"/>
      <c r="E89" s="83"/>
      <c r="F89" s="84"/>
      <c r="G89" s="85"/>
      <c r="H89" s="86"/>
      <c r="I89" s="25"/>
    </row>
    <row r="90" spans="1:9">
      <c r="A90" s="33"/>
      <c r="B90" s="415"/>
      <c r="C90" s="413"/>
      <c r="D90" s="414"/>
      <c r="E90" s="76"/>
      <c r="F90" s="50"/>
      <c r="G90" s="77"/>
      <c r="H90" s="78"/>
      <c r="I90" s="26"/>
    </row>
    <row r="91" spans="1:9">
      <c r="A91" s="32"/>
      <c r="B91" s="415"/>
      <c r="C91" s="413"/>
      <c r="D91" s="414"/>
      <c r="E91" s="79"/>
      <c r="F91" s="80"/>
      <c r="G91" s="81"/>
      <c r="H91" s="82"/>
      <c r="I91" s="25"/>
    </row>
    <row r="92" spans="1:9">
      <c r="A92" s="36"/>
      <c r="B92" s="418"/>
      <c r="C92" s="413"/>
      <c r="D92" s="414"/>
      <c r="E92" s="72"/>
      <c r="F92" s="73"/>
      <c r="G92" s="74"/>
      <c r="H92" s="75"/>
      <c r="I92" s="25"/>
    </row>
    <row r="93" spans="1:9">
      <c r="A93" s="33"/>
      <c r="B93" s="416"/>
      <c r="C93" s="413"/>
      <c r="D93" s="414"/>
      <c r="E93" s="58"/>
      <c r="F93" s="45"/>
      <c r="G93" s="46"/>
      <c r="H93" s="47"/>
      <c r="I93" s="25"/>
    </row>
    <row r="94" spans="1:9">
      <c r="A94" s="33"/>
      <c r="B94" s="416"/>
      <c r="C94" s="413"/>
      <c r="D94" s="414"/>
      <c r="E94" s="67"/>
      <c r="F94" s="42"/>
      <c r="G94" s="43"/>
      <c r="H94" s="44"/>
      <c r="I94" s="25"/>
    </row>
    <row r="95" spans="1:9">
      <c r="A95" s="33"/>
      <c r="B95" s="412"/>
      <c r="C95" s="413"/>
      <c r="D95" s="414"/>
      <c r="E95" s="30"/>
      <c r="F95" s="29"/>
      <c r="G95" s="27"/>
      <c r="H95" s="28"/>
      <c r="I95" s="25"/>
    </row>
    <row r="96" spans="1:9">
      <c r="A96" s="32"/>
      <c r="B96" s="415"/>
      <c r="C96" s="413"/>
      <c r="D96" s="414"/>
      <c r="E96" s="76"/>
      <c r="F96" s="50"/>
      <c r="G96" s="77"/>
      <c r="H96" s="78"/>
      <c r="I96" s="26"/>
    </row>
    <row r="97" spans="1:9">
      <c r="A97" s="32"/>
      <c r="B97" s="415"/>
      <c r="C97" s="413"/>
      <c r="D97" s="414"/>
      <c r="E97" s="54"/>
      <c r="F97" s="55"/>
      <c r="G97" s="56"/>
      <c r="H97" s="57"/>
      <c r="I97" s="25"/>
    </row>
    <row r="98" spans="1:9">
      <c r="A98" s="36"/>
      <c r="B98" s="418"/>
      <c r="C98" s="413"/>
      <c r="D98" s="414"/>
      <c r="E98" s="72"/>
      <c r="F98" s="73"/>
      <c r="G98" s="74"/>
      <c r="H98" s="75"/>
      <c r="I98" s="25"/>
    </row>
    <row r="99" spans="1:9">
      <c r="A99" s="33"/>
      <c r="B99" s="412"/>
      <c r="C99" s="413"/>
      <c r="D99" s="414"/>
      <c r="E99" s="30"/>
      <c r="F99" s="29"/>
      <c r="G99" s="27"/>
      <c r="H99" s="28"/>
      <c r="I99" s="25"/>
    </row>
    <row r="100" spans="1:9">
      <c r="A100" s="33"/>
      <c r="B100" s="412"/>
      <c r="C100" s="413"/>
      <c r="D100" s="414"/>
      <c r="E100" s="58"/>
      <c r="F100" s="45"/>
      <c r="G100" s="46"/>
      <c r="H100" s="47"/>
      <c r="I100" s="25"/>
    </row>
    <row r="101" spans="1:9">
      <c r="A101" s="33"/>
      <c r="B101" s="412"/>
      <c r="C101" s="413"/>
      <c r="D101" s="414"/>
      <c r="E101" s="58"/>
      <c r="F101" s="45"/>
      <c r="G101" s="46"/>
      <c r="H101" s="47"/>
      <c r="I101" s="25"/>
    </row>
    <row r="102" spans="1:9">
      <c r="A102" s="33"/>
      <c r="B102" s="400"/>
      <c r="C102" s="401"/>
      <c r="D102" s="402"/>
      <c r="E102" s="58"/>
      <c r="F102" s="45"/>
      <c r="G102" s="46"/>
      <c r="H102" s="47"/>
      <c r="I102" s="25"/>
    </row>
    <row r="103" spans="1:9">
      <c r="A103" s="32"/>
      <c r="B103" s="415"/>
      <c r="C103" s="413"/>
      <c r="D103" s="414"/>
      <c r="E103" s="76"/>
      <c r="F103" s="50"/>
      <c r="G103" s="77"/>
      <c r="H103" s="78"/>
      <c r="I103" s="26"/>
    </row>
    <row r="104" spans="1:9">
      <c r="A104" s="32"/>
      <c r="B104" s="415"/>
      <c r="C104" s="413"/>
      <c r="D104" s="414"/>
      <c r="E104" s="79"/>
      <c r="F104" s="80"/>
      <c r="G104" s="81"/>
      <c r="H104" s="82"/>
      <c r="I104" s="25"/>
    </row>
    <row r="105" spans="1:9">
      <c r="A105" s="36"/>
      <c r="B105" s="436"/>
      <c r="C105" s="413"/>
      <c r="D105" s="414"/>
      <c r="E105" s="79"/>
      <c r="F105" s="80"/>
      <c r="G105" s="81"/>
      <c r="H105" s="82"/>
      <c r="I105" s="25"/>
    </row>
    <row r="106" spans="1:9">
      <c r="A106" s="33"/>
      <c r="B106" s="435"/>
      <c r="C106" s="413"/>
      <c r="D106" s="414"/>
      <c r="E106" s="30"/>
      <c r="F106" s="29"/>
      <c r="G106" s="27"/>
      <c r="H106" s="28"/>
      <c r="I106" s="25"/>
    </row>
    <row r="107" spans="1:9">
      <c r="A107" s="33"/>
      <c r="B107" s="435"/>
      <c r="C107" s="413"/>
      <c r="D107" s="414"/>
      <c r="E107" s="30"/>
      <c r="F107" s="29"/>
      <c r="G107" s="27"/>
      <c r="H107" s="28"/>
      <c r="I107" s="25"/>
    </row>
    <row r="108" spans="1:9">
      <c r="A108" s="33"/>
      <c r="B108" s="435"/>
      <c r="C108" s="413"/>
      <c r="D108" s="414"/>
      <c r="E108" s="30"/>
      <c r="F108" s="29"/>
      <c r="G108" s="27"/>
      <c r="H108" s="28"/>
      <c r="I108" s="25"/>
    </row>
    <row r="109" spans="1:9">
      <c r="A109" s="33"/>
      <c r="B109" s="435"/>
      <c r="C109" s="413"/>
      <c r="D109" s="414"/>
      <c r="E109" s="30"/>
      <c r="F109" s="29"/>
      <c r="G109" s="27"/>
      <c r="H109" s="28"/>
      <c r="I109" s="25"/>
    </row>
    <row r="110" spans="1:9">
      <c r="A110" s="33"/>
      <c r="B110" s="435"/>
      <c r="C110" s="413"/>
      <c r="D110" s="414"/>
      <c r="E110" s="30"/>
      <c r="F110" s="29"/>
      <c r="G110" s="27"/>
      <c r="H110" s="28"/>
      <c r="I110" s="25"/>
    </row>
    <row r="111" spans="1:9">
      <c r="A111" s="33"/>
      <c r="B111" s="435"/>
      <c r="C111" s="413"/>
      <c r="D111" s="414"/>
      <c r="E111" s="30"/>
      <c r="F111" s="29"/>
      <c r="G111" s="27"/>
      <c r="H111" s="28"/>
      <c r="I111" s="25"/>
    </row>
    <row r="112" spans="1:9">
      <c r="A112" s="33"/>
      <c r="B112" s="435"/>
      <c r="C112" s="413"/>
      <c r="D112" s="414"/>
      <c r="E112" s="30"/>
      <c r="F112" s="29"/>
      <c r="G112" s="27"/>
      <c r="H112" s="28"/>
      <c r="I112" s="25"/>
    </row>
    <row r="113" spans="1:9">
      <c r="A113" s="33"/>
      <c r="B113" s="435"/>
      <c r="C113" s="413"/>
      <c r="D113" s="414"/>
      <c r="E113" s="30"/>
      <c r="F113" s="29"/>
      <c r="G113" s="27"/>
      <c r="H113" s="28"/>
      <c r="I113" s="25"/>
    </row>
    <row r="114" spans="1:9">
      <c r="A114" s="33"/>
      <c r="B114" s="435"/>
      <c r="C114" s="413"/>
      <c r="D114" s="414"/>
      <c r="E114" s="30"/>
      <c r="F114" s="29"/>
      <c r="G114" s="27"/>
      <c r="H114" s="28"/>
      <c r="I114" s="25"/>
    </row>
    <row r="115" spans="1:9">
      <c r="A115" s="33"/>
      <c r="B115" s="435"/>
      <c r="C115" s="413"/>
      <c r="D115" s="414"/>
      <c r="E115" s="30"/>
      <c r="F115" s="29"/>
      <c r="G115" s="27"/>
      <c r="H115" s="28"/>
      <c r="I115" s="25"/>
    </row>
    <row r="116" spans="1:9">
      <c r="A116" s="33"/>
      <c r="B116" s="435"/>
      <c r="C116" s="413"/>
      <c r="D116" s="414"/>
      <c r="E116" s="30"/>
      <c r="F116" s="29"/>
      <c r="G116" s="27"/>
      <c r="H116" s="28"/>
      <c r="I116" s="25"/>
    </row>
    <row r="117" spans="1:9">
      <c r="A117" s="33"/>
      <c r="B117" s="435"/>
      <c r="C117" s="413"/>
      <c r="D117" s="414"/>
      <c r="E117" s="30"/>
      <c r="F117" s="29"/>
      <c r="G117" s="27"/>
      <c r="H117" s="28"/>
      <c r="I117" s="25"/>
    </row>
    <row r="118" spans="1:9">
      <c r="A118" s="33"/>
      <c r="B118" s="435"/>
      <c r="C118" s="413"/>
      <c r="D118" s="414"/>
      <c r="E118" s="30"/>
      <c r="F118" s="29"/>
      <c r="G118" s="27"/>
      <c r="H118" s="28"/>
      <c r="I118" s="25"/>
    </row>
    <row r="119" spans="1:9">
      <c r="A119" s="33"/>
      <c r="B119" s="435"/>
      <c r="C119" s="413"/>
      <c r="D119" s="414"/>
      <c r="E119" s="30"/>
      <c r="F119" s="29"/>
      <c r="G119" s="27"/>
      <c r="H119" s="28"/>
      <c r="I119" s="25"/>
    </row>
    <row r="120" spans="1:9">
      <c r="A120" s="33"/>
      <c r="B120" s="435"/>
      <c r="C120" s="413"/>
      <c r="D120" s="414"/>
      <c r="E120" s="30"/>
      <c r="F120" s="29"/>
      <c r="G120" s="27"/>
      <c r="H120" s="28"/>
      <c r="I120" s="25"/>
    </row>
    <row r="121" spans="1:9">
      <c r="A121" s="33"/>
      <c r="B121" s="435"/>
      <c r="C121" s="413"/>
      <c r="D121" s="414"/>
      <c r="E121" s="30"/>
      <c r="F121" s="29"/>
      <c r="G121" s="27"/>
      <c r="H121" s="28"/>
      <c r="I121" s="25"/>
    </row>
    <row r="122" spans="1:9">
      <c r="A122" s="33"/>
      <c r="B122" s="435"/>
      <c r="C122" s="413"/>
      <c r="D122" s="414"/>
      <c r="E122" s="30"/>
      <c r="F122" s="29"/>
      <c r="G122" s="27"/>
      <c r="H122" s="28"/>
      <c r="I122" s="25"/>
    </row>
    <row r="123" spans="1:9">
      <c r="A123" s="33"/>
      <c r="B123" s="435"/>
      <c r="C123" s="413"/>
      <c r="D123" s="414"/>
      <c r="E123" s="30"/>
      <c r="F123" s="29"/>
      <c r="G123" s="27"/>
      <c r="H123" s="28"/>
      <c r="I123" s="25"/>
    </row>
    <row r="124" spans="1:9">
      <c r="A124" s="33"/>
      <c r="B124" s="432"/>
      <c r="C124" s="413"/>
      <c r="D124" s="414"/>
      <c r="E124" s="30"/>
      <c r="F124" s="29"/>
      <c r="G124" s="27"/>
      <c r="H124" s="28"/>
      <c r="I124" s="25"/>
    </row>
    <row r="125" spans="1:9">
      <c r="A125" s="33"/>
      <c r="B125" s="435"/>
      <c r="C125" s="413"/>
      <c r="D125" s="414"/>
      <c r="E125" s="30"/>
      <c r="F125" s="29"/>
      <c r="G125" s="27"/>
      <c r="H125" s="28"/>
      <c r="I125" s="25"/>
    </row>
    <row r="126" spans="1:9">
      <c r="A126" s="33"/>
      <c r="B126" s="435"/>
      <c r="C126" s="413"/>
      <c r="D126" s="414"/>
      <c r="E126" s="30"/>
      <c r="F126" s="29"/>
      <c r="G126" s="27"/>
      <c r="H126" s="28"/>
      <c r="I126" s="25"/>
    </row>
    <row r="127" spans="1:9">
      <c r="A127" s="33"/>
      <c r="B127" s="432"/>
      <c r="C127" s="413"/>
      <c r="D127" s="414"/>
      <c r="E127" s="30"/>
      <c r="F127" s="29"/>
      <c r="G127" s="27"/>
      <c r="H127" s="28"/>
      <c r="I127" s="25"/>
    </row>
    <row r="128" spans="1:9">
      <c r="A128" s="33"/>
      <c r="B128" s="437"/>
      <c r="C128" s="401"/>
      <c r="D128" s="402"/>
      <c r="E128" s="30"/>
      <c r="F128" s="29"/>
      <c r="G128" s="27"/>
      <c r="H128" s="28"/>
      <c r="I128" s="25"/>
    </row>
    <row r="129" spans="1:9">
      <c r="A129" s="32"/>
      <c r="B129" s="415"/>
      <c r="C129" s="413"/>
      <c r="D129" s="414"/>
      <c r="E129" s="76"/>
      <c r="F129" s="50"/>
      <c r="G129" s="77"/>
      <c r="H129" s="78"/>
      <c r="I129" s="26"/>
    </row>
    <row r="130" spans="1:9">
      <c r="A130" s="32"/>
      <c r="B130" s="415"/>
      <c r="C130" s="413"/>
      <c r="D130" s="414"/>
      <c r="E130" s="79"/>
      <c r="F130" s="80"/>
      <c r="G130" s="81"/>
      <c r="H130" s="82"/>
      <c r="I130" s="26"/>
    </row>
    <row r="131" spans="1:9">
      <c r="A131" s="36"/>
      <c r="B131" s="436"/>
      <c r="C131" s="413"/>
      <c r="D131" s="414"/>
      <c r="E131" s="79"/>
      <c r="F131" s="80"/>
      <c r="G131" s="81"/>
      <c r="H131" s="82"/>
      <c r="I131" s="25"/>
    </row>
    <row r="132" spans="1:9">
      <c r="A132" s="33"/>
      <c r="B132" s="432"/>
      <c r="C132" s="413"/>
      <c r="D132" s="414"/>
      <c r="E132" s="30"/>
      <c r="F132" s="29"/>
      <c r="G132" s="27"/>
      <c r="H132" s="28"/>
      <c r="I132" s="25"/>
    </row>
    <row r="133" spans="1:9">
      <c r="A133" s="33"/>
      <c r="B133" s="432"/>
      <c r="C133" s="413"/>
      <c r="D133" s="414"/>
      <c r="E133" s="30"/>
      <c r="F133" s="29"/>
      <c r="G133" s="27"/>
      <c r="H133" s="28"/>
      <c r="I133" s="25"/>
    </row>
    <row r="134" spans="1:9">
      <c r="A134" s="33"/>
      <c r="B134" s="432"/>
      <c r="C134" s="413"/>
      <c r="D134" s="414"/>
      <c r="E134" s="30"/>
      <c r="F134" s="29"/>
      <c r="G134" s="27"/>
      <c r="H134" s="28"/>
      <c r="I134" s="25"/>
    </row>
    <row r="135" spans="1:9">
      <c r="A135" s="33"/>
      <c r="B135" s="432"/>
      <c r="C135" s="413"/>
      <c r="D135" s="414"/>
      <c r="E135" s="30"/>
      <c r="F135" s="29"/>
      <c r="G135" s="27"/>
      <c r="H135" s="28"/>
      <c r="I135" s="25"/>
    </row>
    <row r="136" spans="1:9" ht="15.75" thickBot="1">
      <c r="A136" s="33"/>
      <c r="B136" s="432"/>
      <c r="C136" s="413"/>
      <c r="D136" s="414"/>
      <c r="E136" s="30"/>
      <c r="F136" s="29"/>
      <c r="G136" s="27"/>
      <c r="H136" s="28"/>
      <c r="I136" s="25"/>
    </row>
    <row r="137" spans="1:9">
      <c r="A137" s="389"/>
      <c r="B137" s="389"/>
      <c r="C137" s="12"/>
      <c r="D137" s="12"/>
      <c r="E137" s="390"/>
      <c r="F137" s="391"/>
      <c r="G137" s="391"/>
      <c r="H137" s="391"/>
      <c r="I137" s="392"/>
    </row>
    <row r="138" spans="1:9" ht="15.75" thickBot="1">
      <c r="A138" s="396" t="s">
        <v>11</v>
      </c>
      <c r="B138" s="397"/>
      <c r="C138" s="397"/>
      <c r="D138" s="19"/>
      <c r="E138" s="393"/>
      <c r="F138" s="394"/>
      <c r="G138" s="394"/>
      <c r="H138" s="394"/>
      <c r="I138" s="395"/>
    </row>
    <row r="139" spans="1:9">
      <c r="A139" s="15"/>
      <c r="B139" s="12"/>
      <c r="C139" s="387" t="s">
        <v>23</v>
      </c>
      <c r="D139" s="388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Original quote</vt:lpstr>
      <vt:lpstr>Adjusted quote</vt:lpstr>
      <vt:lpstr>Reconciled quote </vt:lpstr>
      <vt:lpstr>Final quote </vt:lpstr>
      <vt:lpstr>Reconciled Qty with Contr's amt</vt:lpstr>
      <vt:lpstr>'Adjusted quote'!Print_Area</vt:lpstr>
      <vt:lpstr>'Final quote '!Print_Area</vt:lpstr>
      <vt:lpstr>'Original quote'!Print_Area</vt:lpstr>
      <vt:lpstr>'Reconciled quote '!Print_Area</vt:lpstr>
      <vt:lpstr>'Adjusted quote'!Print_Titles</vt:lpstr>
      <vt:lpstr>'Final quote '!Print_Titles</vt:lpstr>
      <vt:lpstr>'Original quote'!Print_Titles</vt:lpstr>
      <vt:lpstr>'Reconciled Qty with Contr''s amt'!Print_Titles</vt:lpstr>
      <vt:lpstr>'Reconciled quote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PHTionKu</cp:lastModifiedBy>
  <cp:lastPrinted>2023-11-14T02:35:15Z</cp:lastPrinted>
  <dcterms:created xsi:type="dcterms:W3CDTF">2013-04-08T01:32:43Z</dcterms:created>
  <dcterms:modified xsi:type="dcterms:W3CDTF">2023-11-14T02:36:31Z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