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PHCAGDFS0001\Shares\Engineering\10. Projects\PROJECT OFFICE DOCUMENTS\2021\02 Coffee Team\03 CAPEX 2021\Coffee Dry Blending\Phase 2\17 BidDocs\4 AbsOfBid\July 28, 2021(Hopper and Punchlist)\"/>
    </mc:Choice>
  </mc:AlternateContent>
  <xr:revisionPtr revIDLastSave="0" documentId="13_ncr:1_{58281A22-B430-4B6A-80E3-A1590D9B2BF9}" xr6:coauthVersionLast="45" xr6:coauthVersionMax="45" xr10:uidLastSave="{00000000-0000-0000-0000-000000000000}"/>
  <bookViews>
    <workbookView xWindow="-120" yWindow="-120" windowWidth="19440" windowHeight="15000" activeTab="2" xr2:uid="{00000000-000D-0000-FFFF-FFFF00000000}"/>
  </bookViews>
  <sheets>
    <sheet name="Inhouse + Quotation" sheetId="7" r:id="rId1"/>
    <sheet name="Inhouse + revise Quotation " sheetId="9" r:id="rId2"/>
    <sheet name="SUMMARY" sheetId="8" r:id="rId3"/>
    <sheet name="Comparisson" sheetId="10" r:id="rId4"/>
  </sheets>
  <externalReferences>
    <externalReference r:id="rId5"/>
  </externalReferences>
  <definedNames>
    <definedName name="_5SHUTTLEBUS">#N/A</definedName>
    <definedName name="_BUS142">#N/A</definedName>
    <definedName name="_Fill" localSheetId="3" hidden="1">#REF!</definedName>
    <definedName name="_Fill" localSheetId="2" hidden="1">#REF!</definedName>
    <definedName name="_Fill" hidden="1">#REF!</definedName>
    <definedName name="_xlnm._FilterDatabase" localSheetId="0" hidden="1">'Inhouse + Quotation'!$B$10:$O$41</definedName>
    <definedName name="_xlnm._FilterDatabase" localSheetId="1" hidden="1">'Inhouse + revise Quotation '!$B$10:$O$41</definedName>
    <definedName name="_Key1" localSheetId="3" hidden="1">#REF!</definedName>
    <definedName name="_Key1" localSheetId="2" hidden="1">#REF!</definedName>
    <definedName name="_Key1" hidden="1">#REF!</definedName>
    <definedName name="_Order1" hidden="1">255</definedName>
    <definedName name="_Sort" localSheetId="3" hidden="1">#REF!</definedName>
    <definedName name="_Sort" localSheetId="2" hidden="1">#REF!</definedName>
    <definedName name="_Sort" hidden="1">#REF!</definedName>
    <definedName name="a" hidden="1">#REF!</definedName>
    <definedName name="aaaa">#REF!</definedName>
    <definedName name="CANNTRAY" localSheetId="3">#REF!</definedName>
    <definedName name="CANNTRAY" localSheetId="2">#REF!</definedName>
    <definedName name="CANNTRAY">#REF!</definedName>
    <definedName name="CLARKAT">#N/A</definedName>
    <definedName name="DUMPTRUCK169">#N/A</definedName>
    <definedName name="FIRETRUCK">#N/A</definedName>
    <definedName name="MACHINETOOLS">#N/A</definedName>
    <definedName name="Months">[1]Sheet5!$A$1:$B$13</definedName>
    <definedName name="past" localSheetId="3" hidden="1">#REF!</definedName>
    <definedName name="past" localSheetId="2" hidden="1">#REF!</definedName>
    <definedName name="past" hidden="1">#REF!</definedName>
    <definedName name="_xlnm.Print_Area" localSheetId="3">Comparisson!$A$1:$J$46</definedName>
    <definedName name="_xlnm.Print_Area" localSheetId="0">'Inhouse + Quotation'!$B$1:$AD$82</definedName>
    <definedName name="_xlnm.Print_Area" localSheetId="1">'Inhouse + revise Quotation '!$B$1:$T$82</definedName>
    <definedName name="_xlnm.Print_Area" localSheetId="2">SUMMARY!$A$1:$J$34</definedName>
    <definedName name="Print_Area_MI" localSheetId="3">#REF!</definedName>
    <definedName name="Print_Area_MI" localSheetId="2">#REF!</definedName>
    <definedName name="Print_Area_MI">#REF!</definedName>
    <definedName name="_xlnm.Print_Titles" localSheetId="0">'Inhouse + Quotation'!$10:$10</definedName>
    <definedName name="_xlnm.Print_Titles" localSheetId="1">'Inhouse + revise Quotation '!$10:$10</definedName>
    <definedName name="RELOCAFETERIA">#N/A</definedName>
    <definedName name="REPLIFTRUCK">#N/A</definedName>
    <definedName name="REPLROOFPREP">#N/A</definedName>
    <definedName name="sum" hidden="1">#REF!</definedName>
    <definedName name="YARDGOAT">#N/A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0" i="10" l="1"/>
  <c r="G41" i="10"/>
  <c r="G42" i="10"/>
  <c r="G43" i="10"/>
  <c r="G44" i="10"/>
  <c r="G39" i="10"/>
  <c r="F40" i="10"/>
  <c r="F41" i="10"/>
  <c r="F42" i="10"/>
  <c r="F43" i="10"/>
  <c r="F44" i="10"/>
  <c r="F39" i="10"/>
  <c r="I20" i="10"/>
  <c r="I21" i="10"/>
  <c r="I22" i="10"/>
  <c r="I23" i="10"/>
  <c r="I24" i="10"/>
  <c r="I19" i="10"/>
  <c r="H20" i="10"/>
  <c r="H21" i="10"/>
  <c r="H22" i="10"/>
  <c r="H23" i="10"/>
  <c r="H24" i="10"/>
  <c r="H19" i="10"/>
  <c r="G20" i="10"/>
  <c r="G21" i="10"/>
  <c r="G22" i="10"/>
  <c r="G23" i="10"/>
  <c r="G24" i="10"/>
  <c r="G19" i="10"/>
  <c r="F22" i="10"/>
  <c r="F23" i="10"/>
  <c r="F24" i="10"/>
  <c r="F20" i="10"/>
  <c r="F21" i="10"/>
  <c r="F19" i="10"/>
  <c r="G35" i="10"/>
  <c r="F35" i="10"/>
  <c r="E35" i="10"/>
  <c r="I16" i="10"/>
  <c r="I25" i="10" s="1"/>
  <c r="G16" i="10"/>
  <c r="F16" i="10"/>
  <c r="E16" i="10"/>
  <c r="H17" i="10" s="1"/>
  <c r="H26" i="10" s="1"/>
  <c r="G25" i="10" l="1"/>
  <c r="G45" i="10"/>
  <c r="G36" i="10"/>
  <c r="G46" i="10" s="1"/>
  <c r="F45" i="10"/>
  <c r="H25" i="10"/>
  <c r="F25" i="10"/>
  <c r="I17" i="10"/>
  <c r="I26" i="10" s="1"/>
  <c r="F36" i="10"/>
  <c r="F46" i="10" s="1"/>
  <c r="F17" i="10"/>
  <c r="F26" i="10" s="1"/>
  <c r="G17" i="10"/>
  <c r="G26" i="10" s="1"/>
  <c r="G27" i="8"/>
  <c r="F27" i="8"/>
  <c r="E27" i="8"/>
  <c r="O56" i="9"/>
  <c r="T63" i="9"/>
  <c r="O55" i="9"/>
  <c r="O63" i="9" s="1"/>
  <c r="T52" i="9"/>
  <c r="O52" i="9"/>
  <c r="J52" i="9"/>
  <c r="T51" i="9"/>
  <c r="O51" i="9"/>
  <c r="J51" i="9"/>
  <c r="T50" i="9"/>
  <c r="O50" i="9"/>
  <c r="J50" i="9"/>
  <c r="T49" i="9"/>
  <c r="O49" i="9"/>
  <c r="J49" i="9"/>
  <c r="T48" i="9"/>
  <c r="O48" i="9"/>
  <c r="J48" i="9"/>
  <c r="T47" i="9"/>
  <c r="O47" i="9"/>
  <c r="J47" i="9"/>
  <c r="T46" i="9"/>
  <c r="O46" i="9"/>
  <c r="J46" i="9"/>
  <c r="T45" i="9"/>
  <c r="O45" i="9"/>
  <c r="J45" i="9"/>
  <c r="J53" i="9" s="1"/>
  <c r="T41" i="9"/>
  <c r="O41" i="9"/>
  <c r="J41" i="9"/>
  <c r="T40" i="9"/>
  <c r="O40" i="9"/>
  <c r="J40" i="9"/>
  <c r="T39" i="9"/>
  <c r="O39" i="9"/>
  <c r="J39" i="9"/>
  <c r="T38" i="9"/>
  <c r="O38" i="9"/>
  <c r="J38" i="9"/>
  <c r="T37" i="9"/>
  <c r="O37" i="9"/>
  <c r="J37" i="9"/>
  <c r="T36" i="9"/>
  <c r="O36" i="9"/>
  <c r="J36" i="9"/>
  <c r="T35" i="9"/>
  <c r="O35" i="9"/>
  <c r="O43" i="9" s="1"/>
  <c r="J35" i="9"/>
  <c r="O32" i="9"/>
  <c r="T31" i="9"/>
  <c r="T32" i="9" s="1"/>
  <c r="O31" i="9"/>
  <c r="J31" i="9"/>
  <c r="J32" i="9" s="1"/>
  <c r="J29" i="9"/>
  <c r="T25" i="9"/>
  <c r="T29" i="9" s="1"/>
  <c r="O25" i="9"/>
  <c r="O29" i="9" s="1"/>
  <c r="O23" i="9"/>
  <c r="J23" i="9"/>
  <c r="T22" i="9"/>
  <c r="T23" i="9" s="1"/>
  <c r="O22" i="9"/>
  <c r="J22" i="9"/>
  <c r="J21" i="9"/>
  <c r="J20" i="9"/>
  <c r="T19" i="9"/>
  <c r="T20" i="9" s="1"/>
  <c r="O19" i="9"/>
  <c r="O20" i="9" s="1"/>
  <c r="J19" i="9"/>
  <c r="T15" i="9"/>
  <c r="O15" i="9"/>
  <c r="J15" i="9"/>
  <c r="T14" i="9"/>
  <c r="O14" i="9"/>
  <c r="J14" i="9"/>
  <c r="T13" i="9"/>
  <c r="O13" i="9"/>
  <c r="J13" i="9"/>
  <c r="T12" i="9"/>
  <c r="O12" i="9"/>
  <c r="J12" i="9"/>
  <c r="D8" i="9"/>
  <c r="I6" i="9"/>
  <c r="F28" i="8" l="1"/>
  <c r="G28" i="8"/>
  <c r="O53" i="9"/>
  <c r="J16" i="9"/>
  <c r="J59" i="9" s="1"/>
  <c r="O16" i="9"/>
  <c r="T43" i="9"/>
  <c r="T53" i="9"/>
  <c r="T16" i="9"/>
  <c r="J43" i="9"/>
  <c r="J61" i="9" s="1"/>
  <c r="J60" i="9"/>
  <c r="J62" i="9" s="1"/>
  <c r="T64" i="9"/>
  <c r="T66" i="9"/>
  <c r="O64" i="9"/>
  <c r="O66" i="9"/>
  <c r="J61" i="7"/>
  <c r="J32" i="7"/>
  <c r="J29" i="7"/>
  <c r="J52" i="7"/>
  <c r="J51" i="7"/>
  <c r="J50" i="7"/>
  <c r="J49" i="7"/>
  <c r="J48" i="7"/>
  <c r="J47" i="7"/>
  <c r="J46" i="7"/>
  <c r="J45" i="7"/>
  <c r="J41" i="7"/>
  <c r="J40" i="7"/>
  <c r="J39" i="7"/>
  <c r="J38" i="7"/>
  <c r="J37" i="7"/>
  <c r="J36" i="7"/>
  <c r="J35" i="7"/>
  <c r="F16" i="8"/>
  <c r="I16" i="8"/>
  <c r="G16" i="8"/>
  <c r="E16" i="8"/>
  <c r="J57" i="9" l="1"/>
  <c r="J63" i="9" s="1"/>
  <c r="G17" i="8"/>
  <c r="H17" i="8"/>
  <c r="I17" i="8"/>
  <c r="F17" i="8"/>
  <c r="J66" i="9" l="1"/>
  <c r="J64" i="9"/>
  <c r="AD56" i="7"/>
  <c r="AD55" i="7"/>
  <c r="AD63" i="7" s="1"/>
  <c r="AD52" i="7"/>
  <c r="AD51" i="7"/>
  <c r="AD50" i="7"/>
  <c r="AD49" i="7"/>
  <c r="AD48" i="7"/>
  <c r="AD47" i="7"/>
  <c r="AD46" i="7"/>
  <c r="AD45" i="7"/>
  <c r="AD53" i="7" s="1"/>
  <c r="AD41" i="7"/>
  <c r="AD40" i="7"/>
  <c r="AD39" i="7"/>
  <c r="AD38" i="7"/>
  <c r="AD37" i="7"/>
  <c r="AD36" i="7"/>
  <c r="AD35" i="7"/>
  <c r="AD31" i="7"/>
  <c r="AD32" i="7" s="1"/>
  <c r="AD25" i="7"/>
  <c r="AD29" i="7" s="1"/>
  <c r="AD22" i="7"/>
  <c r="AD23" i="7" s="1"/>
  <c r="AD19" i="7"/>
  <c r="AD20" i="7" s="1"/>
  <c r="AD15" i="7"/>
  <c r="AD14" i="7"/>
  <c r="AD13" i="7"/>
  <c r="AD12" i="7"/>
  <c r="AD16" i="7" s="1"/>
  <c r="T56" i="7"/>
  <c r="T55" i="7"/>
  <c r="T63" i="7" s="1"/>
  <c r="Y63" i="7"/>
  <c r="Y56" i="7"/>
  <c r="Y55" i="7"/>
  <c r="Y66" i="7"/>
  <c r="Y52" i="7"/>
  <c r="Y51" i="7"/>
  <c r="Y50" i="7"/>
  <c r="Y49" i="7"/>
  <c r="Y48" i="7"/>
  <c r="Y47" i="7"/>
  <c r="Y46" i="7"/>
  <c r="Y45" i="7"/>
  <c r="Y41" i="7"/>
  <c r="Y40" i="7"/>
  <c r="Y39" i="7"/>
  <c r="Y38" i="7"/>
  <c r="Y37" i="7"/>
  <c r="Y36" i="7"/>
  <c r="Y35" i="7"/>
  <c r="Y31" i="7"/>
  <c r="Y32" i="7" s="1"/>
  <c r="Y25" i="7"/>
  <c r="Y29" i="7" s="1"/>
  <c r="Y22" i="7"/>
  <c r="Y23" i="7" s="1"/>
  <c r="Y19" i="7"/>
  <c r="Y20" i="7" s="1"/>
  <c r="Y15" i="7"/>
  <c r="Y14" i="7"/>
  <c r="Y13" i="7"/>
  <c r="Y12" i="7"/>
  <c r="T52" i="7"/>
  <c r="T51" i="7"/>
  <c r="T50" i="7"/>
  <c r="T49" i="7"/>
  <c r="T48" i="7"/>
  <c r="T47" i="7"/>
  <c r="T46" i="7"/>
  <c r="T45" i="7"/>
  <c r="T41" i="7"/>
  <c r="T40" i="7"/>
  <c r="T39" i="7"/>
  <c r="T38" i="7"/>
  <c r="T37" i="7"/>
  <c r="T36" i="7"/>
  <c r="T35" i="7"/>
  <c r="T31" i="7"/>
  <c r="T32" i="7" s="1"/>
  <c r="T25" i="7"/>
  <c r="T29" i="7" s="1"/>
  <c r="T22" i="7"/>
  <c r="T23" i="7" s="1"/>
  <c r="T19" i="7"/>
  <c r="T20" i="7" s="1"/>
  <c r="T15" i="7"/>
  <c r="T14" i="7"/>
  <c r="T13" i="7"/>
  <c r="T12" i="7"/>
  <c r="O52" i="7"/>
  <c r="O51" i="7"/>
  <c r="O50" i="7"/>
  <c r="O49" i="7"/>
  <c r="O48" i="7"/>
  <c r="O47" i="7"/>
  <c r="O53" i="7" s="1"/>
  <c r="O46" i="7"/>
  <c r="O45" i="7"/>
  <c r="O36" i="7"/>
  <c r="O37" i="7"/>
  <c r="O38" i="7"/>
  <c r="O39" i="7"/>
  <c r="O40" i="7"/>
  <c r="O41" i="7"/>
  <c r="O35" i="7"/>
  <c r="O29" i="7"/>
  <c r="O25" i="7"/>
  <c r="O56" i="7"/>
  <c r="O55" i="7"/>
  <c r="D8" i="7"/>
  <c r="O43" i="7"/>
  <c r="O31" i="7"/>
  <c r="O32" i="7" s="1"/>
  <c r="O22" i="7"/>
  <c r="O23" i="7" s="1"/>
  <c r="O19" i="7"/>
  <c r="O20" i="7" s="1"/>
  <c r="O15" i="7"/>
  <c r="O14" i="7"/>
  <c r="O13" i="7"/>
  <c r="O12" i="7"/>
  <c r="AD43" i="7" l="1"/>
  <c r="AD66" i="7"/>
  <c r="AD64" i="7"/>
  <c r="O16" i="7"/>
  <c r="Y64" i="7"/>
  <c r="Y53" i="7"/>
  <c r="Y43" i="7"/>
  <c r="Y16" i="7"/>
  <c r="T53" i="7"/>
  <c r="T43" i="7"/>
  <c r="T16" i="7"/>
  <c r="T66" i="7"/>
  <c r="T64" i="7"/>
  <c r="O63" i="7"/>
  <c r="J31" i="7"/>
  <c r="J13" i="7"/>
  <c r="J14" i="7"/>
  <c r="J15" i="7"/>
  <c r="J19" i="7"/>
  <c r="J20" i="7" s="1"/>
  <c r="J21" i="7"/>
  <c r="J22" i="7"/>
  <c r="J23" i="7" s="1"/>
  <c r="J12" i="7"/>
  <c r="J60" i="7" l="1"/>
  <c r="J16" i="7"/>
  <c r="J59" i="7" s="1"/>
  <c r="O66" i="7"/>
  <c r="O64" i="7"/>
  <c r="J53" i="7"/>
  <c r="I6" i="7" l="1"/>
  <c r="J43" i="7" l="1"/>
  <c r="J62" i="7" l="1"/>
  <c r="J57" i="7" s="1"/>
  <c r="J63" i="7" l="1"/>
  <c r="J66" i="7" s="1"/>
  <c r="J64" i="7" l="1"/>
</calcChain>
</file>

<file path=xl/sharedStrings.xml><?xml version="1.0" encoding="utf-8"?>
<sst xmlns="http://schemas.openxmlformats.org/spreadsheetml/2006/main" count="514" uniqueCount="95">
  <si>
    <t>PROJECT TITLE:</t>
  </si>
  <si>
    <t>Date:</t>
  </si>
  <si>
    <t>Reference:</t>
  </si>
  <si>
    <t>No.</t>
  </si>
  <si>
    <t>SCOPE OF WORKS</t>
  </si>
  <si>
    <t>UNIT</t>
  </si>
  <si>
    <t>QTY</t>
  </si>
  <si>
    <t>U/RATE</t>
  </si>
  <si>
    <t>AMOUNT</t>
  </si>
  <si>
    <t>A.</t>
  </si>
  <si>
    <t>GENERAL REQUIREMENTS</t>
  </si>
  <si>
    <t>Sub-Total</t>
  </si>
  <si>
    <t>GRAND TOTAL</t>
  </si>
  <si>
    <t>Php</t>
  </si>
  <si>
    <t>Visa</t>
  </si>
  <si>
    <t>Date</t>
  </si>
  <si>
    <t xml:space="preserve"> </t>
  </si>
  <si>
    <t xml:space="preserve"> Noted by:</t>
  </si>
  <si>
    <t>The Grand total indicated above constitute the Fixed Lump Sum Price of our bid which includes the cost of materials, labor, equipments, overhead profits and all other construction related costs to satisfactorily complete the work in accordance with the drawings, Scope of Work, Specifications and other related bid documents.</t>
  </si>
  <si>
    <t>It is understood that the quantities and unit prices indicated above are complete and any item not shown but otherwise required to satisfactorily complete the work are considered built-in and included in our Fixed Lump Sum Price. It is also understood that this Bid Breakdown is part of our proposal and the Owner can use this as one of the basis for evaluation.</t>
  </si>
  <si>
    <t>Submitted by:</t>
  </si>
  <si>
    <t>(Company Name)</t>
  </si>
  <si>
    <t>Mobilization</t>
  </si>
  <si>
    <t>Demobilization/Housekeeping</t>
  </si>
  <si>
    <t>lot</t>
  </si>
  <si>
    <t>LABOR COSTING</t>
  </si>
  <si>
    <t xml:space="preserve">      Project Engineer</t>
  </si>
  <si>
    <t xml:space="preserve">      Foreman</t>
  </si>
  <si>
    <t xml:space="preserve">      Welders</t>
  </si>
  <si>
    <t>Man'r</t>
  </si>
  <si>
    <t>Summary:</t>
  </si>
  <si>
    <t>Labor cost</t>
  </si>
  <si>
    <t>Mark-up / profit</t>
  </si>
  <si>
    <t>GRAND TOTAL COST  (VAT Exclusive)</t>
  </si>
  <si>
    <t>GRAND TOTAL COST (VAT Inclusive)</t>
  </si>
  <si>
    <t>COMPLETION</t>
  </si>
  <si>
    <t>days</t>
  </si>
  <si>
    <t xml:space="preserve">Construction Duration : </t>
  </si>
  <si>
    <t>CARI</t>
  </si>
  <si>
    <t>General Requirements</t>
  </si>
  <si>
    <t>0.3% of Total Project Cost</t>
  </si>
  <si>
    <t xml:space="preserve">      Fabricators/Fitter</t>
  </si>
  <si>
    <t xml:space="preserve">      Safety Officer</t>
  </si>
  <si>
    <t xml:space="preserve">      Electrician</t>
  </si>
  <si>
    <t>Material cost &amp; Consumables</t>
  </si>
  <si>
    <t>Administrative cost(10%)</t>
  </si>
  <si>
    <t xml:space="preserve">      Quality Officer</t>
  </si>
  <si>
    <t>I</t>
  </si>
  <si>
    <t>II</t>
  </si>
  <si>
    <t>J</t>
  </si>
  <si>
    <t>III</t>
  </si>
  <si>
    <t>IV</t>
  </si>
  <si>
    <t>PUNCHLIST</t>
  </si>
  <si>
    <t>SUPPLY OF LABOR AND MATERIALS FOR THE FABRICATION AND INSTALLATION OF MINI HOPPER AND RECEIVING HOPPER AND PUNCHLIST ENCLOSURE</t>
  </si>
  <si>
    <t xml:space="preserve">      Skilled Helpers</t>
  </si>
  <si>
    <t>DRYBLENDING PUNCHLIST(Refer to Doc.001)-MATERIALS WITH LABORS</t>
  </si>
  <si>
    <t>Installation of New Equipment(Manpower Only during CIP)-Supply of Manpower and Tools and Equipment</t>
  </si>
  <si>
    <t>Star Valve &amp; Magnet(2 DAYS)-Installation during CIP</t>
  </si>
  <si>
    <t>Hoist &amp; Sifter screen(2 DAYS)-Installation during CIP</t>
  </si>
  <si>
    <t>Screw Feeder(2 DAYS)-Installation during CIP</t>
  </si>
  <si>
    <t>Safety Provisions(N95 for facemask)</t>
  </si>
  <si>
    <t>Tools &amp; Equipment Rentals(Provide construction Panel)</t>
  </si>
  <si>
    <t>TIPPING HOPPER - 2 set(Kindly see attachment)</t>
  </si>
  <si>
    <t>Secondary Receiving  Hopper(Kindly see attachment</t>
  </si>
  <si>
    <t>FABRICATION of 2 set mini hopper and receiving hopper</t>
  </si>
  <si>
    <t>INSTALLATION of 2 set mini hopper and receiving hopper</t>
  </si>
  <si>
    <t>TIPPING HOPPER -Mini Hopper 2 set</t>
  </si>
  <si>
    <t>28 working days</t>
  </si>
  <si>
    <t>Intermidiate  Receiving  Hopper - 1 set</t>
  </si>
  <si>
    <t>Blower with filter (5 DAYS) - Installation during CIP</t>
  </si>
  <si>
    <t>O AND J</t>
  </si>
  <si>
    <t xml:space="preserve">Dated: </t>
  </si>
  <si>
    <t>FEDCON</t>
  </si>
  <si>
    <t>Acepack</t>
  </si>
  <si>
    <t>G&amp;R</t>
  </si>
  <si>
    <t>ORIGINAL QUOTATION</t>
  </si>
  <si>
    <t>IN HOUSE</t>
  </si>
  <si>
    <t>ACEPACK</t>
  </si>
  <si>
    <t>A</t>
  </si>
  <si>
    <t>B</t>
  </si>
  <si>
    <t>MATERIALS COST AND CONSUMABLES</t>
  </si>
  <si>
    <t>C</t>
  </si>
  <si>
    <t>LABOR COST</t>
  </si>
  <si>
    <t>D</t>
  </si>
  <si>
    <t>E</t>
  </si>
  <si>
    <t>ADMINISTRATIVE COST</t>
  </si>
  <si>
    <t>F</t>
  </si>
  <si>
    <t>G</t>
  </si>
  <si>
    <t>MARK UP PROFIT</t>
  </si>
  <si>
    <t>Subject: Supply of labor and consumables for the Installation of Mechanical Works for Dryblending Project Phase 2(Tipping hopper,Receiving hopper,punchlist &amp; equipment installation)</t>
  </si>
  <si>
    <t>RECONCILE QUOTATION</t>
  </si>
  <si>
    <t>INHOUSE ORIGINAL  QUOTATION + CONTRACTOR ORIGINAL QUOTATION</t>
  </si>
  <si>
    <t>INHOUSE ORIGINAL QUOTATION + CONTRACTOR RECONCILE QUOTATION</t>
  </si>
  <si>
    <t>Dated: August 3, 2021</t>
  </si>
  <si>
    <t>Subject: Supply of labor and consumables for the Installation of Mechanical Works for Dryblending Project(Tipping hopper,Receiving hopper,punchlist &amp; equipment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</si>
</sst>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
    <numFmt numFmtId="165" formatCode="[$-409]d\-mmm\-yy;@"/>
    <numFmt numFmtId="166" formatCode="0.00_)"/>
    <numFmt numFmtId="167" formatCode="0.0."/>
    <numFmt numFmtId="168" formatCode="[$-409]mmmm\ d\,\ yyyy;@"/>
    <numFmt numFmtId="169" formatCode="[$-409]dd\-mmm\-yy;@"/>
  </numFmts>
  <fonts count="65">
    <font>
      <sz val="10"/>
      <name val="Arial"/>
    </font>
    <font>
      <sz val="10"/>
      <name val="Arial"/>
      <family val="2"/>
    </font>
    <font>
      <sz val="10"/>
      <name val="Courier"/>
      <family val="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8"/>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i/>
      <sz val="16"/>
      <name val="Helv"/>
    </font>
    <font>
      <sz val="10"/>
      <name val="Courier"/>
      <family val="3"/>
    </font>
    <font>
      <b/>
      <sz val="11"/>
      <color indexed="63"/>
      <name val="Calibri"/>
      <family val="2"/>
    </font>
    <font>
      <b/>
      <sz val="18"/>
      <color indexed="56"/>
      <name val="Cambria"/>
      <family val="2"/>
    </font>
    <font>
      <b/>
      <sz val="11"/>
      <color indexed="8"/>
      <name val="Calibri"/>
      <family val="2"/>
    </font>
    <font>
      <sz val="11"/>
      <color indexed="10"/>
      <name val="Calibri"/>
      <family val="2"/>
    </font>
    <font>
      <sz val="20"/>
      <name val="Nestle Logo"/>
      <charset val="2"/>
    </font>
    <font>
      <b/>
      <sz val="10"/>
      <name val="Arial"/>
      <family val="2"/>
    </font>
    <font>
      <sz val="10"/>
      <name val="Tahoma"/>
      <family val="2"/>
    </font>
    <font>
      <sz val="10"/>
      <name val="Verdana"/>
      <family val="2"/>
    </font>
    <font>
      <b/>
      <sz val="12"/>
      <name val="Verdana"/>
      <family val="2"/>
    </font>
    <font>
      <b/>
      <sz val="10"/>
      <color indexed="12"/>
      <name val="Verdana"/>
      <family val="2"/>
    </font>
    <font>
      <b/>
      <sz val="10"/>
      <color indexed="18"/>
      <name val="Verdana"/>
      <family val="2"/>
    </font>
    <font>
      <sz val="10"/>
      <color indexed="18"/>
      <name val="Verdana"/>
      <family val="2"/>
    </font>
    <font>
      <b/>
      <sz val="12"/>
      <color indexed="18"/>
      <name val="Verdana"/>
      <family val="2"/>
    </font>
    <font>
      <b/>
      <sz val="8"/>
      <name val="Arial"/>
      <family val="2"/>
    </font>
    <font>
      <b/>
      <i/>
      <sz val="12"/>
      <name val="Verdana"/>
      <family val="2"/>
    </font>
    <font>
      <sz val="10"/>
      <name val="Arial"/>
      <family val="2"/>
    </font>
    <font>
      <sz val="10"/>
      <color indexed="10"/>
      <name val="Verdana"/>
      <family val="2"/>
    </font>
    <font>
      <sz val="12"/>
      <name val="Verdana"/>
      <family val="2"/>
    </font>
    <font>
      <b/>
      <sz val="11"/>
      <color indexed="18"/>
      <name val="Verdana"/>
      <family val="2"/>
    </font>
    <font>
      <sz val="11"/>
      <name val="Verdana"/>
      <family val="2"/>
    </font>
    <font>
      <sz val="11"/>
      <color indexed="18"/>
      <name val="Verdana"/>
      <family val="2"/>
    </font>
    <font>
      <sz val="11"/>
      <name val="Arial"/>
      <family val="2"/>
    </font>
    <font>
      <b/>
      <i/>
      <sz val="11"/>
      <name val="Arial"/>
      <family val="2"/>
    </font>
    <font>
      <b/>
      <sz val="11"/>
      <name val="Arial"/>
      <family val="2"/>
    </font>
    <font>
      <b/>
      <sz val="11"/>
      <color indexed="18"/>
      <name val="Arial"/>
      <family val="2"/>
    </font>
    <font>
      <b/>
      <sz val="11"/>
      <color indexed="12"/>
      <name val="Arial"/>
      <family val="2"/>
    </font>
    <font>
      <i/>
      <sz val="11"/>
      <name val="Verdana"/>
      <family val="2"/>
    </font>
    <font>
      <i/>
      <sz val="11"/>
      <name val="Arial"/>
      <family val="2"/>
    </font>
    <font>
      <b/>
      <sz val="11"/>
      <color rgb="FF21038F"/>
      <name val="Verdana"/>
      <family val="2"/>
    </font>
    <font>
      <sz val="11"/>
      <color theme="1"/>
      <name val="Verdana"/>
      <family val="2"/>
    </font>
    <font>
      <b/>
      <sz val="11"/>
      <color theme="3"/>
      <name val="Verdana"/>
      <family val="2"/>
    </font>
    <font>
      <b/>
      <sz val="10"/>
      <color rgb="FF21038F"/>
      <name val="Verdana"/>
      <family val="2"/>
    </font>
    <font>
      <b/>
      <i/>
      <sz val="11"/>
      <color rgb="FF21038F"/>
      <name val="Arial"/>
      <family val="2"/>
    </font>
    <font>
      <sz val="11"/>
      <color rgb="FF21038F"/>
      <name val="Arial"/>
      <family val="2"/>
    </font>
    <font>
      <sz val="11"/>
      <color rgb="FF21038F"/>
      <name val="Verdana"/>
      <family val="2"/>
    </font>
    <font>
      <b/>
      <sz val="11"/>
      <color rgb="FF000099"/>
      <name val="Verdana"/>
      <family val="2"/>
    </font>
    <font>
      <b/>
      <sz val="10"/>
      <color rgb="FF000099"/>
      <name val="Arial"/>
      <family val="2"/>
    </font>
    <font>
      <b/>
      <sz val="12"/>
      <color rgb="FF000099"/>
      <name val="Verdana"/>
      <family val="2"/>
    </font>
    <font>
      <sz val="10"/>
      <color rgb="FF000099"/>
      <name val="Arial"/>
      <family val="2"/>
    </font>
    <font>
      <b/>
      <sz val="11"/>
      <name val="Verdana"/>
      <family val="2"/>
    </font>
    <font>
      <b/>
      <sz val="18"/>
      <name val="Verdana"/>
      <family val="2"/>
    </font>
    <font>
      <b/>
      <sz val="12"/>
      <name val="Arial"/>
      <family val="2"/>
    </font>
    <font>
      <b/>
      <sz val="16"/>
      <name val="Arial"/>
      <family val="2"/>
    </font>
    <font>
      <b/>
      <i/>
      <sz val="10"/>
      <name val="Arial"/>
      <family val="2"/>
    </font>
    <font>
      <b/>
      <sz val="22"/>
      <name val="Arial"/>
      <family val="2"/>
    </font>
    <font>
      <sz val="10"/>
      <name val="Arial"/>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top style="thin">
        <color indexed="64"/>
      </top>
      <bottom style="medium">
        <color indexed="64"/>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right/>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top/>
      <bottom style="medium">
        <color indexed="64"/>
      </bottom>
      <diagonal/>
    </border>
    <border>
      <left/>
      <right style="medium">
        <color indexed="64"/>
      </right>
      <top/>
      <bottom style="medium">
        <color indexed="64"/>
      </bottom>
      <diagonal/>
    </border>
  </borders>
  <cellStyleXfs count="5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38" fontId="10" fillId="22"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10" fontId="10" fillId="23" borderId="6" applyNumberFormat="0" applyBorder="0" applyAlignment="0" applyProtection="0"/>
    <xf numFmtId="0" fontId="15" fillId="0" borderId="7" applyNumberFormat="0" applyFill="0" applyAlignment="0" applyProtection="0"/>
    <xf numFmtId="0" fontId="16" fillId="24" borderId="0" applyNumberFormat="0" applyBorder="0" applyAlignment="0" applyProtection="0"/>
    <xf numFmtId="166" fontId="17" fillId="0" borderId="0"/>
    <xf numFmtId="166" fontId="18" fillId="0" borderId="0"/>
    <xf numFmtId="0" fontId="1" fillId="25" borderId="8" applyNumberFormat="0" applyFont="0" applyAlignment="0" applyProtection="0"/>
    <xf numFmtId="0" fontId="19" fillId="20" borderId="9" applyNumberFormat="0" applyAlignment="0" applyProtection="0"/>
    <xf numFmtId="10" fontId="1" fillId="0" borderId="0" applyFont="0" applyFill="0" applyBorder="0" applyAlignment="0" applyProtection="0"/>
    <xf numFmtId="9" fontId="1" fillId="0" borderId="0" applyFont="0" applyFill="0" applyBorder="0" applyAlignment="0" applyProtection="0"/>
    <xf numFmtId="166" fontId="2" fillId="0" borderId="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9" fontId="64" fillId="0" borderId="0" applyFont="0" applyFill="0" applyBorder="0" applyAlignment="0" applyProtection="0"/>
  </cellStyleXfs>
  <cellXfs count="306">
    <xf numFmtId="0" fontId="0" fillId="0" borderId="0" xfId="0"/>
    <xf numFmtId="0" fontId="1" fillId="0" borderId="0" xfId="43" applyNumberFormat="1" applyFont="1" applyAlignment="1">
      <alignment vertical="center"/>
    </xf>
    <xf numFmtId="0" fontId="1" fillId="0" borderId="0" xfId="43" applyNumberFormat="1" applyFont="1"/>
    <xf numFmtId="166" fontId="25" fillId="0" borderId="0" xfId="43" applyFont="1" applyBorder="1" applyAlignment="1">
      <alignment horizontal="left" vertical="center"/>
    </xf>
    <xf numFmtId="166" fontId="25" fillId="0" borderId="0" xfId="43" applyFont="1" applyBorder="1" applyAlignment="1">
      <alignment horizontal="left"/>
    </xf>
    <xf numFmtId="0" fontId="26" fillId="0" borderId="12" xfId="43" applyNumberFormat="1" applyFont="1" applyBorder="1"/>
    <xf numFmtId="0" fontId="26" fillId="0" borderId="13" xfId="43" applyNumberFormat="1" applyFont="1" applyBorder="1"/>
    <xf numFmtId="0" fontId="26" fillId="0" borderId="0" xfId="43" applyNumberFormat="1" applyFont="1" applyBorder="1" applyAlignment="1">
      <alignment horizontal="right"/>
    </xf>
    <xf numFmtId="0" fontId="26" fillId="0" borderId="0" xfId="43" applyNumberFormat="1" applyFont="1"/>
    <xf numFmtId="0" fontId="26" fillId="0" borderId="0" xfId="43" applyNumberFormat="1" applyFont="1" applyAlignment="1">
      <alignment vertical="center"/>
    </xf>
    <xf numFmtId="0" fontId="26" fillId="0" borderId="14" xfId="43" applyNumberFormat="1" applyFont="1" applyBorder="1"/>
    <xf numFmtId="0" fontId="26" fillId="0" borderId="0" xfId="43" applyNumberFormat="1" applyFont="1" applyBorder="1"/>
    <xf numFmtId="0" fontId="29" fillId="0" borderId="0" xfId="43" applyNumberFormat="1" applyFont="1" applyAlignment="1">
      <alignment vertical="center" shrinkToFit="1"/>
    </xf>
    <xf numFmtId="1" fontId="29" fillId="0" borderId="0" xfId="43" applyNumberFormat="1" applyFont="1" applyAlignment="1">
      <alignment vertical="center" shrinkToFit="1"/>
    </xf>
    <xf numFmtId="0" fontId="30" fillId="0" borderId="0" xfId="43" applyNumberFormat="1" applyFont="1" applyAlignment="1">
      <alignment vertical="center" shrinkToFit="1"/>
    </xf>
    <xf numFmtId="0" fontId="24" fillId="0" borderId="0" xfId="43" applyNumberFormat="1" applyFont="1" applyAlignment="1">
      <alignment vertical="center"/>
    </xf>
    <xf numFmtId="0" fontId="32" fillId="0" borderId="0" xfId="43" applyNumberFormat="1" applyFont="1" applyBorder="1" applyAlignment="1">
      <alignment vertical="center"/>
    </xf>
    <xf numFmtId="0" fontId="24" fillId="0" borderId="0" xfId="43" applyNumberFormat="1" applyFont="1"/>
    <xf numFmtId="43" fontId="30" fillId="0" borderId="0" xfId="28" applyFont="1" applyAlignment="1">
      <alignment vertical="center" shrinkToFit="1"/>
    </xf>
    <xf numFmtId="0" fontId="26" fillId="0" borderId="0" xfId="43" applyNumberFormat="1" applyFont="1" applyAlignment="1">
      <alignment vertical="center" shrinkToFit="1"/>
    </xf>
    <xf numFmtId="43" fontId="26" fillId="0" borderId="0" xfId="28" applyFont="1" applyAlignment="1">
      <alignment vertical="center" shrinkToFit="1"/>
    </xf>
    <xf numFmtId="43" fontId="1" fillId="0" borderId="0" xfId="28" applyFont="1" applyAlignment="1">
      <alignment vertical="center"/>
    </xf>
    <xf numFmtId="43" fontId="29" fillId="0" borderId="0" xfId="28" applyFont="1" applyAlignment="1">
      <alignment vertical="center" shrinkToFit="1"/>
    </xf>
    <xf numFmtId="43" fontId="24" fillId="0" borderId="0" xfId="28" applyFont="1" applyAlignment="1">
      <alignment vertical="center"/>
    </xf>
    <xf numFmtId="43" fontId="32" fillId="0" borderId="0" xfId="28" applyFont="1" applyBorder="1" applyAlignment="1">
      <alignment vertical="center"/>
    </xf>
    <xf numFmtId="43" fontId="34" fillId="0" borderId="0" xfId="28" applyFont="1" applyAlignment="1">
      <alignment vertical="center"/>
    </xf>
    <xf numFmtId="0" fontId="35" fillId="0" borderId="0" xfId="43" quotePrefix="1" applyNumberFormat="1" applyFont="1" applyAlignment="1">
      <alignment vertical="center"/>
    </xf>
    <xf numFmtId="0" fontId="31" fillId="0" borderId="0" xfId="43" applyNumberFormat="1" applyFont="1" applyAlignment="1">
      <alignment vertical="center" shrinkToFit="1"/>
    </xf>
    <xf numFmtId="43" fontId="31" fillId="0" borderId="0" xfId="43" applyNumberFormat="1" applyFont="1" applyAlignment="1">
      <alignment vertical="center" shrinkToFit="1"/>
    </xf>
    <xf numFmtId="43" fontId="31" fillId="0" borderId="0" xfId="28" applyFont="1" applyAlignment="1">
      <alignment vertical="center" shrinkToFit="1"/>
    </xf>
    <xf numFmtId="0" fontId="27" fillId="22" borderId="6" xfId="43" applyNumberFormat="1" applyFont="1" applyFill="1" applyBorder="1" applyAlignment="1">
      <alignment horizontal="center" vertical="center" wrapText="1"/>
    </xf>
    <xf numFmtId="0" fontId="27" fillId="22" borderId="17" xfId="43" applyNumberFormat="1" applyFont="1" applyFill="1" applyBorder="1" applyAlignment="1">
      <alignment horizontal="center" vertical="center" wrapText="1"/>
    </xf>
    <xf numFmtId="0" fontId="36" fillId="0" borderId="0" xfId="43" applyNumberFormat="1" applyFont="1" applyAlignment="1">
      <alignment vertical="center" wrapText="1"/>
    </xf>
    <xf numFmtId="43" fontId="36" fillId="0" borderId="0" xfId="28" applyFont="1" applyAlignment="1">
      <alignment vertical="center" wrapText="1"/>
    </xf>
    <xf numFmtId="0" fontId="37" fillId="0" borderId="6" xfId="0" applyFont="1" applyBorder="1" applyAlignment="1">
      <alignment horizontal="center" vertical="center"/>
    </xf>
    <xf numFmtId="43" fontId="37" fillId="0" borderId="6" xfId="28" applyFont="1" applyBorder="1" applyAlignment="1">
      <alignment vertical="center"/>
    </xf>
    <xf numFmtId="43" fontId="37" fillId="0" borderId="17" xfId="28" applyFont="1" applyBorder="1" applyAlignment="1">
      <alignment vertical="center"/>
    </xf>
    <xf numFmtId="0" fontId="38" fillId="0" borderId="6" xfId="43" applyNumberFormat="1" applyFont="1" applyBorder="1" applyAlignment="1">
      <alignment vertical="center" shrinkToFit="1"/>
    </xf>
    <xf numFmtId="0" fontId="38" fillId="0" borderId="6" xfId="0" applyFont="1" applyBorder="1" applyAlignment="1">
      <alignment horizontal="center" vertical="center"/>
    </xf>
    <xf numFmtId="43" fontId="38" fillId="0" borderId="6" xfId="28" applyFont="1" applyBorder="1" applyAlignment="1">
      <alignment vertical="center"/>
    </xf>
    <xf numFmtId="43" fontId="38" fillId="0" borderId="17" xfId="28" applyFont="1" applyBorder="1" applyAlignment="1">
      <alignment vertical="center"/>
    </xf>
    <xf numFmtId="0" fontId="39" fillId="0" borderId="6" xfId="0" applyFont="1" applyBorder="1" applyAlignment="1">
      <alignment horizontal="center" vertical="center"/>
    </xf>
    <xf numFmtId="2" fontId="39" fillId="0" borderId="21" xfId="0" applyNumberFormat="1" applyFont="1" applyBorder="1" applyAlignment="1">
      <alignment horizontal="center" vertical="center"/>
    </xf>
    <xf numFmtId="43" fontId="39" fillId="0" borderId="6" xfId="28" applyFont="1" applyBorder="1" applyAlignment="1">
      <alignment vertical="center"/>
    </xf>
    <xf numFmtId="43" fontId="37" fillId="0" borderId="17" xfId="28" applyFont="1" applyFill="1" applyBorder="1" applyAlignment="1">
      <alignment vertical="center"/>
    </xf>
    <xf numFmtId="2" fontId="39" fillId="0" borderId="24" xfId="0" applyNumberFormat="1" applyFont="1" applyBorder="1" applyAlignment="1">
      <alignment horizontal="center" vertical="center"/>
    </xf>
    <xf numFmtId="43" fontId="39" fillId="0" borderId="23" xfId="28" applyFont="1" applyBorder="1" applyAlignment="1">
      <alignment vertical="center"/>
    </xf>
    <xf numFmtId="0" fontId="48" fillId="0" borderId="23" xfId="0" applyFont="1" applyBorder="1" applyAlignment="1">
      <alignment horizontal="center" vertical="center"/>
    </xf>
    <xf numFmtId="43" fontId="47" fillId="0" borderId="17" xfId="28" applyFont="1" applyBorder="1" applyAlignment="1">
      <alignment vertical="center"/>
    </xf>
    <xf numFmtId="43" fontId="49" fillId="0" borderId="17" xfId="28" applyFont="1" applyBorder="1" applyAlignment="1">
      <alignment vertical="center"/>
    </xf>
    <xf numFmtId="0" fontId="38" fillId="0" borderId="24" xfId="0" applyNumberFormat="1" applyFont="1" applyBorder="1" applyAlignment="1">
      <alignment horizontal="center" vertical="center"/>
    </xf>
    <xf numFmtId="0" fontId="40" fillId="0" borderId="6" xfId="0" applyFont="1" applyBorder="1" applyAlignment="1">
      <alignment horizontal="center" vertical="center"/>
    </xf>
    <xf numFmtId="0" fontId="43" fillId="0" borderId="25" xfId="0" applyFont="1" applyBorder="1" applyAlignment="1">
      <alignment horizontal="right" vertical="center" wrapText="1"/>
    </xf>
    <xf numFmtId="0" fontId="37" fillId="0" borderId="26" xfId="0" applyFont="1" applyBorder="1" applyAlignment="1">
      <alignment horizontal="left" vertical="center" wrapText="1"/>
    </xf>
    <xf numFmtId="0" fontId="37" fillId="0" borderId="11" xfId="0" applyFont="1" applyBorder="1" applyAlignment="1">
      <alignment horizontal="left" vertical="center" wrapText="1"/>
    </xf>
    <xf numFmtId="43" fontId="37" fillId="0" borderId="26" xfId="28" applyFont="1" applyBorder="1" applyAlignment="1">
      <alignment horizontal="right" vertical="center" wrapText="1"/>
    </xf>
    <xf numFmtId="0" fontId="40" fillId="0" borderId="14" xfId="43" applyNumberFormat="1" applyFont="1" applyBorder="1" applyAlignment="1"/>
    <xf numFmtId="0" fontId="40" fillId="0" borderId="0" xfId="43" applyNumberFormat="1" applyFont="1" applyBorder="1"/>
    <xf numFmtId="0" fontId="40" fillId="0" borderId="28" xfId="43" applyNumberFormat="1" applyFont="1" applyBorder="1"/>
    <xf numFmtId="43" fontId="50" fillId="0" borderId="17" xfId="28" applyFont="1" applyBorder="1" applyAlignment="1">
      <alignment vertical="center"/>
    </xf>
    <xf numFmtId="43" fontId="54" fillId="0" borderId="17" xfId="28" applyFont="1" applyBorder="1" applyAlignment="1">
      <alignment vertical="center"/>
    </xf>
    <xf numFmtId="164" fontId="37" fillId="0" borderId="19" xfId="43" applyNumberFormat="1" applyFont="1" applyBorder="1" applyAlignment="1">
      <alignment horizontal="center" vertical="center"/>
    </xf>
    <xf numFmtId="164" fontId="37" fillId="0" borderId="33" xfId="43" applyNumberFormat="1" applyFont="1" applyBorder="1" applyAlignment="1">
      <alignment horizontal="center" vertical="center" wrapText="1"/>
    </xf>
    <xf numFmtId="0" fontId="42" fillId="0" borderId="35" xfId="43" applyNumberFormat="1" applyFont="1" applyBorder="1" applyAlignment="1">
      <alignment horizontal="center" vertical="center"/>
    </xf>
    <xf numFmtId="0" fontId="27" fillId="22" borderId="19" xfId="43" applyNumberFormat="1" applyFont="1" applyFill="1" applyBorder="1" applyAlignment="1">
      <alignment horizontal="center" vertical="center" wrapText="1"/>
    </xf>
    <xf numFmtId="0" fontId="37" fillId="0" borderId="6" xfId="0" applyFont="1" applyBorder="1" applyAlignment="1">
      <alignment vertical="center"/>
    </xf>
    <xf numFmtId="0" fontId="37" fillId="0" borderId="6" xfId="0" applyFont="1" applyBorder="1" applyAlignment="1">
      <alignment horizontal="right" vertical="center"/>
    </xf>
    <xf numFmtId="0" fontId="40" fillId="0" borderId="6" xfId="0" applyFont="1" applyBorder="1" applyAlignment="1">
      <alignment vertical="center"/>
    </xf>
    <xf numFmtId="167" fontId="38" fillId="0" borderId="19" xfId="43" applyNumberFormat="1" applyFont="1" applyBorder="1" applyAlignment="1">
      <alignment horizontal="center" vertical="center"/>
    </xf>
    <xf numFmtId="167" fontId="38" fillId="26" borderId="19" xfId="43" applyNumberFormat="1" applyFont="1" applyFill="1" applyBorder="1" applyAlignment="1">
      <alignment horizontal="center" vertical="center"/>
    </xf>
    <xf numFmtId="167" fontId="39" fillId="0" borderId="19" xfId="43" applyNumberFormat="1" applyFont="1" applyBorder="1" applyAlignment="1">
      <alignment horizontal="center" vertical="center"/>
    </xf>
    <xf numFmtId="0" fontId="1" fillId="0" borderId="0" xfId="43" applyNumberFormat="1" applyFont="1" applyBorder="1" applyAlignment="1">
      <alignment horizontal="center"/>
    </xf>
    <xf numFmtId="0" fontId="24" fillId="0" borderId="0" xfId="43" applyNumberFormat="1" applyFont="1" applyBorder="1" applyAlignment="1">
      <alignment horizontal="center"/>
    </xf>
    <xf numFmtId="0" fontId="1" fillId="0" borderId="15" xfId="43" applyNumberFormat="1" applyFont="1" applyBorder="1"/>
    <xf numFmtId="0" fontId="24" fillId="0" borderId="0" xfId="0" applyFont="1" applyBorder="1" applyAlignment="1">
      <alignment horizontal="center"/>
    </xf>
    <xf numFmtId="1" fontId="38" fillId="0" borderId="24" xfId="0" applyNumberFormat="1" applyFont="1" applyFill="1" applyBorder="1" applyAlignment="1">
      <alignment horizontal="center" vertical="center"/>
    </xf>
    <xf numFmtId="0" fontId="37" fillId="0" borderId="6" xfId="0" applyFont="1" applyFill="1" applyBorder="1" applyAlignment="1">
      <alignment horizontal="right" vertical="center"/>
    </xf>
    <xf numFmtId="0" fontId="38" fillId="0" borderId="23" xfId="0" applyFont="1" applyFill="1" applyBorder="1" applyAlignment="1">
      <alignment horizontal="center" vertical="center"/>
    </xf>
    <xf numFmtId="167" fontId="54" fillId="0" borderId="19" xfId="43" applyNumberFormat="1" applyFont="1" applyFill="1" applyBorder="1" applyAlignment="1">
      <alignment horizontal="center" vertical="center"/>
    </xf>
    <xf numFmtId="0" fontId="1" fillId="0" borderId="6" xfId="0" applyFont="1" applyFill="1" applyBorder="1" applyAlignment="1">
      <alignment horizontal="center" vertical="center" wrapText="1"/>
    </xf>
    <xf numFmtId="0" fontId="1" fillId="0" borderId="0" xfId="43" applyNumberFormat="1" applyFont="1" applyFill="1" applyBorder="1" applyAlignment="1"/>
    <xf numFmtId="0" fontId="1" fillId="0" borderId="0" xfId="43" applyNumberFormat="1" applyFont="1" applyFill="1" applyBorder="1"/>
    <xf numFmtId="0" fontId="0" fillId="0" borderId="0" xfId="0" applyFill="1" applyBorder="1" applyAlignment="1"/>
    <xf numFmtId="0" fontId="1" fillId="27" borderId="49" xfId="43" applyNumberFormat="1" applyFont="1" applyFill="1" applyBorder="1" applyAlignment="1">
      <alignment horizontal="left" vertical="justify" wrapText="1" indent="1"/>
    </xf>
    <xf numFmtId="43" fontId="31" fillId="28" borderId="27" xfId="28" applyNumberFormat="1" applyFont="1" applyFill="1" applyBorder="1" applyAlignment="1">
      <alignment vertical="center" wrapText="1"/>
    </xf>
    <xf numFmtId="43" fontId="38" fillId="0" borderId="6" xfId="28" applyFont="1" applyBorder="1" applyAlignment="1">
      <alignment horizontal="center" vertical="center"/>
    </xf>
    <xf numFmtId="43" fontId="39" fillId="0" borderId="23" xfId="28" applyFont="1" applyBorder="1" applyAlignment="1">
      <alignment horizontal="center" vertical="center"/>
    </xf>
    <xf numFmtId="43" fontId="38" fillId="0" borderId="23" xfId="28" applyFont="1" applyBorder="1" applyAlignment="1">
      <alignment horizontal="center" vertical="center"/>
    </xf>
    <xf numFmtId="0" fontId="38" fillId="0" borderId="23" xfId="0" applyFont="1" applyBorder="1" applyAlignment="1">
      <alignment horizontal="center" vertical="center"/>
    </xf>
    <xf numFmtId="43" fontId="30" fillId="0" borderId="0" xfId="43" applyNumberFormat="1" applyFont="1" applyAlignment="1">
      <alignment vertical="center" shrinkToFit="1"/>
    </xf>
    <xf numFmtId="167" fontId="54" fillId="27" borderId="19" xfId="43" applyNumberFormat="1" applyFont="1" applyFill="1" applyBorder="1" applyAlignment="1">
      <alignment horizontal="center" vertical="center"/>
    </xf>
    <xf numFmtId="0" fontId="40" fillId="0" borderId="6" xfId="0" applyFont="1" applyFill="1" applyBorder="1" applyAlignment="1">
      <alignment horizontal="center" vertical="center" wrapText="1"/>
    </xf>
    <xf numFmtId="0" fontId="38" fillId="0" borderId="20" xfId="0" applyFont="1" applyBorder="1" applyAlignment="1">
      <alignment horizontal="left" vertical="center"/>
    </xf>
    <xf numFmtId="0" fontId="38" fillId="0" borderId="21" xfId="0" applyFont="1" applyBorder="1" applyAlignment="1">
      <alignment horizontal="left" vertical="center"/>
    </xf>
    <xf numFmtId="168" fontId="45" fillId="0" borderId="29" xfId="43" applyNumberFormat="1" applyFont="1" applyBorder="1" applyAlignment="1">
      <alignment horizontal="center" vertical="top"/>
    </xf>
    <xf numFmtId="0" fontId="1" fillId="0" borderId="0" xfId="43" applyNumberFormat="1" applyFont="1" applyBorder="1" applyAlignment="1">
      <alignment horizontal="left" vertical="justify" wrapText="1" indent="1"/>
    </xf>
    <xf numFmtId="0" fontId="44" fillId="0" borderId="21" xfId="43" applyNumberFormat="1" applyFont="1" applyBorder="1" applyAlignment="1">
      <alignment horizontal="center"/>
    </xf>
    <xf numFmtId="0" fontId="40" fillId="0" borderId="13" xfId="43" applyNumberFormat="1" applyFont="1" applyBorder="1" applyAlignment="1">
      <alignment horizontal="left" vertical="center" wrapText="1" indent="1"/>
    </xf>
    <xf numFmtId="0" fontId="40" fillId="0" borderId="15" xfId="43" applyNumberFormat="1" applyFont="1" applyBorder="1" applyAlignment="1">
      <alignment horizontal="left" vertical="center" wrapText="1" indent="1"/>
    </xf>
    <xf numFmtId="0" fontId="38" fillId="26" borderId="20" xfId="0" applyFont="1" applyFill="1" applyBorder="1" applyAlignment="1">
      <alignment horizontal="left" vertical="center"/>
    </xf>
    <xf numFmtId="0" fontId="38" fillId="26" borderId="21" xfId="0" applyFont="1" applyFill="1" applyBorder="1" applyAlignment="1">
      <alignment vertical="center"/>
    </xf>
    <xf numFmtId="0" fontId="47" fillId="0" borderId="20" xfId="0" applyFont="1" applyBorder="1" applyAlignment="1">
      <alignment horizontal="right" vertical="center"/>
    </xf>
    <xf numFmtId="0" fontId="47" fillId="0" borderId="21" xfId="0" applyFont="1" applyBorder="1" applyAlignment="1">
      <alignment horizontal="right" vertical="center"/>
    </xf>
    <xf numFmtId="0" fontId="37" fillId="0" borderId="20" xfId="0" applyFont="1" applyBorder="1" applyAlignment="1">
      <alignment horizontal="left" vertical="center"/>
    </xf>
    <xf numFmtId="0" fontId="40" fillId="0" borderId="21" xfId="0" applyFont="1" applyBorder="1" applyAlignment="1">
      <alignment vertical="center"/>
    </xf>
    <xf numFmtId="0" fontId="57" fillId="0" borderId="13" xfId="0" applyFont="1" applyBorder="1" applyAlignment="1"/>
    <xf numFmtId="0" fontId="57" fillId="0" borderId="15" xfId="0" applyFont="1" applyBorder="1" applyAlignment="1"/>
    <xf numFmtId="0" fontId="38" fillId="0" borderId="23" xfId="0" applyFont="1" applyFill="1" applyBorder="1" applyAlignment="1">
      <alignment horizontal="center" vertical="center"/>
    </xf>
    <xf numFmtId="0" fontId="40" fillId="0" borderId="13" xfId="43" applyNumberFormat="1" applyFont="1" applyBorder="1" applyAlignment="1">
      <alignment horizontal="left" vertical="center" wrapText="1" indent="1"/>
    </xf>
    <xf numFmtId="0" fontId="40" fillId="0" borderId="15" xfId="43" applyNumberFormat="1" applyFont="1" applyBorder="1" applyAlignment="1">
      <alignment horizontal="left" vertical="center" wrapText="1" indent="1"/>
    </xf>
    <xf numFmtId="0" fontId="44" fillId="0" borderId="21" xfId="43" applyNumberFormat="1" applyFont="1" applyBorder="1" applyAlignment="1">
      <alignment horizontal="center"/>
    </xf>
    <xf numFmtId="168" fontId="45" fillId="0" borderId="29" xfId="43" applyNumberFormat="1" applyFont="1" applyBorder="1" applyAlignment="1">
      <alignment horizontal="center" vertical="top"/>
    </xf>
    <xf numFmtId="0" fontId="1" fillId="0" borderId="0" xfId="43" applyNumberFormat="1" applyFont="1" applyAlignment="1">
      <alignment horizontal="left" vertical="justify" wrapText="1" indent="1"/>
    </xf>
    <xf numFmtId="0" fontId="1" fillId="0" borderId="0" xfId="43" applyNumberFormat="1" applyFont="1" applyBorder="1" applyAlignment="1">
      <alignment horizontal="left" vertical="justify" wrapText="1" indent="1"/>
    </xf>
    <xf numFmtId="0" fontId="37" fillId="0" borderId="20" xfId="0" applyFont="1" applyBorder="1" applyAlignment="1">
      <alignment horizontal="left" vertical="center"/>
    </xf>
    <xf numFmtId="0" fontId="40" fillId="0" borderId="21" xfId="0" applyFont="1" applyBorder="1" applyAlignment="1">
      <alignment vertical="center"/>
    </xf>
    <xf numFmtId="0" fontId="38" fillId="0" borderId="20" xfId="0" applyFont="1" applyBorder="1" applyAlignment="1">
      <alignment horizontal="left" vertical="center"/>
    </xf>
    <xf numFmtId="0" fontId="38" fillId="0" borderId="21" xfId="0" applyFont="1" applyBorder="1" applyAlignment="1">
      <alignment horizontal="left" vertical="center"/>
    </xf>
    <xf numFmtId="168" fontId="45" fillId="0" borderId="29" xfId="43" applyNumberFormat="1" applyFont="1" applyBorder="1" applyAlignment="1">
      <alignment horizontal="center" vertical="top"/>
    </xf>
    <xf numFmtId="0" fontId="1" fillId="0" borderId="0" xfId="43" applyNumberFormat="1" applyFont="1" applyAlignment="1">
      <alignment horizontal="left" vertical="justify" wrapText="1" indent="1"/>
    </xf>
    <xf numFmtId="0" fontId="1" fillId="0" borderId="0" xfId="43" applyNumberFormat="1" applyFont="1" applyBorder="1" applyAlignment="1">
      <alignment horizontal="left" vertical="justify" wrapText="1" indent="1"/>
    </xf>
    <xf numFmtId="0" fontId="40" fillId="0" borderId="13" xfId="43" applyNumberFormat="1" applyFont="1" applyBorder="1" applyAlignment="1">
      <alignment horizontal="left" vertical="center" wrapText="1" indent="1"/>
    </xf>
    <xf numFmtId="0" fontId="40" fillId="0" borderId="15" xfId="43" applyNumberFormat="1" applyFont="1" applyBorder="1" applyAlignment="1">
      <alignment horizontal="left" vertical="center" wrapText="1" indent="1"/>
    </xf>
    <xf numFmtId="0" fontId="44" fillId="0" borderId="21" xfId="43" applyNumberFormat="1" applyFont="1" applyBorder="1" applyAlignment="1">
      <alignment horizontal="center"/>
    </xf>
    <xf numFmtId="0" fontId="47" fillId="0" borderId="20" xfId="0" applyFont="1" applyBorder="1" applyAlignment="1">
      <alignment horizontal="right" vertical="center"/>
    </xf>
    <xf numFmtId="0" fontId="47" fillId="0" borderId="21" xfId="0" applyFont="1" applyBorder="1" applyAlignment="1">
      <alignment horizontal="right" vertical="center"/>
    </xf>
    <xf numFmtId="0" fontId="38" fillId="26" borderId="20" xfId="0" applyFont="1" applyFill="1" applyBorder="1" applyAlignment="1">
      <alignment horizontal="left" vertical="center"/>
    </xf>
    <xf numFmtId="0" fontId="38" fillId="26" borderId="21" xfId="0" applyFont="1" applyFill="1" applyBorder="1" applyAlignment="1">
      <alignment vertical="center"/>
    </xf>
    <xf numFmtId="0" fontId="38" fillId="0" borderId="23" xfId="0" applyFont="1" applyFill="1" applyBorder="1" applyAlignment="1">
      <alignment horizontal="center" vertical="center"/>
    </xf>
    <xf numFmtId="43" fontId="58" fillId="0" borderId="17" xfId="28" applyFont="1" applyBorder="1" applyAlignment="1">
      <alignment vertical="center"/>
    </xf>
    <xf numFmtId="0" fontId="60" fillId="0" borderId="0" xfId="52" applyFont="1"/>
    <xf numFmtId="0" fontId="1" fillId="0" borderId="0" xfId="52" applyAlignment="1">
      <alignment horizontal="center"/>
    </xf>
    <xf numFmtId="0" fontId="1" fillId="0" borderId="0" xfId="52"/>
    <xf numFmtId="43" fontId="0" fillId="0" borderId="0" xfId="28" applyFont="1" applyAlignment="1">
      <alignment horizontal="center"/>
    </xf>
    <xf numFmtId="0" fontId="1" fillId="0" borderId="58" xfId="52" applyBorder="1"/>
    <xf numFmtId="0" fontId="1" fillId="0" borderId="59" xfId="52" applyBorder="1" applyAlignment="1">
      <alignment horizontal="center"/>
    </xf>
    <xf numFmtId="0" fontId="1" fillId="0" borderId="59" xfId="52" applyBorder="1"/>
    <xf numFmtId="43" fontId="0" fillId="0" borderId="59" xfId="28" applyFont="1" applyBorder="1" applyAlignment="1">
      <alignment horizontal="center"/>
    </xf>
    <xf numFmtId="0" fontId="1" fillId="0" borderId="60" xfId="52" applyBorder="1"/>
    <xf numFmtId="0" fontId="1" fillId="0" borderId="61" xfId="52" applyBorder="1"/>
    <xf numFmtId="0" fontId="61" fillId="0" borderId="0" xfId="52" applyFont="1" applyAlignment="1">
      <alignment horizontal="left"/>
    </xf>
    <xf numFmtId="43" fontId="0" fillId="0" borderId="0" xfId="28" applyFont="1" applyBorder="1" applyAlignment="1">
      <alignment horizontal="center"/>
    </xf>
    <xf numFmtId="0" fontId="1" fillId="0" borderId="62" xfId="52" applyBorder="1"/>
    <xf numFmtId="0" fontId="1" fillId="0" borderId="49" xfId="52" applyBorder="1" applyAlignment="1">
      <alignment horizontal="center"/>
    </xf>
    <xf numFmtId="0" fontId="60" fillId="0" borderId="49" xfId="52" applyFont="1" applyBorder="1" applyAlignment="1">
      <alignment horizontal="center"/>
    </xf>
    <xf numFmtId="43" fontId="24" fillId="27" borderId="49" xfId="28" applyFont="1" applyFill="1" applyBorder="1" applyAlignment="1">
      <alignment horizontal="center"/>
    </xf>
    <xf numFmtId="43" fontId="24" fillId="29" borderId="49" xfId="28" applyFont="1" applyFill="1" applyBorder="1" applyAlignment="1">
      <alignment horizontal="center"/>
    </xf>
    <xf numFmtId="0" fontId="24" fillId="0" borderId="57" xfId="52" applyFont="1" applyBorder="1" applyAlignment="1">
      <alignment horizontal="center"/>
    </xf>
    <xf numFmtId="0" fontId="62" fillId="0" borderId="50" xfId="52" applyFont="1" applyBorder="1"/>
    <xf numFmtId="43" fontId="0" fillId="0" borderId="50" xfId="28" applyFont="1" applyBorder="1" applyAlignment="1">
      <alignment vertical="center"/>
    </xf>
    <xf numFmtId="43" fontId="0" fillId="0" borderId="54" xfId="28" applyFont="1" applyBorder="1" applyAlignment="1">
      <alignment vertical="center"/>
    </xf>
    <xf numFmtId="0" fontId="24" fillId="0" borderId="63" xfId="52" applyFont="1" applyBorder="1" applyAlignment="1">
      <alignment horizontal="center"/>
    </xf>
    <xf numFmtId="0" fontId="62" fillId="0" borderId="6" xfId="52" applyFont="1" applyBorder="1"/>
    <xf numFmtId="43" fontId="0" fillId="0" borderId="6" xfId="28" applyFont="1" applyBorder="1" applyAlignment="1">
      <alignment vertical="center"/>
    </xf>
    <xf numFmtId="43" fontId="0" fillId="0" borderId="17" xfId="28" applyFont="1" applyBorder="1" applyAlignment="1">
      <alignment vertical="center"/>
    </xf>
    <xf numFmtId="0" fontId="24" fillId="0" borderId="64" xfId="52" applyFont="1" applyBorder="1" applyAlignment="1">
      <alignment horizontal="center"/>
    </xf>
    <xf numFmtId="0" fontId="62" fillId="0" borderId="65" xfId="52" applyFont="1" applyBorder="1"/>
    <xf numFmtId="43" fontId="0" fillId="0" borderId="65" xfId="28" applyFont="1" applyBorder="1" applyAlignment="1">
      <alignment vertical="center"/>
    </xf>
    <xf numFmtId="43" fontId="0" fillId="0" borderId="66" xfId="28" applyFont="1" applyBorder="1" applyAlignment="1">
      <alignment vertical="center"/>
    </xf>
    <xf numFmtId="0" fontId="42" fillId="0" borderId="67" xfId="52" applyFont="1" applyBorder="1" applyAlignment="1">
      <alignment horizontal="right"/>
    </xf>
    <xf numFmtId="43" fontId="60" fillId="0" borderId="67" xfId="28" applyFont="1" applyBorder="1" applyAlignment="1">
      <alignment horizontal="center"/>
    </xf>
    <xf numFmtId="43" fontId="60" fillId="28" borderId="67" xfId="28" applyFont="1" applyFill="1" applyBorder="1" applyAlignment="1">
      <alignment horizontal="center"/>
    </xf>
    <xf numFmtId="9" fontId="0" fillId="0" borderId="0" xfId="47" applyFont="1" applyBorder="1" applyAlignment="1">
      <alignment horizontal="center"/>
    </xf>
    <xf numFmtId="9" fontId="0" fillId="0" borderId="0" xfId="47" applyFont="1" applyBorder="1" applyAlignment="1">
      <alignment horizontal="center" vertical="center"/>
    </xf>
    <xf numFmtId="0" fontId="1" fillId="0" borderId="68" xfId="52" applyBorder="1"/>
    <xf numFmtId="0" fontId="1" fillId="0" borderId="69" xfId="52" applyBorder="1" applyAlignment="1">
      <alignment horizontal="center"/>
    </xf>
    <xf numFmtId="0" fontId="1" fillId="0" borderId="69" xfId="52" applyBorder="1"/>
    <xf numFmtId="43" fontId="0" fillId="0" borderId="69" xfId="28" applyFont="1" applyBorder="1" applyAlignment="1">
      <alignment horizontal="center"/>
    </xf>
    <xf numFmtId="0" fontId="1" fillId="0" borderId="70" xfId="52" applyBorder="1"/>
    <xf numFmtId="43" fontId="31" fillId="27" borderId="27" xfId="28" applyNumberFormat="1" applyFont="1" applyFill="1" applyBorder="1" applyAlignment="1">
      <alignment vertical="center" wrapText="1"/>
    </xf>
    <xf numFmtId="0" fontId="51" fillId="0" borderId="20" xfId="0" applyFont="1" applyBorder="1" applyAlignment="1">
      <alignment horizontal="left" vertical="center"/>
    </xf>
    <xf numFmtId="0" fontId="52" fillId="0" borderId="21" xfId="0" applyFont="1" applyBorder="1" applyAlignment="1">
      <alignment vertical="center"/>
    </xf>
    <xf numFmtId="0" fontId="41" fillId="0" borderId="20" xfId="0" applyFont="1" applyBorder="1" applyAlignment="1">
      <alignment horizontal="center" vertical="center"/>
    </xf>
    <xf numFmtId="0" fontId="40" fillId="0" borderId="21" xfId="0" applyFont="1" applyBorder="1" applyAlignment="1">
      <alignment horizontal="center" vertical="center"/>
    </xf>
    <xf numFmtId="0" fontId="40" fillId="0" borderId="18" xfId="0" applyFont="1" applyBorder="1" applyAlignment="1">
      <alignment horizontal="center" vertical="center"/>
    </xf>
    <xf numFmtId="0" fontId="42" fillId="0" borderId="38" xfId="0" applyFont="1" applyBorder="1" applyAlignment="1">
      <alignment horizontal="center" vertical="center"/>
    </xf>
    <xf numFmtId="0" fontId="42" fillId="0" borderId="29" xfId="0" applyFont="1" applyBorder="1" applyAlignment="1">
      <alignment horizontal="center" vertical="center"/>
    </xf>
    <xf numFmtId="0" fontId="40" fillId="0" borderId="23"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0" fillId="0" borderId="50" xfId="0" applyFont="1" applyFill="1" applyBorder="1" applyAlignment="1">
      <alignment horizontal="center" vertical="center" wrapText="1"/>
    </xf>
    <xf numFmtId="43" fontId="48" fillId="0" borderId="52" xfId="28" applyFont="1" applyFill="1" applyBorder="1" applyAlignment="1">
      <alignment horizontal="center" vertical="center"/>
    </xf>
    <xf numFmtId="43" fontId="48" fillId="0" borderId="53" xfId="28" applyFont="1" applyFill="1" applyBorder="1" applyAlignment="1">
      <alignment horizontal="center" vertical="center"/>
    </xf>
    <xf numFmtId="43" fontId="48" fillId="0" borderId="54" xfId="28" applyFont="1" applyFill="1" applyBorder="1" applyAlignment="1">
      <alignment horizontal="center" vertical="center"/>
    </xf>
    <xf numFmtId="0" fontId="37" fillId="0" borderId="20" xfId="0" applyFont="1" applyBorder="1" applyAlignment="1">
      <alignment horizontal="left" vertical="center"/>
    </xf>
    <xf numFmtId="0" fontId="40" fillId="0" borderId="21" xfId="0" applyFont="1" applyBorder="1" applyAlignment="1">
      <alignment vertical="center"/>
    </xf>
    <xf numFmtId="0" fontId="48" fillId="0" borderId="20" xfId="0" applyFont="1" applyBorder="1" applyAlignment="1">
      <alignment horizontal="left" vertical="center"/>
    </xf>
    <xf numFmtId="0" fontId="38" fillId="0" borderId="20" xfId="0" applyFont="1" applyBorder="1" applyAlignment="1">
      <alignment horizontal="left" vertical="center"/>
    </xf>
    <xf numFmtId="0" fontId="38" fillId="0" borderId="21" xfId="0" applyFont="1" applyBorder="1" applyAlignment="1">
      <alignment horizontal="left" vertical="center"/>
    </xf>
    <xf numFmtId="0" fontId="37" fillId="0" borderId="20" xfId="0" applyFont="1" applyBorder="1" applyAlignment="1">
      <alignment horizontal="right" vertical="center"/>
    </xf>
    <xf numFmtId="0" fontId="37" fillId="0" borderId="21" xfId="0" applyFont="1" applyBorder="1" applyAlignment="1">
      <alignment horizontal="right" vertical="center"/>
    </xf>
    <xf numFmtId="0" fontId="42" fillId="0" borderId="36" xfId="0" applyFont="1" applyBorder="1" applyAlignment="1">
      <alignment horizontal="center" vertical="center"/>
    </xf>
    <xf numFmtId="0" fontId="37" fillId="0" borderId="34" xfId="0" applyFont="1" applyBorder="1" applyAlignment="1">
      <alignment horizontal="right" vertical="center" wrapText="1"/>
    </xf>
    <xf numFmtId="0" fontId="43" fillId="0" borderId="11" xfId="0" applyFont="1" applyBorder="1" applyAlignment="1">
      <alignment horizontal="right" vertical="center" wrapText="1"/>
    </xf>
    <xf numFmtId="0" fontId="42" fillId="0" borderId="12" xfId="43" applyNumberFormat="1" applyFont="1" applyBorder="1" applyAlignment="1">
      <alignment horizontal="center" vertical="center"/>
    </xf>
    <xf numFmtId="0" fontId="42" fillId="0" borderId="14" xfId="43" applyNumberFormat="1" applyFont="1" applyBorder="1" applyAlignment="1">
      <alignment horizontal="center" vertical="center"/>
    </xf>
    <xf numFmtId="0" fontId="42" fillId="0" borderId="31" xfId="43" applyNumberFormat="1" applyFont="1" applyBorder="1" applyAlignment="1">
      <alignment horizontal="center" vertical="center"/>
    </xf>
    <xf numFmtId="0" fontId="40" fillId="0" borderId="39" xfId="43" applyNumberFormat="1" applyFont="1" applyBorder="1" applyAlignment="1">
      <alignment horizontal="left" vertical="center" wrapText="1" indent="1"/>
    </xf>
    <xf numFmtId="0" fontId="40" fillId="0" borderId="13" xfId="43" applyNumberFormat="1" applyFont="1" applyBorder="1" applyAlignment="1">
      <alignment horizontal="left" vertical="center" wrapText="1" indent="1"/>
    </xf>
    <xf numFmtId="0" fontId="40" fillId="0" borderId="47" xfId="43" applyNumberFormat="1" applyFont="1" applyBorder="1" applyAlignment="1">
      <alignment horizontal="left" vertical="center" wrapText="1" indent="1"/>
    </xf>
    <xf numFmtId="0" fontId="40" fillId="0" borderId="15" xfId="43" applyNumberFormat="1" applyFont="1" applyBorder="1" applyAlignment="1">
      <alignment horizontal="left" vertical="center" wrapText="1" indent="1"/>
    </xf>
    <xf numFmtId="0" fontId="40" fillId="0" borderId="39" xfId="0" applyFont="1" applyBorder="1" applyAlignment="1">
      <alignment horizontal="left" vertical="center" indent="1"/>
    </xf>
    <xf numFmtId="0" fontId="40" fillId="0" borderId="13" xfId="0" applyFont="1" applyBorder="1" applyAlignment="1">
      <alignment horizontal="left" vertical="center" indent="1"/>
    </xf>
    <xf numFmtId="0" fontId="40" fillId="0" borderId="40" xfId="0" applyFont="1" applyBorder="1" applyAlignment="1">
      <alignment horizontal="left" vertical="center" indent="1"/>
    </xf>
    <xf numFmtId="0" fontId="40" fillId="0" borderId="47" xfId="0" applyFont="1" applyBorder="1" applyAlignment="1">
      <alignment horizontal="left" vertical="center" indent="1"/>
    </xf>
    <xf numFmtId="0" fontId="40" fillId="0" borderId="15" xfId="0" applyFont="1" applyBorder="1" applyAlignment="1">
      <alignment horizontal="left" vertical="center" indent="1"/>
    </xf>
    <xf numFmtId="0" fontId="40" fillId="0" borderId="16" xfId="0" applyFont="1" applyBorder="1" applyAlignment="1">
      <alignment horizontal="left" vertical="center" indent="1"/>
    </xf>
    <xf numFmtId="0" fontId="44" fillId="0" borderId="20" xfId="43" applyNumberFormat="1" applyFont="1" applyBorder="1" applyAlignment="1">
      <alignment horizontal="center"/>
    </xf>
    <xf numFmtId="0" fontId="44" fillId="0" borderId="21" xfId="43" applyNumberFormat="1" applyFont="1" applyBorder="1" applyAlignment="1">
      <alignment horizontal="center"/>
    </xf>
    <xf numFmtId="0" fontId="44" fillId="0" borderId="20" xfId="0" applyFont="1" applyBorder="1" applyAlignment="1">
      <alignment horizontal="center"/>
    </xf>
    <xf numFmtId="0" fontId="44" fillId="0" borderId="21" xfId="0" applyFont="1" applyBorder="1" applyAlignment="1">
      <alignment horizontal="center"/>
    </xf>
    <xf numFmtId="0" fontId="44" fillId="0" borderId="37" xfId="0" applyFont="1" applyBorder="1" applyAlignment="1">
      <alignment horizontal="center"/>
    </xf>
    <xf numFmtId="0" fontId="1" fillId="0" borderId="24" xfId="43" applyNumberFormat="1" applyFont="1" applyBorder="1" applyAlignment="1">
      <alignment horizontal="center"/>
    </xf>
    <xf numFmtId="0" fontId="0" fillId="0" borderId="24" xfId="0" applyBorder="1" applyAlignment="1">
      <alignment horizontal="center"/>
    </xf>
    <xf numFmtId="168" fontId="45" fillId="0" borderId="38" xfId="43" applyNumberFormat="1" applyFont="1" applyBorder="1" applyAlignment="1">
      <alignment horizontal="center" vertical="top"/>
    </xf>
    <xf numFmtId="168" fontId="45" fillId="0" borderId="29" xfId="43" applyNumberFormat="1" applyFont="1" applyBorder="1" applyAlignment="1">
      <alignment horizontal="center" vertical="top"/>
    </xf>
    <xf numFmtId="0" fontId="46" fillId="0" borderId="38" xfId="0" applyFont="1" applyBorder="1" applyAlignment="1">
      <alignment horizontal="center" vertical="top"/>
    </xf>
    <xf numFmtId="0" fontId="46" fillId="0" borderId="29" xfId="0" applyFont="1" applyBorder="1" applyAlignment="1">
      <alignment horizontal="center" vertical="top"/>
    </xf>
    <xf numFmtId="0" fontId="46" fillId="0" borderId="48" xfId="0" applyFont="1" applyBorder="1" applyAlignment="1">
      <alignment horizontal="center" vertical="top"/>
    </xf>
    <xf numFmtId="0" fontId="1" fillId="0" borderId="13" xfId="43" applyNumberFormat="1" applyFont="1" applyBorder="1" applyAlignment="1">
      <alignment horizontal="left" vertical="justify" wrapText="1" indent="1"/>
    </xf>
    <xf numFmtId="0" fontId="1" fillId="0" borderId="0" xfId="43" applyNumberFormat="1" applyFont="1" applyAlignment="1">
      <alignment horizontal="left" vertical="justify" wrapText="1" indent="1"/>
    </xf>
    <xf numFmtId="0" fontId="1" fillId="0" borderId="0" xfId="43" applyNumberFormat="1" applyFont="1" applyBorder="1" applyAlignment="1">
      <alignment horizontal="left" vertical="justify" wrapText="1" indent="1"/>
    </xf>
    <xf numFmtId="0" fontId="24" fillId="0" borderId="0" xfId="43" applyNumberFormat="1" applyFont="1" applyFill="1" applyBorder="1" applyAlignment="1">
      <alignment horizontal="left" vertical="justify" wrapText="1" indent="1"/>
    </xf>
    <xf numFmtId="0" fontId="24" fillId="0" borderId="0" xfId="0" applyFont="1" applyFill="1" applyBorder="1" applyAlignment="1">
      <alignment horizontal="left" vertical="justify" wrapText="1" indent="1"/>
    </xf>
    <xf numFmtId="0" fontId="24" fillId="0" borderId="15" xfId="0" applyFont="1" applyBorder="1" applyAlignment="1">
      <alignment horizontal="center"/>
    </xf>
    <xf numFmtId="0" fontId="0" fillId="0" borderId="15" xfId="0" applyBorder="1" applyAlignment="1">
      <alignment horizontal="center"/>
    </xf>
    <xf numFmtId="0" fontId="48" fillId="0" borderId="20" xfId="0" applyFont="1" applyFill="1" applyBorder="1" applyAlignment="1">
      <alignment horizontal="left" vertical="center" wrapText="1"/>
    </xf>
    <xf numFmtId="0" fontId="48" fillId="0" borderId="21" xfId="0" applyFont="1" applyFill="1" applyBorder="1" applyAlignment="1">
      <alignment horizontal="left" vertical="center" wrapText="1"/>
    </xf>
    <xf numFmtId="0" fontId="48" fillId="0" borderId="18" xfId="0" applyFont="1" applyFill="1" applyBorder="1" applyAlignment="1">
      <alignment horizontal="left" vertical="center" wrapText="1"/>
    </xf>
    <xf numFmtId="0" fontId="47" fillId="0" borderId="20" xfId="0" applyFont="1" applyBorder="1" applyAlignment="1">
      <alignment horizontal="right" vertical="center"/>
    </xf>
    <xf numFmtId="0" fontId="47" fillId="0" borderId="21" xfId="0" applyFont="1" applyBorder="1" applyAlignment="1">
      <alignment horizontal="right" vertical="center"/>
    </xf>
    <xf numFmtId="0" fontId="54" fillId="27" borderId="20" xfId="0" applyFont="1" applyFill="1" applyBorder="1" applyAlignment="1">
      <alignment horizontal="left" vertical="center" wrapText="1"/>
    </xf>
    <xf numFmtId="0" fontId="55" fillId="27" borderId="21" xfId="0" applyFont="1" applyFill="1" applyBorder="1" applyAlignment="1">
      <alignment horizontal="left" vertical="center" wrapText="1"/>
    </xf>
    <xf numFmtId="0" fontId="55" fillId="27" borderId="18" xfId="0" applyFont="1" applyFill="1" applyBorder="1" applyAlignment="1">
      <alignment horizontal="left" vertical="center" wrapText="1"/>
    </xf>
    <xf numFmtId="0" fontId="40" fillId="0" borderId="21" xfId="0" applyFont="1" applyBorder="1" applyAlignment="1">
      <alignment horizontal="left" vertical="center"/>
    </xf>
    <xf numFmtId="0" fontId="0" fillId="0" borderId="21" xfId="0" applyBorder="1" applyAlignment="1">
      <alignment vertical="center"/>
    </xf>
    <xf numFmtId="0" fontId="39" fillId="0" borderId="20" xfId="0" applyFont="1" applyBorder="1" applyAlignment="1">
      <alignment horizontal="left" vertical="center"/>
    </xf>
    <xf numFmtId="0" fontId="27" fillId="22" borderId="20" xfId="43" applyNumberFormat="1" applyFont="1" applyFill="1" applyBorder="1" applyAlignment="1">
      <alignment horizontal="center" vertical="center" wrapText="1"/>
    </xf>
    <xf numFmtId="0" fontId="27" fillId="22" borderId="21" xfId="43" applyNumberFormat="1" applyFont="1" applyFill="1" applyBorder="1" applyAlignment="1">
      <alignment horizontal="center" vertical="center" wrapText="1"/>
    </xf>
    <xf numFmtId="0" fontId="1" fillId="0" borderId="31" xfId="43" applyNumberFormat="1" applyFont="1" applyBorder="1" applyAlignment="1">
      <alignment horizontal="center" vertical="center"/>
    </xf>
    <xf numFmtId="0" fontId="1" fillId="0" borderId="15" xfId="43" applyNumberFormat="1" applyFont="1" applyBorder="1" applyAlignment="1">
      <alignment horizontal="center" vertical="center"/>
    </xf>
    <xf numFmtId="0" fontId="1" fillId="0" borderId="15" xfId="43" applyNumberFormat="1" applyFont="1" applyBorder="1" applyAlignment="1">
      <alignment vertical="center"/>
    </xf>
    <xf numFmtId="0" fontId="37" fillId="0" borderId="21" xfId="0" applyFont="1" applyBorder="1" applyAlignment="1">
      <alignment vertical="center"/>
    </xf>
    <xf numFmtId="0" fontId="38" fillId="0" borderId="21" xfId="0" applyFont="1" applyBorder="1" applyAlignment="1">
      <alignment vertical="center"/>
    </xf>
    <xf numFmtId="0" fontId="38" fillId="26" borderId="20" xfId="0" applyFont="1" applyFill="1" applyBorder="1" applyAlignment="1">
      <alignment horizontal="left" vertical="center"/>
    </xf>
    <xf numFmtId="0" fontId="38" fillId="26" borderId="21" xfId="0" applyFont="1" applyFill="1" applyBorder="1" applyAlignment="1">
      <alignment vertical="center"/>
    </xf>
    <xf numFmtId="0" fontId="38" fillId="0" borderId="23" xfId="0" applyFont="1" applyFill="1" applyBorder="1" applyAlignment="1">
      <alignment horizontal="center" vertical="center"/>
    </xf>
    <xf numFmtId="0" fontId="38" fillId="0" borderId="51" xfId="0" applyFont="1" applyFill="1" applyBorder="1" applyAlignment="1">
      <alignment horizontal="center" vertical="center"/>
    </xf>
    <xf numFmtId="0" fontId="38" fillId="0" borderId="50" xfId="0" applyFont="1" applyFill="1" applyBorder="1" applyAlignment="1">
      <alignment horizontal="center" vertical="center"/>
    </xf>
    <xf numFmtId="1" fontId="38" fillId="0" borderId="23" xfId="0" applyNumberFormat="1" applyFont="1" applyFill="1" applyBorder="1" applyAlignment="1">
      <alignment horizontal="center" vertical="center"/>
    </xf>
    <xf numFmtId="1" fontId="38" fillId="0" borderId="51" xfId="0" applyNumberFormat="1" applyFont="1" applyFill="1" applyBorder="1" applyAlignment="1">
      <alignment horizontal="center" vertical="center"/>
    </xf>
    <xf numFmtId="1" fontId="38" fillId="0" borderId="50" xfId="0" applyNumberFormat="1" applyFont="1" applyFill="1" applyBorder="1" applyAlignment="1">
      <alignment horizontal="center" vertical="center"/>
    </xf>
    <xf numFmtId="0" fontId="59" fillId="0" borderId="12" xfId="43" applyNumberFormat="1" applyFont="1" applyBorder="1" applyAlignment="1">
      <alignment horizontal="center" vertical="center"/>
    </xf>
    <xf numFmtId="0" fontId="59" fillId="0" borderId="13" xfId="43" applyNumberFormat="1" applyFont="1" applyBorder="1" applyAlignment="1">
      <alignment horizontal="center" vertical="center"/>
    </xf>
    <xf numFmtId="0" fontId="59" fillId="0" borderId="40" xfId="43" applyNumberFormat="1" applyFont="1" applyBorder="1" applyAlignment="1">
      <alignment horizontal="center" vertical="center"/>
    </xf>
    <xf numFmtId="0" fontId="59" fillId="0" borderId="14" xfId="43" applyNumberFormat="1" applyFont="1" applyBorder="1" applyAlignment="1">
      <alignment horizontal="center" vertical="center"/>
    </xf>
    <xf numFmtId="0" fontId="59" fillId="0" borderId="0" xfId="43" applyNumberFormat="1" applyFont="1" applyBorder="1" applyAlignment="1">
      <alignment horizontal="center" vertical="center"/>
    </xf>
    <xf numFmtId="0" fontId="59" fillId="0" borderId="28" xfId="43" applyNumberFormat="1" applyFont="1" applyBorder="1" applyAlignment="1">
      <alignment horizontal="center" vertical="center"/>
    </xf>
    <xf numFmtId="0" fontId="59" fillId="0" borderId="31" xfId="43" applyNumberFormat="1" applyFont="1" applyBorder="1" applyAlignment="1">
      <alignment horizontal="center" vertical="center"/>
    </xf>
    <xf numFmtId="0" fontId="59" fillId="0" borderId="15" xfId="43" applyNumberFormat="1" applyFont="1" applyBorder="1" applyAlignment="1">
      <alignment horizontal="center" vertical="center"/>
    </xf>
    <xf numFmtId="0" fontId="59" fillId="0" borderId="16" xfId="43" applyNumberFormat="1" applyFont="1" applyBorder="1" applyAlignment="1">
      <alignment horizontal="center" vertical="center"/>
    </xf>
    <xf numFmtId="169" fontId="27" fillId="0" borderId="15" xfId="43" applyNumberFormat="1" applyFont="1" applyBorder="1" applyAlignment="1">
      <alignment horizontal="left"/>
    </xf>
    <xf numFmtId="169" fontId="0" fillId="0" borderId="15" xfId="0" applyNumberFormat="1" applyBorder="1" applyAlignment="1"/>
    <xf numFmtId="0" fontId="33" fillId="0" borderId="21" xfId="43" applyNumberFormat="1" applyFont="1" applyBorder="1" applyAlignment="1">
      <alignment horizontal="center" vertical="center"/>
    </xf>
    <xf numFmtId="0" fontId="33" fillId="0" borderId="37" xfId="43" applyNumberFormat="1" applyFont="1" applyBorder="1" applyAlignment="1">
      <alignment horizontal="center" vertical="center"/>
    </xf>
    <xf numFmtId="166" fontId="23" fillId="26" borderId="43" xfId="43" applyFont="1" applyFill="1" applyBorder="1" applyAlignment="1">
      <alignment horizontal="center" vertical="center" wrapText="1"/>
    </xf>
    <xf numFmtId="0" fontId="0" fillId="0" borderId="24" xfId="0" applyBorder="1" applyAlignment="1"/>
    <xf numFmtId="0" fontId="0" fillId="0" borderId="22" xfId="0" applyBorder="1" applyAlignment="1"/>
    <xf numFmtId="0" fontId="0" fillId="0" borderId="41" xfId="0" applyBorder="1" applyAlignment="1"/>
    <xf numFmtId="0" fontId="0" fillId="0" borderId="0" xfId="0" applyBorder="1" applyAlignment="1"/>
    <xf numFmtId="0" fontId="0" fillId="0" borderId="30" xfId="0" applyBorder="1" applyAlignment="1"/>
    <xf numFmtId="0" fontId="0" fillId="0" borderId="47" xfId="0" applyBorder="1" applyAlignment="1"/>
    <xf numFmtId="0" fontId="0" fillId="0" borderId="15" xfId="0" applyBorder="1" applyAlignment="1"/>
    <xf numFmtId="0" fontId="0" fillId="0" borderId="32" xfId="0" applyBorder="1" applyAlignment="1"/>
    <xf numFmtId="0" fontId="0" fillId="0" borderId="43" xfId="0" applyBorder="1" applyAlignment="1"/>
    <xf numFmtId="0" fontId="0" fillId="27" borderId="0" xfId="0" applyFill="1" applyBorder="1" applyAlignment="1"/>
    <xf numFmtId="0" fontId="0" fillId="27" borderId="0" xfId="0" applyFill="1" applyAlignment="1"/>
    <xf numFmtId="0" fontId="0" fillId="27" borderId="42" xfId="0" applyFill="1" applyBorder="1" applyAlignment="1"/>
    <xf numFmtId="168" fontId="47" fillId="0" borderId="44" xfId="43" applyNumberFormat="1" applyFont="1" applyBorder="1" applyAlignment="1">
      <alignment horizontal="center" vertical="center"/>
    </xf>
    <xf numFmtId="168" fontId="53" fillId="0" borderId="45" xfId="0" applyNumberFormat="1" applyFont="1" applyBorder="1" applyAlignment="1">
      <alignment vertical="center"/>
    </xf>
    <xf numFmtId="165" fontId="28" fillId="0" borderId="21" xfId="43" applyNumberFormat="1" applyFont="1" applyBorder="1" applyAlignment="1">
      <alignment horizontal="center"/>
    </xf>
    <xf numFmtId="0" fontId="0" fillId="0" borderId="37" xfId="0" applyBorder="1" applyAlignment="1"/>
    <xf numFmtId="0" fontId="56" fillId="0" borderId="13" xfId="43" applyNumberFormat="1" applyFont="1" applyBorder="1" applyAlignment="1">
      <alignment horizontal="center" vertical="center" wrapText="1"/>
    </xf>
    <xf numFmtId="0" fontId="56" fillId="0" borderId="15" xfId="43" applyNumberFormat="1" applyFont="1" applyBorder="1" applyAlignment="1">
      <alignment horizontal="center" vertical="center" wrapText="1"/>
    </xf>
    <xf numFmtId="0" fontId="24" fillId="0" borderId="15" xfId="43" applyNumberFormat="1" applyFont="1" applyFill="1" applyBorder="1" applyAlignment="1">
      <alignment horizontal="center" vertical="center"/>
    </xf>
    <xf numFmtId="0" fontId="24" fillId="0" borderId="21" xfId="43" applyNumberFormat="1" applyFont="1" applyFill="1" applyBorder="1" applyAlignment="1">
      <alignment horizontal="center" vertical="center"/>
    </xf>
    <xf numFmtId="0" fontId="24" fillId="0" borderId="37" xfId="43" applyNumberFormat="1" applyFont="1" applyFill="1" applyBorder="1" applyAlignment="1">
      <alignment horizontal="center" vertical="center"/>
    </xf>
    <xf numFmtId="166" fontId="63" fillId="0" borderId="12" xfId="43" applyFont="1" applyBorder="1" applyAlignment="1">
      <alignment horizontal="center" vertical="center" wrapText="1"/>
    </xf>
    <xf numFmtId="166" fontId="63" fillId="0" borderId="13" xfId="43" applyFont="1" applyBorder="1" applyAlignment="1">
      <alignment horizontal="center" vertical="center" wrapText="1"/>
    </xf>
    <xf numFmtId="166" fontId="63" fillId="0" borderId="40" xfId="43" applyFont="1" applyBorder="1" applyAlignment="1">
      <alignment horizontal="center" vertical="center" wrapText="1"/>
    </xf>
    <xf numFmtId="166" fontId="63" fillId="0" borderId="14" xfId="43" applyFont="1" applyBorder="1" applyAlignment="1">
      <alignment horizontal="center" vertical="center" wrapText="1"/>
    </xf>
    <xf numFmtId="166" fontId="63" fillId="0" borderId="0" xfId="43" applyFont="1" applyBorder="1" applyAlignment="1">
      <alignment horizontal="center" vertical="center" wrapText="1"/>
    </xf>
    <xf numFmtId="166" fontId="63" fillId="0" borderId="28" xfId="43" applyFont="1" applyBorder="1" applyAlignment="1">
      <alignment horizontal="center" vertical="center" wrapText="1"/>
    </xf>
    <xf numFmtId="166" fontId="63" fillId="0" borderId="71" xfId="43" applyFont="1" applyBorder="1" applyAlignment="1">
      <alignment horizontal="center" vertical="center" wrapText="1"/>
    </xf>
    <xf numFmtId="166" fontId="63" fillId="0" borderId="42" xfId="43" applyFont="1" applyBorder="1" applyAlignment="1">
      <alignment horizontal="center" vertical="center" wrapText="1"/>
    </xf>
    <xf numFmtId="166" fontId="63" fillId="0" borderId="72" xfId="43" applyFont="1" applyBorder="1" applyAlignment="1">
      <alignment horizontal="center" vertical="center" wrapText="1"/>
    </xf>
    <xf numFmtId="0" fontId="37" fillId="0" borderId="55" xfId="0" applyFont="1" applyFill="1" applyBorder="1" applyAlignment="1">
      <alignment horizontal="center" vertical="center"/>
    </xf>
    <xf numFmtId="0" fontId="37" fillId="0" borderId="56" xfId="0" applyFont="1" applyFill="1" applyBorder="1" applyAlignment="1">
      <alignment horizontal="center" vertical="center"/>
    </xf>
    <xf numFmtId="0" fontId="37" fillId="0" borderId="57" xfId="0" applyFont="1" applyFill="1" applyBorder="1" applyAlignment="1">
      <alignment horizontal="center" vertical="center"/>
    </xf>
    <xf numFmtId="0" fontId="0" fillId="27" borderId="30" xfId="0" applyFill="1" applyBorder="1" applyAlignment="1"/>
    <xf numFmtId="0" fontId="0" fillId="27" borderId="46" xfId="0" applyFill="1" applyBorder="1" applyAlignment="1"/>
    <xf numFmtId="166" fontId="61" fillId="0" borderId="0" xfId="43" applyFont="1" applyBorder="1" applyAlignment="1">
      <alignment horizontal="center" vertical="center" wrapText="1"/>
    </xf>
    <xf numFmtId="166" fontId="61" fillId="0" borderId="42" xfId="43" applyFont="1" applyBorder="1" applyAlignment="1">
      <alignment horizontal="center" vertical="center" wrapText="1"/>
    </xf>
    <xf numFmtId="0" fontId="60" fillId="0" borderId="0" xfId="52" applyFont="1" applyAlignment="1">
      <alignment horizontal="left" wrapText="1"/>
    </xf>
    <xf numFmtId="9" fontId="0" fillId="0" borderId="0" xfId="53" applyFont="1" applyBorder="1" applyAlignment="1">
      <alignment horizontal="center"/>
    </xf>
    <xf numFmtId="0" fontId="1" fillId="0" borderId="0" xfId="52" applyBorder="1"/>
    <xf numFmtId="0" fontId="1" fillId="0" borderId="0" xfId="52" applyBorder="1" applyAlignment="1">
      <alignment horizontal="center"/>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urrency 2" xfId="30" xr:uid="{00000000-0005-0000-0000-00001D000000}"/>
    <cellStyle name="Explanatory Text" xfId="31" builtinId="53" customBuiltin="1"/>
    <cellStyle name="Good" xfId="32" builtinId="26" customBuiltin="1"/>
    <cellStyle name="Grey"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Input" xfId="38" builtinId="20" customBuiltin="1"/>
    <cellStyle name="Input [yellow]" xfId="39" xr:uid="{00000000-0005-0000-0000-000026000000}"/>
    <cellStyle name="Linked Cell" xfId="40" builtinId="24" customBuiltin="1"/>
    <cellStyle name="Neutral" xfId="41" builtinId="28" customBuiltin="1"/>
    <cellStyle name="Normal" xfId="0" builtinId="0"/>
    <cellStyle name="Normal - Style1" xfId="42" xr:uid="{00000000-0005-0000-0000-00002A000000}"/>
    <cellStyle name="Normal 2" xfId="52" xr:uid="{50C44B99-2210-40C4-9B59-6013A2658FC8}"/>
    <cellStyle name="Normal_CDOF-EN-F-07-001 Technical Purchase Requisition Form_ENGG-00520-WAREHOUSE FLOORING REPAIR" xfId="43" xr:uid="{00000000-0005-0000-0000-00002B000000}"/>
    <cellStyle name="Note" xfId="44" builtinId="10" customBuiltin="1"/>
    <cellStyle name="Output" xfId="45" builtinId="21" customBuiltin="1"/>
    <cellStyle name="Percent" xfId="53" builtinId="5"/>
    <cellStyle name="Percent [2]" xfId="46" xr:uid="{00000000-0005-0000-0000-00002E000000}"/>
    <cellStyle name="Percent 2" xfId="47" xr:uid="{00000000-0005-0000-0000-00002F000000}"/>
    <cellStyle name="Style 1" xfId="48" xr:uid="{00000000-0005-0000-0000-000030000000}"/>
    <cellStyle name="Title" xfId="49" builtinId="15" customBuiltin="1"/>
    <cellStyle name="Total" xfId="50" builtinId="25" customBuiltin="1"/>
    <cellStyle name="Warning Text" xfId="51" builtinId="11" customBuiltin="1"/>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35944</xdr:colOff>
      <xdr:row>0</xdr:row>
      <xdr:rowOff>0</xdr:rowOff>
    </xdr:from>
    <xdr:to>
      <xdr:col>4</xdr:col>
      <xdr:colOff>0</xdr:colOff>
      <xdr:row>3</xdr:row>
      <xdr:rowOff>179716</xdr:rowOff>
    </xdr:to>
    <xdr:pic>
      <xdr:nvPicPr>
        <xdr:cNvPr id="2" name="Picture 114" descr="CorpID_Horz_B&amp;W">
          <a:extLst>
            <a:ext uri="{FF2B5EF4-FFF2-40B4-BE49-F238E27FC236}">
              <a16:creationId xmlns:a16="http://schemas.microsoft.com/office/drawing/2014/main" id="{90016D4A-4929-48F2-99EE-1ECE4FD96F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719" y="0"/>
          <a:ext cx="3126356" cy="751216"/>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35944</xdr:colOff>
      <xdr:row>0</xdr:row>
      <xdr:rowOff>0</xdr:rowOff>
    </xdr:from>
    <xdr:to>
      <xdr:col>4</xdr:col>
      <xdr:colOff>0</xdr:colOff>
      <xdr:row>3</xdr:row>
      <xdr:rowOff>179716</xdr:rowOff>
    </xdr:to>
    <xdr:pic>
      <xdr:nvPicPr>
        <xdr:cNvPr id="2" name="Picture 114" descr="CorpID_Horz_B&amp;W">
          <a:extLst>
            <a:ext uri="{FF2B5EF4-FFF2-40B4-BE49-F238E27FC236}">
              <a16:creationId xmlns:a16="http://schemas.microsoft.com/office/drawing/2014/main" id="{AE1D374A-A407-44A1-BF3F-E7017F7348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719" y="0"/>
          <a:ext cx="3126356" cy="751216"/>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gmtnws01\CMMS--E--SHARED%20FOLDER\Documents%20and%20Settings\LagascaEO\Local%20Settings\Temporary%20Internet%20Files\OLK1\CAPEX%20-%20DCF-ROR%20(BOTTLE%20RINSER%20@12%25)%2050%25%20attain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ror compressed form"/>
      <sheetName val="Sheet5"/>
      <sheetName val="financials"/>
      <sheetName val="OPTION2-FROM RICO"/>
      <sheetName val="Sheet7"/>
      <sheetName val="Sheet8"/>
      <sheetName val="Sheet9"/>
      <sheetName val="Sheet10"/>
      <sheetName val="Sheet11"/>
      <sheetName val="Sheet12"/>
      <sheetName val="Sheet13"/>
      <sheetName val="Sheet14"/>
      <sheetName val="Sheet15"/>
      <sheetName val="Sheet16"/>
    </sheetNames>
    <sheetDataSet>
      <sheetData sheetId="0"/>
      <sheetData sheetId="1">
        <row r="1">
          <cell r="B1" t="str">
            <v>No</v>
          </cell>
        </row>
        <row r="2">
          <cell r="A2">
            <v>37257</v>
          </cell>
          <cell r="B2">
            <v>1</v>
          </cell>
        </row>
        <row r="3">
          <cell r="A3">
            <v>37288</v>
          </cell>
          <cell r="B3">
            <v>2</v>
          </cell>
        </row>
        <row r="4">
          <cell r="A4">
            <v>37316</v>
          </cell>
          <cell r="B4">
            <v>3</v>
          </cell>
        </row>
        <row r="5">
          <cell r="A5">
            <v>37347</v>
          </cell>
          <cell r="B5">
            <v>4</v>
          </cell>
        </row>
        <row r="6">
          <cell r="A6">
            <v>37377</v>
          </cell>
          <cell r="B6">
            <v>5</v>
          </cell>
        </row>
        <row r="7">
          <cell r="A7">
            <v>37408</v>
          </cell>
          <cell r="B7">
            <v>6</v>
          </cell>
        </row>
        <row r="8">
          <cell r="A8">
            <v>37438</v>
          </cell>
          <cell r="B8">
            <v>7</v>
          </cell>
        </row>
        <row r="9">
          <cell r="A9">
            <v>37469</v>
          </cell>
          <cell r="B9">
            <v>8</v>
          </cell>
        </row>
        <row r="10">
          <cell r="A10">
            <v>37500</v>
          </cell>
          <cell r="B10">
            <v>9</v>
          </cell>
        </row>
        <row r="11">
          <cell r="A11">
            <v>37530</v>
          </cell>
          <cell r="B11">
            <v>10</v>
          </cell>
        </row>
        <row r="12">
          <cell r="A12">
            <v>37561</v>
          </cell>
          <cell r="B12">
            <v>11</v>
          </cell>
        </row>
        <row r="13">
          <cell r="A13">
            <v>37591</v>
          </cell>
          <cell r="B13">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FDA74-E63E-455A-B83F-3B31E159677F}">
  <dimension ref="A1:AI83"/>
  <sheetViews>
    <sheetView showGridLines="0" view="pageBreakPreview" zoomScale="55" zoomScaleNormal="100" zoomScaleSheetLayoutView="55" workbookViewId="0">
      <pane xSplit="5" ySplit="10" topLeftCell="F23" activePane="bottomRight" state="frozen"/>
      <selection pane="topRight" activeCell="F1" sqref="F1"/>
      <selection pane="bottomLeft" activeCell="A11" sqref="A11"/>
      <selection pane="bottomRight" activeCell="H1" sqref="H1:AD5"/>
    </sheetView>
  </sheetViews>
  <sheetFormatPr defaultColWidth="3.5703125" defaultRowHeight="12.75"/>
  <cols>
    <col min="1" max="1" width="1.5703125" style="2" customWidth="1"/>
    <col min="2" max="2" width="7.85546875" style="2" customWidth="1"/>
    <col min="3" max="3" width="12.140625" style="2" customWidth="1"/>
    <col min="4" max="4" width="27.42578125" style="2" customWidth="1"/>
    <col min="5" max="5" width="53" style="2" customWidth="1"/>
    <col min="6" max="7" width="9" style="2" customWidth="1"/>
    <col min="8" max="8" width="11.5703125" style="2" customWidth="1"/>
    <col min="9" max="9" width="16.28515625" style="2" customWidth="1"/>
    <col min="10" max="10" width="22.28515625" style="2" customWidth="1"/>
    <col min="11" max="12" width="9" style="2" customWidth="1"/>
    <col min="13" max="13" width="11.5703125" style="2" customWidth="1"/>
    <col min="14" max="14" width="16.28515625" style="2" customWidth="1"/>
    <col min="15" max="15" width="22.28515625" style="2" customWidth="1"/>
    <col min="16" max="17" width="9" style="2" customWidth="1"/>
    <col min="18" max="18" width="11.5703125" style="2" customWidth="1"/>
    <col min="19" max="19" width="16.28515625" style="2" customWidth="1"/>
    <col min="20" max="20" width="22.28515625" style="2" customWidth="1"/>
    <col min="21" max="22" width="9" style="2" customWidth="1"/>
    <col min="23" max="23" width="11.5703125" style="2" customWidth="1"/>
    <col min="24" max="24" width="16.28515625" style="2" customWidth="1"/>
    <col min="25" max="25" width="22.28515625" style="2" customWidth="1"/>
    <col min="26" max="27" width="9" style="2" customWidth="1"/>
    <col min="28" max="28" width="11.5703125" style="2" customWidth="1"/>
    <col min="29" max="29" width="16.28515625" style="2" customWidth="1"/>
    <col min="30" max="30" width="22.28515625" style="2" customWidth="1"/>
    <col min="31" max="31" width="4.5703125" style="2" customWidth="1"/>
    <col min="32" max="32" width="15.42578125" style="1" customWidth="1"/>
    <col min="33" max="33" width="4.7109375" style="1" customWidth="1"/>
    <col min="34" max="35" width="3.5703125" style="1" customWidth="1"/>
    <col min="36" max="16384" width="3.5703125" style="2"/>
  </cols>
  <sheetData>
    <row r="1" spans="2:35" ht="15" customHeight="1">
      <c r="B1" s="264"/>
      <c r="C1" s="265"/>
      <c r="D1" s="266"/>
      <c r="E1" s="273"/>
      <c r="F1" s="265"/>
      <c r="G1" s="265"/>
      <c r="H1" s="286" t="s">
        <v>91</v>
      </c>
      <c r="I1" s="287"/>
      <c r="J1" s="287"/>
      <c r="K1" s="287"/>
      <c r="L1" s="287"/>
      <c r="M1" s="287"/>
      <c r="N1" s="287"/>
      <c r="O1" s="287"/>
      <c r="P1" s="287"/>
      <c r="Q1" s="287"/>
      <c r="R1" s="287"/>
      <c r="S1" s="287"/>
      <c r="T1" s="287"/>
      <c r="U1" s="287"/>
      <c r="V1" s="287"/>
      <c r="W1" s="287"/>
      <c r="X1" s="287"/>
      <c r="Y1" s="287"/>
      <c r="Z1" s="287"/>
      <c r="AA1" s="287"/>
      <c r="AB1" s="287"/>
      <c r="AC1" s="287"/>
      <c r="AD1" s="288"/>
      <c r="AE1" s="1"/>
      <c r="AG1" s="2"/>
      <c r="AH1" s="2"/>
      <c r="AI1" s="2"/>
    </row>
    <row r="2" spans="2:35" s="4" customFormat="1" ht="15" customHeight="1">
      <c r="B2" s="267"/>
      <c r="C2" s="268"/>
      <c r="D2" s="269"/>
      <c r="E2" s="270"/>
      <c r="F2" s="271"/>
      <c r="G2" s="271"/>
      <c r="H2" s="289"/>
      <c r="I2" s="290"/>
      <c r="J2" s="290"/>
      <c r="K2" s="290"/>
      <c r="L2" s="290"/>
      <c r="M2" s="290"/>
      <c r="N2" s="290"/>
      <c r="O2" s="290"/>
      <c r="P2" s="290"/>
      <c r="Q2" s="290"/>
      <c r="R2" s="290"/>
      <c r="S2" s="290"/>
      <c r="T2" s="290"/>
      <c r="U2" s="290"/>
      <c r="V2" s="290"/>
      <c r="W2" s="290"/>
      <c r="X2" s="290"/>
      <c r="Y2" s="290"/>
      <c r="Z2" s="290"/>
      <c r="AA2" s="290"/>
      <c r="AB2" s="290"/>
      <c r="AC2" s="290"/>
      <c r="AD2" s="291"/>
      <c r="AE2" s="3"/>
      <c r="AF2" s="3"/>
    </row>
    <row r="3" spans="2:35" s="4" customFormat="1" ht="15" customHeight="1">
      <c r="B3" s="267"/>
      <c r="C3" s="268"/>
      <c r="D3" s="269"/>
      <c r="E3" s="274"/>
      <c r="F3" s="275"/>
      <c r="G3" s="274"/>
      <c r="H3" s="289"/>
      <c r="I3" s="290"/>
      <c r="J3" s="290"/>
      <c r="K3" s="290"/>
      <c r="L3" s="290"/>
      <c r="M3" s="290"/>
      <c r="N3" s="290"/>
      <c r="O3" s="290"/>
      <c r="P3" s="290"/>
      <c r="Q3" s="290"/>
      <c r="R3" s="290"/>
      <c r="S3" s="290"/>
      <c r="T3" s="290"/>
      <c r="U3" s="290"/>
      <c r="V3" s="290"/>
      <c r="W3" s="290"/>
      <c r="X3" s="290"/>
      <c r="Y3" s="290"/>
      <c r="Z3" s="290"/>
      <c r="AA3" s="290"/>
      <c r="AB3" s="290"/>
      <c r="AC3" s="290"/>
      <c r="AD3" s="291"/>
      <c r="AE3" s="3"/>
      <c r="AF3" s="3"/>
    </row>
    <row r="4" spans="2:35" s="4" customFormat="1" ht="15" customHeight="1" thickBot="1">
      <c r="B4" s="270"/>
      <c r="C4" s="271"/>
      <c r="D4" s="272"/>
      <c r="E4" s="276"/>
      <c r="F4" s="276"/>
      <c r="G4" s="276"/>
      <c r="H4" s="289"/>
      <c r="I4" s="290"/>
      <c r="J4" s="290"/>
      <c r="K4" s="290"/>
      <c r="L4" s="290"/>
      <c r="M4" s="290"/>
      <c r="N4" s="290"/>
      <c r="O4" s="290"/>
      <c r="P4" s="290"/>
      <c r="Q4" s="290"/>
      <c r="R4" s="290"/>
      <c r="S4" s="290"/>
      <c r="T4" s="290"/>
      <c r="U4" s="290"/>
      <c r="V4" s="290"/>
      <c r="W4" s="290"/>
      <c r="X4" s="290"/>
      <c r="Y4" s="290"/>
      <c r="Z4" s="290"/>
      <c r="AA4" s="290"/>
      <c r="AB4" s="290"/>
      <c r="AC4" s="290"/>
      <c r="AD4" s="291"/>
      <c r="AE4" s="3"/>
      <c r="AF4" s="3"/>
    </row>
    <row r="5" spans="2:35" s="4" customFormat="1" ht="10.5" customHeight="1" thickBot="1">
      <c r="H5" s="292"/>
      <c r="I5" s="293"/>
      <c r="J5" s="293"/>
      <c r="K5" s="293"/>
      <c r="L5" s="293"/>
      <c r="M5" s="293"/>
      <c r="N5" s="293"/>
      <c r="O5" s="293"/>
      <c r="P5" s="293"/>
      <c r="Q5" s="293"/>
      <c r="R5" s="293"/>
      <c r="S5" s="293"/>
      <c r="T5" s="293"/>
      <c r="U5" s="293"/>
      <c r="V5" s="293"/>
      <c r="W5" s="293"/>
      <c r="X5" s="293"/>
      <c r="Y5" s="293"/>
      <c r="Z5" s="293"/>
      <c r="AA5" s="293"/>
      <c r="AB5" s="293"/>
      <c r="AC5" s="293"/>
      <c r="AD5" s="294"/>
      <c r="AF5" s="3"/>
      <c r="AG5" s="3"/>
      <c r="AH5" s="3"/>
      <c r="AI5" s="3"/>
    </row>
    <row r="6" spans="2:35" s="8" customFormat="1" ht="17.25" customHeight="1">
      <c r="B6" s="5" t="s">
        <v>0</v>
      </c>
      <c r="C6" s="6"/>
      <c r="D6" s="281" t="s">
        <v>53</v>
      </c>
      <c r="E6" s="281"/>
      <c r="F6" s="105"/>
      <c r="G6" s="105"/>
      <c r="H6" s="7" t="s">
        <v>1</v>
      </c>
      <c r="I6" s="277">
        <f ca="1">NOW()</f>
        <v>44411.709525810184</v>
      </c>
      <c r="J6" s="278"/>
      <c r="K6" s="251" t="s">
        <v>70</v>
      </c>
      <c r="L6" s="252"/>
      <c r="M6" s="252"/>
      <c r="N6" s="252"/>
      <c r="O6" s="253"/>
      <c r="P6" s="251" t="s">
        <v>72</v>
      </c>
      <c r="Q6" s="252"/>
      <c r="R6" s="252"/>
      <c r="S6" s="252"/>
      <c r="T6" s="253"/>
      <c r="U6" s="251" t="s">
        <v>73</v>
      </c>
      <c r="V6" s="252"/>
      <c r="W6" s="252"/>
      <c r="X6" s="252"/>
      <c r="Y6" s="253"/>
      <c r="Z6" s="251" t="s">
        <v>74</v>
      </c>
      <c r="AA6" s="252"/>
      <c r="AB6" s="252"/>
      <c r="AC6" s="252"/>
      <c r="AD6" s="253"/>
      <c r="AF6" s="26"/>
      <c r="AG6" s="9"/>
      <c r="AH6" s="9"/>
      <c r="AI6" s="9"/>
    </row>
    <row r="7" spans="2:35" s="8" customFormat="1" ht="27.75" customHeight="1">
      <c r="B7" s="10"/>
      <c r="C7" s="11"/>
      <c r="D7" s="282"/>
      <c r="E7" s="282"/>
      <c r="F7" s="106"/>
      <c r="G7" s="106"/>
      <c r="H7" s="7"/>
      <c r="I7" s="279"/>
      <c r="J7" s="280"/>
      <c r="K7" s="254"/>
      <c r="L7" s="255"/>
      <c r="M7" s="255"/>
      <c r="N7" s="255"/>
      <c r="O7" s="256"/>
      <c r="P7" s="254"/>
      <c r="Q7" s="255"/>
      <c r="R7" s="255"/>
      <c r="S7" s="255"/>
      <c r="T7" s="256"/>
      <c r="U7" s="254"/>
      <c r="V7" s="255"/>
      <c r="W7" s="255"/>
      <c r="X7" s="255"/>
      <c r="Y7" s="256"/>
      <c r="Z7" s="254"/>
      <c r="AA7" s="255"/>
      <c r="AB7" s="255"/>
      <c r="AC7" s="255"/>
      <c r="AD7" s="256"/>
      <c r="AF7" s="9"/>
      <c r="AG7" s="9"/>
      <c r="AH7" s="9"/>
      <c r="AI7" s="9"/>
    </row>
    <row r="8" spans="2:35" s="8" customFormat="1" ht="17.25" customHeight="1">
      <c r="B8" s="10" t="s">
        <v>71</v>
      </c>
      <c r="C8" s="11"/>
      <c r="D8" s="260">
        <f ca="1">NOW()</f>
        <v>44411.709525810184</v>
      </c>
      <c r="E8" s="261"/>
      <c r="F8" s="261"/>
      <c r="G8" s="261"/>
      <c r="H8" s="7" t="s">
        <v>2</v>
      </c>
      <c r="I8" s="262"/>
      <c r="J8" s="263"/>
      <c r="K8" s="254"/>
      <c r="L8" s="255"/>
      <c r="M8" s="255"/>
      <c r="N8" s="255"/>
      <c r="O8" s="256"/>
      <c r="P8" s="254"/>
      <c r="Q8" s="255"/>
      <c r="R8" s="255"/>
      <c r="S8" s="255"/>
      <c r="T8" s="256"/>
      <c r="U8" s="254"/>
      <c r="V8" s="255"/>
      <c r="W8" s="255"/>
      <c r="X8" s="255"/>
      <c r="Y8" s="256"/>
      <c r="Z8" s="254"/>
      <c r="AA8" s="255"/>
      <c r="AB8" s="255"/>
      <c r="AC8" s="255"/>
      <c r="AD8" s="256"/>
      <c r="AE8" s="9"/>
      <c r="AF8" s="9"/>
    </row>
    <row r="9" spans="2:35" s="1" customFormat="1" ht="15.75" customHeight="1">
      <c r="B9" s="238"/>
      <c r="C9" s="239"/>
      <c r="D9" s="239"/>
      <c r="E9" s="240"/>
      <c r="F9" s="240"/>
      <c r="G9" s="240"/>
      <c r="H9" s="283"/>
      <c r="I9" s="284"/>
      <c r="J9" s="285"/>
      <c r="K9" s="257"/>
      <c r="L9" s="258"/>
      <c r="M9" s="258"/>
      <c r="N9" s="258"/>
      <c r="O9" s="259"/>
      <c r="P9" s="257"/>
      <c r="Q9" s="258"/>
      <c r="R9" s="258"/>
      <c r="S9" s="258"/>
      <c r="T9" s="259"/>
      <c r="U9" s="257"/>
      <c r="V9" s="258"/>
      <c r="W9" s="258"/>
      <c r="X9" s="258"/>
      <c r="Y9" s="259"/>
      <c r="Z9" s="257"/>
      <c r="AA9" s="258"/>
      <c r="AB9" s="258"/>
      <c r="AC9" s="258"/>
      <c r="AD9" s="259"/>
      <c r="AG9" s="21"/>
    </row>
    <row r="10" spans="2:35" s="32" customFormat="1" ht="24.95" customHeight="1">
      <c r="B10" s="64" t="s">
        <v>3</v>
      </c>
      <c r="C10" s="236" t="s">
        <v>4</v>
      </c>
      <c r="D10" s="237"/>
      <c r="E10" s="237"/>
      <c r="F10" s="30" t="s">
        <v>29</v>
      </c>
      <c r="G10" s="30" t="s">
        <v>5</v>
      </c>
      <c r="H10" s="30" t="s">
        <v>6</v>
      </c>
      <c r="I10" s="30" t="s">
        <v>7</v>
      </c>
      <c r="J10" s="31" t="s">
        <v>8</v>
      </c>
      <c r="K10" s="30" t="s">
        <v>29</v>
      </c>
      <c r="L10" s="30" t="s">
        <v>5</v>
      </c>
      <c r="M10" s="30" t="s">
        <v>6</v>
      </c>
      <c r="N10" s="30" t="s">
        <v>7</v>
      </c>
      <c r="O10" s="31" t="s">
        <v>8</v>
      </c>
      <c r="P10" s="30" t="s">
        <v>29</v>
      </c>
      <c r="Q10" s="30" t="s">
        <v>5</v>
      </c>
      <c r="R10" s="30" t="s">
        <v>6</v>
      </c>
      <c r="S10" s="30" t="s">
        <v>7</v>
      </c>
      <c r="T10" s="31" t="s">
        <v>8</v>
      </c>
      <c r="U10" s="30" t="s">
        <v>29</v>
      </c>
      <c r="V10" s="30" t="s">
        <v>5</v>
      </c>
      <c r="W10" s="30" t="s">
        <v>6</v>
      </c>
      <c r="X10" s="30" t="s">
        <v>7</v>
      </c>
      <c r="Y10" s="31" t="s">
        <v>8</v>
      </c>
      <c r="Z10" s="30" t="s">
        <v>29</v>
      </c>
      <c r="AA10" s="30" t="s">
        <v>5</v>
      </c>
      <c r="AB10" s="30" t="s">
        <v>6</v>
      </c>
      <c r="AC10" s="30" t="s">
        <v>7</v>
      </c>
      <c r="AD10" s="31" t="s">
        <v>8</v>
      </c>
      <c r="AG10" s="33"/>
    </row>
    <row r="11" spans="2:35" s="12" customFormat="1" ht="20.100000000000001" customHeight="1">
      <c r="B11" s="61" t="s">
        <v>9</v>
      </c>
      <c r="C11" s="183" t="s">
        <v>10</v>
      </c>
      <c r="D11" s="241"/>
      <c r="E11" s="241"/>
      <c r="F11" s="65"/>
      <c r="G11" s="34"/>
      <c r="H11" s="34"/>
      <c r="I11" s="35"/>
      <c r="J11" s="36"/>
      <c r="K11" s="65"/>
      <c r="L11" s="34"/>
      <c r="M11" s="34"/>
      <c r="N11" s="35"/>
      <c r="O11" s="36"/>
      <c r="P11" s="65"/>
      <c r="Q11" s="34"/>
      <c r="R11" s="34"/>
      <c r="S11" s="35"/>
      <c r="T11" s="36"/>
      <c r="U11" s="65"/>
      <c r="V11" s="34"/>
      <c r="W11" s="34"/>
      <c r="X11" s="35"/>
      <c r="Y11" s="36"/>
      <c r="Z11" s="65"/>
      <c r="AA11" s="34"/>
      <c r="AB11" s="34"/>
      <c r="AC11" s="35"/>
      <c r="AD11" s="36"/>
      <c r="AF11" s="13"/>
      <c r="AG11" s="22"/>
    </row>
    <row r="12" spans="2:35" s="19" customFormat="1" ht="15" customHeight="1">
      <c r="B12" s="68">
        <v>1</v>
      </c>
      <c r="C12" s="186" t="s">
        <v>22</v>
      </c>
      <c r="D12" s="242"/>
      <c r="E12" s="242"/>
      <c r="F12" s="37"/>
      <c r="G12" s="38" t="s">
        <v>24</v>
      </c>
      <c r="H12" s="75">
        <v>1</v>
      </c>
      <c r="I12" s="39">
        <v>25000</v>
      </c>
      <c r="J12" s="40">
        <f>H12*I12</f>
        <v>25000</v>
      </c>
      <c r="K12" s="37"/>
      <c r="L12" s="38" t="s">
        <v>24</v>
      </c>
      <c r="M12" s="75">
        <v>1</v>
      </c>
      <c r="N12" s="39">
        <v>15000</v>
      </c>
      <c r="O12" s="40">
        <f>M12*N12</f>
        <v>15000</v>
      </c>
      <c r="P12" s="37"/>
      <c r="Q12" s="38" t="s">
        <v>24</v>
      </c>
      <c r="R12" s="75">
        <v>1</v>
      </c>
      <c r="S12" s="39">
        <v>12500</v>
      </c>
      <c r="T12" s="40">
        <f>R12*S12</f>
        <v>12500</v>
      </c>
      <c r="U12" s="37"/>
      <c r="V12" s="38" t="s">
        <v>24</v>
      </c>
      <c r="W12" s="75">
        <v>1</v>
      </c>
      <c r="X12" s="39">
        <v>119600</v>
      </c>
      <c r="Y12" s="40">
        <f>W12*X12</f>
        <v>119600</v>
      </c>
      <c r="Z12" s="37"/>
      <c r="AA12" s="38" t="s">
        <v>24</v>
      </c>
      <c r="AB12" s="75">
        <v>1</v>
      </c>
      <c r="AC12" s="39">
        <v>100000</v>
      </c>
      <c r="AD12" s="40">
        <f>AB12*AC12</f>
        <v>100000</v>
      </c>
      <c r="AF12" s="20"/>
      <c r="AG12" s="20"/>
    </row>
    <row r="13" spans="2:35" s="19" customFormat="1" ht="15" customHeight="1">
      <c r="B13" s="68">
        <v>2</v>
      </c>
      <c r="C13" s="186" t="s">
        <v>23</v>
      </c>
      <c r="D13" s="242"/>
      <c r="E13" s="242"/>
      <c r="F13" s="37"/>
      <c r="G13" s="38" t="s">
        <v>24</v>
      </c>
      <c r="H13" s="75">
        <v>1</v>
      </c>
      <c r="I13" s="39">
        <v>25000</v>
      </c>
      <c r="J13" s="40">
        <f t="shared" ref="J13:J22" si="0">H13*I13</f>
        <v>25000</v>
      </c>
      <c r="K13" s="37"/>
      <c r="L13" s="38" t="s">
        <v>24</v>
      </c>
      <c r="M13" s="75">
        <v>1</v>
      </c>
      <c r="N13" s="39">
        <v>15000</v>
      </c>
      <c r="O13" s="40">
        <f t="shared" ref="O13:O22" si="1">M13*N13</f>
        <v>15000</v>
      </c>
      <c r="P13" s="37"/>
      <c r="Q13" s="38" t="s">
        <v>24</v>
      </c>
      <c r="R13" s="75">
        <v>1</v>
      </c>
      <c r="S13" s="39">
        <v>12500</v>
      </c>
      <c r="T13" s="40">
        <f t="shared" ref="T13:T15" si="2">R13*S13</f>
        <v>12500</v>
      </c>
      <c r="U13" s="37"/>
      <c r="V13" s="38" t="s">
        <v>24</v>
      </c>
      <c r="W13" s="75">
        <v>1</v>
      </c>
      <c r="X13" s="39">
        <v>17250</v>
      </c>
      <c r="Y13" s="40">
        <f t="shared" ref="Y13:Y15" si="3">W13*X13</f>
        <v>17250</v>
      </c>
      <c r="Z13" s="37"/>
      <c r="AA13" s="38" t="s">
        <v>24</v>
      </c>
      <c r="AB13" s="75">
        <v>1</v>
      </c>
      <c r="AC13" s="39">
        <v>50000</v>
      </c>
      <c r="AD13" s="40">
        <f t="shared" ref="AD13:AD15" si="4">AB13*AC13</f>
        <v>50000</v>
      </c>
      <c r="AF13" s="20"/>
      <c r="AG13" s="20"/>
    </row>
    <row r="14" spans="2:35" s="19" customFormat="1" ht="15" customHeight="1">
      <c r="B14" s="69">
        <v>3</v>
      </c>
      <c r="C14" s="243" t="s">
        <v>60</v>
      </c>
      <c r="D14" s="244"/>
      <c r="E14" s="244"/>
      <c r="F14" s="37"/>
      <c r="G14" s="38" t="s">
        <v>24</v>
      </c>
      <c r="H14" s="75">
        <v>1</v>
      </c>
      <c r="I14" s="39">
        <v>40000</v>
      </c>
      <c r="J14" s="40">
        <f t="shared" si="0"/>
        <v>40000</v>
      </c>
      <c r="K14" s="37"/>
      <c r="L14" s="38" t="s">
        <v>24</v>
      </c>
      <c r="M14" s="75">
        <v>1</v>
      </c>
      <c r="N14" s="39">
        <v>3000</v>
      </c>
      <c r="O14" s="40">
        <f t="shared" si="1"/>
        <v>3000</v>
      </c>
      <c r="P14" s="37"/>
      <c r="Q14" s="38" t="s">
        <v>24</v>
      </c>
      <c r="R14" s="75">
        <v>1</v>
      </c>
      <c r="S14" s="39">
        <v>96000</v>
      </c>
      <c r="T14" s="40">
        <f t="shared" si="2"/>
        <v>96000</v>
      </c>
      <c r="U14" s="37"/>
      <c r="V14" s="38" t="s">
        <v>24</v>
      </c>
      <c r="W14" s="75">
        <v>1</v>
      </c>
      <c r="X14" s="39">
        <v>83066.23</v>
      </c>
      <c r="Y14" s="40">
        <f t="shared" si="3"/>
        <v>83066.23</v>
      </c>
      <c r="Z14" s="37"/>
      <c r="AA14" s="38" t="s">
        <v>24</v>
      </c>
      <c r="AB14" s="75">
        <v>1</v>
      </c>
      <c r="AC14" s="39">
        <v>50000</v>
      </c>
      <c r="AD14" s="40">
        <f t="shared" si="4"/>
        <v>50000</v>
      </c>
      <c r="AF14" s="20"/>
      <c r="AG14" s="20"/>
    </row>
    <row r="15" spans="2:35" s="19" customFormat="1" ht="15" customHeight="1">
      <c r="B15" s="69">
        <v>4</v>
      </c>
      <c r="C15" s="99" t="s">
        <v>61</v>
      </c>
      <c r="D15" s="100"/>
      <c r="E15" s="100"/>
      <c r="F15" s="37"/>
      <c r="G15" s="38" t="s">
        <v>24</v>
      </c>
      <c r="H15" s="75">
        <v>1</v>
      </c>
      <c r="I15" s="39">
        <v>40000</v>
      </c>
      <c r="J15" s="40">
        <f t="shared" si="0"/>
        <v>40000</v>
      </c>
      <c r="K15" s="37"/>
      <c r="L15" s="38" t="s">
        <v>24</v>
      </c>
      <c r="M15" s="75">
        <v>1</v>
      </c>
      <c r="N15" s="39">
        <v>45000</v>
      </c>
      <c r="O15" s="40">
        <f t="shared" si="1"/>
        <v>45000</v>
      </c>
      <c r="P15" s="37"/>
      <c r="Q15" s="38" t="s">
        <v>24</v>
      </c>
      <c r="R15" s="75">
        <v>1</v>
      </c>
      <c r="S15" s="39">
        <v>50000</v>
      </c>
      <c r="T15" s="40">
        <f t="shared" si="2"/>
        <v>50000</v>
      </c>
      <c r="U15" s="37"/>
      <c r="V15" s="38" t="s">
        <v>24</v>
      </c>
      <c r="W15" s="75">
        <v>1</v>
      </c>
      <c r="X15" s="39">
        <v>60950</v>
      </c>
      <c r="Y15" s="40">
        <f t="shared" si="3"/>
        <v>60950</v>
      </c>
      <c r="Z15" s="37"/>
      <c r="AA15" s="38" t="s">
        <v>24</v>
      </c>
      <c r="AB15" s="75">
        <v>1</v>
      </c>
      <c r="AC15" s="39">
        <v>50000</v>
      </c>
      <c r="AD15" s="40">
        <f t="shared" si="4"/>
        <v>50000</v>
      </c>
      <c r="AF15" s="20"/>
      <c r="AG15" s="20"/>
    </row>
    <row r="16" spans="2:35" s="14" customFormat="1" ht="15" customHeight="1">
      <c r="B16" s="70" t="s">
        <v>16</v>
      </c>
      <c r="C16" s="228" t="s">
        <v>11</v>
      </c>
      <c r="D16" s="229"/>
      <c r="E16" s="229"/>
      <c r="F16" s="66"/>
      <c r="G16" s="41"/>
      <c r="H16" s="42"/>
      <c r="I16" s="43"/>
      <c r="J16" s="40">
        <f>SUM(J12:J15)</f>
        <v>130000</v>
      </c>
      <c r="K16" s="66"/>
      <c r="L16" s="41"/>
      <c r="M16" s="42"/>
      <c r="N16" s="43"/>
      <c r="O16" s="129">
        <f>SUM(O12:O15)</f>
        <v>78000</v>
      </c>
      <c r="P16" s="66"/>
      <c r="Q16" s="41"/>
      <c r="R16" s="42"/>
      <c r="S16" s="43"/>
      <c r="T16" s="129">
        <f>SUM(T12:T15)</f>
        <v>171000</v>
      </c>
      <c r="U16" s="66"/>
      <c r="V16" s="41"/>
      <c r="W16" s="42"/>
      <c r="X16" s="43"/>
      <c r="Y16" s="129">
        <f>SUM(Y12:Y15)</f>
        <v>280866.23</v>
      </c>
      <c r="Z16" s="66"/>
      <c r="AA16" s="41"/>
      <c r="AB16" s="42"/>
      <c r="AC16" s="43"/>
      <c r="AD16" s="129">
        <f>SUM(AD12:AD15)</f>
        <v>250000</v>
      </c>
      <c r="AF16" s="20"/>
      <c r="AG16" s="18"/>
    </row>
    <row r="17" spans="2:33" s="14" customFormat="1" ht="15" customHeight="1">
      <c r="B17" s="70"/>
      <c r="C17" s="101"/>
      <c r="D17" s="102"/>
      <c r="E17" s="102"/>
      <c r="F17" s="66"/>
      <c r="G17" s="41"/>
      <c r="H17" s="42"/>
      <c r="I17" s="43"/>
      <c r="J17" s="40"/>
      <c r="K17" s="66"/>
      <c r="L17" s="41"/>
      <c r="M17" s="42"/>
      <c r="N17" s="43"/>
      <c r="O17" s="40"/>
      <c r="P17" s="66"/>
      <c r="Q17" s="41"/>
      <c r="R17" s="42"/>
      <c r="S17" s="43"/>
      <c r="T17" s="40"/>
      <c r="U17" s="66"/>
      <c r="V17" s="41"/>
      <c r="W17" s="42"/>
      <c r="X17" s="43"/>
      <c r="Y17" s="40"/>
      <c r="Z17" s="66"/>
      <c r="AA17" s="41"/>
      <c r="AB17" s="42"/>
      <c r="AC17" s="43"/>
      <c r="AD17" s="40"/>
      <c r="AF17" s="20"/>
      <c r="AG17" s="18"/>
    </row>
    <row r="18" spans="2:33" s="14" customFormat="1" ht="15" customHeight="1">
      <c r="B18" s="90" t="s">
        <v>47</v>
      </c>
      <c r="C18" s="230" t="s">
        <v>66</v>
      </c>
      <c r="D18" s="231"/>
      <c r="E18" s="232"/>
      <c r="F18" s="76"/>
      <c r="G18" s="77"/>
      <c r="H18" s="75"/>
      <c r="I18" s="79"/>
      <c r="J18" s="40"/>
      <c r="K18" s="76"/>
      <c r="L18" s="107"/>
      <c r="M18" s="75"/>
      <c r="N18" s="79"/>
      <c r="O18" s="40"/>
      <c r="P18" s="76"/>
      <c r="Q18" s="107"/>
      <c r="R18" s="75"/>
      <c r="S18" s="79"/>
      <c r="T18" s="40"/>
      <c r="U18" s="76"/>
      <c r="V18" s="107"/>
      <c r="W18" s="75"/>
      <c r="X18" s="79"/>
      <c r="Y18" s="40"/>
      <c r="Z18" s="76"/>
      <c r="AA18" s="107"/>
      <c r="AB18" s="75"/>
      <c r="AC18" s="79"/>
      <c r="AD18" s="40"/>
      <c r="AG18" s="18"/>
    </row>
    <row r="19" spans="2:33" s="14" customFormat="1" ht="15" customHeight="1">
      <c r="B19" s="78"/>
      <c r="C19" s="225" t="s">
        <v>62</v>
      </c>
      <c r="D19" s="226"/>
      <c r="E19" s="227"/>
      <c r="F19" s="76"/>
      <c r="G19" s="77" t="s">
        <v>24</v>
      </c>
      <c r="H19" s="75">
        <v>1</v>
      </c>
      <c r="I19" s="91">
        <v>220000</v>
      </c>
      <c r="J19" s="40">
        <f t="shared" si="0"/>
        <v>220000</v>
      </c>
      <c r="K19" s="76"/>
      <c r="L19" s="107" t="s">
        <v>24</v>
      </c>
      <c r="M19" s="75">
        <v>1</v>
      </c>
      <c r="N19" s="91">
        <v>210000</v>
      </c>
      <c r="O19" s="40">
        <f t="shared" si="1"/>
        <v>210000</v>
      </c>
      <c r="P19" s="76"/>
      <c r="Q19" s="107" t="s">
        <v>24</v>
      </c>
      <c r="R19" s="75">
        <v>1</v>
      </c>
      <c r="S19" s="91">
        <v>194420</v>
      </c>
      <c r="T19" s="40">
        <f t="shared" ref="T19" si="5">R19*S19</f>
        <v>194420</v>
      </c>
      <c r="U19" s="76"/>
      <c r="V19" s="107" t="s">
        <v>24</v>
      </c>
      <c r="W19" s="75">
        <v>1</v>
      </c>
      <c r="X19" s="91">
        <v>301953.2</v>
      </c>
      <c r="Y19" s="40">
        <f t="shared" ref="Y19" si="6">W19*X19</f>
        <v>301953.2</v>
      </c>
      <c r="Z19" s="76"/>
      <c r="AA19" s="107" t="s">
        <v>24</v>
      </c>
      <c r="AB19" s="75">
        <v>1</v>
      </c>
      <c r="AC19" s="91">
        <v>700000</v>
      </c>
      <c r="AD19" s="40">
        <f t="shared" ref="AD19" si="7">AB19*AC19</f>
        <v>700000</v>
      </c>
      <c r="AG19" s="18"/>
    </row>
    <row r="20" spans="2:33" s="14" customFormat="1" ht="15" customHeight="1">
      <c r="B20" s="70" t="s">
        <v>16</v>
      </c>
      <c r="C20" s="228" t="s">
        <v>11</v>
      </c>
      <c r="D20" s="229"/>
      <c r="E20" s="229"/>
      <c r="F20" s="66"/>
      <c r="G20" s="41"/>
      <c r="H20" s="42"/>
      <c r="I20" s="43"/>
      <c r="J20" s="40">
        <f>J19</f>
        <v>220000</v>
      </c>
      <c r="K20" s="66"/>
      <c r="L20" s="41"/>
      <c r="M20" s="42"/>
      <c r="N20" s="43"/>
      <c r="O20" s="129">
        <f>O19</f>
        <v>210000</v>
      </c>
      <c r="P20" s="66"/>
      <c r="Q20" s="41"/>
      <c r="R20" s="42"/>
      <c r="S20" s="43"/>
      <c r="T20" s="129">
        <f>T19</f>
        <v>194420</v>
      </c>
      <c r="U20" s="66"/>
      <c r="V20" s="41"/>
      <c r="W20" s="42"/>
      <c r="X20" s="43"/>
      <c r="Y20" s="129">
        <f>Y19</f>
        <v>301953.2</v>
      </c>
      <c r="Z20" s="66"/>
      <c r="AA20" s="41"/>
      <c r="AB20" s="42"/>
      <c r="AC20" s="43"/>
      <c r="AD20" s="129">
        <f>AD19</f>
        <v>700000</v>
      </c>
      <c r="AF20" s="20"/>
      <c r="AG20" s="18"/>
    </row>
    <row r="21" spans="2:33" s="14" customFormat="1" ht="15" customHeight="1">
      <c r="B21" s="90" t="s">
        <v>48</v>
      </c>
      <c r="C21" s="230" t="s">
        <v>68</v>
      </c>
      <c r="D21" s="231"/>
      <c r="E21" s="232"/>
      <c r="F21" s="76"/>
      <c r="G21" s="77"/>
      <c r="H21" s="75"/>
      <c r="I21" s="79"/>
      <c r="J21" s="40">
        <f t="shared" si="0"/>
        <v>0</v>
      </c>
      <c r="K21" s="76"/>
      <c r="L21" s="107"/>
      <c r="M21" s="75"/>
      <c r="N21" s="79"/>
      <c r="O21" s="40"/>
      <c r="P21" s="76"/>
      <c r="Q21" s="107"/>
      <c r="R21" s="75"/>
      <c r="S21" s="79"/>
      <c r="T21" s="40"/>
      <c r="U21" s="76"/>
      <c r="V21" s="107"/>
      <c r="W21" s="75"/>
      <c r="X21" s="79"/>
      <c r="Y21" s="40"/>
      <c r="Z21" s="76"/>
      <c r="AA21" s="107"/>
      <c r="AB21" s="75"/>
      <c r="AC21" s="79"/>
      <c r="AD21" s="40"/>
      <c r="AG21" s="18"/>
    </row>
    <row r="22" spans="2:33" s="14" customFormat="1" ht="15" customHeight="1">
      <c r="B22" s="78"/>
      <c r="C22" s="225" t="s">
        <v>63</v>
      </c>
      <c r="D22" s="226"/>
      <c r="E22" s="227"/>
      <c r="F22" s="76"/>
      <c r="G22" s="77" t="s">
        <v>24</v>
      </c>
      <c r="H22" s="75">
        <v>1</v>
      </c>
      <c r="I22" s="91">
        <v>120000</v>
      </c>
      <c r="J22" s="40">
        <f t="shared" si="0"/>
        <v>120000</v>
      </c>
      <c r="K22" s="76"/>
      <c r="L22" s="107" t="s">
        <v>24</v>
      </c>
      <c r="M22" s="75">
        <v>1</v>
      </c>
      <c r="N22" s="91">
        <v>180000</v>
      </c>
      <c r="O22" s="40">
        <f t="shared" si="1"/>
        <v>180000</v>
      </c>
      <c r="P22" s="76"/>
      <c r="Q22" s="107" t="s">
        <v>24</v>
      </c>
      <c r="R22" s="75">
        <v>1</v>
      </c>
      <c r="S22" s="91">
        <v>360020</v>
      </c>
      <c r="T22" s="40">
        <f t="shared" ref="T22" si="8">R22*S22</f>
        <v>360020</v>
      </c>
      <c r="U22" s="76"/>
      <c r="V22" s="107" t="s">
        <v>24</v>
      </c>
      <c r="W22" s="75">
        <v>1</v>
      </c>
      <c r="X22" s="91">
        <v>59379.1</v>
      </c>
      <c r="Y22" s="40">
        <f t="shared" ref="Y22" si="9">W22*X22</f>
        <v>59379.1</v>
      </c>
      <c r="Z22" s="76"/>
      <c r="AA22" s="107" t="s">
        <v>24</v>
      </c>
      <c r="AB22" s="75">
        <v>1</v>
      </c>
      <c r="AC22" s="91">
        <v>250000</v>
      </c>
      <c r="AD22" s="40">
        <f t="shared" ref="AD22" si="10">AB22*AC22</f>
        <v>250000</v>
      </c>
      <c r="AG22" s="18"/>
    </row>
    <row r="23" spans="2:33" s="14" customFormat="1" ht="15" customHeight="1">
      <c r="B23" s="70" t="s">
        <v>16</v>
      </c>
      <c r="C23" s="228" t="s">
        <v>11</v>
      </c>
      <c r="D23" s="229"/>
      <c r="E23" s="229"/>
      <c r="F23" s="66"/>
      <c r="G23" s="41"/>
      <c r="H23" s="42"/>
      <c r="I23" s="43"/>
      <c r="J23" s="40">
        <f>J22</f>
        <v>120000</v>
      </c>
      <c r="K23" s="66"/>
      <c r="L23" s="41"/>
      <c r="M23" s="42"/>
      <c r="N23" s="43"/>
      <c r="O23" s="129">
        <f>O22</f>
        <v>180000</v>
      </c>
      <c r="P23" s="66"/>
      <c r="Q23" s="41"/>
      <c r="R23" s="42"/>
      <c r="S23" s="43"/>
      <c r="T23" s="129">
        <f>T22</f>
        <v>360020</v>
      </c>
      <c r="U23" s="66"/>
      <c r="V23" s="41"/>
      <c r="W23" s="42"/>
      <c r="X23" s="43"/>
      <c r="Y23" s="129">
        <f>Y22</f>
        <v>59379.1</v>
      </c>
      <c r="Z23" s="66"/>
      <c r="AA23" s="41"/>
      <c r="AB23" s="42"/>
      <c r="AC23" s="43"/>
      <c r="AD23" s="129">
        <f>AD22</f>
        <v>250000</v>
      </c>
      <c r="AF23" s="20"/>
      <c r="AG23" s="18"/>
    </row>
    <row r="24" spans="2:33" s="14" customFormat="1" ht="33" customHeight="1">
      <c r="B24" s="90" t="s">
        <v>50</v>
      </c>
      <c r="C24" s="230" t="s">
        <v>56</v>
      </c>
      <c r="D24" s="231"/>
      <c r="E24" s="232"/>
      <c r="F24" s="76"/>
      <c r="G24" s="77"/>
      <c r="H24" s="75"/>
      <c r="I24" s="79"/>
      <c r="J24" s="44"/>
      <c r="K24" s="76"/>
      <c r="L24" s="107"/>
      <c r="M24" s="75"/>
      <c r="N24" s="79"/>
      <c r="O24" s="44"/>
      <c r="P24" s="76"/>
      <c r="Q24" s="107"/>
      <c r="R24" s="75"/>
      <c r="S24" s="79"/>
      <c r="T24" s="44"/>
      <c r="U24" s="76"/>
      <c r="V24" s="107"/>
      <c r="W24" s="75"/>
      <c r="X24" s="79"/>
      <c r="Y24" s="44"/>
      <c r="Z24" s="76"/>
      <c r="AA24" s="107"/>
      <c r="AB24" s="75"/>
      <c r="AC24" s="79"/>
      <c r="AD24" s="44"/>
      <c r="AG24" s="18"/>
    </row>
    <row r="25" spans="2:33" s="14" customFormat="1" ht="15" customHeight="1">
      <c r="B25" s="78"/>
      <c r="C25" s="225" t="s">
        <v>69</v>
      </c>
      <c r="D25" s="226"/>
      <c r="E25" s="227"/>
      <c r="F25" s="76"/>
      <c r="G25" s="245" t="s">
        <v>24</v>
      </c>
      <c r="H25" s="248">
        <v>1</v>
      </c>
      <c r="I25" s="177">
        <v>100000</v>
      </c>
      <c r="J25" s="180">
        <v>150000</v>
      </c>
      <c r="K25" s="295"/>
      <c r="L25" s="245" t="s">
        <v>24</v>
      </c>
      <c r="M25" s="248">
        <v>1</v>
      </c>
      <c r="N25" s="177">
        <v>125000</v>
      </c>
      <c r="O25" s="180">
        <f>M25*N25</f>
        <v>125000</v>
      </c>
      <c r="P25" s="295"/>
      <c r="Q25" s="245" t="s">
        <v>24</v>
      </c>
      <c r="R25" s="248">
        <v>1</v>
      </c>
      <c r="S25" s="177">
        <v>141400</v>
      </c>
      <c r="T25" s="180">
        <f>R25*S25</f>
        <v>141400</v>
      </c>
      <c r="U25" s="295"/>
      <c r="V25" s="245" t="s">
        <v>24</v>
      </c>
      <c r="W25" s="248">
        <v>1</v>
      </c>
      <c r="X25" s="177">
        <v>251295.1</v>
      </c>
      <c r="Y25" s="180">
        <f>W25*X25</f>
        <v>251295.1</v>
      </c>
      <c r="Z25" s="295"/>
      <c r="AA25" s="245" t="s">
        <v>24</v>
      </c>
      <c r="AB25" s="248">
        <v>1</v>
      </c>
      <c r="AC25" s="177">
        <v>93500</v>
      </c>
      <c r="AD25" s="180">
        <f>AB25*AC25</f>
        <v>93500</v>
      </c>
      <c r="AG25" s="18"/>
    </row>
    <row r="26" spans="2:33" s="14" customFormat="1" ht="15" customHeight="1">
      <c r="B26" s="78"/>
      <c r="C26" s="225" t="s">
        <v>59</v>
      </c>
      <c r="D26" s="226"/>
      <c r="E26" s="227"/>
      <c r="F26" s="76"/>
      <c r="G26" s="246"/>
      <c r="H26" s="249"/>
      <c r="I26" s="178"/>
      <c r="J26" s="181"/>
      <c r="K26" s="296"/>
      <c r="L26" s="246"/>
      <c r="M26" s="249"/>
      <c r="N26" s="178"/>
      <c r="O26" s="181"/>
      <c r="P26" s="296"/>
      <c r="Q26" s="246"/>
      <c r="R26" s="249"/>
      <c r="S26" s="178"/>
      <c r="T26" s="181"/>
      <c r="U26" s="296"/>
      <c r="V26" s="246"/>
      <c r="W26" s="249"/>
      <c r="X26" s="178"/>
      <c r="Y26" s="181"/>
      <c r="Z26" s="296"/>
      <c r="AA26" s="246"/>
      <c r="AB26" s="249"/>
      <c r="AC26" s="178"/>
      <c r="AD26" s="181"/>
      <c r="AG26" s="18"/>
    </row>
    <row r="27" spans="2:33" s="14" customFormat="1" ht="15" customHeight="1">
      <c r="B27" s="78"/>
      <c r="C27" s="225" t="s">
        <v>57</v>
      </c>
      <c r="D27" s="226"/>
      <c r="E27" s="227"/>
      <c r="F27" s="76"/>
      <c r="G27" s="246"/>
      <c r="H27" s="249"/>
      <c r="I27" s="178"/>
      <c r="J27" s="181"/>
      <c r="K27" s="296"/>
      <c r="L27" s="246"/>
      <c r="M27" s="249"/>
      <c r="N27" s="178"/>
      <c r="O27" s="181"/>
      <c r="P27" s="296"/>
      <c r="Q27" s="246"/>
      <c r="R27" s="249"/>
      <c r="S27" s="178"/>
      <c r="T27" s="181"/>
      <c r="U27" s="296"/>
      <c r="V27" s="246"/>
      <c r="W27" s="249"/>
      <c r="X27" s="178"/>
      <c r="Y27" s="181"/>
      <c r="Z27" s="296"/>
      <c r="AA27" s="246"/>
      <c r="AB27" s="249"/>
      <c r="AC27" s="178"/>
      <c r="AD27" s="181"/>
      <c r="AG27" s="18"/>
    </row>
    <row r="28" spans="2:33" s="14" customFormat="1" ht="15" customHeight="1">
      <c r="B28" s="78"/>
      <c r="C28" s="225" t="s">
        <v>58</v>
      </c>
      <c r="D28" s="226"/>
      <c r="E28" s="227"/>
      <c r="F28" s="76"/>
      <c r="G28" s="247"/>
      <c r="H28" s="250"/>
      <c r="I28" s="179"/>
      <c r="J28" s="182"/>
      <c r="K28" s="297"/>
      <c r="L28" s="247"/>
      <c r="M28" s="250"/>
      <c r="N28" s="179"/>
      <c r="O28" s="182"/>
      <c r="P28" s="297"/>
      <c r="Q28" s="247"/>
      <c r="R28" s="250"/>
      <c r="S28" s="179"/>
      <c r="T28" s="182"/>
      <c r="U28" s="297"/>
      <c r="V28" s="247"/>
      <c r="W28" s="250"/>
      <c r="X28" s="179"/>
      <c r="Y28" s="182"/>
      <c r="Z28" s="297"/>
      <c r="AA28" s="247"/>
      <c r="AB28" s="250"/>
      <c r="AC28" s="179"/>
      <c r="AD28" s="182"/>
      <c r="AG28" s="18"/>
    </row>
    <row r="29" spans="2:33" s="14" customFormat="1" ht="15" customHeight="1">
      <c r="B29" s="70" t="s">
        <v>16</v>
      </c>
      <c r="C29" s="228" t="s">
        <v>11</v>
      </c>
      <c r="D29" s="229"/>
      <c r="E29" s="229"/>
      <c r="F29" s="66"/>
      <c r="G29" s="41"/>
      <c r="H29" s="42"/>
      <c r="I29" s="43"/>
      <c r="J29" s="40">
        <f>J25</f>
        <v>150000</v>
      </c>
      <c r="K29" s="66"/>
      <c r="L29" s="41"/>
      <c r="M29" s="42"/>
      <c r="N29" s="43"/>
      <c r="O29" s="129">
        <f>O25</f>
        <v>125000</v>
      </c>
      <c r="P29" s="66"/>
      <c r="Q29" s="41"/>
      <c r="R29" s="42"/>
      <c r="S29" s="43"/>
      <c r="T29" s="129">
        <f>T25</f>
        <v>141400</v>
      </c>
      <c r="U29" s="66"/>
      <c r="V29" s="41"/>
      <c r="W29" s="42"/>
      <c r="X29" s="43"/>
      <c r="Y29" s="129">
        <f>Y25</f>
        <v>251295.1</v>
      </c>
      <c r="Z29" s="66"/>
      <c r="AA29" s="41"/>
      <c r="AB29" s="42"/>
      <c r="AC29" s="43"/>
      <c r="AD29" s="129">
        <f>AD25</f>
        <v>93500</v>
      </c>
      <c r="AF29" s="20"/>
      <c r="AG29" s="18"/>
    </row>
    <row r="30" spans="2:33" s="14" customFormat="1" ht="15" customHeight="1">
      <c r="B30" s="90" t="s">
        <v>51</v>
      </c>
      <c r="C30" s="230" t="s">
        <v>52</v>
      </c>
      <c r="D30" s="231"/>
      <c r="E30" s="232"/>
      <c r="F30" s="76"/>
      <c r="G30" s="77"/>
      <c r="H30" s="75"/>
      <c r="I30" s="79"/>
      <c r="J30" s="44"/>
      <c r="K30" s="76"/>
      <c r="L30" s="107"/>
      <c r="M30" s="75"/>
      <c r="N30" s="79"/>
      <c r="O30" s="44"/>
      <c r="P30" s="76"/>
      <c r="Q30" s="107"/>
      <c r="R30" s="75"/>
      <c r="S30" s="79"/>
      <c r="T30" s="44"/>
      <c r="U30" s="76"/>
      <c r="V30" s="107"/>
      <c r="W30" s="75"/>
      <c r="X30" s="79"/>
      <c r="Y30" s="44"/>
      <c r="Z30" s="76"/>
      <c r="AA30" s="107"/>
      <c r="AB30" s="75"/>
      <c r="AC30" s="79"/>
      <c r="AD30" s="44"/>
      <c r="AG30" s="18"/>
    </row>
    <row r="31" spans="2:33" s="14" customFormat="1" ht="15" customHeight="1">
      <c r="B31" s="78"/>
      <c r="C31" s="225" t="s">
        <v>55</v>
      </c>
      <c r="D31" s="226"/>
      <c r="E31" s="227"/>
      <c r="F31" s="76"/>
      <c r="G31" s="77" t="s">
        <v>24</v>
      </c>
      <c r="H31" s="75">
        <v>1</v>
      </c>
      <c r="I31" s="91">
        <v>420000</v>
      </c>
      <c r="J31" s="40">
        <f t="shared" ref="J31" si="11">H31*I31</f>
        <v>420000</v>
      </c>
      <c r="K31" s="76"/>
      <c r="L31" s="107" t="s">
        <v>24</v>
      </c>
      <c r="M31" s="75">
        <v>1</v>
      </c>
      <c r="N31" s="91">
        <v>508500</v>
      </c>
      <c r="O31" s="40">
        <f t="shared" ref="O31" si="12">M31*N31</f>
        <v>508500</v>
      </c>
      <c r="P31" s="76"/>
      <c r="Q31" s="107" t="s">
        <v>24</v>
      </c>
      <c r="R31" s="75">
        <v>1</v>
      </c>
      <c r="S31" s="91">
        <v>396830</v>
      </c>
      <c r="T31" s="40">
        <f t="shared" ref="T31" si="13">R31*S31</f>
        <v>396830</v>
      </c>
      <c r="U31" s="76"/>
      <c r="V31" s="107" t="s">
        <v>24</v>
      </c>
      <c r="W31" s="75">
        <v>1</v>
      </c>
      <c r="X31" s="91">
        <v>481580.49</v>
      </c>
      <c r="Y31" s="40">
        <f t="shared" ref="Y31" si="14">W31*X31</f>
        <v>481580.49</v>
      </c>
      <c r="Z31" s="76"/>
      <c r="AA31" s="107" t="s">
        <v>24</v>
      </c>
      <c r="AB31" s="75">
        <v>1</v>
      </c>
      <c r="AC31" s="91">
        <v>500000</v>
      </c>
      <c r="AD31" s="40">
        <f t="shared" ref="AD31" si="15">AB31*AC31</f>
        <v>500000</v>
      </c>
      <c r="AG31" s="18"/>
    </row>
    <row r="32" spans="2:33" s="14" customFormat="1" ht="15" customHeight="1">
      <c r="B32" s="70" t="s">
        <v>16</v>
      </c>
      <c r="C32" s="228" t="s">
        <v>11</v>
      </c>
      <c r="D32" s="229"/>
      <c r="E32" s="229"/>
      <c r="F32" s="66"/>
      <c r="G32" s="41"/>
      <c r="H32" s="42"/>
      <c r="I32" s="43"/>
      <c r="J32" s="40">
        <f>J31</f>
        <v>420000</v>
      </c>
      <c r="K32" s="66"/>
      <c r="L32" s="41"/>
      <c r="M32" s="42"/>
      <c r="N32" s="43"/>
      <c r="O32" s="129">
        <f>O31</f>
        <v>508500</v>
      </c>
      <c r="P32" s="66"/>
      <c r="Q32" s="41"/>
      <c r="R32" s="42"/>
      <c r="S32" s="43"/>
      <c r="T32" s="129">
        <f>T31</f>
        <v>396830</v>
      </c>
      <c r="U32" s="66"/>
      <c r="V32" s="41"/>
      <c r="W32" s="42"/>
      <c r="X32" s="43"/>
      <c r="Y32" s="129">
        <f>Y31</f>
        <v>481580.49</v>
      </c>
      <c r="Z32" s="66"/>
      <c r="AA32" s="41"/>
      <c r="AB32" s="42"/>
      <c r="AC32" s="43"/>
      <c r="AD32" s="129">
        <f>AD31</f>
        <v>500000</v>
      </c>
      <c r="AF32" s="20"/>
      <c r="AG32" s="18"/>
    </row>
    <row r="33" spans="2:33" s="14" customFormat="1" ht="20.100000000000001" customHeight="1">
      <c r="B33" s="61" t="s">
        <v>47</v>
      </c>
      <c r="C33" s="183" t="s">
        <v>25</v>
      </c>
      <c r="D33" s="184"/>
      <c r="E33" s="184"/>
      <c r="F33" s="67"/>
      <c r="G33" s="47"/>
      <c r="H33" s="45"/>
      <c r="I33" s="86"/>
      <c r="J33" s="40"/>
      <c r="K33" s="67"/>
      <c r="L33" s="47"/>
      <c r="M33" s="45"/>
      <c r="N33" s="86"/>
      <c r="O33" s="40"/>
      <c r="P33" s="67"/>
      <c r="Q33" s="47"/>
      <c r="R33" s="45"/>
      <c r="S33" s="86"/>
      <c r="T33" s="40"/>
      <c r="U33" s="67"/>
      <c r="V33" s="47"/>
      <c r="W33" s="45"/>
      <c r="X33" s="86"/>
      <c r="Y33" s="40"/>
      <c r="Z33" s="67"/>
      <c r="AA33" s="47"/>
      <c r="AB33" s="45"/>
      <c r="AC33" s="86"/>
      <c r="AD33" s="40"/>
      <c r="AG33" s="18"/>
    </row>
    <row r="34" spans="2:33" s="14" customFormat="1" ht="20.100000000000001" customHeight="1">
      <c r="B34" s="61"/>
      <c r="C34" s="103" t="s">
        <v>64</v>
      </c>
      <c r="D34" s="104"/>
      <c r="E34" s="104"/>
      <c r="F34" s="67"/>
      <c r="G34" s="47"/>
      <c r="H34" s="45"/>
      <c r="I34" s="86"/>
      <c r="J34" s="40"/>
      <c r="K34" s="67"/>
      <c r="L34" s="47"/>
      <c r="M34" s="45"/>
      <c r="N34" s="86"/>
      <c r="O34" s="40"/>
      <c r="P34" s="67"/>
      <c r="Q34" s="47"/>
      <c r="R34" s="45"/>
      <c r="S34" s="86"/>
      <c r="T34" s="40"/>
      <c r="U34" s="67"/>
      <c r="V34" s="47"/>
      <c r="W34" s="45"/>
      <c r="X34" s="86"/>
      <c r="Y34" s="40"/>
      <c r="Z34" s="67"/>
      <c r="AA34" s="47"/>
      <c r="AB34" s="45"/>
      <c r="AC34" s="86"/>
      <c r="AD34" s="40"/>
      <c r="AG34" s="18"/>
    </row>
    <row r="35" spans="2:33" s="14" customFormat="1" ht="15" customHeight="1">
      <c r="B35" s="68"/>
      <c r="C35" s="185" t="s">
        <v>26</v>
      </c>
      <c r="D35" s="184"/>
      <c r="E35" s="184"/>
      <c r="F35" s="51">
        <v>1</v>
      </c>
      <c r="G35" s="47" t="s">
        <v>36</v>
      </c>
      <c r="H35" s="50">
        <v>21</v>
      </c>
      <c r="I35" s="87">
        <v>1200</v>
      </c>
      <c r="J35" s="40">
        <f t="shared" ref="J35:J41" si="16">F35*H35*I35</f>
        <v>25200</v>
      </c>
      <c r="K35" s="51">
        <v>1</v>
      </c>
      <c r="L35" s="47" t="s">
        <v>36</v>
      </c>
      <c r="M35" s="50">
        <v>21</v>
      </c>
      <c r="N35" s="87">
        <v>980</v>
      </c>
      <c r="O35" s="40">
        <f>K35*M35*N35</f>
        <v>20580</v>
      </c>
      <c r="P35" s="51">
        <v>1</v>
      </c>
      <c r="Q35" s="47" t="s">
        <v>36</v>
      </c>
      <c r="R35" s="50">
        <v>21</v>
      </c>
      <c r="S35" s="87">
        <v>1200</v>
      </c>
      <c r="T35" s="40">
        <f>P35*R35*S35</f>
        <v>25200</v>
      </c>
      <c r="U35" s="51">
        <v>1</v>
      </c>
      <c r="V35" s="47" t="s">
        <v>36</v>
      </c>
      <c r="W35" s="50">
        <v>21</v>
      </c>
      <c r="X35" s="87">
        <v>2174.87</v>
      </c>
      <c r="Y35" s="40">
        <f>U35*W35*X35</f>
        <v>45672.27</v>
      </c>
      <c r="Z35" s="51">
        <v>1</v>
      </c>
      <c r="AA35" s="47" t="s">
        <v>36</v>
      </c>
      <c r="AB35" s="50">
        <v>21</v>
      </c>
      <c r="AC35" s="87">
        <v>1500</v>
      </c>
      <c r="AD35" s="40">
        <f>Z35*AB35*AC35</f>
        <v>31500</v>
      </c>
      <c r="AG35" s="18"/>
    </row>
    <row r="36" spans="2:33" s="14" customFormat="1" ht="15" customHeight="1">
      <c r="B36" s="68"/>
      <c r="C36" s="185" t="s">
        <v>46</v>
      </c>
      <c r="D36" s="184"/>
      <c r="E36" s="184"/>
      <c r="F36" s="51">
        <v>1</v>
      </c>
      <c r="G36" s="47" t="s">
        <v>36</v>
      </c>
      <c r="H36" s="50">
        <v>21</v>
      </c>
      <c r="I36" s="87">
        <v>1000</v>
      </c>
      <c r="J36" s="40">
        <f t="shared" si="16"/>
        <v>21000</v>
      </c>
      <c r="K36" s="51">
        <v>1</v>
      </c>
      <c r="L36" s="47" t="s">
        <v>36</v>
      </c>
      <c r="M36" s="50">
        <v>21</v>
      </c>
      <c r="N36" s="87">
        <v>900</v>
      </c>
      <c r="O36" s="40">
        <f t="shared" ref="O36:O41" si="17">K36*M36*N36</f>
        <v>18900</v>
      </c>
      <c r="P36" s="51">
        <v>1</v>
      </c>
      <c r="Q36" s="47" t="s">
        <v>36</v>
      </c>
      <c r="R36" s="50">
        <v>21</v>
      </c>
      <c r="S36" s="87">
        <v>900</v>
      </c>
      <c r="T36" s="40">
        <f t="shared" ref="T36:T41" si="18">P36*R36*S36</f>
        <v>18900</v>
      </c>
      <c r="U36" s="51">
        <v>1</v>
      </c>
      <c r="V36" s="47" t="s">
        <v>36</v>
      </c>
      <c r="W36" s="50">
        <v>21</v>
      </c>
      <c r="X36" s="87">
        <v>2174.87</v>
      </c>
      <c r="Y36" s="40">
        <f t="shared" ref="Y36:Y41" si="19">U36*W36*X36</f>
        <v>45672.27</v>
      </c>
      <c r="Z36" s="51">
        <v>1</v>
      </c>
      <c r="AA36" s="47" t="s">
        <v>36</v>
      </c>
      <c r="AB36" s="50">
        <v>21</v>
      </c>
      <c r="AC36" s="87">
        <v>1300</v>
      </c>
      <c r="AD36" s="40">
        <f t="shared" ref="AD36:AD41" si="20">Z36*AB36*AC36</f>
        <v>27300</v>
      </c>
      <c r="AG36" s="18"/>
    </row>
    <row r="37" spans="2:33" s="14" customFormat="1" ht="15" customHeight="1">
      <c r="B37" s="68"/>
      <c r="C37" s="185" t="s">
        <v>42</v>
      </c>
      <c r="D37" s="184"/>
      <c r="E37" s="184"/>
      <c r="F37" s="51">
        <v>1</v>
      </c>
      <c r="G37" s="47" t="s">
        <v>36</v>
      </c>
      <c r="H37" s="50">
        <v>21</v>
      </c>
      <c r="I37" s="87">
        <v>950</v>
      </c>
      <c r="J37" s="40">
        <f t="shared" si="16"/>
        <v>19950</v>
      </c>
      <c r="K37" s="51">
        <v>1</v>
      </c>
      <c r="L37" s="47" t="s">
        <v>36</v>
      </c>
      <c r="M37" s="50">
        <v>21</v>
      </c>
      <c r="N37" s="87">
        <v>900</v>
      </c>
      <c r="O37" s="40">
        <f t="shared" si="17"/>
        <v>18900</v>
      </c>
      <c r="P37" s="51">
        <v>1</v>
      </c>
      <c r="Q37" s="47" t="s">
        <v>36</v>
      </c>
      <c r="R37" s="50">
        <v>21</v>
      </c>
      <c r="S37" s="87">
        <v>800</v>
      </c>
      <c r="T37" s="40">
        <f t="shared" si="18"/>
        <v>16800</v>
      </c>
      <c r="U37" s="51">
        <v>1</v>
      </c>
      <c r="V37" s="47" t="s">
        <v>36</v>
      </c>
      <c r="W37" s="50">
        <v>21</v>
      </c>
      <c r="X37" s="87">
        <v>1472.44</v>
      </c>
      <c r="Y37" s="40">
        <f t="shared" si="19"/>
        <v>30921.24</v>
      </c>
      <c r="Z37" s="51">
        <v>1</v>
      </c>
      <c r="AA37" s="47" t="s">
        <v>36</v>
      </c>
      <c r="AB37" s="50">
        <v>21</v>
      </c>
      <c r="AC37" s="87">
        <v>1300</v>
      </c>
      <c r="AD37" s="40">
        <f t="shared" si="20"/>
        <v>27300</v>
      </c>
      <c r="AG37" s="18"/>
    </row>
    <row r="38" spans="2:33" s="14" customFormat="1" ht="15" customHeight="1">
      <c r="B38" s="68"/>
      <c r="C38" s="185" t="s">
        <v>27</v>
      </c>
      <c r="D38" s="184"/>
      <c r="E38" s="184"/>
      <c r="F38" s="51">
        <v>1</v>
      </c>
      <c r="G38" s="47" t="s">
        <v>36</v>
      </c>
      <c r="H38" s="50">
        <v>21</v>
      </c>
      <c r="I38" s="87">
        <v>950</v>
      </c>
      <c r="J38" s="40">
        <f t="shared" si="16"/>
        <v>19950</v>
      </c>
      <c r="K38" s="51">
        <v>1</v>
      </c>
      <c r="L38" s="47" t="s">
        <v>36</v>
      </c>
      <c r="M38" s="50">
        <v>21</v>
      </c>
      <c r="N38" s="87">
        <v>850</v>
      </c>
      <c r="O38" s="40">
        <f t="shared" si="17"/>
        <v>17850</v>
      </c>
      <c r="P38" s="51">
        <v>1</v>
      </c>
      <c r="Q38" s="47" t="s">
        <v>36</v>
      </c>
      <c r="R38" s="50">
        <v>21</v>
      </c>
      <c r="S38" s="87">
        <v>700</v>
      </c>
      <c r="T38" s="40">
        <f t="shared" si="18"/>
        <v>14700</v>
      </c>
      <c r="U38" s="51">
        <v>1</v>
      </c>
      <c r="V38" s="47" t="s">
        <v>36</v>
      </c>
      <c r="W38" s="50">
        <v>21</v>
      </c>
      <c r="X38" s="87">
        <v>1922.87</v>
      </c>
      <c r="Y38" s="40">
        <f t="shared" si="19"/>
        <v>40380.269999999997</v>
      </c>
      <c r="Z38" s="51">
        <v>1</v>
      </c>
      <c r="AA38" s="47" t="s">
        <v>36</v>
      </c>
      <c r="AB38" s="50">
        <v>21</v>
      </c>
      <c r="AC38" s="87">
        <v>1200</v>
      </c>
      <c r="AD38" s="40">
        <f t="shared" si="20"/>
        <v>25200</v>
      </c>
      <c r="AG38" s="18"/>
    </row>
    <row r="39" spans="2:33" s="14" customFormat="1" ht="15" customHeight="1">
      <c r="B39" s="68"/>
      <c r="C39" s="185" t="s">
        <v>41</v>
      </c>
      <c r="D39" s="184"/>
      <c r="E39" s="184"/>
      <c r="F39" s="51">
        <v>3</v>
      </c>
      <c r="G39" s="47" t="s">
        <v>36</v>
      </c>
      <c r="H39" s="50">
        <v>21</v>
      </c>
      <c r="I39" s="87">
        <v>900</v>
      </c>
      <c r="J39" s="40">
        <f t="shared" si="16"/>
        <v>56700</v>
      </c>
      <c r="K39" s="51">
        <v>3</v>
      </c>
      <c r="L39" s="47" t="s">
        <v>36</v>
      </c>
      <c r="M39" s="50">
        <v>21</v>
      </c>
      <c r="N39" s="87">
        <v>800</v>
      </c>
      <c r="O39" s="40">
        <f t="shared" si="17"/>
        <v>50400</v>
      </c>
      <c r="P39" s="51">
        <v>3</v>
      </c>
      <c r="Q39" s="47" t="s">
        <v>36</v>
      </c>
      <c r="R39" s="50">
        <v>21</v>
      </c>
      <c r="S39" s="87">
        <v>600</v>
      </c>
      <c r="T39" s="40">
        <f t="shared" si="18"/>
        <v>37800</v>
      </c>
      <c r="U39" s="51">
        <v>3</v>
      </c>
      <c r="V39" s="47" t="s">
        <v>36</v>
      </c>
      <c r="W39" s="50">
        <v>21</v>
      </c>
      <c r="X39" s="87">
        <v>1811.2</v>
      </c>
      <c r="Y39" s="40">
        <f t="shared" si="19"/>
        <v>114105.60000000001</v>
      </c>
      <c r="Z39" s="51">
        <v>3</v>
      </c>
      <c r="AA39" s="47" t="s">
        <v>36</v>
      </c>
      <c r="AB39" s="50">
        <v>21</v>
      </c>
      <c r="AC39" s="87">
        <v>1100</v>
      </c>
      <c r="AD39" s="40">
        <f t="shared" si="20"/>
        <v>69300</v>
      </c>
      <c r="AG39" s="18"/>
    </row>
    <row r="40" spans="2:33" s="14" customFormat="1" ht="15" customHeight="1">
      <c r="B40" s="68"/>
      <c r="C40" s="185" t="s">
        <v>28</v>
      </c>
      <c r="D40" s="184"/>
      <c r="E40" s="184"/>
      <c r="F40" s="51">
        <v>3</v>
      </c>
      <c r="G40" s="47" t="s">
        <v>36</v>
      </c>
      <c r="H40" s="50">
        <v>21</v>
      </c>
      <c r="I40" s="87">
        <v>1000</v>
      </c>
      <c r="J40" s="40">
        <f t="shared" si="16"/>
        <v>63000</v>
      </c>
      <c r="K40" s="51">
        <v>3</v>
      </c>
      <c r="L40" s="47" t="s">
        <v>36</v>
      </c>
      <c r="M40" s="50">
        <v>21</v>
      </c>
      <c r="N40" s="87">
        <v>800</v>
      </c>
      <c r="O40" s="40">
        <f t="shared" si="17"/>
        <v>50400</v>
      </c>
      <c r="P40" s="51">
        <v>3</v>
      </c>
      <c r="Q40" s="47" t="s">
        <v>36</v>
      </c>
      <c r="R40" s="50">
        <v>21</v>
      </c>
      <c r="S40" s="87">
        <v>600</v>
      </c>
      <c r="T40" s="40">
        <f t="shared" si="18"/>
        <v>37800</v>
      </c>
      <c r="U40" s="51">
        <v>3</v>
      </c>
      <c r="V40" s="47" t="s">
        <v>36</v>
      </c>
      <c r="W40" s="50">
        <v>21</v>
      </c>
      <c r="X40" s="87">
        <v>1584.14</v>
      </c>
      <c r="Y40" s="40">
        <f t="shared" si="19"/>
        <v>99800.82</v>
      </c>
      <c r="Z40" s="51">
        <v>3</v>
      </c>
      <c r="AA40" s="47" t="s">
        <v>36</v>
      </c>
      <c r="AB40" s="50">
        <v>21</v>
      </c>
      <c r="AC40" s="87">
        <v>1100</v>
      </c>
      <c r="AD40" s="40">
        <f t="shared" si="20"/>
        <v>69300</v>
      </c>
      <c r="AG40" s="18"/>
    </row>
    <row r="41" spans="2:33" s="14" customFormat="1" ht="15" customHeight="1">
      <c r="B41" s="68"/>
      <c r="C41" s="185" t="s">
        <v>54</v>
      </c>
      <c r="D41" s="184"/>
      <c r="E41" s="184"/>
      <c r="F41" s="51">
        <v>4</v>
      </c>
      <c r="G41" s="47" t="s">
        <v>36</v>
      </c>
      <c r="H41" s="50">
        <v>21</v>
      </c>
      <c r="I41" s="87">
        <v>900</v>
      </c>
      <c r="J41" s="40">
        <f t="shared" si="16"/>
        <v>75600</v>
      </c>
      <c r="K41" s="51">
        <v>4</v>
      </c>
      <c r="L41" s="47" t="s">
        <v>36</v>
      </c>
      <c r="M41" s="50">
        <v>21</v>
      </c>
      <c r="N41" s="87">
        <v>750</v>
      </c>
      <c r="O41" s="40">
        <f t="shared" si="17"/>
        <v>63000</v>
      </c>
      <c r="P41" s="51">
        <v>4</v>
      </c>
      <c r="Q41" s="47" t="s">
        <v>36</v>
      </c>
      <c r="R41" s="50">
        <v>21</v>
      </c>
      <c r="S41" s="87">
        <v>550</v>
      </c>
      <c r="T41" s="40">
        <f t="shared" si="18"/>
        <v>46200</v>
      </c>
      <c r="U41" s="51">
        <v>4</v>
      </c>
      <c r="V41" s="47" t="s">
        <v>36</v>
      </c>
      <c r="W41" s="50">
        <v>21</v>
      </c>
      <c r="X41" s="87">
        <v>1246.3599999999999</v>
      </c>
      <c r="Y41" s="40">
        <f t="shared" si="19"/>
        <v>104694.23999999999</v>
      </c>
      <c r="Z41" s="51">
        <v>4</v>
      </c>
      <c r="AA41" s="47" t="s">
        <v>36</v>
      </c>
      <c r="AB41" s="50">
        <v>21</v>
      </c>
      <c r="AC41" s="87">
        <v>1000</v>
      </c>
      <c r="AD41" s="40">
        <f t="shared" si="20"/>
        <v>84000</v>
      </c>
      <c r="AG41" s="18"/>
    </row>
    <row r="42" spans="2:33" s="14" customFormat="1" ht="15" customHeight="1">
      <c r="B42" s="68"/>
      <c r="C42" s="92"/>
      <c r="D42" s="93"/>
      <c r="E42" s="93"/>
      <c r="F42" s="38"/>
      <c r="G42" s="88"/>
      <c r="H42" s="50"/>
      <c r="I42" s="87"/>
      <c r="J42" s="40"/>
      <c r="K42" s="38"/>
      <c r="L42" s="88"/>
      <c r="M42" s="50"/>
      <c r="N42" s="87"/>
      <c r="O42" s="40"/>
      <c r="P42" s="38"/>
      <c r="Q42" s="88"/>
      <c r="R42" s="50"/>
      <c r="S42" s="87"/>
      <c r="T42" s="40"/>
      <c r="U42" s="38"/>
      <c r="V42" s="88"/>
      <c r="W42" s="50"/>
      <c r="X42" s="87"/>
      <c r="Y42" s="40"/>
      <c r="Z42" s="38"/>
      <c r="AA42" s="88"/>
      <c r="AB42" s="50"/>
      <c r="AC42" s="87"/>
      <c r="AD42" s="40"/>
      <c r="AG42" s="18"/>
    </row>
    <row r="43" spans="2:33" s="14" customFormat="1" ht="15" customHeight="1">
      <c r="B43" s="68"/>
      <c r="C43" s="188" t="s">
        <v>11</v>
      </c>
      <c r="D43" s="189"/>
      <c r="E43" s="189"/>
      <c r="F43" s="67"/>
      <c r="G43" s="47"/>
      <c r="H43" s="45"/>
      <c r="I43" s="86"/>
      <c r="J43" s="48">
        <f>SUM(J35:J42)</f>
        <v>281400</v>
      </c>
      <c r="K43" s="67"/>
      <c r="L43" s="47"/>
      <c r="M43" s="45"/>
      <c r="N43" s="86"/>
      <c r="O43" s="48">
        <f>SUM(O35:O42)</f>
        <v>240030</v>
      </c>
      <c r="P43" s="67"/>
      <c r="Q43" s="47"/>
      <c r="R43" s="45"/>
      <c r="S43" s="86"/>
      <c r="T43" s="48">
        <f>SUM(T35:T42)</f>
        <v>197400</v>
      </c>
      <c r="U43" s="67"/>
      <c r="V43" s="47"/>
      <c r="W43" s="45"/>
      <c r="X43" s="86"/>
      <c r="Y43" s="48">
        <f>SUM(Y35:Y42)</f>
        <v>481246.71</v>
      </c>
      <c r="Z43" s="67"/>
      <c r="AA43" s="47"/>
      <c r="AB43" s="45"/>
      <c r="AC43" s="86"/>
      <c r="AD43" s="48">
        <f>SUM(AD35:AD42)</f>
        <v>333900</v>
      </c>
      <c r="AG43" s="18"/>
    </row>
    <row r="44" spans="2:33" s="14" customFormat="1" ht="20.100000000000001" customHeight="1">
      <c r="B44" s="61"/>
      <c r="C44" s="103" t="s">
        <v>65</v>
      </c>
      <c r="D44" s="104"/>
      <c r="E44" s="104"/>
      <c r="F44" s="67"/>
      <c r="G44" s="47"/>
      <c r="H44" s="45"/>
      <c r="I44" s="86"/>
      <c r="J44" s="40"/>
      <c r="K44" s="67"/>
      <c r="L44" s="47"/>
      <c r="M44" s="45"/>
      <c r="N44" s="86"/>
      <c r="O44" s="40"/>
      <c r="P44" s="67"/>
      <c r="Q44" s="47"/>
      <c r="R44" s="45"/>
      <c r="S44" s="86"/>
      <c r="T44" s="40"/>
      <c r="U44" s="67"/>
      <c r="V44" s="47"/>
      <c r="W44" s="45"/>
      <c r="X44" s="86"/>
      <c r="Y44" s="40"/>
      <c r="Z44" s="67"/>
      <c r="AA44" s="47"/>
      <c r="AB44" s="45"/>
      <c r="AC44" s="86"/>
      <c r="AD44" s="40"/>
      <c r="AG44" s="18"/>
    </row>
    <row r="45" spans="2:33" s="14" customFormat="1" ht="15" customHeight="1">
      <c r="B45" s="68"/>
      <c r="C45" s="185" t="s">
        <v>26</v>
      </c>
      <c r="D45" s="184"/>
      <c r="E45" s="184"/>
      <c r="F45" s="51">
        <v>1</v>
      </c>
      <c r="G45" s="47" t="s">
        <v>36</v>
      </c>
      <c r="H45" s="50">
        <v>7</v>
      </c>
      <c r="I45" s="87">
        <v>1200</v>
      </c>
      <c r="J45" s="40">
        <f t="shared" ref="J45:J52" si="21">F45*H45*I45</f>
        <v>8400</v>
      </c>
      <c r="K45" s="51">
        <v>1</v>
      </c>
      <c r="L45" s="47" t="s">
        <v>36</v>
      </c>
      <c r="M45" s="50">
        <v>7</v>
      </c>
      <c r="N45" s="87">
        <v>980</v>
      </c>
      <c r="O45" s="40">
        <f t="shared" ref="O45:O52" si="22">K45*M45*N45</f>
        <v>6860</v>
      </c>
      <c r="P45" s="51">
        <v>1</v>
      </c>
      <c r="Q45" s="47" t="s">
        <v>36</v>
      </c>
      <c r="R45" s="50">
        <v>7</v>
      </c>
      <c r="S45" s="87">
        <v>1200</v>
      </c>
      <c r="T45" s="40">
        <f t="shared" ref="T45:T52" si="23">P45*R45*S45</f>
        <v>8400</v>
      </c>
      <c r="U45" s="51">
        <v>1</v>
      </c>
      <c r="V45" s="47" t="s">
        <v>36</v>
      </c>
      <c r="W45" s="50">
        <v>7</v>
      </c>
      <c r="X45" s="87">
        <v>1927.8</v>
      </c>
      <c r="Y45" s="40">
        <f t="shared" ref="Y45:Y52" si="24">U45*W45*X45</f>
        <v>13494.6</v>
      </c>
      <c r="Z45" s="51">
        <v>1</v>
      </c>
      <c r="AA45" s="47" t="s">
        <v>36</v>
      </c>
      <c r="AB45" s="50">
        <v>7</v>
      </c>
      <c r="AC45" s="87">
        <v>1500</v>
      </c>
      <c r="AD45" s="40">
        <f t="shared" ref="AD45:AD52" si="25">Z45*AB45*AC45</f>
        <v>10500</v>
      </c>
      <c r="AG45" s="18"/>
    </row>
    <row r="46" spans="2:33" s="14" customFormat="1" ht="15" customHeight="1">
      <c r="B46" s="68"/>
      <c r="C46" s="185" t="s">
        <v>46</v>
      </c>
      <c r="D46" s="184"/>
      <c r="E46" s="184"/>
      <c r="F46" s="51">
        <v>1</v>
      </c>
      <c r="G46" s="47" t="s">
        <v>36</v>
      </c>
      <c r="H46" s="50">
        <v>7</v>
      </c>
      <c r="I46" s="87">
        <v>1000</v>
      </c>
      <c r="J46" s="40">
        <f t="shared" si="21"/>
        <v>7000</v>
      </c>
      <c r="K46" s="51">
        <v>1</v>
      </c>
      <c r="L46" s="47" t="s">
        <v>36</v>
      </c>
      <c r="M46" s="50">
        <v>7</v>
      </c>
      <c r="N46" s="87">
        <v>900</v>
      </c>
      <c r="O46" s="40">
        <f t="shared" si="22"/>
        <v>6300</v>
      </c>
      <c r="P46" s="51">
        <v>1</v>
      </c>
      <c r="Q46" s="47" t="s">
        <v>36</v>
      </c>
      <c r="R46" s="50">
        <v>7</v>
      </c>
      <c r="S46" s="87">
        <v>900</v>
      </c>
      <c r="T46" s="40">
        <f t="shared" si="23"/>
        <v>6300</v>
      </c>
      <c r="U46" s="51">
        <v>1</v>
      </c>
      <c r="V46" s="47" t="s">
        <v>36</v>
      </c>
      <c r="W46" s="50">
        <v>7</v>
      </c>
      <c r="X46" s="87">
        <v>1927.8</v>
      </c>
      <c r="Y46" s="40">
        <f t="shared" si="24"/>
        <v>13494.6</v>
      </c>
      <c r="Z46" s="51">
        <v>1</v>
      </c>
      <c r="AA46" s="47" t="s">
        <v>36</v>
      </c>
      <c r="AB46" s="50">
        <v>7</v>
      </c>
      <c r="AC46" s="87">
        <v>1300</v>
      </c>
      <c r="AD46" s="40">
        <f t="shared" si="25"/>
        <v>9100</v>
      </c>
      <c r="AG46" s="18"/>
    </row>
    <row r="47" spans="2:33" s="14" customFormat="1" ht="15" customHeight="1">
      <c r="B47" s="68"/>
      <c r="C47" s="185" t="s">
        <v>42</v>
      </c>
      <c r="D47" s="184"/>
      <c r="E47" s="184"/>
      <c r="F47" s="51">
        <v>1</v>
      </c>
      <c r="G47" s="47" t="s">
        <v>36</v>
      </c>
      <c r="H47" s="50">
        <v>7</v>
      </c>
      <c r="I47" s="87">
        <v>950</v>
      </c>
      <c r="J47" s="40">
        <f t="shared" si="21"/>
        <v>6650</v>
      </c>
      <c r="K47" s="51">
        <v>1</v>
      </c>
      <c r="L47" s="47" t="s">
        <v>36</v>
      </c>
      <c r="M47" s="50">
        <v>7</v>
      </c>
      <c r="N47" s="87">
        <v>900</v>
      </c>
      <c r="O47" s="40">
        <f t="shared" si="22"/>
        <v>6300</v>
      </c>
      <c r="P47" s="51">
        <v>1</v>
      </c>
      <c r="Q47" s="47" t="s">
        <v>36</v>
      </c>
      <c r="R47" s="50">
        <v>7</v>
      </c>
      <c r="S47" s="87">
        <v>800</v>
      </c>
      <c r="T47" s="40">
        <f t="shared" si="23"/>
        <v>5600</v>
      </c>
      <c r="U47" s="51">
        <v>1</v>
      </c>
      <c r="V47" s="47" t="s">
        <v>36</v>
      </c>
      <c r="W47" s="50">
        <v>7</v>
      </c>
      <c r="X47" s="87">
        <v>1319.45</v>
      </c>
      <c r="Y47" s="40">
        <f t="shared" si="24"/>
        <v>9236.15</v>
      </c>
      <c r="Z47" s="51">
        <v>1</v>
      </c>
      <c r="AA47" s="47" t="s">
        <v>36</v>
      </c>
      <c r="AB47" s="50">
        <v>7</v>
      </c>
      <c r="AC47" s="87">
        <v>1300</v>
      </c>
      <c r="AD47" s="40">
        <f t="shared" si="25"/>
        <v>9100</v>
      </c>
      <c r="AG47" s="18"/>
    </row>
    <row r="48" spans="2:33" s="14" customFormat="1" ht="15" customHeight="1">
      <c r="B48" s="68"/>
      <c r="C48" s="185" t="s">
        <v>27</v>
      </c>
      <c r="D48" s="184"/>
      <c r="E48" s="184"/>
      <c r="F48" s="51">
        <v>1</v>
      </c>
      <c r="G48" s="47" t="s">
        <v>36</v>
      </c>
      <c r="H48" s="50">
        <v>7</v>
      </c>
      <c r="I48" s="87">
        <v>950</v>
      </c>
      <c r="J48" s="40">
        <f t="shared" si="21"/>
        <v>6650</v>
      </c>
      <c r="K48" s="51">
        <v>1</v>
      </c>
      <c r="L48" s="47" t="s">
        <v>36</v>
      </c>
      <c r="M48" s="50">
        <v>7</v>
      </c>
      <c r="N48" s="87">
        <v>850</v>
      </c>
      <c r="O48" s="40">
        <f t="shared" si="22"/>
        <v>5950</v>
      </c>
      <c r="P48" s="51">
        <v>1</v>
      </c>
      <c r="Q48" s="47" t="s">
        <v>36</v>
      </c>
      <c r="R48" s="50">
        <v>7</v>
      </c>
      <c r="S48" s="87">
        <v>700</v>
      </c>
      <c r="T48" s="40">
        <f t="shared" si="23"/>
        <v>4900</v>
      </c>
      <c r="U48" s="51">
        <v>1</v>
      </c>
      <c r="V48" s="47" t="s">
        <v>36</v>
      </c>
      <c r="W48" s="50">
        <v>7</v>
      </c>
      <c r="X48" s="87">
        <v>1805.65</v>
      </c>
      <c r="Y48" s="40">
        <f t="shared" si="24"/>
        <v>12639.550000000001</v>
      </c>
      <c r="Z48" s="51">
        <v>1</v>
      </c>
      <c r="AA48" s="47" t="s">
        <v>36</v>
      </c>
      <c r="AB48" s="50">
        <v>7</v>
      </c>
      <c r="AC48" s="87">
        <v>1200</v>
      </c>
      <c r="AD48" s="40">
        <f t="shared" si="25"/>
        <v>8400</v>
      </c>
      <c r="AG48" s="18"/>
    </row>
    <row r="49" spans="2:33" s="14" customFormat="1" ht="15" customHeight="1">
      <c r="B49" s="68"/>
      <c r="C49" s="185" t="s">
        <v>41</v>
      </c>
      <c r="D49" s="184"/>
      <c r="E49" s="184"/>
      <c r="F49" s="51">
        <v>1</v>
      </c>
      <c r="G49" s="47" t="s">
        <v>36</v>
      </c>
      <c r="H49" s="50">
        <v>7</v>
      </c>
      <c r="I49" s="87">
        <v>900</v>
      </c>
      <c r="J49" s="40">
        <f t="shared" si="21"/>
        <v>6300</v>
      </c>
      <c r="K49" s="51">
        <v>1</v>
      </c>
      <c r="L49" s="47" t="s">
        <v>36</v>
      </c>
      <c r="M49" s="50">
        <v>7</v>
      </c>
      <c r="N49" s="87">
        <v>800</v>
      </c>
      <c r="O49" s="40">
        <f t="shared" si="22"/>
        <v>5600</v>
      </c>
      <c r="P49" s="51">
        <v>1</v>
      </c>
      <c r="Q49" s="47" t="s">
        <v>36</v>
      </c>
      <c r="R49" s="50">
        <v>7</v>
      </c>
      <c r="S49" s="87">
        <v>600</v>
      </c>
      <c r="T49" s="40">
        <f t="shared" si="23"/>
        <v>4200</v>
      </c>
      <c r="U49" s="51">
        <v>1</v>
      </c>
      <c r="V49" s="47" t="s">
        <v>36</v>
      </c>
      <c r="W49" s="50">
        <v>7</v>
      </c>
      <c r="X49" s="87">
        <v>1441.61</v>
      </c>
      <c r="Y49" s="40">
        <f t="shared" si="24"/>
        <v>10091.269999999999</v>
      </c>
      <c r="Z49" s="51">
        <v>1</v>
      </c>
      <c r="AA49" s="47" t="s">
        <v>36</v>
      </c>
      <c r="AB49" s="50">
        <v>7</v>
      </c>
      <c r="AC49" s="87">
        <v>1100</v>
      </c>
      <c r="AD49" s="40">
        <f t="shared" si="25"/>
        <v>7700</v>
      </c>
      <c r="AG49" s="18"/>
    </row>
    <row r="50" spans="2:33" s="14" customFormat="1" ht="15" customHeight="1">
      <c r="B50" s="68"/>
      <c r="C50" s="185" t="s">
        <v>28</v>
      </c>
      <c r="D50" s="184"/>
      <c r="E50" s="184"/>
      <c r="F50" s="51">
        <v>2</v>
      </c>
      <c r="G50" s="47" t="s">
        <v>36</v>
      </c>
      <c r="H50" s="50">
        <v>7</v>
      </c>
      <c r="I50" s="87">
        <v>1000</v>
      </c>
      <c r="J50" s="40">
        <f t="shared" si="21"/>
        <v>14000</v>
      </c>
      <c r="K50" s="51">
        <v>2</v>
      </c>
      <c r="L50" s="47" t="s">
        <v>36</v>
      </c>
      <c r="M50" s="50">
        <v>7</v>
      </c>
      <c r="N50" s="87">
        <v>800</v>
      </c>
      <c r="O50" s="40">
        <f t="shared" si="22"/>
        <v>11200</v>
      </c>
      <c r="P50" s="51">
        <v>2</v>
      </c>
      <c r="Q50" s="47" t="s">
        <v>36</v>
      </c>
      <c r="R50" s="50">
        <v>7</v>
      </c>
      <c r="S50" s="87">
        <v>600</v>
      </c>
      <c r="T50" s="40">
        <f t="shared" si="23"/>
        <v>8400</v>
      </c>
      <c r="U50" s="51">
        <v>2</v>
      </c>
      <c r="V50" s="47" t="s">
        <v>36</v>
      </c>
      <c r="W50" s="50">
        <v>7</v>
      </c>
      <c r="X50" s="87">
        <v>1441.61</v>
      </c>
      <c r="Y50" s="40">
        <f t="shared" si="24"/>
        <v>20182.539999999997</v>
      </c>
      <c r="Z50" s="51">
        <v>2</v>
      </c>
      <c r="AA50" s="47" t="s">
        <v>36</v>
      </c>
      <c r="AB50" s="50">
        <v>7</v>
      </c>
      <c r="AC50" s="87">
        <v>1100</v>
      </c>
      <c r="AD50" s="40">
        <f t="shared" si="25"/>
        <v>15400</v>
      </c>
      <c r="AG50" s="18"/>
    </row>
    <row r="51" spans="2:33" s="14" customFormat="1" ht="15" customHeight="1">
      <c r="B51" s="68"/>
      <c r="C51" s="185" t="s">
        <v>54</v>
      </c>
      <c r="D51" s="184"/>
      <c r="E51" s="184"/>
      <c r="F51" s="51">
        <v>4</v>
      </c>
      <c r="G51" s="47" t="s">
        <v>36</v>
      </c>
      <c r="H51" s="50">
        <v>7</v>
      </c>
      <c r="I51" s="87">
        <v>900</v>
      </c>
      <c r="J51" s="40">
        <f t="shared" si="21"/>
        <v>25200</v>
      </c>
      <c r="K51" s="51">
        <v>4</v>
      </c>
      <c r="L51" s="47" t="s">
        <v>36</v>
      </c>
      <c r="M51" s="50">
        <v>7</v>
      </c>
      <c r="N51" s="87">
        <v>800</v>
      </c>
      <c r="O51" s="40">
        <f t="shared" si="22"/>
        <v>22400</v>
      </c>
      <c r="P51" s="51">
        <v>4</v>
      </c>
      <c r="Q51" s="47" t="s">
        <v>36</v>
      </c>
      <c r="R51" s="50">
        <v>7</v>
      </c>
      <c r="S51" s="87">
        <v>550</v>
      </c>
      <c r="T51" s="40">
        <f t="shared" si="23"/>
        <v>15400</v>
      </c>
      <c r="U51" s="51">
        <v>4</v>
      </c>
      <c r="V51" s="47" t="s">
        <v>36</v>
      </c>
      <c r="W51" s="50">
        <v>7</v>
      </c>
      <c r="X51" s="87">
        <v>1197.24</v>
      </c>
      <c r="Y51" s="40">
        <f t="shared" si="24"/>
        <v>33522.720000000001</v>
      </c>
      <c r="Z51" s="51">
        <v>4</v>
      </c>
      <c r="AA51" s="47" t="s">
        <v>36</v>
      </c>
      <c r="AB51" s="50">
        <v>7</v>
      </c>
      <c r="AC51" s="87">
        <v>1000</v>
      </c>
      <c r="AD51" s="40">
        <f t="shared" si="25"/>
        <v>28000</v>
      </c>
      <c r="AG51" s="18"/>
    </row>
    <row r="52" spans="2:33" s="14" customFormat="1" ht="15" customHeight="1">
      <c r="B52" s="68"/>
      <c r="C52" s="186" t="s">
        <v>43</v>
      </c>
      <c r="D52" s="187"/>
      <c r="E52" s="187"/>
      <c r="F52" s="38">
        <v>1</v>
      </c>
      <c r="G52" s="38" t="s">
        <v>36</v>
      </c>
      <c r="H52" s="50">
        <v>7</v>
      </c>
      <c r="I52" s="85">
        <v>900</v>
      </c>
      <c r="J52" s="40">
        <f t="shared" si="21"/>
        <v>6300</v>
      </c>
      <c r="K52" s="38">
        <v>1</v>
      </c>
      <c r="L52" s="38" t="s">
        <v>36</v>
      </c>
      <c r="M52" s="50">
        <v>7</v>
      </c>
      <c r="N52" s="85">
        <v>800</v>
      </c>
      <c r="O52" s="40">
        <f t="shared" si="22"/>
        <v>5600</v>
      </c>
      <c r="P52" s="38">
        <v>1</v>
      </c>
      <c r="Q52" s="38" t="s">
        <v>36</v>
      </c>
      <c r="R52" s="50">
        <v>7</v>
      </c>
      <c r="S52" s="85">
        <v>600</v>
      </c>
      <c r="T52" s="40">
        <f t="shared" si="23"/>
        <v>4200</v>
      </c>
      <c r="U52" s="38">
        <v>1</v>
      </c>
      <c r="V52" s="38" t="s">
        <v>36</v>
      </c>
      <c r="W52" s="50">
        <v>7</v>
      </c>
      <c r="X52" s="85">
        <v>1076.71</v>
      </c>
      <c r="Y52" s="40">
        <f t="shared" si="24"/>
        <v>7536.97</v>
      </c>
      <c r="Z52" s="38">
        <v>1</v>
      </c>
      <c r="AA52" s="38" t="s">
        <v>36</v>
      </c>
      <c r="AB52" s="50">
        <v>7</v>
      </c>
      <c r="AC52" s="85">
        <v>1100</v>
      </c>
      <c r="AD52" s="40">
        <f t="shared" si="25"/>
        <v>7700</v>
      </c>
      <c r="AG52" s="18"/>
    </row>
    <row r="53" spans="2:33" s="14" customFormat="1" ht="15" customHeight="1">
      <c r="B53" s="68"/>
      <c r="C53" s="188" t="s">
        <v>11</v>
      </c>
      <c r="D53" s="189"/>
      <c r="E53" s="189"/>
      <c r="F53" s="67"/>
      <c r="G53" s="47"/>
      <c r="H53" s="45"/>
      <c r="I53" s="86"/>
      <c r="J53" s="48">
        <f>SUM(J45:J52)</f>
        <v>80500</v>
      </c>
      <c r="K53" s="67"/>
      <c r="L53" s="47"/>
      <c r="M53" s="45"/>
      <c r="N53" s="86"/>
      <c r="O53" s="48">
        <f>SUM(O45:O52)</f>
        <v>70210</v>
      </c>
      <c r="P53" s="67"/>
      <c r="Q53" s="47"/>
      <c r="R53" s="45"/>
      <c r="S53" s="86"/>
      <c r="T53" s="48">
        <f>SUM(T45:T52)</f>
        <v>57400</v>
      </c>
      <c r="U53" s="67"/>
      <c r="V53" s="47"/>
      <c r="W53" s="45"/>
      <c r="X53" s="86"/>
      <c r="Y53" s="48">
        <f>SUM(Y45:Y52)</f>
        <v>120198.39999999999</v>
      </c>
      <c r="Z53" s="67"/>
      <c r="AA53" s="47"/>
      <c r="AB53" s="45"/>
      <c r="AC53" s="86"/>
      <c r="AD53" s="48">
        <f>SUM(AD45:AD52)</f>
        <v>95900</v>
      </c>
      <c r="AG53" s="18"/>
    </row>
    <row r="54" spans="2:33" s="14" customFormat="1" ht="20.100000000000001" customHeight="1">
      <c r="B54" s="61" t="s">
        <v>49</v>
      </c>
      <c r="C54" s="183" t="s">
        <v>38</v>
      </c>
      <c r="D54" s="184"/>
      <c r="E54" s="184"/>
      <c r="F54" s="67"/>
      <c r="G54" s="47"/>
      <c r="H54" s="45"/>
      <c r="I54" s="86"/>
      <c r="J54" s="49"/>
      <c r="K54" s="67"/>
      <c r="L54" s="47"/>
      <c r="M54" s="45"/>
      <c r="N54" s="86"/>
      <c r="O54" s="49"/>
      <c r="P54" s="67"/>
      <c r="Q54" s="47"/>
      <c r="R54" s="45"/>
      <c r="S54" s="86"/>
      <c r="T54" s="49"/>
      <c r="U54" s="67"/>
      <c r="V54" s="47"/>
      <c r="W54" s="45"/>
      <c r="X54" s="86"/>
      <c r="Y54" s="49"/>
      <c r="Z54" s="67"/>
      <c r="AA54" s="47"/>
      <c r="AB54" s="45"/>
      <c r="AC54" s="86"/>
      <c r="AD54" s="49"/>
      <c r="AG54" s="18"/>
    </row>
    <row r="55" spans="2:33" s="14" customFormat="1" ht="15" customHeight="1">
      <c r="B55" s="68"/>
      <c r="C55" s="186" t="s">
        <v>40</v>
      </c>
      <c r="D55" s="233"/>
      <c r="E55" s="233"/>
      <c r="F55" s="67"/>
      <c r="G55" s="47"/>
      <c r="H55" s="45"/>
      <c r="I55" s="86"/>
      <c r="J55" s="48"/>
      <c r="K55" s="67"/>
      <c r="L55" s="107" t="s">
        <v>24</v>
      </c>
      <c r="M55" s="75">
        <v>1</v>
      </c>
      <c r="N55" s="91">
        <v>5061.3500000000004</v>
      </c>
      <c r="O55" s="40">
        <f t="shared" ref="O55" si="26">M55*N55</f>
        <v>5061.3500000000004</v>
      </c>
      <c r="P55" s="67"/>
      <c r="Q55" s="107" t="s">
        <v>24</v>
      </c>
      <c r="R55" s="75">
        <v>1</v>
      </c>
      <c r="S55" s="91">
        <v>6600</v>
      </c>
      <c r="T55" s="40">
        <f>S55</f>
        <v>6600</v>
      </c>
      <c r="U55" s="67"/>
      <c r="V55" s="107" t="s">
        <v>24</v>
      </c>
      <c r="W55" s="75">
        <v>1</v>
      </c>
      <c r="X55" s="91">
        <v>13835.63</v>
      </c>
      <c r="Y55" s="40">
        <f>X55</f>
        <v>13835.63</v>
      </c>
      <c r="Z55" s="67"/>
      <c r="AA55" s="107" t="s">
        <v>24</v>
      </c>
      <c r="AB55" s="75">
        <v>1</v>
      </c>
      <c r="AC55" s="91">
        <v>10000</v>
      </c>
      <c r="AD55" s="40">
        <f>AC55</f>
        <v>10000</v>
      </c>
      <c r="AG55" s="18"/>
    </row>
    <row r="56" spans="2:33" s="14" customFormat="1" ht="15" customHeight="1">
      <c r="B56" s="68"/>
      <c r="C56" s="186" t="s">
        <v>45</v>
      </c>
      <c r="D56" s="234"/>
      <c r="E56" s="234"/>
      <c r="F56" s="67"/>
      <c r="G56" s="47"/>
      <c r="H56" s="45"/>
      <c r="I56" s="86"/>
      <c r="J56" s="48">
        <v>7500</v>
      </c>
      <c r="K56" s="67"/>
      <c r="L56" s="107" t="s">
        <v>24</v>
      </c>
      <c r="M56" s="75">
        <v>1</v>
      </c>
      <c r="N56" s="91">
        <v>110150</v>
      </c>
      <c r="O56" s="40">
        <f t="shared" ref="O56" si="27">M56*N56</f>
        <v>110150</v>
      </c>
      <c r="P56" s="67"/>
      <c r="Q56" s="107" t="s">
        <v>24</v>
      </c>
      <c r="R56" s="75">
        <v>1</v>
      </c>
      <c r="S56" s="91">
        <v>151807</v>
      </c>
      <c r="T56" s="40">
        <f>S56</f>
        <v>151807</v>
      </c>
      <c r="U56" s="67"/>
      <c r="V56" s="107" t="s">
        <v>24</v>
      </c>
      <c r="W56" s="75">
        <v>1</v>
      </c>
      <c r="X56" s="91">
        <v>197651.9</v>
      </c>
      <c r="Y56" s="40">
        <f>X56</f>
        <v>197651.9</v>
      </c>
      <c r="Z56" s="67"/>
      <c r="AA56" s="107" t="s">
        <v>24</v>
      </c>
      <c r="AB56" s="75">
        <v>1</v>
      </c>
      <c r="AC56" s="91">
        <v>250000</v>
      </c>
      <c r="AD56" s="40">
        <f>AC56</f>
        <v>250000</v>
      </c>
      <c r="AG56" s="18"/>
    </row>
    <row r="57" spans="2:33" s="14" customFormat="1" ht="15" customHeight="1">
      <c r="B57" s="68"/>
      <c r="C57" s="235"/>
      <c r="D57" s="233"/>
      <c r="E57" s="233"/>
      <c r="F57" s="67"/>
      <c r="G57" s="47"/>
      <c r="H57" s="45"/>
      <c r="I57" s="86"/>
      <c r="J57" s="40">
        <f>SUM(J59:J62)*0.1</f>
        <v>161218.5</v>
      </c>
      <c r="K57" s="67"/>
      <c r="L57" s="47"/>
      <c r="M57" s="45"/>
      <c r="N57" s="86"/>
      <c r="O57" s="40"/>
      <c r="P57" s="67"/>
      <c r="Q57" s="47"/>
      <c r="R57" s="45"/>
      <c r="S57" s="86"/>
      <c r="T57" s="40"/>
      <c r="U57" s="67"/>
      <c r="V57" s="47"/>
      <c r="W57" s="45"/>
      <c r="X57" s="86"/>
      <c r="Y57" s="40"/>
      <c r="Z57" s="67"/>
      <c r="AA57" s="47"/>
      <c r="AB57" s="45"/>
      <c r="AC57" s="86"/>
      <c r="AD57" s="40"/>
      <c r="AG57" s="18"/>
    </row>
    <row r="58" spans="2:33" s="14" customFormat="1" ht="15" customHeight="1">
      <c r="B58" s="68"/>
      <c r="C58" s="170" t="s">
        <v>30</v>
      </c>
      <c r="D58" s="171"/>
      <c r="E58" s="171"/>
      <c r="F58" s="67"/>
      <c r="G58" s="47"/>
      <c r="H58" s="45"/>
      <c r="I58" s="86"/>
      <c r="J58" s="40"/>
      <c r="K58" s="67"/>
      <c r="L58" s="47"/>
      <c r="M58" s="45"/>
      <c r="N58" s="86"/>
      <c r="O58" s="40"/>
      <c r="P58" s="67"/>
      <c r="Q58" s="47"/>
      <c r="R58" s="45"/>
      <c r="S58" s="86"/>
      <c r="T58" s="40"/>
      <c r="U58" s="67"/>
      <c r="V58" s="47"/>
      <c r="W58" s="45"/>
      <c r="X58" s="86"/>
      <c r="Y58" s="40"/>
      <c r="Z58" s="67"/>
      <c r="AA58" s="47"/>
      <c r="AB58" s="45"/>
      <c r="AC58" s="86"/>
      <c r="AD58" s="40"/>
      <c r="AG58" s="18"/>
    </row>
    <row r="59" spans="2:33" s="14" customFormat="1" ht="15" customHeight="1">
      <c r="B59" s="68"/>
      <c r="C59" s="170" t="s">
        <v>39</v>
      </c>
      <c r="D59" s="234"/>
      <c r="E59" s="234"/>
      <c r="F59" s="67"/>
      <c r="G59" s="47"/>
      <c r="H59" s="45"/>
      <c r="I59" s="86"/>
      <c r="J59" s="60">
        <f>J16</f>
        <v>130000</v>
      </c>
      <c r="K59" s="67"/>
      <c r="L59" s="47"/>
      <c r="M59" s="45"/>
      <c r="N59" s="86"/>
      <c r="O59" s="86">
        <v>78000</v>
      </c>
      <c r="P59" s="67"/>
      <c r="Q59" s="47"/>
      <c r="R59" s="45"/>
      <c r="S59" s="86"/>
      <c r="T59" s="86">
        <v>171000</v>
      </c>
      <c r="U59" s="67"/>
      <c r="V59" s="47"/>
      <c r="W59" s="45"/>
      <c r="X59" s="86"/>
      <c r="Y59" s="86">
        <v>280866.23</v>
      </c>
      <c r="Z59" s="67"/>
      <c r="AA59" s="47"/>
      <c r="AB59" s="45"/>
      <c r="AC59" s="86"/>
      <c r="AD59" s="86">
        <v>250000</v>
      </c>
      <c r="AG59" s="18"/>
    </row>
    <row r="60" spans="2:33" s="14" customFormat="1" ht="15" customHeight="1">
      <c r="B60" s="68"/>
      <c r="C60" s="170" t="s">
        <v>44</v>
      </c>
      <c r="D60" s="171"/>
      <c r="E60" s="171"/>
      <c r="F60" s="67"/>
      <c r="G60" s="47"/>
      <c r="H60" s="45"/>
      <c r="I60" s="86"/>
      <c r="J60" s="48">
        <f>J20+J23+J29+J32</f>
        <v>910000</v>
      </c>
      <c r="K60" s="67"/>
      <c r="L60" s="47"/>
      <c r="M60" s="45"/>
      <c r="N60" s="86"/>
      <c r="O60" s="86">
        <v>1023500</v>
      </c>
      <c r="P60" s="67"/>
      <c r="Q60" s="47"/>
      <c r="R60" s="45"/>
      <c r="S60" s="86"/>
      <c r="T60" s="86">
        <v>1092270</v>
      </c>
      <c r="U60" s="67"/>
      <c r="V60" s="47"/>
      <c r="W60" s="45"/>
      <c r="X60" s="86"/>
      <c r="Y60" s="86">
        <v>842912.79</v>
      </c>
      <c r="Z60" s="67"/>
      <c r="AA60" s="47"/>
      <c r="AB60" s="45"/>
      <c r="AC60" s="86"/>
      <c r="AD60" s="86">
        <v>1543500</v>
      </c>
      <c r="AG60" s="18"/>
    </row>
    <row r="61" spans="2:33" s="14" customFormat="1" ht="15" customHeight="1">
      <c r="B61" s="68"/>
      <c r="C61" s="170" t="s">
        <v>31</v>
      </c>
      <c r="D61" s="171"/>
      <c r="E61" s="171"/>
      <c r="F61" s="67"/>
      <c r="G61" s="47"/>
      <c r="H61" s="45"/>
      <c r="I61" s="86"/>
      <c r="J61" s="48">
        <f>J43+J53</f>
        <v>361900</v>
      </c>
      <c r="K61" s="67"/>
      <c r="L61" s="47"/>
      <c r="M61" s="45"/>
      <c r="N61" s="86"/>
      <c r="O61" s="48">
        <v>310240</v>
      </c>
      <c r="P61" s="67"/>
      <c r="Q61" s="47"/>
      <c r="R61" s="45"/>
      <c r="S61" s="86"/>
      <c r="T61" s="48">
        <v>254800</v>
      </c>
      <c r="U61" s="67"/>
      <c r="V61" s="47"/>
      <c r="W61" s="45"/>
      <c r="X61" s="86"/>
      <c r="Y61" s="48">
        <v>852739.97</v>
      </c>
      <c r="Z61" s="67"/>
      <c r="AA61" s="47"/>
      <c r="AB61" s="45"/>
      <c r="AC61" s="86"/>
      <c r="AD61" s="48">
        <v>429800</v>
      </c>
      <c r="AF61" s="89"/>
      <c r="AG61" s="18"/>
    </row>
    <row r="62" spans="2:33" s="14" customFormat="1" ht="15" customHeight="1">
      <c r="B62" s="68"/>
      <c r="C62" s="170" t="s">
        <v>32</v>
      </c>
      <c r="D62" s="171"/>
      <c r="E62" s="171"/>
      <c r="F62" s="67"/>
      <c r="G62" s="47"/>
      <c r="H62" s="45"/>
      <c r="I62" s="86"/>
      <c r="J62" s="48">
        <f>SUM(J59:J61)*0.15</f>
        <v>210285</v>
      </c>
      <c r="K62" s="67"/>
      <c r="L62" s="47"/>
      <c r="M62" s="45"/>
      <c r="N62" s="86"/>
      <c r="O62" s="48">
        <v>165225</v>
      </c>
      <c r="P62" s="67"/>
      <c r="Q62" s="47"/>
      <c r="R62" s="45"/>
      <c r="S62" s="86"/>
      <c r="T62" s="48">
        <v>288433.3</v>
      </c>
      <c r="U62" s="67"/>
      <c r="V62" s="47"/>
      <c r="W62" s="45"/>
      <c r="X62" s="86"/>
      <c r="Y62" s="48">
        <v>211487.53</v>
      </c>
      <c r="Z62" s="67"/>
      <c r="AA62" s="47"/>
      <c r="AB62" s="45"/>
      <c r="AC62" s="86"/>
      <c r="AD62" s="48">
        <v>372495</v>
      </c>
      <c r="AG62" s="18"/>
    </row>
    <row r="63" spans="2:33" s="14" customFormat="1" ht="15" customHeight="1">
      <c r="B63" s="68"/>
      <c r="C63" s="172" t="s">
        <v>33</v>
      </c>
      <c r="D63" s="173"/>
      <c r="E63" s="173"/>
      <c r="F63" s="67"/>
      <c r="G63" s="47"/>
      <c r="H63" s="45"/>
      <c r="I63" s="86"/>
      <c r="J63" s="48">
        <f>SUM(J55:J62)</f>
        <v>1780903.5</v>
      </c>
      <c r="K63" s="67"/>
      <c r="L63" s="47"/>
      <c r="M63" s="45"/>
      <c r="N63" s="86"/>
      <c r="O63" s="48">
        <f>SUM(O55:O62)</f>
        <v>1692176.35</v>
      </c>
      <c r="P63" s="67"/>
      <c r="Q63" s="47"/>
      <c r="R63" s="45"/>
      <c r="S63" s="86"/>
      <c r="T63" s="48">
        <f>SUM(T55:T62)</f>
        <v>1964910.3</v>
      </c>
      <c r="U63" s="67"/>
      <c r="V63" s="47"/>
      <c r="W63" s="45"/>
      <c r="X63" s="86"/>
      <c r="Y63" s="48">
        <f>SUM(Y59:Y62)</f>
        <v>2188006.52</v>
      </c>
      <c r="Z63" s="67"/>
      <c r="AA63" s="47"/>
      <c r="AB63" s="45"/>
      <c r="AC63" s="86"/>
      <c r="AD63" s="48">
        <f>SUM(AD55:AD62)</f>
        <v>2855795</v>
      </c>
      <c r="AG63" s="18"/>
    </row>
    <row r="64" spans="2:33" s="14" customFormat="1" ht="15" customHeight="1">
      <c r="B64" s="68"/>
      <c r="C64" s="172" t="s">
        <v>34</v>
      </c>
      <c r="D64" s="173"/>
      <c r="E64" s="174"/>
      <c r="F64" s="67"/>
      <c r="G64" s="47"/>
      <c r="H64" s="45"/>
      <c r="I64" s="46"/>
      <c r="J64" s="59">
        <f>J63*1.12</f>
        <v>1994611.9200000002</v>
      </c>
      <c r="K64" s="67"/>
      <c r="L64" s="47"/>
      <c r="M64" s="45"/>
      <c r="N64" s="46"/>
      <c r="O64" s="59">
        <f>O63*1.12</f>
        <v>1895237.5120000003</v>
      </c>
      <c r="P64" s="67"/>
      <c r="Q64" s="47"/>
      <c r="R64" s="45"/>
      <c r="S64" s="46"/>
      <c r="T64" s="59">
        <f>T63*1.12</f>
        <v>2200699.5360000003</v>
      </c>
      <c r="U64" s="67"/>
      <c r="V64" s="47"/>
      <c r="W64" s="45"/>
      <c r="X64" s="46"/>
      <c r="Y64" s="59">
        <f>Y63*1.12</f>
        <v>2450567.3024000004</v>
      </c>
      <c r="Z64" s="67"/>
      <c r="AA64" s="47"/>
      <c r="AB64" s="45"/>
      <c r="AC64" s="46"/>
      <c r="AD64" s="59">
        <f>AD63*1.12</f>
        <v>3198490.4000000004</v>
      </c>
      <c r="AG64" s="18"/>
    </row>
    <row r="65" spans="1:35" s="14" customFormat="1" ht="15" customHeight="1" thickBot="1">
      <c r="B65" s="68"/>
      <c r="C65" s="175" t="s">
        <v>35</v>
      </c>
      <c r="D65" s="176"/>
      <c r="E65" s="176"/>
      <c r="F65" s="175" t="s">
        <v>67</v>
      </c>
      <c r="G65" s="176"/>
      <c r="H65" s="176"/>
      <c r="I65" s="190"/>
      <c r="J65" s="40"/>
      <c r="K65" s="175" t="s">
        <v>67</v>
      </c>
      <c r="L65" s="176"/>
      <c r="M65" s="176"/>
      <c r="N65" s="190"/>
      <c r="O65" s="40"/>
      <c r="P65" s="175" t="s">
        <v>67</v>
      </c>
      <c r="Q65" s="176"/>
      <c r="R65" s="176"/>
      <c r="S65" s="190"/>
      <c r="T65" s="40"/>
      <c r="U65" s="175" t="s">
        <v>67</v>
      </c>
      <c r="V65" s="176"/>
      <c r="W65" s="176"/>
      <c r="X65" s="190"/>
      <c r="Y65" s="40"/>
      <c r="Z65" s="175" t="s">
        <v>67</v>
      </c>
      <c r="AA65" s="176"/>
      <c r="AB65" s="176"/>
      <c r="AC65" s="190"/>
      <c r="AD65" s="40"/>
      <c r="AG65" s="18"/>
    </row>
    <row r="66" spans="1:35" s="27" customFormat="1" ht="24.95" customHeight="1" thickBot="1">
      <c r="B66" s="62"/>
      <c r="C66" s="191" t="s">
        <v>12</v>
      </c>
      <c r="D66" s="192"/>
      <c r="E66" s="192"/>
      <c r="F66" s="52"/>
      <c r="G66" s="53"/>
      <c r="H66" s="54"/>
      <c r="I66" s="55" t="s">
        <v>13</v>
      </c>
      <c r="J66" s="84">
        <f>J63</f>
        <v>1780903.5</v>
      </c>
      <c r="K66" s="52"/>
      <c r="L66" s="53"/>
      <c r="M66" s="54"/>
      <c r="N66" s="55" t="s">
        <v>13</v>
      </c>
      <c r="O66" s="169">
        <f>O63</f>
        <v>1692176.35</v>
      </c>
      <c r="P66" s="52"/>
      <c r="Q66" s="53"/>
      <c r="R66" s="54"/>
      <c r="S66" s="55" t="s">
        <v>13</v>
      </c>
      <c r="T66" s="84">
        <f>T63</f>
        <v>1964910.3</v>
      </c>
      <c r="U66" s="52"/>
      <c r="V66" s="53"/>
      <c r="W66" s="54"/>
      <c r="X66" s="55" t="s">
        <v>13</v>
      </c>
      <c r="Y66" s="84">
        <f>Y63</f>
        <v>2188006.52</v>
      </c>
      <c r="Z66" s="52"/>
      <c r="AA66" s="53"/>
      <c r="AB66" s="54"/>
      <c r="AC66" s="55" t="s">
        <v>13</v>
      </c>
      <c r="AD66" s="84">
        <f>AD63</f>
        <v>2855795</v>
      </c>
      <c r="AF66" s="28"/>
      <c r="AG66" s="29"/>
    </row>
    <row r="67" spans="1:35" s="1" customFormat="1" ht="8.25" customHeight="1" thickBot="1">
      <c r="A67" s="2"/>
      <c r="B67" s="56"/>
      <c r="C67" s="57"/>
      <c r="D67" s="57"/>
      <c r="E67" s="57"/>
      <c r="F67" s="57"/>
      <c r="G67" s="57"/>
      <c r="H67" s="57"/>
      <c r="I67" s="57"/>
      <c r="J67" s="58"/>
      <c r="K67" s="57"/>
      <c r="L67" s="57"/>
      <c r="M67" s="57"/>
      <c r="N67" s="57"/>
      <c r="O67" s="58"/>
      <c r="P67" s="57"/>
      <c r="Q67" s="57"/>
      <c r="R67" s="57"/>
      <c r="S67" s="57"/>
      <c r="T67" s="58"/>
      <c r="U67" s="57"/>
      <c r="V67" s="57"/>
      <c r="W67" s="57"/>
      <c r="X67" s="57"/>
      <c r="Y67" s="58"/>
      <c r="Z67" s="57"/>
      <c r="AA67" s="57"/>
      <c r="AB67" s="57"/>
      <c r="AC67" s="57"/>
      <c r="AD67" s="58"/>
      <c r="AE67" s="2"/>
      <c r="AF67" s="21"/>
      <c r="AG67" s="25"/>
    </row>
    <row r="68" spans="1:35" s="15" customFormat="1" ht="11.25" customHeight="1">
      <c r="B68" s="193" t="s">
        <v>14</v>
      </c>
      <c r="C68" s="196" t="s">
        <v>20</v>
      </c>
      <c r="D68" s="197"/>
      <c r="E68" s="197"/>
      <c r="F68" s="97"/>
      <c r="G68" s="200" t="s">
        <v>17</v>
      </c>
      <c r="H68" s="201"/>
      <c r="I68" s="201"/>
      <c r="J68" s="202"/>
      <c r="K68" s="108"/>
      <c r="L68" s="200" t="s">
        <v>17</v>
      </c>
      <c r="M68" s="201"/>
      <c r="N68" s="201"/>
      <c r="O68" s="202"/>
      <c r="P68" s="108"/>
      <c r="Q68" s="200" t="s">
        <v>17</v>
      </c>
      <c r="R68" s="201"/>
      <c r="S68" s="201"/>
      <c r="T68" s="202"/>
      <c r="U68" s="108"/>
      <c r="V68" s="200" t="s">
        <v>17</v>
      </c>
      <c r="W68" s="201"/>
      <c r="X68" s="201"/>
      <c r="Y68" s="202"/>
      <c r="Z68" s="108"/>
      <c r="AA68" s="200" t="s">
        <v>17</v>
      </c>
      <c r="AB68" s="201"/>
      <c r="AC68" s="201"/>
      <c r="AD68" s="202"/>
      <c r="AF68" s="23"/>
      <c r="AG68" s="23"/>
    </row>
    <row r="69" spans="1:35" s="16" customFormat="1" ht="12" customHeight="1">
      <c r="B69" s="194"/>
      <c r="C69" s="198"/>
      <c r="D69" s="199"/>
      <c r="E69" s="199"/>
      <c r="F69" s="98"/>
      <c r="G69" s="203"/>
      <c r="H69" s="204"/>
      <c r="I69" s="204"/>
      <c r="J69" s="205"/>
      <c r="K69" s="109"/>
      <c r="L69" s="203"/>
      <c r="M69" s="204"/>
      <c r="N69" s="204"/>
      <c r="O69" s="205"/>
      <c r="P69" s="109"/>
      <c r="Q69" s="203"/>
      <c r="R69" s="204"/>
      <c r="S69" s="204"/>
      <c r="T69" s="205"/>
      <c r="U69" s="109"/>
      <c r="V69" s="203"/>
      <c r="W69" s="204"/>
      <c r="X69" s="204"/>
      <c r="Y69" s="205"/>
      <c r="Z69" s="109"/>
      <c r="AA69" s="203"/>
      <c r="AB69" s="204"/>
      <c r="AC69" s="204"/>
      <c r="AD69" s="205"/>
      <c r="AF69" s="24"/>
      <c r="AG69" s="24"/>
    </row>
    <row r="70" spans="1:35" s="17" customFormat="1" ht="23.25" customHeight="1">
      <c r="B70" s="195"/>
      <c r="C70" s="206"/>
      <c r="D70" s="207"/>
      <c r="E70" s="207"/>
      <c r="F70" s="96"/>
      <c r="G70" s="208"/>
      <c r="H70" s="209"/>
      <c r="I70" s="209"/>
      <c r="J70" s="210"/>
      <c r="K70" s="110"/>
      <c r="L70" s="208"/>
      <c r="M70" s="209"/>
      <c r="N70" s="209"/>
      <c r="O70" s="210"/>
      <c r="P70" s="110"/>
      <c r="Q70" s="208"/>
      <c r="R70" s="209"/>
      <c r="S70" s="209"/>
      <c r="T70" s="210"/>
      <c r="U70" s="110"/>
      <c r="V70" s="208"/>
      <c r="W70" s="209"/>
      <c r="X70" s="209"/>
      <c r="Y70" s="210"/>
      <c r="Z70" s="110"/>
      <c r="AA70" s="208"/>
      <c r="AB70" s="209"/>
      <c r="AC70" s="209"/>
      <c r="AD70" s="210"/>
      <c r="AF70" s="23"/>
      <c r="AG70" s="23"/>
      <c r="AH70" s="15"/>
      <c r="AI70" s="15"/>
    </row>
    <row r="71" spans="1:35" s="17" customFormat="1" ht="16.5" customHeight="1" thickBot="1">
      <c r="B71" s="63" t="s">
        <v>15</v>
      </c>
      <c r="C71" s="213"/>
      <c r="D71" s="214"/>
      <c r="E71" s="214"/>
      <c r="F71" s="94"/>
      <c r="G71" s="215"/>
      <c r="H71" s="216"/>
      <c r="I71" s="216"/>
      <c r="J71" s="217"/>
      <c r="K71" s="111"/>
      <c r="L71" s="215"/>
      <c r="M71" s="216"/>
      <c r="N71" s="216"/>
      <c r="O71" s="217"/>
      <c r="P71" s="111"/>
      <c r="Q71" s="215"/>
      <c r="R71" s="216"/>
      <c r="S71" s="216"/>
      <c r="T71" s="217"/>
      <c r="U71" s="111"/>
      <c r="V71" s="215"/>
      <c r="W71" s="216"/>
      <c r="X71" s="216"/>
      <c r="Y71" s="217"/>
      <c r="Z71" s="111"/>
      <c r="AA71" s="215"/>
      <c r="AB71" s="216"/>
      <c r="AC71" s="216"/>
      <c r="AD71" s="217"/>
      <c r="AF71" s="23"/>
      <c r="AG71" s="23"/>
      <c r="AH71" s="15"/>
      <c r="AI71" s="15"/>
    </row>
    <row r="72" spans="1:35" s="16" customFormat="1" ht="15" customHeight="1">
      <c r="B72" s="218" t="s">
        <v>18</v>
      </c>
      <c r="C72" s="218"/>
      <c r="D72" s="218"/>
      <c r="E72" s="218"/>
      <c r="F72" s="218"/>
      <c r="G72" s="218"/>
      <c r="H72" s="218"/>
      <c r="I72" s="218"/>
      <c r="J72" s="218"/>
      <c r="K72" s="113"/>
      <c r="L72" s="113"/>
      <c r="M72" s="113"/>
      <c r="N72" s="113"/>
      <c r="O72" s="113"/>
      <c r="P72" s="113"/>
      <c r="Q72" s="113"/>
      <c r="R72" s="113"/>
      <c r="S72" s="113"/>
      <c r="T72" s="113"/>
      <c r="U72" s="113"/>
      <c r="V72" s="113"/>
      <c r="W72" s="113"/>
      <c r="X72" s="113"/>
      <c r="Y72" s="113"/>
      <c r="Z72" s="113"/>
      <c r="AA72" s="113"/>
      <c r="AB72" s="113"/>
      <c r="AC72" s="113"/>
      <c r="AD72" s="113"/>
      <c r="AF72" s="24"/>
      <c r="AG72" s="24"/>
    </row>
    <row r="73" spans="1:35" ht="15" customHeight="1">
      <c r="B73" s="219"/>
      <c r="C73" s="219"/>
      <c r="D73" s="219"/>
      <c r="E73" s="219"/>
      <c r="F73" s="219"/>
      <c r="G73" s="219"/>
      <c r="H73" s="219"/>
      <c r="I73" s="219"/>
      <c r="J73" s="219"/>
      <c r="K73" s="112"/>
      <c r="L73" s="112"/>
      <c r="M73" s="112"/>
      <c r="N73" s="112"/>
      <c r="O73" s="112"/>
      <c r="P73" s="112"/>
      <c r="Q73" s="112"/>
      <c r="R73" s="112"/>
      <c r="S73" s="112"/>
      <c r="T73" s="112"/>
      <c r="U73" s="112"/>
      <c r="V73" s="112"/>
      <c r="W73" s="112"/>
      <c r="X73" s="112"/>
      <c r="Y73" s="112"/>
      <c r="Z73" s="112"/>
      <c r="AA73" s="112"/>
      <c r="AB73" s="112"/>
      <c r="AC73" s="112"/>
      <c r="AD73" s="112"/>
    </row>
    <row r="74" spans="1:35" ht="15" customHeight="1">
      <c r="B74" s="220" t="s">
        <v>19</v>
      </c>
      <c r="C74" s="220"/>
      <c r="D74" s="220"/>
      <c r="E74" s="220"/>
      <c r="F74" s="220"/>
      <c r="G74" s="220"/>
      <c r="H74" s="220"/>
      <c r="I74" s="220"/>
      <c r="J74" s="220"/>
      <c r="K74" s="113"/>
      <c r="L74" s="113"/>
      <c r="M74" s="113"/>
      <c r="N74" s="113"/>
      <c r="O74" s="113"/>
      <c r="P74" s="113"/>
      <c r="Q74" s="113"/>
      <c r="R74" s="113"/>
      <c r="S74" s="113"/>
      <c r="T74" s="113"/>
      <c r="U74" s="113"/>
      <c r="V74" s="113"/>
      <c r="W74" s="113"/>
      <c r="X74" s="113"/>
      <c r="Y74" s="113"/>
      <c r="Z74" s="113"/>
      <c r="AA74" s="113"/>
      <c r="AB74" s="113"/>
      <c r="AC74" s="113"/>
      <c r="AD74" s="113"/>
    </row>
    <row r="75" spans="1:35" ht="15" customHeight="1">
      <c r="B75" s="220"/>
      <c r="C75" s="220"/>
      <c r="D75" s="220"/>
      <c r="E75" s="220"/>
      <c r="F75" s="220"/>
      <c r="G75" s="220"/>
      <c r="H75" s="220"/>
      <c r="I75" s="220"/>
      <c r="J75" s="220"/>
      <c r="K75" s="113"/>
      <c r="L75" s="113"/>
      <c r="M75" s="113"/>
      <c r="N75" s="113"/>
      <c r="O75" s="113"/>
      <c r="P75" s="113"/>
      <c r="Q75" s="113"/>
      <c r="R75" s="113"/>
      <c r="S75" s="113"/>
      <c r="T75" s="113"/>
      <c r="U75" s="113"/>
      <c r="V75" s="113"/>
      <c r="W75" s="113"/>
      <c r="X75" s="113"/>
      <c r="Y75" s="113"/>
      <c r="Z75" s="113"/>
      <c r="AA75" s="113"/>
      <c r="AB75" s="113"/>
      <c r="AC75" s="113"/>
      <c r="AD75" s="113"/>
    </row>
    <row r="76" spans="1:35" ht="15" customHeight="1" thickBot="1">
      <c r="B76" s="95"/>
      <c r="C76" s="95"/>
      <c r="D76" s="95"/>
      <c r="E76" s="95"/>
      <c r="F76" s="95"/>
      <c r="G76" s="95"/>
      <c r="H76" s="95"/>
      <c r="I76" s="95"/>
      <c r="J76" s="95"/>
      <c r="K76" s="113"/>
      <c r="L76" s="113"/>
      <c r="M76" s="113"/>
      <c r="N76" s="113"/>
      <c r="O76" s="113"/>
      <c r="P76" s="113"/>
      <c r="Q76" s="113"/>
      <c r="R76" s="113"/>
      <c r="S76" s="113"/>
      <c r="T76" s="113"/>
      <c r="U76" s="113"/>
      <c r="V76" s="113"/>
      <c r="W76" s="113"/>
      <c r="X76" s="113"/>
      <c r="Y76" s="113"/>
      <c r="Z76" s="113"/>
      <c r="AA76" s="113"/>
      <c r="AB76" s="113"/>
      <c r="AC76" s="113"/>
      <c r="AD76" s="113"/>
    </row>
    <row r="77" spans="1:35" ht="15" customHeight="1" thickBot="1">
      <c r="B77" s="83"/>
      <c r="C77" s="221"/>
      <c r="D77" s="222"/>
      <c r="E77" s="222"/>
      <c r="F77" s="222"/>
      <c r="G77" s="222"/>
      <c r="H77" s="95"/>
      <c r="I77" s="95"/>
      <c r="J77" s="95"/>
      <c r="K77" s="113"/>
      <c r="L77" s="113"/>
      <c r="M77" s="113"/>
      <c r="N77" s="113"/>
      <c r="O77" s="113"/>
      <c r="P77" s="113"/>
      <c r="Q77" s="113"/>
      <c r="R77" s="113"/>
      <c r="S77" s="113"/>
      <c r="T77" s="113"/>
      <c r="U77" s="113"/>
      <c r="V77" s="113"/>
      <c r="W77" s="113"/>
      <c r="X77" s="113"/>
      <c r="Y77" s="113"/>
      <c r="Z77" s="113"/>
      <c r="AA77" s="113"/>
      <c r="AB77" s="113"/>
      <c r="AC77" s="113"/>
      <c r="AD77" s="113"/>
    </row>
    <row r="78" spans="1:35" ht="15" customHeight="1">
      <c r="B78" s="81"/>
      <c r="C78" s="80"/>
      <c r="D78" s="82"/>
      <c r="E78" s="82"/>
      <c r="F78" s="82"/>
      <c r="G78" s="82"/>
      <c r="K78" s="82"/>
      <c r="L78" s="82"/>
      <c r="P78" s="82"/>
      <c r="Q78" s="82"/>
      <c r="U78" s="82"/>
      <c r="V78" s="82"/>
      <c r="Z78" s="82"/>
      <c r="AA78" s="82"/>
    </row>
    <row r="79" spans="1:35" ht="15" customHeight="1">
      <c r="C79" s="2" t="s">
        <v>37</v>
      </c>
    </row>
    <row r="80" spans="1:35" ht="15" customHeight="1"/>
    <row r="81" spans="3:29" ht="15" customHeight="1">
      <c r="C81" s="2" t="s">
        <v>20</v>
      </c>
      <c r="D81" s="73"/>
      <c r="E81" s="72"/>
      <c r="F81" s="223"/>
      <c r="G81" s="224"/>
      <c r="H81" s="224"/>
      <c r="I81" s="74"/>
      <c r="K81" s="223"/>
      <c r="L81" s="224"/>
      <c r="M81" s="224"/>
      <c r="N81" s="74"/>
      <c r="P81" s="223"/>
      <c r="Q81" s="224"/>
      <c r="R81" s="224"/>
      <c r="S81" s="74"/>
      <c r="U81" s="223"/>
      <c r="V81" s="224"/>
      <c r="W81" s="224"/>
      <c r="X81" s="74"/>
      <c r="Z81" s="223"/>
      <c r="AA81" s="224"/>
      <c r="AB81" s="224"/>
      <c r="AC81" s="74"/>
    </row>
    <row r="82" spans="3:29" ht="15" customHeight="1">
      <c r="E82" s="71"/>
      <c r="F82" s="211" t="s">
        <v>21</v>
      </c>
      <c r="G82" s="212"/>
      <c r="H82" s="212"/>
      <c r="I82" s="71"/>
      <c r="K82" s="211" t="s">
        <v>21</v>
      </c>
      <c r="L82" s="212"/>
      <c r="M82" s="212"/>
      <c r="N82" s="71"/>
      <c r="P82" s="211" t="s">
        <v>21</v>
      </c>
      <c r="Q82" s="212"/>
      <c r="R82" s="212"/>
      <c r="S82" s="71"/>
      <c r="U82" s="211" t="s">
        <v>21</v>
      </c>
      <c r="V82" s="212"/>
      <c r="W82" s="212"/>
      <c r="X82" s="71"/>
      <c r="Z82" s="211" t="s">
        <v>21</v>
      </c>
      <c r="AA82" s="212"/>
      <c r="AB82" s="212"/>
      <c r="AC82" s="71"/>
    </row>
    <row r="83" spans="3:29" ht="15" customHeight="1"/>
  </sheetData>
  <mergeCells count="129">
    <mergeCell ref="Z82:AB82"/>
    <mergeCell ref="Z65:AC65"/>
    <mergeCell ref="AA68:AD69"/>
    <mergeCell ref="AA70:AD70"/>
    <mergeCell ref="AA71:AD71"/>
    <mergeCell ref="Z81:AB81"/>
    <mergeCell ref="Z6:AD9"/>
    <mergeCell ref="Z25:Z28"/>
    <mergeCell ref="AA25:AA28"/>
    <mergeCell ref="AB25:AB28"/>
    <mergeCell ref="AC25:AC28"/>
    <mergeCell ref="AD25:AD28"/>
    <mergeCell ref="U81:W81"/>
    <mergeCell ref="U82:W82"/>
    <mergeCell ref="P65:S65"/>
    <mergeCell ref="Q68:T69"/>
    <mergeCell ref="Q70:T70"/>
    <mergeCell ref="Q71:T71"/>
    <mergeCell ref="P81:R81"/>
    <mergeCell ref="P6:T9"/>
    <mergeCell ref="P25:P28"/>
    <mergeCell ref="Q25:Q28"/>
    <mergeCell ref="R25:R28"/>
    <mergeCell ref="U25:U28"/>
    <mergeCell ref="V25:V28"/>
    <mergeCell ref="W25:W28"/>
    <mergeCell ref="X25:X28"/>
    <mergeCell ref="Y25:Y28"/>
    <mergeCell ref="U65:X65"/>
    <mergeCell ref="V68:Y69"/>
    <mergeCell ref="V70:Y70"/>
    <mergeCell ref="V71:Y71"/>
    <mergeCell ref="S25:S28"/>
    <mergeCell ref="T25:T28"/>
    <mergeCell ref="L68:O69"/>
    <mergeCell ref="L70:O70"/>
    <mergeCell ref="L71:O71"/>
    <mergeCell ref="K81:M81"/>
    <mergeCell ref="K82:M82"/>
    <mergeCell ref="L25:L28"/>
    <mergeCell ref="M25:M28"/>
    <mergeCell ref="N25:N28"/>
    <mergeCell ref="O25:O28"/>
    <mergeCell ref="K65:N65"/>
    <mergeCell ref="K25:K28"/>
    <mergeCell ref="P82:R82"/>
    <mergeCell ref="K6:O9"/>
    <mergeCell ref="D8:G8"/>
    <mergeCell ref="I8:J8"/>
    <mergeCell ref="B1:D4"/>
    <mergeCell ref="E1:G2"/>
    <mergeCell ref="E3:G4"/>
    <mergeCell ref="I6:J6"/>
    <mergeCell ref="I7:J7"/>
    <mergeCell ref="D6:E7"/>
    <mergeCell ref="H9:J9"/>
    <mergeCell ref="H1:AD5"/>
    <mergeCell ref="U6:Y9"/>
    <mergeCell ref="C21:E21"/>
    <mergeCell ref="C22:E22"/>
    <mergeCell ref="C20:E20"/>
    <mergeCell ref="G25:G28"/>
    <mergeCell ref="H25:H28"/>
    <mergeCell ref="C25:E25"/>
    <mergeCell ref="C26:E26"/>
    <mergeCell ref="C23:E23"/>
    <mergeCell ref="C24:E24"/>
    <mergeCell ref="C27:E27"/>
    <mergeCell ref="C10:E10"/>
    <mergeCell ref="C16:E16"/>
    <mergeCell ref="C18:E18"/>
    <mergeCell ref="C19:E19"/>
    <mergeCell ref="B9:D9"/>
    <mergeCell ref="E9:G9"/>
    <mergeCell ref="C11:E11"/>
    <mergeCell ref="C12:E12"/>
    <mergeCell ref="C13:E13"/>
    <mergeCell ref="C14:E14"/>
    <mergeCell ref="C29:E29"/>
    <mergeCell ref="C30:E30"/>
    <mergeCell ref="C31:E31"/>
    <mergeCell ref="C32:E32"/>
    <mergeCell ref="C60:E60"/>
    <mergeCell ref="C38:E38"/>
    <mergeCell ref="C39:E39"/>
    <mergeCell ref="C40:E40"/>
    <mergeCell ref="C41:E41"/>
    <mergeCell ref="C55:E55"/>
    <mergeCell ref="C56:E56"/>
    <mergeCell ref="C57:E57"/>
    <mergeCell ref="C58:E58"/>
    <mergeCell ref="C59:E59"/>
    <mergeCell ref="C66:E66"/>
    <mergeCell ref="B68:B70"/>
    <mergeCell ref="C68:E69"/>
    <mergeCell ref="G68:J69"/>
    <mergeCell ref="C70:E70"/>
    <mergeCell ref="G70:J70"/>
    <mergeCell ref="F82:H82"/>
    <mergeCell ref="C71:E71"/>
    <mergeCell ref="G71:J71"/>
    <mergeCell ref="B72:J73"/>
    <mergeCell ref="B74:J75"/>
    <mergeCell ref="C77:G77"/>
    <mergeCell ref="F81:H81"/>
    <mergeCell ref="C61:E61"/>
    <mergeCell ref="C62:E62"/>
    <mergeCell ref="C63:E63"/>
    <mergeCell ref="C64:E64"/>
    <mergeCell ref="C65:E65"/>
    <mergeCell ref="I25:I28"/>
    <mergeCell ref="J25:J28"/>
    <mergeCell ref="C54:E54"/>
    <mergeCell ref="C45:E45"/>
    <mergeCell ref="C46:E46"/>
    <mergeCell ref="C47:E47"/>
    <mergeCell ref="C48:E48"/>
    <mergeCell ref="C49:E49"/>
    <mergeCell ref="C50:E50"/>
    <mergeCell ref="C51:E51"/>
    <mergeCell ref="C52:E52"/>
    <mergeCell ref="C53:E53"/>
    <mergeCell ref="C43:E43"/>
    <mergeCell ref="C33:E33"/>
    <mergeCell ref="C35:E35"/>
    <mergeCell ref="C36:E36"/>
    <mergeCell ref="F65:I65"/>
    <mergeCell ref="C37:E37"/>
    <mergeCell ref="C28:E28"/>
  </mergeCells>
  <printOptions horizontalCentered="1" verticalCentered="1"/>
  <pageMargins left="0.25" right="0.25" top="0.25" bottom="0.25" header="0.5" footer="0.5"/>
  <pageSetup paperSize="8" scale="4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9814D-983A-4CD9-BC5D-1CF2347AAAD8}">
  <dimension ref="A1:Y83"/>
  <sheetViews>
    <sheetView showGridLines="0" view="pageBreakPreview" zoomScale="70" zoomScaleNormal="100" zoomScaleSheetLayoutView="70" workbookViewId="0">
      <pane xSplit="5" ySplit="10" topLeftCell="F29" activePane="bottomRight" state="frozen"/>
      <selection pane="topRight" activeCell="F1" sqref="F1"/>
      <selection pane="bottomLeft" activeCell="A11" sqref="A11"/>
      <selection pane="bottomRight" activeCell="H1" sqref="H1:T5"/>
    </sheetView>
  </sheetViews>
  <sheetFormatPr defaultColWidth="3.5703125" defaultRowHeight="12.75"/>
  <cols>
    <col min="1" max="1" width="1.5703125" style="2" customWidth="1"/>
    <col min="2" max="2" width="7.85546875" style="2" customWidth="1"/>
    <col min="3" max="3" width="12.140625" style="2" customWidth="1"/>
    <col min="4" max="4" width="27.42578125" style="2" customWidth="1"/>
    <col min="5" max="5" width="53" style="2" customWidth="1"/>
    <col min="6" max="7" width="9" style="2" customWidth="1"/>
    <col min="8" max="8" width="11.5703125" style="2" customWidth="1"/>
    <col min="9" max="9" width="16.28515625" style="2" customWidth="1"/>
    <col min="10" max="10" width="22.28515625" style="2" customWidth="1"/>
    <col min="11" max="12" width="9" style="2" customWidth="1"/>
    <col min="13" max="13" width="11.5703125" style="2" customWidth="1"/>
    <col min="14" max="14" width="16.28515625" style="2" customWidth="1"/>
    <col min="15" max="15" width="22.28515625" style="2" customWidth="1"/>
    <col min="16" max="17" width="9" style="2" customWidth="1"/>
    <col min="18" max="18" width="11.5703125" style="2" customWidth="1"/>
    <col min="19" max="19" width="16.28515625" style="2" customWidth="1"/>
    <col min="20" max="20" width="22.28515625" style="2" customWidth="1"/>
    <col min="21" max="21" width="4.5703125" style="2" customWidth="1"/>
    <col min="22" max="22" width="15.42578125" style="1" customWidth="1"/>
    <col min="23" max="23" width="4.7109375" style="1" customWidth="1"/>
    <col min="24" max="25" width="3.5703125" style="1" customWidth="1"/>
    <col min="26" max="16384" width="3.5703125" style="2"/>
  </cols>
  <sheetData>
    <row r="1" spans="2:25" ht="15" customHeight="1">
      <c r="B1" s="264"/>
      <c r="C1" s="265"/>
      <c r="D1" s="266"/>
      <c r="E1" s="273"/>
      <c r="F1" s="265"/>
      <c r="G1" s="266"/>
      <c r="H1" s="300" t="s">
        <v>92</v>
      </c>
      <c r="I1" s="300"/>
      <c r="J1" s="300"/>
      <c r="K1" s="300"/>
      <c r="L1" s="300"/>
      <c r="M1" s="300"/>
      <c r="N1" s="300"/>
      <c r="O1" s="300"/>
      <c r="P1" s="300"/>
      <c r="Q1" s="300"/>
      <c r="R1" s="300"/>
      <c r="S1" s="300"/>
      <c r="T1" s="300"/>
      <c r="U1" s="1"/>
      <c r="W1" s="2"/>
      <c r="X1" s="2"/>
      <c r="Y1" s="2"/>
    </row>
    <row r="2" spans="2:25" s="4" customFormat="1" ht="15" customHeight="1">
      <c r="B2" s="267"/>
      <c r="C2" s="268"/>
      <c r="D2" s="269"/>
      <c r="E2" s="270"/>
      <c r="F2" s="271"/>
      <c r="G2" s="272"/>
      <c r="H2" s="300"/>
      <c r="I2" s="300"/>
      <c r="J2" s="300"/>
      <c r="K2" s="300"/>
      <c r="L2" s="300"/>
      <c r="M2" s="300"/>
      <c r="N2" s="300"/>
      <c r="O2" s="300"/>
      <c r="P2" s="300"/>
      <c r="Q2" s="300"/>
      <c r="R2" s="300"/>
      <c r="S2" s="300"/>
      <c r="T2" s="300"/>
      <c r="U2" s="3"/>
      <c r="V2" s="3"/>
    </row>
    <row r="3" spans="2:25" s="4" customFormat="1" ht="15" customHeight="1">
      <c r="B3" s="267"/>
      <c r="C3" s="268"/>
      <c r="D3" s="269"/>
      <c r="E3" s="274"/>
      <c r="F3" s="275"/>
      <c r="G3" s="298"/>
      <c r="H3" s="300"/>
      <c r="I3" s="300"/>
      <c r="J3" s="300"/>
      <c r="K3" s="300"/>
      <c r="L3" s="300"/>
      <c r="M3" s="300"/>
      <c r="N3" s="300"/>
      <c r="O3" s="300"/>
      <c r="P3" s="300"/>
      <c r="Q3" s="300"/>
      <c r="R3" s="300"/>
      <c r="S3" s="300"/>
      <c r="T3" s="300"/>
      <c r="U3" s="3"/>
      <c r="V3" s="3"/>
    </row>
    <row r="4" spans="2:25" s="4" customFormat="1" ht="15" customHeight="1" thickBot="1">
      <c r="B4" s="270"/>
      <c r="C4" s="271"/>
      <c r="D4" s="272"/>
      <c r="E4" s="276"/>
      <c r="F4" s="276"/>
      <c r="G4" s="299"/>
      <c r="H4" s="300"/>
      <c r="I4" s="300"/>
      <c r="J4" s="300"/>
      <c r="K4" s="300"/>
      <c r="L4" s="300"/>
      <c r="M4" s="300"/>
      <c r="N4" s="300"/>
      <c r="O4" s="300"/>
      <c r="P4" s="300"/>
      <c r="Q4" s="300"/>
      <c r="R4" s="300"/>
      <c r="S4" s="300"/>
      <c r="T4" s="300"/>
      <c r="U4" s="3"/>
      <c r="V4" s="3"/>
    </row>
    <row r="5" spans="2:25" s="4" customFormat="1" ht="10.5" customHeight="1" thickBot="1">
      <c r="H5" s="301"/>
      <c r="I5" s="301"/>
      <c r="J5" s="301"/>
      <c r="K5" s="301"/>
      <c r="L5" s="301"/>
      <c r="M5" s="301"/>
      <c r="N5" s="301"/>
      <c r="O5" s="301"/>
      <c r="P5" s="301"/>
      <c r="Q5" s="301"/>
      <c r="R5" s="301"/>
      <c r="S5" s="301"/>
      <c r="T5" s="301"/>
      <c r="V5" s="3"/>
      <c r="W5" s="3"/>
      <c r="X5" s="3"/>
      <c r="Y5" s="3"/>
    </row>
    <row r="6" spans="2:25" s="8" customFormat="1" ht="17.25" customHeight="1">
      <c r="B6" s="5" t="s">
        <v>0</v>
      </c>
      <c r="C6" s="6"/>
      <c r="D6" s="281" t="s">
        <v>53</v>
      </c>
      <c r="E6" s="281"/>
      <c r="F6" s="105"/>
      <c r="G6" s="105"/>
      <c r="H6" s="7" t="s">
        <v>1</v>
      </c>
      <c r="I6" s="277">
        <f ca="1">NOW()</f>
        <v>44411.709525810184</v>
      </c>
      <c r="J6" s="278"/>
      <c r="K6" s="251" t="s">
        <v>70</v>
      </c>
      <c r="L6" s="252"/>
      <c r="M6" s="252"/>
      <c r="N6" s="252"/>
      <c r="O6" s="253"/>
      <c r="P6" s="251" t="s">
        <v>72</v>
      </c>
      <c r="Q6" s="252"/>
      <c r="R6" s="252"/>
      <c r="S6" s="252"/>
      <c r="T6" s="253"/>
      <c r="V6" s="26"/>
      <c r="W6" s="9"/>
      <c r="X6" s="9"/>
      <c r="Y6" s="9"/>
    </row>
    <row r="7" spans="2:25" s="8" customFormat="1" ht="27.75" customHeight="1">
      <c r="B7" s="10"/>
      <c r="C7" s="11"/>
      <c r="D7" s="282"/>
      <c r="E7" s="282"/>
      <c r="F7" s="106"/>
      <c r="G7" s="106"/>
      <c r="H7" s="7"/>
      <c r="I7" s="279"/>
      <c r="J7" s="280"/>
      <c r="K7" s="254"/>
      <c r="L7" s="255"/>
      <c r="M7" s="255"/>
      <c r="N7" s="255"/>
      <c r="O7" s="256"/>
      <c r="P7" s="254"/>
      <c r="Q7" s="255"/>
      <c r="R7" s="255"/>
      <c r="S7" s="255"/>
      <c r="T7" s="256"/>
      <c r="V7" s="9"/>
      <c r="W7" s="9"/>
      <c r="X7" s="9"/>
      <c r="Y7" s="9"/>
    </row>
    <row r="8" spans="2:25" s="8" customFormat="1" ht="17.25" customHeight="1">
      <c r="B8" s="10" t="s">
        <v>71</v>
      </c>
      <c r="C8" s="11"/>
      <c r="D8" s="260">
        <f ca="1">NOW()</f>
        <v>44411.709525810184</v>
      </c>
      <c r="E8" s="261"/>
      <c r="F8" s="261"/>
      <c r="G8" s="261"/>
      <c r="H8" s="7" t="s">
        <v>2</v>
      </c>
      <c r="I8" s="262"/>
      <c r="J8" s="263"/>
      <c r="K8" s="254"/>
      <c r="L8" s="255"/>
      <c r="M8" s="255"/>
      <c r="N8" s="255"/>
      <c r="O8" s="256"/>
      <c r="P8" s="254"/>
      <c r="Q8" s="255"/>
      <c r="R8" s="255"/>
      <c r="S8" s="255"/>
      <c r="T8" s="256"/>
      <c r="U8" s="9"/>
      <c r="V8" s="9"/>
    </row>
    <row r="9" spans="2:25" s="1" customFormat="1" ht="15.75" customHeight="1">
      <c r="B9" s="238"/>
      <c r="C9" s="239"/>
      <c r="D9" s="239"/>
      <c r="E9" s="240"/>
      <c r="F9" s="240"/>
      <c r="G9" s="240"/>
      <c r="H9" s="283"/>
      <c r="I9" s="284"/>
      <c r="J9" s="285"/>
      <c r="K9" s="257"/>
      <c r="L9" s="258"/>
      <c r="M9" s="258"/>
      <c r="N9" s="258"/>
      <c r="O9" s="259"/>
      <c r="P9" s="257"/>
      <c r="Q9" s="258"/>
      <c r="R9" s="258"/>
      <c r="S9" s="258"/>
      <c r="T9" s="259"/>
      <c r="W9" s="21"/>
    </row>
    <row r="10" spans="2:25" s="32" customFormat="1" ht="24.95" customHeight="1">
      <c r="B10" s="64" t="s">
        <v>3</v>
      </c>
      <c r="C10" s="236" t="s">
        <v>4</v>
      </c>
      <c r="D10" s="237"/>
      <c r="E10" s="237"/>
      <c r="F10" s="30" t="s">
        <v>29</v>
      </c>
      <c r="G10" s="30" t="s">
        <v>5</v>
      </c>
      <c r="H10" s="30" t="s">
        <v>6</v>
      </c>
      <c r="I10" s="30" t="s">
        <v>7</v>
      </c>
      <c r="J10" s="31" t="s">
        <v>8</v>
      </c>
      <c r="K10" s="30" t="s">
        <v>29</v>
      </c>
      <c r="L10" s="30" t="s">
        <v>5</v>
      </c>
      <c r="M10" s="30" t="s">
        <v>6</v>
      </c>
      <c r="N10" s="30" t="s">
        <v>7</v>
      </c>
      <c r="O10" s="31" t="s">
        <v>8</v>
      </c>
      <c r="P10" s="30" t="s">
        <v>29</v>
      </c>
      <c r="Q10" s="30" t="s">
        <v>5</v>
      </c>
      <c r="R10" s="30" t="s">
        <v>6</v>
      </c>
      <c r="S10" s="30" t="s">
        <v>7</v>
      </c>
      <c r="T10" s="31" t="s">
        <v>8</v>
      </c>
      <c r="W10" s="33"/>
    </row>
    <row r="11" spans="2:25" s="12" customFormat="1" ht="20.100000000000001" customHeight="1">
      <c r="B11" s="61" t="s">
        <v>9</v>
      </c>
      <c r="C11" s="183" t="s">
        <v>10</v>
      </c>
      <c r="D11" s="241"/>
      <c r="E11" s="241"/>
      <c r="F11" s="65"/>
      <c r="G11" s="34"/>
      <c r="H11" s="34"/>
      <c r="I11" s="35"/>
      <c r="J11" s="36"/>
      <c r="K11" s="65"/>
      <c r="L11" s="34"/>
      <c r="M11" s="34"/>
      <c r="N11" s="35"/>
      <c r="O11" s="36"/>
      <c r="P11" s="65"/>
      <c r="Q11" s="34"/>
      <c r="R11" s="34"/>
      <c r="S11" s="35"/>
      <c r="T11" s="36"/>
      <c r="V11" s="13"/>
      <c r="W11" s="22"/>
    </row>
    <row r="12" spans="2:25" s="19" customFormat="1" ht="15" customHeight="1">
      <c r="B12" s="68">
        <v>1</v>
      </c>
      <c r="C12" s="186" t="s">
        <v>22</v>
      </c>
      <c r="D12" s="242"/>
      <c r="E12" s="242"/>
      <c r="F12" s="37"/>
      <c r="G12" s="38" t="s">
        <v>24</v>
      </c>
      <c r="H12" s="75">
        <v>1</v>
      </c>
      <c r="I12" s="39">
        <v>25000</v>
      </c>
      <c r="J12" s="40">
        <f>H12*I12</f>
        <v>25000</v>
      </c>
      <c r="K12" s="37"/>
      <c r="L12" s="38" t="s">
        <v>24</v>
      </c>
      <c r="M12" s="75">
        <v>1</v>
      </c>
      <c r="N12" s="39">
        <v>15000</v>
      </c>
      <c r="O12" s="40">
        <f>M12*N12</f>
        <v>15000</v>
      </c>
      <c r="P12" s="37"/>
      <c r="Q12" s="38" t="s">
        <v>24</v>
      </c>
      <c r="R12" s="75">
        <v>1</v>
      </c>
      <c r="S12" s="39">
        <v>10000</v>
      </c>
      <c r="T12" s="40">
        <f>R12*S12</f>
        <v>10000</v>
      </c>
      <c r="V12" s="20"/>
      <c r="W12" s="20"/>
    </row>
    <row r="13" spans="2:25" s="19" customFormat="1" ht="15" customHeight="1">
      <c r="B13" s="68">
        <v>2</v>
      </c>
      <c r="C13" s="186" t="s">
        <v>23</v>
      </c>
      <c r="D13" s="242"/>
      <c r="E13" s="242"/>
      <c r="F13" s="37"/>
      <c r="G13" s="38" t="s">
        <v>24</v>
      </c>
      <c r="H13" s="75">
        <v>1</v>
      </c>
      <c r="I13" s="39">
        <v>25000</v>
      </c>
      <c r="J13" s="40">
        <f t="shared" ref="J13:J22" si="0">H13*I13</f>
        <v>25000</v>
      </c>
      <c r="K13" s="37"/>
      <c r="L13" s="38" t="s">
        <v>24</v>
      </c>
      <c r="M13" s="75">
        <v>1</v>
      </c>
      <c r="N13" s="39">
        <v>15000</v>
      </c>
      <c r="O13" s="40">
        <f t="shared" ref="O13:O22" si="1">M13*N13</f>
        <v>15000</v>
      </c>
      <c r="P13" s="37"/>
      <c r="Q13" s="38" t="s">
        <v>24</v>
      </c>
      <c r="R13" s="75">
        <v>1</v>
      </c>
      <c r="S13" s="39">
        <v>10000</v>
      </c>
      <c r="T13" s="40">
        <f t="shared" ref="T13:T15" si="2">R13*S13</f>
        <v>10000</v>
      </c>
      <c r="V13" s="20"/>
      <c r="W13" s="20"/>
    </row>
    <row r="14" spans="2:25" s="19" customFormat="1" ht="15" customHeight="1">
      <c r="B14" s="69">
        <v>3</v>
      </c>
      <c r="C14" s="243" t="s">
        <v>60</v>
      </c>
      <c r="D14" s="244"/>
      <c r="E14" s="244"/>
      <c r="F14" s="37"/>
      <c r="G14" s="38" t="s">
        <v>24</v>
      </c>
      <c r="H14" s="75">
        <v>1</v>
      </c>
      <c r="I14" s="39">
        <v>40000</v>
      </c>
      <c r="J14" s="40">
        <f t="shared" si="0"/>
        <v>40000</v>
      </c>
      <c r="K14" s="37"/>
      <c r="L14" s="38" t="s">
        <v>24</v>
      </c>
      <c r="M14" s="75">
        <v>1</v>
      </c>
      <c r="N14" s="39">
        <v>3000</v>
      </c>
      <c r="O14" s="40">
        <f t="shared" si="1"/>
        <v>3000</v>
      </c>
      <c r="P14" s="37"/>
      <c r="Q14" s="38" t="s">
        <v>24</v>
      </c>
      <c r="R14" s="75">
        <v>1</v>
      </c>
      <c r="S14" s="39">
        <v>67000</v>
      </c>
      <c r="T14" s="40">
        <f t="shared" si="2"/>
        <v>67000</v>
      </c>
      <c r="V14" s="20"/>
      <c r="W14" s="20"/>
    </row>
    <row r="15" spans="2:25" s="19" customFormat="1" ht="15" customHeight="1">
      <c r="B15" s="69">
        <v>4</v>
      </c>
      <c r="C15" s="126" t="s">
        <v>61</v>
      </c>
      <c r="D15" s="127"/>
      <c r="E15" s="127"/>
      <c r="F15" s="37"/>
      <c r="G15" s="38" t="s">
        <v>24</v>
      </c>
      <c r="H15" s="75">
        <v>1</v>
      </c>
      <c r="I15" s="39">
        <v>40000</v>
      </c>
      <c r="J15" s="40">
        <f t="shared" si="0"/>
        <v>40000</v>
      </c>
      <c r="K15" s="37"/>
      <c r="L15" s="38" t="s">
        <v>24</v>
      </c>
      <c r="M15" s="75">
        <v>1</v>
      </c>
      <c r="N15" s="39">
        <v>45000</v>
      </c>
      <c r="O15" s="40">
        <f t="shared" si="1"/>
        <v>45000</v>
      </c>
      <c r="P15" s="37"/>
      <c r="Q15" s="38" t="s">
        <v>24</v>
      </c>
      <c r="R15" s="75">
        <v>1</v>
      </c>
      <c r="S15" s="39">
        <v>40000</v>
      </c>
      <c r="T15" s="40">
        <f t="shared" si="2"/>
        <v>40000</v>
      </c>
      <c r="V15" s="20"/>
      <c r="W15" s="20"/>
    </row>
    <row r="16" spans="2:25" s="14" customFormat="1" ht="15" customHeight="1">
      <c r="B16" s="70" t="s">
        <v>16</v>
      </c>
      <c r="C16" s="228" t="s">
        <v>11</v>
      </c>
      <c r="D16" s="229"/>
      <c r="E16" s="229"/>
      <c r="F16" s="66"/>
      <c r="G16" s="41"/>
      <c r="H16" s="42"/>
      <c r="I16" s="43"/>
      <c r="J16" s="40">
        <f>SUM(J12:J15)</f>
        <v>130000</v>
      </c>
      <c r="K16" s="66"/>
      <c r="L16" s="41"/>
      <c r="M16" s="42"/>
      <c r="N16" s="43"/>
      <c r="O16" s="129">
        <f>SUM(O12:O15)</f>
        <v>78000</v>
      </c>
      <c r="P16" s="66"/>
      <c r="Q16" s="41"/>
      <c r="R16" s="42"/>
      <c r="S16" s="43"/>
      <c r="T16" s="129">
        <f>SUM(T12:T15)</f>
        <v>127000</v>
      </c>
      <c r="V16" s="20"/>
      <c r="W16" s="18"/>
    </row>
    <row r="17" spans="2:23" s="14" customFormat="1" ht="15" customHeight="1">
      <c r="B17" s="70"/>
      <c r="C17" s="124"/>
      <c r="D17" s="125"/>
      <c r="E17" s="125"/>
      <c r="F17" s="66"/>
      <c r="G17" s="41"/>
      <c r="H17" s="42"/>
      <c r="I17" s="43"/>
      <c r="J17" s="40"/>
      <c r="K17" s="66"/>
      <c r="L17" s="41"/>
      <c r="M17" s="42"/>
      <c r="N17" s="43"/>
      <c r="O17" s="40"/>
      <c r="P17" s="66"/>
      <c r="Q17" s="41"/>
      <c r="R17" s="42"/>
      <c r="S17" s="43"/>
      <c r="T17" s="40"/>
      <c r="V17" s="20"/>
      <c r="W17" s="18"/>
    </row>
    <row r="18" spans="2:23" s="14" customFormat="1" ht="15" customHeight="1">
      <c r="B18" s="90" t="s">
        <v>47</v>
      </c>
      <c r="C18" s="230" t="s">
        <v>66</v>
      </c>
      <c r="D18" s="231"/>
      <c r="E18" s="232"/>
      <c r="F18" s="76"/>
      <c r="G18" s="128"/>
      <c r="H18" s="75"/>
      <c r="I18" s="79"/>
      <c r="J18" s="40"/>
      <c r="K18" s="76"/>
      <c r="L18" s="128"/>
      <c r="M18" s="75"/>
      <c r="N18" s="79"/>
      <c r="O18" s="40"/>
      <c r="P18" s="76"/>
      <c r="Q18" s="128"/>
      <c r="R18" s="75"/>
      <c r="S18" s="79"/>
      <c r="T18" s="40"/>
      <c r="W18" s="18"/>
    </row>
    <row r="19" spans="2:23" s="14" customFormat="1" ht="15" customHeight="1">
      <c r="B19" s="78"/>
      <c r="C19" s="225" t="s">
        <v>62</v>
      </c>
      <c r="D19" s="226"/>
      <c r="E19" s="227"/>
      <c r="F19" s="76"/>
      <c r="G19" s="128" t="s">
        <v>24</v>
      </c>
      <c r="H19" s="75">
        <v>1</v>
      </c>
      <c r="I19" s="91">
        <v>220000</v>
      </c>
      <c r="J19" s="40">
        <f t="shared" si="0"/>
        <v>220000</v>
      </c>
      <c r="K19" s="76"/>
      <c r="L19" s="128" t="s">
        <v>24</v>
      </c>
      <c r="M19" s="75">
        <v>1</v>
      </c>
      <c r="N19" s="91">
        <v>205000</v>
      </c>
      <c r="O19" s="40">
        <f t="shared" si="1"/>
        <v>205000</v>
      </c>
      <c r="P19" s="76"/>
      <c r="Q19" s="128" t="s">
        <v>24</v>
      </c>
      <c r="R19" s="75">
        <v>1</v>
      </c>
      <c r="S19" s="91">
        <v>108000</v>
      </c>
      <c r="T19" s="40">
        <f t="shared" ref="T19" si="3">R19*S19</f>
        <v>108000</v>
      </c>
      <c r="W19" s="18"/>
    </row>
    <row r="20" spans="2:23" s="14" customFormat="1" ht="15" customHeight="1">
      <c r="B20" s="70" t="s">
        <v>16</v>
      </c>
      <c r="C20" s="228" t="s">
        <v>11</v>
      </c>
      <c r="D20" s="229"/>
      <c r="E20" s="229"/>
      <c r="F20" s="66"/>
      <c r="G20" s="41"/>
      <c r="H20" s="42"/>
      <c r="I20" s="43"/>
      <c r="J20" s="40">
        <f>J19</f>
        <v>220000</v>
      </c>
      <c r="K20" s="66"/>
      <c r="L20" s="41"/>
      <c r="M20" s="42"/>
      <c r="N20" s="43"/>
      <c r="O20" s="129">
        <f>O19</f>
        <v>205000</v>
      </c>
      <c r="P20" s="66"/>
      <c r="Q20" s="41"/>
      <c r="R20" s="42"/>
      <c r="S20" s="43"/>
      <c r="T20" s="129">
        <f>T19</f>
        <v>108000</v>
      </c>
      <c r="V20" s="20"/>
      <c r="W20" s="18"/>
    </row>
    <row r="21" spans="2:23" s="14" customFormat="1" ht="15" customHeight="1">
      <c r="B21" s="90" t="s">
        <v>48</v>
      </c>
      <c r="C21" s="230" t="s">
        <v>68</v>
      </c>
      <c r="D21" s="231"/>
      <c r="E21" s="232"/>
      <c r="F21" s="76"/>
      <c r="G21" s="128"/>
      <c r="H21" s="75"/>
      <c r="I21" s="79"/>
      <c r="J21" s="40">
        <f t="shared" si="0"/>
        <v>0</v>
      </c>
      <c r="K21" s="76"/>
      <c r="L21" s="128"/>
      <c r="M21" s="75"/>
      <c r="N21" s="79"/>
      <c r="O21" s="40"/>
      <c r="P21" s="76"/>
      <c r="Q21" s="128"/>
      <c r="R21" s="75"/>
      <c r="S21" s="79"/>
      <c r="T21" s="40"/>
      <c r="W21" s="18"/>
    </row>
    <row r="22" spans="2:23" s="14" customFormat="1" ht="15" customHeight="1">
      <c r="B22" s="78"/>
      <c r="C22" s="225" t="s">
        <v>63</v>
      </c>
      <c r="D22" s="226"/>
      <c r="E22" s="227"/>
      <c r="F22" s="76"/>
      <c r="G22" s="128" t="s">
        <v>24</v>
      </c>
      <c r="H22" s="75">
        <v>1</v>
      </c>
      <c r="I22" s="91">
        <v>120000</v>
      </c>
      <c r="J22" s="40">
        <f t="shared" si="0"/>
        <v>120000</v>
      </c>
      <c r="K22" s="76"/>
      <c r="L22" s="128" t="s">
        <v>24</v>
      </c>
      <c r="M22" s="75">
        <v>1</v>
      </c>
      <c r="N22" s="91">
        <v>165000</v>
      </c>
      <c r="O22" s="40">
        <f t="shared" si="1"/>
        <v>165000</v>
      </c>
      <c r="P22" s="76"/>
      <c r="Q22" s="128" t="s">
        <v>24</v>
      </c>
      <c r="R22" s="75">
        <v>1</v>
      </c>
      <c r="S22" s="91">
        <v>330000</v>
      </c>
      <c r="T22" s="40">
        <f t="shared" ref="T22" si="4">R22*S22</f>
        <v>330000</v>
      </c>
      <c r="W22" s="18"/>
    </row>
    <row r="23" spans="2:23" s="14" customFormat="1" ht="15" customHeight="1">
      <c r="B23" s="70" t="s">
        <v>16</v>
      </c>
      <c r="C23" s="228" t="s">
        <v>11</v>
      </c>
      <c r="D23" s="229"/>
      <c r="E23" s="229"/>
      <c r="F23" s="66"/>
      <c r="G23" s="41"/>
      <c r="H23" s="42"/>
      <c r="I23" s="43"/>
      <c r="J23" s="40">
        <f>J22</f>
        <v>120000</v>
      </c>
      <c r="K23" s="66"/>
      <c r="L23" s="41"/>
      <c r="M23" s="42"/>
      <c r="N23" s="43"/>
      <c r="O23" s="129">
        <f>O22</f>
        <v>165000</v>
      </c>
      <c r="P23" s="66"/>
      <c r="Q23" s="41"/>
      <c r="R23" s="42"/>
      <c r="S23" s="43"/>
      <c r="T23" s="129">
        <f>T22</f>
        <v>330000</v>
      </c>
      <c r="V23" s="20"/>
      <c r="W23" s="18"/>
    </row>
    <row r="24" spans="2:23" s="14" customFormat="1" ht="33" customHeight="1">
      <c r="B24" s="90" t="s">
        <v>50</v>
      </c>
      <c r="C24" s="230" t="s">
        <v>56</v>
      </c>
      <c r="D24" s="231"/>
      <c r="E24" s="232"/>
      <c r="F24" s="76"/>
      <c r="G24" s="128"/>
      <c r="H24" s="75"/>
      <c r="I24" s="79"/>
      <c r="J24" s="44"/>
      <c r="K24" s="76"/>
      <c r="L24" s="128"/>
      <c r="M24" s="75"/>
      <c r="N24" s="79"/>
      <c r="O24" s="44"/>
      <c r="P24" s="76"/>
      <c r="Q24" s="128"/>
      <c r="R24" s="75"/>
      <c r="S24" s="79"/>
      <c r="T24" s="44"/>
      <c r="W24" s="18"/>
    </row>
    <row r="25" spans="2:23" s="14" customFormat="1" ht="15" customHeight="1">
      <c r="B25" s="78"/>
      <c r="C25" s="225" t="s">
        <v>69</v>
      </c>
      <c r="D25" s="226"/>
      <c r="E25" s="227"/>
      <c r="F25" s="76"/>
      <c r="G25" s="245" t="s">
        <v>24</v>
      </c>
      <c r="H25" s="248">
        <v>1</v>
      </c>
      <c r="I25" s="177">
        <v>100000</v>
      </c>
      <c r="J25" s="180">
        <v>150000</v>
      </c>
      <c r="K25" s="295"/>
      <c r="L25" s="245" t="s">
        <v>24</v>
      </c>
      <c r="M25" s="248">
        <v>1</v>
      </c>
      <c r="N25" s="177">
        <v>90000</v>
      </c>
      <c r="O25" s="180">
        <f>M25*N25</f>
        <v>90000</v>
      </c>
      <c r="P25" s="295"/>
      <c r="Q25" s="245" t="s">
        <v>24</v>
      </c>
      <c r="R25" s="248">
        <v>1</v>
      </c>
      <c r="S25" s="177">
        <v>141400</v>
      </c>
      <c r="T25" s="180">
        <f>R25*S25</f>
        <v>141400</v>
      </c>
      <c r="W25" s="18"/>
    </row>
    <row r="26" spans="2:23" s="14" customFormat="1" ht="15" customHeight="1">
      <c r="B26" s="78"/>
      <c r="C26" s="225" t="s">
        <v>59</v>
      </c>
      <c r="D26" s="226"/>
      <c r="E26" s="227"/>
      <c r="F26" s="76"/>
      <c r="G26" s="246"/>
      <c r="H26" s="249"/>
      <c r="I26" s="178"/>
      <c r="J26" s="181"/>
      <c r="K26" s="296"/>
      <c r="L26" s="246"/>
      <c r="M26" s="249"/>
      <c r="N26" s="178"/>
      <c r="O26" s="181"/>
      <c r="P26" s="296"/>
      <c r="Q26" s="246"/>
      <c r="R26" s="249"/>
      <c r="S26" s="178"/>
      <c r="T26" s="181"/>
      <c r="W26" s="18"/>
    </row>
    <row r="27" spans="2:23" s="14" customFormat="1" ht="15" customHeight="1">
      <c r="B27" s="78"/>
      <c r="C27" s="225" t="s">
        <v>57</v>
      </c>
      <c r="D27" s="226"/>
      <c r="E27" s="227"/>
      <c r="F27" s="76"/>
      <c r="G27" s="246"/>
      <c r="H27" s="249"/>
      <c r="I27" s="178"/>
      <c r="J27" s="181"/>
      <c r="K27" s="296"/>
      <c r="L27" s="246"/>
      <c r="M27" s="249"/>
      <c r="N27" s="178"/>
      <c r="O27" s="181"/>
      <c r="P27" s="296"/>
      <c r="Q27" s="246"/>
      <c r="R27" s="249"/>
      <c r="S27" s="178"/>
      <c r="T27" s="181"/>
      <c r="W27" s="18"/>
    </row>
    <row r="28" spans="2:23" s="14" customFormat="1" ht="15" customHeight="1">
      <c r="B28" s="78"/>
      <c r="C28" s="225" t="s">
        <v>58</v>
      </c>
      <c r="D28" s="226"/>
      <c r="E28" s="227"/>
      <c r="F28" s="76"/>
      <c r="G28" s="247"/>
      <c r="H28" s="250"/>
      <c r="I28" s="179"/>
      <c r="J28" s="182"/>
      <c r="K28" s="297"/>
      <c r="L28" s="247"/>
      <c r="M28" s="250"/>
      <c r="N28" s="179"/>
      <c r="O28" s="182"/>
      <c r="P28" s="297"/>
      <c r="Q28" s="247"/>
      <c r="R28" s="250"/>
      <c r="S28" s="179"/>
      <c r="T28" s="182"/>
      <c r="W28" s="18"/>
    </row>
    <row r="29" spans="2:23" s="14" customFormat="1" ht="15" customHeight="1">
      <c r="B29" s="70" t="s">
        <v>16</v>
      </c>
      <c r="C29" s="228" t="s">
        <v>11</v>
      </c>
      <c r="D29" s="229"/>
      <c r="E29" s="229"/>
      <c r="F29" s="66"/>
      <c r="G29" s="41"/>
      <c r="H29" s="42"/>
      <c r="I29" s="43"/>
      <c r="J29" s="40">
        <f>J25</f>
        <v>150000</v>
      </c>
      <c r="K29" s="66"/>
      <c r="L29" s="41"/>
      <c r="M29" s="42"/>
      <c r="N29" s="43"/>
      <c r="O29" s="129">
        <f>O25</f>
        <v>90000</v>
      </c>
      <c r="P29" s="66"/>
      <c r="Q29" s="41"/>
      <c r="R29" s="42"/>
      <c r="S29" s="43"/>
      <c r="T29" s="129">
        <f>T25</f>
        <v>141400</v>
      </c>
      <c r="V29" s="20"/>
      <c r="W29" s="18"/>
    </row>
    <row r="30" spans="2:23" s="14" customFormat="1" ht="15" customHeight="1">
      <c r="B30" s="90" t="s">
        <v>51</v>
      </c>
      <c r="C30" s="230" t="s">
        <v>52</v>
      </c>
      <c r="D30" s="231"/>
      <c r="E30" s="232"/>
      <c r="F30" s="76"/>
      <c r="G30" s="128"/>
      <c r="H30" s="75"/>
      <c r="I30" s="79"/>
      <c r="J30" s="44"/>
      <c r="K30" s="76"/>
      <c r="L30" s="128"/>
      <c r="M30" s="75"/>
      <c r="N30" s="79"/>
      <c r="O30" s="44"/>
      <c r="P30" s="76"/>
      <c r="Q30" s="128"/>
      <c r="R30" s="75"/>
      <c r="S30" s="79"/>
      <c r="T30" s="44"/>
      <c r="W30" s="18"/>
    </row>
    <row r="31" spans="2:23" s="14" customFormat="1" ht="15" customHeight="1">
      <c r="B31" s="78"/>
      <c r="C31" s="225" t="s">
        <v>55</v>
      </c>
      <c r="D31" s="226"/>
      <c r="E31" s="227"/>
      <c r="F31" s="76"/>
      <c r="G31" s="128" t="s">
        <v>24</v>
      </c>
      <c r="H31" s="75">
        <v>1</v>
      </c>
      <c r="I31" s="91">
        <v>420000</v>
      </c>
      <c r="J31" s="40">
        <f t="shared" ref="J31" si="5">H31*I31</f>
        <v>420000</v>
      </c>
      <c r="K31" s="76"/>
      <c r="L31" s="128" t="s">
        <v>24</v>
      </c>
      <c r="M31" s="75">
        <v>1</v>
      </c>
      <c r="N31" s="91">
        <v>508500</v>
      </c>
      <c r="O31" s="40">
        <f t="shared" ref="O31" si="6">M31*N31</f>
        <v>508500</v>
      </c>
      <c r="P31" s="76"/>
      <c r="Q31" s="128" t="s">
        <v>24</v>
      </c>
      <c r="R31" s="75">
        <v>1</v>
      </c>
      <c r="S31" s="91">
        <v>441330</v>
      </c>
      <c r="T31" s="40">
        <f t="shared" ref="T31" si="7">R31*S31</f>
        <v>441330</v>
      </c>
      <c r="W31" s="18"/>
    </row>
    <row r="32" spans="2:23" s="14" customFormat="1" ht="15" customHeight="1">
      <c r="B32" s="70" t="s">
        <v>16</v>
      </c>
      <c r="C32" s="228" t="s">
        <v>11</v>
      </c>
      <c r="D32" s="229"/>
      <c r="E32" s="229"/>
      <c r="F32" s="66"/>
      <c r="G32" s="41"/>
      <c r="H32" s="42"/>
      <c r="I32" s="43"/>
      <c r="J32" s="40">
        <f>J31</f>
        <v>420000</v>
      </c>
      <c r="K32" s="66"/>
      <c r="L32" s="41"/>
      <c r="M32" s="42"/>
      <c r="N32" s="43"/>
      <c r="O32" s="129">
        <f>O31</f>
        <v>508500</v>
      </c>
      <c r="P32" s="66"/>
      <c r="Q32" s="41"/>
      <c r="R32" s="42"/>
      <c r="S32" s="43"/>
      <c r="T32" s="129">
        <f>T31</f>
        <v>441330</v>
      </c>
      <c r="V32" s="20"/>
      <c r="W32" s="18"/>
    </row>
    <row r="33" spans="2:23" s="14" customFormat="1" ht="20.100000000000001" customHeight="1">
      <c r="B33" s="61" t="s">
        <v>47</v>
      </c>
      <c r="C33" s="183" t="s">
        <v>25</v>
      </c>
      <c r="D33" s="184"/>
      <c r="E33" s="184"/>
      <c r="F33" s="67"/>
      <c r="G33" s="47"/>
      <c r="H33" s="45"/>
      <c r="I33" s="86"/>
      <c r="J33" s="40"/>
      <c r="K33" s="67"/>
      <c r="L33" s="47"/>
      <c r="M33" s="45"/>
      <c r="N33" s="86"/>
      <c r="O33" s="40"/>
      <c r="P33" s="67"/>
      <c r="Q33" s="47"/>
      <c r="R33" s="45"/>
      <c r="S33" s="86"/>
      <c r="T33" s="40"/>
      <c r="W33" s="18"/>
    </row>
    <row r="34" spans="2:23" s="14" customFormat="1" ht="20.100000000000001" customHeight="1">
      <c r="B34" s="61"/>
      <c r="C34" s="114" t="s">
        <v>64</v>
      </c>
      <c r="D34" s="115"/>
      <c r="E34" s="115"/>
      <c r="F34" s="67"/>
      <c r="G34" s="47"/>
      <c r="H34" s="45"/>
      <c r="I34" s="86"/>
      <c r="J34" s="40"/>
      <c r="K34" s="67"/>
      <c r="L34" s="47"/>
      <c r="M34" s="45"/>
      <c r="N34" s="86"/>
      <c r="O34" s="40"/>
      <c r="P34" s="67"/>
      <c r="Q34" s="47"/>
      <c r="R34" s="45"/>
      <c r="S34" s="86"/>
      <c r="T34" s="40"/>
      <c r="W34" s="18"/>
    </row>
    <row r="35" spans="2:23" s="14" customFormat="1" ht="15" customHeight="1">
      <c r="B35" s="68"/>
      <c r="C35" s="185" t="s">
        <v>26</v>
      </c>
      <c r="D35" s="184"/>
      <c r="E35" s="184"/>
      <c r="F35" s="51">
        <v>1</v>
      </c>
      <c r="G35" s="47" t="s">
        <v>36</v>
      </c>
      <c r="H35" s="50">
        <v>21</v>
      </c>
      <c r="I35" s="87">
        <v>1200</v>
      </c>
      <c r="J35" s="40">
        <f t="shared" ref="J35:J41" si="8">F35*H35*I35</f>
        <v>25200</v>
      </c>
      <c r="K35" s="51">
        <v>1</v>
      </c>
      <c r="L35" s="47" t="s">
        <v>36</v>
      </c>
      <c r="M35" s="50">
        <v>21</v>
      </c>
      <c r="N35" s="87">
        <v>980</v>
      </c>
      <c r="O35" s="40">
        <f>K35*M35*N35</f>
        <v>20580</v>
      </c>
      <c r="P35" s="51">
        <v>1</v>
      </c>
      <c r="Q35" s="47" t="s">
        <v>36</v>
      </c>
      <c r="R35" s="50">
        <v>21</v>
      </c>
      <c r="S35" s="87">
        <v>1200</v>
      </c>
      <c r="T35" s="40">
        <f>P35*R35*S35</f>
        <v>25200</v>
      </c>
      <c r="W35" s="18"/>
    </row>
    <row r="36" spans="2:23" s="14" customFormat="1" ht="15" customHeight="1">
      <c r="B36" s="68"/>
      <c r="C36" s="185" t="s">
        <v>46</v>
      </c>
      <c r="D36" s="184"/>
      <c r="E36" s="184"/>
      <c r="F36" s="51">
        <v>1</v>
      </c>
      <c r="G36" s="47" t="s">
        <v>36</v>
      </c>
      <c r="H36" s="50">
        <v>21</v>
      </c>
      <c r="I36" s="87">
        <v>1000</v>
      </c>
      <c r="J36" s="40">
        <f t="shared" si="8"/>
        <v>21000</v>
      </c>
      <c r="K36" s="51">
        <v>1</v>
      </c>
      <c r="L36" s="47" t="s">
        <v>36</v>
      </c>
      <c r="M36" s="50">
        <v>21</v>
      </c>
      <c r="N36" s="87">
        <v>900</v>
      </c>
      <c r="O36" s="40">
        <f t="shared" ref="O36:O41" si="9">K36*M36*N36</f>
        <v>18900</v>
      </c>
      <c r="P36" s="51">
        <v>1</v>
      </c>
      <c r="Q36" s="47" t="s">
        <v>36</v>
      </c>
      <c r="R36" s="50">
        <v>21</v>
      </c>
      <c r="S36" s="87">
        <v>900</v>
      </c>
      <c r="T36" s="40">
        <f t="shared" ref="T36:T41" si="10">P36*R36*S36</f>
        <v>18900</v>
      </c>
      <c r="W36" s="18"/>
    </row>
    <row r="37" spans="2:23" s="14" customFormat="1" ht="15" customHeight="1">
      <c r="B37" s="68"/>
      <c r="C37" s="185" t="s">
        <v>42</v>
      </c>
      <c r="D37" s="184"/>
      <c r="E37" s="184"/>
      <c r="F37" s="51">
        <v>1</v>
      </c>
      <c r="G37" s="47" t="s">
        <v>36</v>
      </c>
      <c r="H37" s="50">
        <v>21</v>
      </c>
      <c r="I37" s="87">
        <v>950</v>
      </c>
      <c r="J37" s="40">
        <f t="shared" si="8"/>
        <v>19950</v>
      </c>
      <c r="K37" s="51">
        <v>1</v>
      </c>
      <c r="L37" s="47" t="s">
        <v>36</v>
      </c>
      <c r="M37" s="50">
        <v>21</v>
      </c>
      <c r="N37" s="87">
        <v>900</v>
      </c>
      <c r="O37" s="40">
        <f t="shared" si="9"/>
        <v>18900</v>
      </c>
      <c r="P37" s="51">
        <v>1</v>
      </c>
      <c r="Q37" s="47" t="s">
        <v>36</v>
      </c>
      <c r="R37" s="50">
        <v>21</v>
      </c>
      <c r="S37" s="87">
        <v>800</v>
      </c>
      <c r="T37" s="40">
        <f t="shared" si="10"/>
        <v>16800</v>
      </c>
      <c r="W37" s="18"/>
    </row>
    <row r="38" spans="2:23" s="14" customFormat="1" ht="15" customHeight="1">
      <c r="B38" s="68"/>
      <c r="C38" s="185" t="s">
        <v>27</v>
      </c>
      <c r="D38" s="184"/>
      <c r="E38" s="184"/>
      <c r="F38" s="51">
        <v>1</v>
      </c>
      <c r="G38" s="47" t="s">
        <v>36</v>
      </c>
      <c r="H38" s="50">
        <v>21</v>
      </c>
      <c r="I38" s="87">
        <v>950</v>
      </c>
      <c r="J38" s="40">
        <f t="shared" si="8"/>
        <v>19950</v>
      </c>
      <c r="K38" s="51">
        <v>1</v>
      </c>
      <c r="L38" s="47" t="s">
        <v>36</v>
      </c>
      <c r="M38" s="50">
        <v>21</v>
      </c>
      <c r="N38" s="87">
        <v>850</v>
      </c>
      <c r="O38" s="40">
        <f t="shared" si="9"/>
        <v>17850</v>
      </c>
      <c r="P38" s="51">
        <v>1</v>
      </c>
      <c r="Q38" s="47" t="s">
        <v>36</v>
      </c>
      <c r="R38" s="50">
        <v>21</v>
      </c>
      <c r="S38" s="87">
        <v>700</v>
      </c>
      <c r="T38" s="40">
        <f t="shared" si="10"/>
        <v>14700</v>
      </c>
      <c r="W38" s="18"/>
    </row>
    <row r="39" spans="2:23" s="14" customFormat="1" ht="15" customHeight="1">
      <c r="B39" s="68"/>
      <c r="C39" s="185" t="s">
        <v>41</v>
      </c>
      <c r="D39" s="184"/>
      <c r="E39" s="184"/>
      <c r="F39" s="51">
        <v>3</v>
      </c>
      <c r="G39" s="47" t="s">
        <v>36</v>
      </c>
      <c r="H39" s="50">
        <v>21</v>
      </c>
      <c r="I39" s="87">
        <v>900</v>
      </c>
      <c r="J39" s="40">
        <f t="shared" si="8"/>
        <v>56700</v>
      </c>
      <c r="K39" s="51">
        <v>3</v>
      </c>
      <c r="L39" s="47" t="s">
        <v>36</v>
      </c>
      <c r="M39" s="50">
        <v>21</v>
      </c>
      <c r="N39" s="87">
        <v>800</v>
      </c>
      <c r="O39" s="40">
        <f t="shared" si="9"/>
        <v>50400</v>
      </c>
      <c r="P39" s="51">
        <v>4</v>
      </c>
      <c r="Q39" s="47" t="s">
        <v>36</v>
      </c>
      <c r="R39" s="50">
        <v>21</v>
      </c>
      <c r="S39" s="87">
        <v>600</v>
      </c>
      <c r="T39" s="40">
        <f t="shared" si="10"/>
        <v>50400</v>
      </c>
      <c r="W39" s="18"/>
    </row>
    <row r="40" spans="2:23" s="14" customFormat="1" ht="15" customHeight="1">
      <c r="B40" s="68"/>
      <c r="C40" s="185" t="s">
        <v>28</v>
      </c>
      <c r="D40" s="184"/>
      <c r="E40" s="184"/>
      <c r="F40" s="51">
        <v>3</v>
      </c>
      <c r="G40" s="47" t="s">
        <v>36</v>
      </c>
      <c r="H40" s="50">
        <v>21</v>
      </c>
      <c r="I40" s="87">
        <v>1000</v>
      </c>
      <c r="J40" s="40">
        <f t="shared" si="8"/>
        <v>63000</v>
      </c>
      <c r="K40" s="51">
        <v>3</v>
      </c>
      <c r="L40" s="47" t="s">
        <v>36</v>
      </c>
      <c r="M40" s="50">
        <v>21</v>
      </c>
      <c r="N40" s="87">
        <v>800</v>
      </c>
      <c r="O40" s="40">
        <f t="shared" si="9"/>
        <v>50400</v>
      </c>
      <c r="P40" s="51">
        <v>4</v>
      </c>
      <c r="Q40" s="47" t="s">
        <v>36</v>
      </c>
      <c r="R40" s="50">
        <v>21</v>
      </c>
      <c r="S40" s="87">
        <v>600</v>
      </c>
      <c r="T40" s="40">
        <f t="shared" si="10"/>
        <v>50400</v>
      </c>
      <c r="W40" s="18"/>
    </row>
    <row r="41" spans="2:23" s="14" customFormat="1" ht="15" customHeight="1">
      <c r="B41" s="68"/>
      <c r="C41" s="185" t="s">
        <v>54</v>
      </c>
      <c r="D41" s="184"/>
      <c r="E41" s="184"/>
      <c r="F41" s="51">
        <v>4</v>
      </c>
      <c r="G41" s="47" t="s">
        <v>36</v>
      </c>
      <c r="H41" s="50">
        <v>21</v>
      </c>
      <c r="I41" s="87">
        <v>900</v>
      </c>
      <c r="J41" s="40">
        <f t="shared" si="8"/>
        <v>75600</v>
      </c>
      <c r="K41" s="51">
        <v>4</v>
      </c>
      <c r="L41" s="47" t="s">
        <v>36</v>
      </c>
      <c r="M41" s="50">
        <v>21</v>
      </c>
      <c r="N41" s="87">
        <v>750</v>
      </c>
      <c r="O41" s="40">
        <f t="shared" si="9"/>
        <v>63000</v>
      </c>
      <c r="P41" s="51">
        <v>4</v>
      </c>
      <c r="Q41" s="47" t="s">
        <v>36</v>
      </c>
      <c r="R41" s="50">
        <v>21</v>
      </c>
      <c r="S41" s="87">
        <v>550</v>
      </c>
      <c r="T41" s="40">
        <f t="shared" si="10"/>
        <v>46200</v>
      </c>
      <c r="W41" s="18"/>
    </row>
    <row r="42" spans="2:23" s="14" customFormat="1" ht="15" customHeight="1">
      <c r="B42" s="68"/>
      <c r="C42" s="116"/>
      <c r="D42" s="117"/>
      <c r="E42" s="117"/>
      <c r="F42" s="38"/>
      <c r="G42" s="88"/>
      <c r="H42" s="50"/>
      <c r="I42" s="87"/>
      <c r="J42" s="40"/>
      <c r="K42" s="38"/>
      <c r="L42" s="88"/>
      <c r="M42" s="50"/>
      <c r="N42" s="87"/>
      <c r="O42" s="40"/>
      <c r="P42" s="38"/>
      <c r="Q42" s="88"/>
      <c r="R42" s="50"/>
      <c r="S42" s="87"/>
      <c r="T42" s="40"/>
      <c r="W42" s="18"/>
    </row>
    <row r="43" spans="2:23" s="14" customFormat="1" ht="15" customHeight="1">
      <c r="B43" s="68"/>
      <c r="C43" s="188" t="s">
        <v>11</v>
      </c>
      <c r="D43" s="189"/>
      <c r="E43" s="189"/>
      <c r="F43" s="67"/>
      <c r="G43" s="47"/>
      <c r="H43" s="45"/>
      <c r="I43" s="86"/>
      <c r="J43" s="48">
        <f>SUM(J35:J42)</f>
        <v>281400</v>
      </c>
      <c r="K43" s="67"/>
      <c r="L43" s="47"/>
      <c r="M43" s="45"/>
      <c r="N43" s="86"/>
      <c r="O43" s="48">
        <f>SUM(O35:O42)</f>
        <v>240030</v>
      </c>
      <c r="P43" s="67"/>
      <c r="Q43" s="47"/>
      <c r="R43" s="45"/>
      <c r="S43" s="86"/>
      <c r="T43" s="48">
        <f>SUM(T35:T42)</f>
        <v>222600</v>
      </c>
      <c r="W43" s="18"/>
    </row>
    <row r="44" spans="2:23" s="14" customFormat="1" ht="20.100000000000001" customHeight="1">
      <c r="B44" s="61"/>
      <c r="C44" s="114" t="s">
        <v>65</v>
      </c>
      <c r="D44" s="115"/>
      <c r="E44" s="115"/>
      <c r="F44" s="67"/>
      <c r="G44" s="47"/>
      <c r="H44" s="45"/>
      <c r="I44" s="86"/>
      <c r="J44" s="40"/>
      <c r="K44" s="67"/>
      <c r="L44" s="47"/>
      <c r="M44" s="45"/>
      <c r="N44" s="86"/>
      <c r="O44" s="40"/>
      <c r="P44" s="67"/>
      <c r="Q44" s="47"/>
      <c r="R44" s="45"/>
      <c r="S44" s="86"/>
      <c r="T44" s="40"/>
      <c r="W44" s="18"/>
    </row>
    <row r="45" spans="2:23" s="14" customFormat="1" ht="15" customHeight="1">
      <c r="B45" s="68"/>
      <c r="C45" s="185" t="s">
        <v>26</v>
      </c>
      <c r="D45" s="184"/>
      <c r="E45" s="184"/>
      <c r="F45" s="51">
        <v>1</v>
      </c>
      <c r="G45" s="47" t="s">
        <v>36</v>
      </c>
      <c r="H45" s="50">
        <v>7</v>
      </c>
      <c r="I45" s="87">
        <v>1200</v>
      </c>
      <c r="J45" s="40">
        <f t="shared" ref="J45:J52" si="11">F45*H45*I45</f>
        <v>8400</v>
      </c>
      <c r="K45" s="51">
        <v>1</v>
      </c>
      <c r="L45" s="47" t="s">
        <v>36</v>
      </c>
      <c r="M45" s="50">
        <v>7</v>
      </c>
      <c r="N45" s="87">
        <v>980</v>
      </c>
      <c r="O45" s="40">
        <f t="shared" ref="O45:O52" si="12">K45*M45*N45</f>
        <v>6860</v>
      </c>
      <c r="P45" s="51">
        <v>1</v>
      </c>
      <c r="Q45" s="47" t="s">
        <v>36</v>
      </c>
      <c r="R45" s="50">
        <v>7</v>
      </c>
      <c r="S45" s="87">
        <v>1200</v>
      </c>
      <c r="T45" s="40">
        <f t="shared" ref="T45:T52" si="13">P45*R45*S45</f>
        <v>8400</v>
      </c>
      <c r="W45" s="18"/>
    </row>
    <row r="46" spans="2:23" s="14" customFormat="1" ht="15" customHeight="1">
      <c r="B46" s="68"/>
      <c r="C46" s="185" t="s">
        <v>46</v>
      </c>
      <c r="D46" s="184"/>
      <c r="E46" s="184"/>
      <c r="F46" s="51">
        <v>1</v>
      </c>
      <c r="G46" s="47" t="s">
        <v>36</v>
      </c>
      <c r="H46" s="50">
        <v>7</v>
      </c>
      <c r="I46" s="87">
        <v>1000</v>
      </c>
      <c r="J46" s="40">
        <f t="shared" si="11"/>
        <v>7000</v>
      </c>
      <c r="K46" s="51">
        <v>1</v>
      </c>
      <c r="L46" s="47" t="s">
        <v>36</v>
      </c>
      <c r="M46" s="50">
        <v>7</v>
      </c>
      <c r="N46" s="87">
        <v>900</v>
      </c>
      <c r="O46" s="40">
        <f t="shared" si="12"/>
        <v>6300</v>
      </c>
      <c r="P46" s="51">
        <v>1</v>
      </c>
      <c r="Q46" s="47" t="s">
        <v>36</v>
      </c>
      <c r="R46" s="50">
        <v>7</v>
      </c>
      <c r="S46" s="87">
        <v>900</v>
      </c>
      <c r="T46" s="40">
        <f t="shared" si="13"/>
        <v>6300</v>
      </c>
      <c r="W46" s="18"/>
    </row>
    <row r="47" spans="2:23" s="14" customFormat="1" ht="15" customHeight="1">
      <c r="B47" s="68"/>
      <c r="C47" s="185" t="s">
        <v>42</v>
      </c>
      <c r="D47" s="184"/>
      <c r="E47" s="184"/>
      <c r="F47" s="51">
        <v>1</v>
      </c>
      <c r="G47" s="47" t="s">
        <v>36</v>
      </c>
      <c r="H47" s="50">
        <v>7</v>
      </c>
      <c r="I47" s="87">
        <v>950</v>
      </c>
      <c r="J47" s="40">
        <f t="shared" si="11"/>
        <v>6650</v>
      </c>
      <c r="K47" s="51">
        <v>1</v>
      </c>
      <c r="L47" s="47" t="s">
        <v>36</v>
      </c>
      <c r="M47" s="50">
        <v>7</v>
      </c>
      <c r="N47" s="87">
        <v>900</v>
      </c>
      <c r="O47" s="40">
        <f t="shared" si="12"/>
        <v>6300</v>
      </c>
      <c r="P47" s="51">
        <v>1</v>
      </c>
      <c r="Q47" s="47" t="s">
        <v>36</v>
      </c>
      <c r="R47" s="50">
        <v>7</v>
      </c>
      <c r="S47" s="87">
        <v>800</v>
      </c>
      <c r="T47" s="40">
        <f t="shared" si="13"/>
        <v>5600</v>
      </c>
      <c r="W47" s="18"/>
    </row>
    <row r="48" spans="2:23" s="14" customFormat="1" ht="15" customHeight="1">
      <c r="B48" s="68"/>
      <c r="C48" s="185" t="s">
        <v>27</v>
      </c>
      <c r="D48" s="184"/>
      <c r="E48" s="184"/>
      <c r="F48" s="51">
        <v>1</v>
      </c>
      <c r="G48" s="47" t="s">
        <v>36</v>
      </c>
      <c r="H48" s="50">
        <v>7</v>
      </c>
      <c r="I48" s="87">
        <v>950</v>
      </c>
      <c r="J48" s="40">
        <f t="shared" si="11"/>
        <v>6650</v>
      </c>
      <c r="K48" s="51">
        <v>1</v>
      </c>
      <c r="L48" s="47" t="s">
        <v>36</v>
      </c>
      <c r="M48" s="50">
        <v>7</v>
      </c>
      <c r="N48" s="87">
        <v>850</v>
      </c>
      <c r="O48" s="40">
        <f t="shared" si="12"/>
        <v>5950</v>
      </c>
      <c r="P48" s="51">
        <v>1</v>
      </c>
      <c r="Q48" s="47" t="s">
        <v>36</v>
      </c>
      <c r="R48" s="50">
        <v>7</v>
      </c>
      <c r="S48" s="87">
        <v>700</v>
      </c>
      <c r="T48" s="40">
        <f t="shared" si="13"/>
        <v>4900</v>
      </c>
      <c r="W48" s="18"/>
    </row>
    <row r="49" spans="2:23" s="14" customFormat="1" ht="15" customHeight="1">
      <c r="B49" s="68"/>
      <c r="C49" s="185" t="s">
        <v>41</v>
      </c>
      <c r="D49" s="184"/>
      <c r="E49" s="184"/>
      <c r="F49" s="51">
        <v>1</v>
      </c>
      <c r="G49" s="47" t="s">
        <v>36</v>
      </c>
      <c r="H49" s="50">
        <v>7</v>
      </c>
      <c r="I49" s="87">
        <v>900</v>
      </c>
      <c r="J49" s="40">
        <f t="shared" si="11"/>
        <v>6300</v>
      </c>
      <c r="K49" s="51">
        <v>1</v>
      </c>
      <c r="L49" s="47" t="s">
        <v>36</v>
      </c>
      <c r="M49" s="50">
        <v>7</v>
      </c>
      <c r="N49" s="87">
        <v>800</v>
      </c>
      <c r="O49" s="40">
        <f t="shared" si="12"/>
        <v>5600</v>
      </c>
      <c r="P49" s="51">
        <v>2</v>
      </c>
      <c r="Q49" s="47" t="s">
        <v>36</v>
      </c>
      <c r="R49" s="50">
        <v>7</v>
      </c>
      <c r="S49" s="87">
        <v>600</v>
      </c>
      <c r="T49" s="40">
        <f t="shared" si="13"/>
        <v>8400</v>
      </c>
      <c r="W49" s="18"/>
    </row>
    <row r="50" spans="2:23" s="14" customFormat="1" ht="15" customHeight="1">
      <c r="B50" s="68"/>
      <c r="C50" s="185" t="s">
        <v>28</v>
      </c>
      <c r="D50" s="184"/>
      <c r="E50" s="184"/>
      <c r="F50" s="51">
        <v>2</v>
      </c>
      <c r="G50" s="47" t="s">
        <v>36</v>
      </c>
      <c r="H50" s="50">
        <v>7</v>
      </c>
      <c r="I50" s="87">
        <v>1000</v>
      </c>
      <c r="J50" s="40">
        <f t="shared" si="11"/>
        <v>14000</v>
      </c>
      <c r="K50" s="51">
        <v>2</v>
      </c>
      <c r="L50" s="47" t="s">
        <v>36</v>
      </c>
      <c r="M50" s="50">
        <v>7</v>
      </c>
      <c r="N50" s="87">
        <v>800</v>
      </c>
      <c r="O50" s="40">
        <f t="shared" si="12"/>
        <v>11200</v>
      </c>
      <c r="P50" s="51">
        <v>2</v>
      </c>
      <c r="Q50" s="47" t="s">
        <v>36</v>
      </c>
      <c r="R50" s="50">
        <v>7</v>
      </c>
      <c r="S50" s="87">
        <v>600</v>
      </c>
      <c r="T50" s="40">
        <f t="shared" si="13"/>
        <v>8400</v>
      </c>
      <c r="W50" s="18"/>
    </row>
    <row r="51" spans="2:23" s="14" customFormat="1" ht="15" customHeight="1">
      <c r="B51" s="68"/>
      <c r="C51" s="185" t="s">
        <v>54</v>
      </c>
      <c r="D51" s="184"/>
      <c r="E51" s="184"/>
      <c r="F51" s="51">
        <v>4</v>
      </c>
      <c r="G51" s="47" t="s">
        <v>36</v>
      </c>
      <c r="H51" s="50">
        <v>7</v>
      </c>
      <c r="I51" s="87">
        <v>900</v>
      </c>
      <c r="J51" s="40">
        <f t="shared" si="11"/>
        <v>25200</v>
      </c>
      <c r="K51" s="51">
        <v>4</v>
      </c>
      <c r="L51" s="47" t="s">
        <v>36</v>
      </c>
      <c r="M51" s="50">
        <v>7</v>
      </c>
      <c r="N51" s="87">
        <v>800</v>
      </c>
      <c r="O51" s="40">
        <f t="shared" si="12"/>
        <v>22400</v>
      </c>
      <c r="P51" s="51">
        <v>4</v>
      </c>
      <c r="Q51" s="47" t="s">
        <v>36</v>
      </c>
      <c r="R51" s="50">
        <v>7</v>
      </c>
      <c r="S51" s="87">
        <v>550</v>
      </c>
      <c r="T51" s="40">
        <f t="shared" si="13"/>
        <v>15400</v>
      </c>
      <c r="W51" s="18"/>
    </row>
    <row r="52" spans="2:23" s="14" customFormat="1" ht="15" customHeight="1">
      <c r="B52" s="68"/>
      <c r="C52" s="186" t="s">
        <v>43</v>
      </c>
      <c r="D52" s="187"/>
      <c r="E52" s="187"/>
      <c r="F52" s="38">
        <v>1</v>
      </c>
      <c r="G52" s="38" t="s">
        <v>36</v>
      </c>
      <c r="H52" s="50">
        <v>7</v>
      </c>
      <c r="I52" s="85">
        <v>900</v>
      </c>
      <c r="J52" s="40">
        <f t="shared" si="11"/>
        <v>6300</v>
      </c>
      <c r="K52" s="38">
        <v>1</v>
      </c>
      <c r="L52" s="38" t="s">
        <v>36</v>
      </c>
      <c r="M52" s="50">
        <v>7</v>
      </c>
      <c r="N52" s="85">
        <v>800</v>
      </c>
      <c r="O52" s="40">
        <f t="shared" si="12"/>
        <v>5600</v>
      </c>
      <c r="P52" s="38">
        <v>1</v>
      </c>
      <c r="Q52" s="38" t="s">
        <v>36</v>
      </c>
      <c r="R52" s="50">
        <v>7</v>
      </c>
      <c r="S52" s="85">
        <v>600</v>
      </c>
      <c r="T52" s="40">
        <f t="shared" si="13"/>
        <v>4200</v>
      </c>
      <c r="W52" s="18"/>
    </row>
    <row r="53" spans="2:23" s="14" customFormat="1" ht="15" customHeight="1">
      <c r="B53" s="68"/>
      <c r="C53" s="188" t="s">
        <v>11</v>
      </c>
      <c r="D53" s="189"/>
      <c r="E53" s="189"/>
      <c r="F53" s="67"/>
      <c r="G53" s="47"/>
      <c r="H53" s="45"/>
      <c r="I53" s="86"/>
      <c r="J53" s="48">
        <f>SUM(J45:J52)</f>
        <v>80500</v>
      </c>
      <c r="K53" s="67"/>
      <c r="L53" s="47"/>
      <c r="M53" s="45"/>
      <c r="N53" s="86"/>
      <c r="O53" s="48">
        <f>SUM(O45:O52)</f>
        <v>70210</v>
      </c>
      <c r="P53" s="67"/>
      <c r="Q53" s="47"/>
      <c r="R53" s="45"/>
      <c r="S53" s="86"/>
      <c r="T53" s="48">
        <f>SUM(T45:T52)</f>
        <v>61600</v>
      </c>
      <c r="W53" s="18"/>
    </row>
    <row r="54" spans="2:23" s="14" customFormat="1" ht="20.100000000000001" customHeight="1">
      <c r="B54" s="61" t="s">
        <v>49</v>
      </c>
      <c r="C54" s="183" t="s">
        <v>38</v>
      </c>
      <c r="D54" s="184"/>
      <c r="E54" s="184"/>
      <c r="F54" s="67"/>
      <c r="G54" s="47"/>
      <c r="H54" s="45"/>
      <c r="I54" s="86"/>
      <c r="J54" s="49"/>
      <c r="K54" s="67"/>
      <c r="L54" s="47"/>
      <c r="M54" s="45"/>
      <c r="N54" s="86"/>
      <c r="O54" s="49"/>
      <c r="P54" s="67"/>
      <c r="Q54" s="47"/>
      <c r="R54" s="45"/>
      <c r="S54" s="86"/>
      <c r="T54" s="49"/>
      <c r="W54" s="18"/>
    </row>
    <row r="55" spans="2:23" s="14" customFormat="1" ht="15" customHeight="1">
      <c r="B55" s="68"/>
      <c r="C55" s="186" t="s">
        <v>40</v>
      </c>
      <c r="D55" s="233"/>
      <c r="E55" s="233"/>
      <c r="F55" s="67"/>
      <c r="G55" s="47"/>
      <c r="H55" s="45"/>
      <c r="I55" s="86"/>
      <c r="J55" s="48"/>
      <c r="K55" s="67"/>
      <c r="L55" s="128" t="s">
        <v>24</v>
      </c>
      <c r="M55" s="75">
        <v>1</v>
      </c>
      <c r="N55" s="91">
        <v>4855.1000000000004</v>
      </c>
      <c r="O55" s="40">
        <f t="shared" ref="O55:O56" si="14">M55*N55</f>
        <v>4855.1000000000004</v>
      </c>
      <c r="P55" s="67"/>
      <c r="Q55" s="128" t="s">
        <v>24</v>
      </c>
      <c r="R55" s="75">
        <v>1</v>
      </c>
      <c r="S55" s="91">
        <v>6600</v>
      </c>
      <c r="T55" s="40">
        <v>6185</v>
      </c>
      <c r="W55" s="18"/>
    </row>
    <row r="56" spans="2:23" s="14" customFormat="1" ht="15" customHeight="1">
      <c r="B56" s="68"/>
      <c r="C56" s="186" t="s">
        <v>45</v>
      </c>
      <c r="D56" s="234"/>
      <c r="E56" s="234"/>
      <c r="F56" s="67"/>
      <c r="G56" s="47"/>
      <c r="H56" s="45"/>
      <c r="I56" s="86"/>
      <c r="J56" s="48">
        <v>7500</v>
      </c>
      <c r="K56" s="67"/>
      <c r="L56" s="128" t="s">
        <v>24</v>
      </c>
      <c r="M56" s="75">
        <v>1</v>
      </c>
      <c r="N56" s="91">
        <v>104650</v>
      </c>
      <c r="O56" s="40">
        <f t="shared" si="14"/>
        <v>104650</v>
      </c>
      <c r="P56" s="67"/>
      <c r="Q56" s="128" t="s">
        <v>24</v>
      </c>
      <c r="R56" s="75">
        <v>1</v>
      </c>
      <c r="S56" s="91">
        <v>151807</v>
      </c>
      <c r="T56" s="40">
        <v>144953</v>
      </c>
      <c r="W56" s="18"/>
    </row>
    <row r="57" spans="2:23" s="14" customFormat="1" ht="15" customHeight="1">
      <c r="B57" s="68"/>
      <c r="C57" s="235"/>
      <c r="D57" s="233"/>
      <c r="E57" s="233"/>
      <c r="F57" s="67"/>
      <c r="G57" s="47"/>
      <c r="H57" s="45"/>
      <c r="I57" s="86"/>
      <c r="J57" s="40">
        <f>SUM(J59:J62)*0.1</f>
        <v>161218.5</v>
      </c>
      <c r="K57" s="67"/>
      <c r="L57" s="47"/>
      <c r="M57" s="45"/>
      <c r="N57" s="86"/>
      <c r="O57" s="40"/>
      <c r="P57" s="67"/>
      <c r="Q57" s="47"/>
      <c r="R57" s="45"/>
      <c r="S57" s="86"/>
      <c r="T57" s="40"/>
      <c r="W57" s="18"/>
    </row>
    <row r="58" spans="2:23" s="14" customFormat="1" ht="15" customHeight="1">
      <c r="B58" s="68"/>
      <c r="C58" s="170" t="s">
        <v>30</v>
      </c>
      <c r="D58" s="171"/>
      <c r="E58" s="171"/>
      <c r="F58" s="67"/>
      <c r="G58" s="47"/>
      <c r="H58" s="45"/>
      <c r="I58" s="86"/>
      <c r="J58" s="40"/>
      <c r="K58" s="67"/>
      <c r="L58" s="47"/>
      <c r="M58" s="45"/>
      <c r="N58" s="86"/>
      <c r="O58" s="40"/>
      <c r="P58" s="67"/>
      <c r="Q58" s="47"/>
      <c r="R58" s="45"/>
      <c r="S58" s="86"/>
      <c r="T58" s="40"/>
      <c r="W58" s="18"/>
    </row>
    <row r="59" spans="2:23" s="14" customFormat="1" ht="15" customHeight="1">
      <c r="B59" s="68"/>
      <c r="C59" s="170" t="s">
        <v>39</v>
      </c>
      <c r="D59" s="234"/>
      <c r="E59" s="234"/>
      <c r="F59" s="67"/>
      <c r="G59" s="47"/>
      <c r="H59" s="45"/>
      <c r="I59" s="86"/>
      <c r="J59" s="60">
        <f>J16</f>
        <v>130000</v>
      </c>
      <c r="K59" s="67"/>
      <c r="L59" s="47"/>
      <c r="M59" s="45"/>
      <c r="N59" s="86"/>
      <c r="O59" s="86">
        <v>78000</v>
      </c>
      <c r="P59" s="67"/>
      <c r="Q59" s="47"/>
      <c r="R59" s="45"/>
      <c r="S59" s="86"/>
      <c r="T59" s="86">
        <v>127000</v>
      </c>
      <c r="W59" s="18"/>
    </row>
    <row r="60" spans="2:23" s="14" customFormat="1" ht="15" customHeight="1">
      <c r="B60" s="68"/>
      <c r="C60" s="170" t="s">
        <v>44</v>
      </c>
      <c r="D60" s="171"/>
      <c r="E60" s="171"/>
      <c r="F60" s="67"/>
      <c r="G60" s="47"/>
      <c r="H60" s="45"/>
      <c r="I60" s="86"/>
      <c r="J60" s="48">
        <f>J20+J23+J29+J32</f>
        <v>910000</v>
      </c>
      <c r="K60" s="67"/>
      <c r="L60" s="47"/>
      <c r="M60" s="45"/>
      <c r="N60" s="86"/>
      <c r="O60" s="86">
        <v>968500</v>
      </c>
      <c r="P60" s="67"/>
      <c r="Q60" s="47"/>
      <c r="R60" s="45"/>
      <c r="S60" s="86"/>
      <c r="T60" s="86">
        <v>1038330</v>
      </c>
      <c r="W60" s="18"/>
    </row>
    <row r="61" spans="2:23" s="14" customFormat="1" ht="15" customHeight="1">
      <c r="B61" s="68"/>
      <c r="C61" s="170" t="s">
        <v>31</v>
      </c>
      <c r="D61" s="171"/>
      <c r="E61" s="171"/>
      <c r="F61" s="67"/>
      <c r="G61" s="47"/>
      <c r="H61" s="45"/>
      <c r="I61" s="86"/>
      <c r="J61" s="48">
        <f>J43+J53</f>
        <v>361900</v>
      </c>
      <c r="K61" s="67"/>
      <c r="L61" s="47"/>
      <c r="M61" s="45"/>
      <c r="N61" s="86"/>
      <c r="O61" s="48">
        <v>310240</v>
      </c>
      <c r="P61" s="67"/>
      <c r="Q61" s="47"/>
      <c r="R61" s="45"/>
      <c r="S61" s="86"/>
      <c r="T61" s="48">
        <v>284200</v>
      </c>
      <c r="V61" s="89"/>
      <c r="W61" s="18"/>
    </row>
    <row r="62" spans="2:23" s="14" customFormat="1" ht="15" customHeight="1">
      <c r="B62" s="68"/>
      <c r="C62" s="170" t="s">
        <v>32</v>
      </c>
      <c r="D62" s="171"/>
      <c r="E62" s="171"/>
      <c r="F62" s="67"/>
      <c r="G62" s="47"/>
      <c r="H62" s="45"/>
      <c r="I62" s="86"/>
      <c r="J62" s="48">
        <f>SUM(J59:J61)*0.15</f>
        <v>210285</v>
      </c>
      <c r="K62" s="67"/>
      <c r="L62" s="47"/>
      <c r="M62" s="45"/>
      <c r="N62" s="86"/>
      <c r="O62" s="48">
        <v>156975</v>
      </c>
      <c r="P62" s="67"/>
      <c r="Q62" s="47"/>
      <c r="R62" s="45"/>
      <c r="S62" s="86"/>
      <c r="T62" s="48">
        <v>233420</v>
      </c>
      <c r="W62" s="18"/>
    </row>
    <row r="63" spans="2:23" s="14" customFormat="1" ht="15" customHeight="1">
      <c r="B63" s="68"/>
      <c r="C63" s="172" t="s">
        <v>33</v>
      </c>
      <c r="D63" s="173"/>
      <c r="E63" s="173"/>
      <c r="F63" s="67"/>
      <c r="G63" s="47"/>
      <c r="H63" s="45"/>
      <c r="I63" s="86"/>
      <c r="J63" s="48">
        <f>SUM(J55:J62)</f>
        <v>1780903.5</v>
      </c>
      <c r="K63" s="67"/>
      <c r="L63" s="47"/>
      <c r="M63" s="45"/>
      <c r="N63" s="86"/>
      <c r="O63" s="48">
        <f>SUM(O55:O62)</f>
        <v>1623220.1</v>
      </c>
      <c r="P63" s="67"/>
      <c r="Q63" s="47"/>
      <c r="R63" s="45"/>
      <c r="S63" s="86"/>
      <c r="T63" s="48">
        <f>SUM(T55:T62)</f>
        <v>1834088</v>
      </c>
      <c r="W63" s="18"/>
    </row>
    <row r="64" spans="2:23" s="14" customFormat="1" ht="15" customHeight="1">
      <c r="B64" s="68"/>
      <c r="C64" s="172" t="s">
        <v>34</v>
      </c>
      <c r="D64" s="173"/>
      <c r="E64" s="174"/>
      <c r="F64" s="67"/>
      <c r="G64" s="47"/>
      <c r="H64" s="45"/>
      <c r="I64" s="46"/>
      <c r="J64" s="59">
        <f>J63*1.12</f>
        <v>1994611.9200000002</v>
      </c>
      <c r="K64" s="67"/>
      <c r="L64" s="47"/>
      <c r="M64" s="45"/>
      <c r="N64" s="46"/>
      <c r="O64" s="59">
        <f>O63*1.12</f>
        <v>1818006.5120000003</v>
      </c>
      <c r="P64" s="67"/>
      <c r="Q64" s="47"/>
      <c r="R64" s="45"/>
      <c r="S64" s="46"/>
      <c r="T64" s="59">
        <f>T63*1.12</f>
        <v>2054178.5600000003</v>
      </c>
      <c r="W64" s="18"/>
    </row>
    <row r="65" spans="1:25" s="14" customFormat="1" ht="15" customHeight="1" thickBot="1">
      <c r="B65" s="68"/>
      <c r="C65" s="175" t="s">
        <v>35</v>
      </c>
      <c r="D65" s="176"/>
      <c r="E65" s="176"/>
      <c r="F65" s="175" t="s">
        <v>67</v>
      </c>
      <c r="G65" s="176"/>
      <c r="H65" s="176"/>
      <c r="I65" s="190"/>
      <c r="J65" s="40"/>
      <c r="K65" s="175" t="s">
        <v>67</v>
      </c>
      <c r="L65" s="176"/>
      <c r="M65" s="176"/>
      <c r="N65" s="190"/>
      <c r="O65" s="40"/>
      <c r="P65" s="175" t="s">
        <v>67</v>
      </c>
      <c r="Q65" s="176"/>
      <c r="R65" s="176"/>
      <c r="S65" s="190"/>
      <c r="T65" s="40"/>
      <c r="W65" s="18"/>
    </row>
    <row r="66" spans="1:25" s="27" customFormat="1" ht="24.95" customHeight="1" thickBot="1">
      <c r="B66" s="62"/>
      <c r="C66" s="191" t="s">
        <v>12</v>
      </c>
      <c r="D66" s="192"/>
      <c r="E66" s="192"/>
      <c r="F66" s="52"/>
      <c r="G66" s="53"/>
      <c r="H66" s="54"/>
      <c r="I66" s="55" t="s">
        <v>13</v>
      </c>
      <c r="J66" s="84">
        <f>J63</f>
        <v>1780903.5</v>
      </c>
      <c r="K66" s="52"/>
      <c r="L66" s="53"/>
      <c r="M66" s="54"/>
      <c r="N66" s="55" t="s">
        <v>13</v>
      </c>
      <c r="O66" s="84">
        <f>O63</f>
        <v>1623220.1</v>
      </c>
      <c r="P66" s="52"/>
      <c r="Q66" s="53"/>
      <c r="R66" s="54"/>
      <c r="S66" s="55" t="s">
        <v>13</v>
      </c>
      <c r="T66" s="84">
        <f>T63</f>
        <v>1834088</v>
      </c>
      <c r="V66" s="28"/>
      <c r="W66" s="29"/>
    </row>
    <row r="67" spans="1:25" s="1" customFormat="1" ht="8.25" customHeight="1" thickBot="1">
      <c r="A67" s="2"/>
      <c r="B67" s="56"/>
      <c r="C67" s="57"/>
      <c r="D67" s="57"/>
      <c r="E67" s="57"/>
      <c r="F67" s="57"/>
      <c r="G67" s="57"/>
      <c r="H67" s="57"/>
      <c r="I67" s="57"/>
      <c r="J67" s="58"/>
      <c r="K67" s="57"/>
      <c r="L67" s="57"/>
      <c r="M67" s="57"/>
      <c r="N67" s="57"/>
      <c r="O67" s="58"/>
      <c r="P67" s="57"/>
      <c r="Q67" s="57"/>
      <c r="R67" s="57"/>
      <c r="S67" s="57"/>
      <c r="T67" s="58"/>
      <c r="U67" s="2"/>
      <c r="V67" s="21"/>
      <c r="W67" s="25"/>
    </row>
    <row r="68" spans="1:25" s="15" customFormat="1" ht="11.25" customHeight="1">
      <c r="B68" s="193" t="s">
        <v>14</v>
      </c>
      <c r="C68" s="196" t="s">
        <v>20</v>
      </c>
      <c r="D68" s="197"/>
      <c r="E68" s="197"/>
      <c r="F68" s="121"/>
      <c r="G68" s="200" t="s">
        <v>17</v>
      </c>
      <c r="H68" s="201"/>
      <c r="I68" s="201"/>
      <c r="J68" s="202"/>
      <c r="K68" s="121"/>
      <c r="L68" s="200" t="s">
        <v>17</v>
      </c>
      <c r="M68" s="201"/>
      <c r="N68" s="201"/>
      <c r="O68" s="202"/>
      <c r="P68" s="121"/>
      <c r="Q68" s="200" t="s">
        <v>17</v>
      </c>
      <c r="R68" s="201"/>
      <c r="S68" s="201"/>
      <c r="T68" s="202"/>
      <c r="V68" s="23"/>
      <c r="W68" s="23"/>
    </row>
    <row r="69" spans="1:25" s="16" customFormat="1" ht="12" customHeight="1">
      <c r="B69" s="194"/>
      <c r="C69" s="198"/>
      <c r="D69" s="199"/>
      <c r="E69" s="199"/>
      <c r="F69" s="122"/>
      <c r="G69" s="203"/>
      <c r="H69" s="204"/>
      <c r="I69" s="204"/>
      <c r="J69" s="205"/>
      <c r="K69" s="122"/>
      <c r="L69" s="203"/>
      <c r="M69" s="204"/>
      <c r="N69" s="204"/>
      <c r="O69" s="205"/>
      <c r="P69" s="122"/>
      <c r="Q69" s="203"/>
      <c r="R69" s="204"/>
      <c r="S69" s="204"/>
      <c r="T69" s="205"/>
      <c r="V69" s="24"/>
      <c r="W69" s="24"/>
    </row>
    <row r="70" spans="1:25" s="17" customFormat="1" ht="23.25" customHeight="1">
      <c r="B70" s="195"/>
      <c r="C70" s="206"/>
      <c r="D70" s="207"/>
      <c r="E70" s="207"/>
      <c r="F70" s="123"/>
      <c r="G70" s="208"/>
      <c r="H70" s="209"/>
      <c r="I70" s="209"/>
      <c r="J70" s="210"/>
      <c r="K70" s="123"/>
      <c r="L70" s="208"/>
      <c r="M70" s="209"/>
      <c r="N70" s="209"/>
      <c r="O70" s="210"/>
      <c r="P70" s="123"/>
      <c r="Q70" s="208"/>
      <c r="R70" s="209"/>
      <c r="S70" s="209"/>
      <c r="T70" s="210"/>
      <c r="V70" s="23"/>
      <c r="W70" s="23"/>
      <c r="X70" s="15"/>
      <c r="Y70" s="15"/>
    </row>
    <row r="71" spans="1:25" s="17" customFormat="1" ht="16.5" customHeight="1" thickBot="1">
      <c r="B71" s="63" t="s">
        <v>15</v>
      </c>
      <c r="C71" s="213"/>
      <c r="D71" s="214"/>
      <c r="E71" s="214"/>
      <c r="F71" s="118"/>
      <c r="G71" s="215"/>
      <c r="H71" s="216"/>
      <c r="I71" s="216"/>
      <c r="J71" s="217"/>
      <c r="K71" s="118"/>
      <c r="L71" s="215"/>
      <c r="M71" s="216"/>
      <c r="N71" s="216"/>
      <c r="O71" s="217"/>
      <c r="P71" s="118"/>
      <c r="Q71" s="215"/>
      <c r="R71" s="216"/>
      <c r="S71" s="216"/>
      <c r="T71" s="217"/>
      <c r="V71" s="23"/>
      <c r="W71" s="23"/>
      <c r="X71" s="15"/>
      <c r="Y71" s="15"/>
    </row>
    <row r="72" spans="1:25" s="16" customFormat="1" ht="15" customHeight="1">
      <c r="B72" s="218" t="s">
        <v>18</v>
      </c>
      <c r="C72" s="218"/>
      <c r="D72" s="218"/>
      <c r="E72" s="218"/>
      <c r="F72" s="218"/>
      <c r="G72" s="218"/>
      <c r="H72" s="218"/>
      <c r="I72" s="218"/>
      <c r="J72" s="218"/>
      <c r="K72" s="120"/>
      <c r="L72" s="120"/>
      <c r="M72" s="120"/>
      <c r="N72" s="120"/>
      <c r="O72" s="120"/>
      <c r="P72" s="120"/>
      <c r="Q72" s="120"/>
      <c r="R72" s="120"/>
      <c r="S72" s="120"/>
      <c r="T72" s="120"/>
      <c r="V72" s="24"/>
      <c r="W72" s="24"/>
    </row>
    <row r="73" spans="1:25" ht="15" customHeight="1">
      <c r="B73" s="219"/>
      <c r="C73" s="219"/>
      <c r="D73" s="219"/>
      <c r="E73" s="219"/>
      <c r="F73" s="219"/>
      <c r="G73" s="219"/>
      <c r="H73" s="219"/>
      <c r="I73" s="219"/>
      <c r="J73" s="219"/>
      <c r="K73" s="119"/>
      <c r="L73" s="119"/>
      <c r="M73" s="119"/>
      <c r="N73" s="119"/>
      <c r="O73" s="119"/>
      <c r="P73" s="119"/>
      <c r="Q73" s="119"/>
      <c r="R73" s="119"/>
      <c r="S73" s="119"/>
      <c r="T73" s="119"/>
    </row>
    <row r="74" spans="1:25" ht="15" customHeight="1">
      <c r="B74" s="220" t="s">
        <v>19</v>
      </c>
      <c r="C74" s="220"/>
      <c r="D74" s="220"/>
      <c r="E74" s="220"/>
      <c r="F74" s="220"/>
      <c r="G74" s="220"/>
      <c r="H74" s="220"/>
      <c r="I74" s="220"/>
      <c r="J74" s="220"/>
      <c r="K74" s="120"/>
      <c r="L74" s="120"/>
      <c r="M74" s="120"/>
      <c r="N74" s="120"/>
      <c r="O74" s="120"/>
      <c r="P74" s="120"/>
      <c r="Q74" s="120"/>
      <c r="R74" s="120"/>
      <c r="S74" s="120"/>
      <c r="T74" s="120"/>
    </row>
    <row r="75" spans="1:25" ht="15" customHeight="1">
      <c r="B75" s="220"/>
      <c r="C75" s="220"/>
      <c r="D75" s="220"/>
      <c r="E75" s="220"/>
      <c r="F75" s="220"/>
      <c r="G75" s="220"/>
      <c r="H75" s="220"/>
      <c r="I75" s="220"/>
      <c r="J75" s="220"/>
      <c r="K75" s="120"/>
      <c r="L75" s="120"/>
      <c r="M75" s="120"/>
      <c r="N75" s="120"/>
      <c r="O75" s="120"/>
      <c r="P75" s="120"/>
      <c r="Q75" s="120"/>
      <c r="R75" s="120"/>
      <c r="S75" s="120"/>
      <c r="T75" s="120"/>
    </row>
    <row r="76" spans="1:25" ht="15" customHeight="1" thickBot="1">
      <c r="B76" s="120"/>
      <c r="C76" s="120"/>
      <c r="D76" s="120"/>
      <c r="E76" s="120"/>
      <c r="F76" s="120"/>
      <c r="G76" s="120"/>
      <c r="H76" s="120"/>
      <c r="I76" s="120"/>
      <c r="J76" s="120"/>
      <c r="K76" s="120"/>
      <c r="L76" s="120"/>
      <c r="M76" s="120"/>
      <c r="N76" s="120"/>
      <c r="O76" s="120"/>
      <c r="P76" s="120"/>
      <c r="Q76" s="120"/>
      <c r="R76" s="120"/>
      <c r="S76" s="120"/>
      <c r="T76" s="120"/>
    </row>
    <row r="77" spans="1:25" ht="15" customHeight="1" thickBot="1">
      <c r="B77" s="83"/>
      <c r="C77" s="221"/>
      <c r="D77" s="222"/>
      <c r="E77" s="222"/>
      <c r="F77" s="222"/>
      <c r="G77" s="222"/>
      <c r="H77" s="120"/>
      <c r="I77" s="120"/>
      <c r="J77" s="120"/>
      <c r="K77" s="120"/>
      <c r="L77" s="120"/>
      <c r="M77" s="120"/>
      <c r="N77" s="120"/>
      <c r="O77" s="120"/>
      <c r="P77" s="120"/>
      <c r="Q77" s="120"/>
      <c r="R77" s="120"/>
      <c r="S77" s="120"/>
      <c r="T77" s="120"/>
    </row>
    <row r="78" spans="1:25" ht="15" customHeight="1">
      <c r="B78" s="81"/>
      <c r="C78" s="80"/>
      <c r="D78" s="82"/>
      <c r="E78" s="82"/>
      <c r="F78" s="82"/>
      <c r="G78" s="82"/>
      <c r="K78" s="82"/>
      <c r="L78" s="82"/>
      <c r="P78" s="82"/>
      <c r="Q78" s="82"/>
    </row>
    <row r="79" spans="1:25" ht="15" customHeight="1">
      <c r="C79" s="2" t="s">
        <v>37</v>
      </c>
    </row>
    <row r="80" spans="1:25" ht="15" customHeight="1"/>
    <row r="81" spans="3:19" ht="15" customHeight="1">
      <c r="C81" s="2" t="s">
        <v>20</v>
      </c>
      <c r="D81" s="73"/>
      <c r="E81" s="72"/>
      <c r="F81" s="223"/>
      <c r="G81" s="224"/>
      <c r="H81" s="224"/>
      <c r="I81" s="74"/>
      <c r="K81" s="223"/>
      <c r="L81" s="224"/>
      <c r="M81" s="224"/>
      <c r="N81" s="74"/>
      <c r="P81" s="223"/>
      <c r="Q81" s="224"/>
      <c r="R81" s="224"/>
      <c r="S81" s="74"/>
    </row>
    <row r="82" spans="3:19" ht="15" customHeight="1">
      <c r="E82" s="71"/>
      <c r="F82" s="211" t="s">
        <v>21</v>
      </c>
      <c r="G82" s="212"/>
      <c r="H82" s="212"/>
      <c r="I82" s="71"/>
      <c r="K82" s="211" t="s">
        <v>21</v>
      </c>
      <c r="L82" s="212"/>
      <c r="M82" s="212"/>
      <c r="N82" s="71"/>
      <c r="P82" s="211" t="s">
        <v>21</v>
      </c>
      <c r="Q82" s="212"/>
      <c r="R82" s="212"/>
      <c r="S82" s="71"/>
    </row>
    <row r="83" spans="3:19" ht="15" customHeight="1"/>
  </sheetData>
  <mergeCells count="105">
    <mergeCell ref="K6:O9"/>
    <mergeCell ref="P6:T9"/>
    <mergeCell ref="I7:J7"/>
    <mergeCell ref="D8:G8"/>
    <mergeCell ref="B1:D4"/>
    <mergeCell ref="E1:G2"/>
    <mergeCell ref="H1:T5"/>
    <mergeCell ref="I8:J8"/>
    <mergeCell ref="B9:D9"/>
    <mergeCell ref="E9:G9"/>
    <mergeCell ref="H9:J9"/>
    <mergeCell ref="C10:E10"/>
    <mergeCell ref="C11:E11"/>
    <mergeCell ref="E3:G4"/>
    <mergeCell ref="D6:E7"/>
    <mergeCell ref="I6:J6"/>
    <mergeCell ref="C20:E20"/>
    <mergeCell ref="C21:E21"/>
    <mergeCell ref="C22:E22"/>
    <mergeCell ref="C23:E23"/>
    <mergeCell ref="C24:E24"/>
    <mergeCell ref="C25:E25"/>
    <mergeCell ref="C12:E12"/>
    <mergeCell ref="C13:E13"/>
    <mergeCell ref="C14:E14"/>
    <mergeCell ref="C16:E16"/>
    <mergeCell ref="C18:E18"/>
    <mergeCell ref="C19:E19"/>
    <mergeCell ref="S25:S28"/>
    <mergeCell ref="T25:T28"/>
    <mergeCell ref="M25:M28"/>
    <mergeCell ref="N25:N28"/>
    <mergeCell ref="O25:O28"/>
    <mergeCell ref="P25:P28"/>
    <mergeCell ref="Q25:Q28"/>
    <mergeCell ref="R25:R28"/>
    <mergeCell ref="G25:G28"/>
    <mergeCell ref="H25:H28"/>
    <mergeCell ref="I25:I28"/>
    <mergeCell ref="J25:J28"/>
    <mergeCell ref="K25:K28"/>
    <mergeCell ref="L25:L28"/>
    <mergeCell ref="C32:E32"/>
    <mergeCell ref="C33:E33"/>
    <mergeCell ref="C35:E35"/>
    <mergeCell ref="C36:E36"/>
    <mergeCell ref="C37:E37"/>
    <mergeCell ref="C38:E38"/>
    <mergeCell ref="C26:E26"/>
    <mergeCell ref="C27:E27"/>
    <mergeCell ref="C28:E28"/>
    <mergeCell ref="C29:E29"/>
    <mergeCell ref="C30:E30"/>
    <mergeCell ref="C31:E31"/>
    <mergeCell ref="C47:E47"/>
    <mergeCell ref="C48:E48"/>
    <mergeCell ref="C49:E49"/>
    <mergeCell ref="C50:E50"/>
    <mergeCell ref="C51:E51"/>
    <mergeCell ref="C52:E52"/>
    <mergeCell ref="C39:E39"/>
    <mergeCell ref="C40:E40"/>
    <mergeCell ref="C41:E41"/>
    <mergeCell ref="C43:E43"/>
    <mergeCell ref="C45:E45"/>
    <mergeCell ref="C46:E46"/>
    <mergeCell ref="C59:E59"/>
    <mergeCell ref="C60:E60"/>
    <mergeCell ref="C61:E61"/>
    <mergeCell ref="C62:E62"/>
    <mergeCell ref="C63:E63"/>
    <mergeCell ref="C64:E64"/>
    <mergeCell ref="C53:E53"/>
    <mergeCell ref="C54:E54"/>
    <mergeCell ref="C55:E55"/>
    <mergeCell ref="C56:E56"/>
    <mergeCell ref="C57:E57"/>
    <mergeCell ref="C58:E58"/>
    <mergeCell ref="B68:B70"/>
    <mergeCell ref="C68:E69"/>
    <mergeCell ref="G68:J69"/>
    <mergeCell ref="L68:O69"/>
    <mergeCell ref="Q68:T69"/>
    <mergeCell ref="C65:E65"/>
    <mergeCell ref="F65:I65"/>
    <mergeCell ref="K65:N65"/>
    <mergeCell ref="P65:S65"/>
    <mergeCell ref="C71:E71"/>
    <mergeCell ref="G71:J71"/>
    <mergeCell ref="L71:O71"/>
    <mergeCell ref="Q71:T71"/>
    <mergeCell ref="C70:E70"/>
    <mergeCell ref="G70:J70"/>
    <mergeCell ref="L70:O70"/>
    <mergeCell ref="Q70:T70"/>
    <mergeCell ref="C66:E66"/>
    <mergeCell ref="F82:H82"/>
    <mergeCell ref="K82:M82"/>
    <mergeCell ref="P82:R82"/>
    <mergeCell ref="B72:J73"/>
    <mergeCell ref="B74:J75"/>
    <mergeCell ref="C77:G77"/>
    <mergeCell ref="F81:H81"/>
    <mergeCell ref="K81:M81"/>
    <mergeCell ref="P81:R81"/>
  </mergeCells>
  <printOptions horizontalCentered="1" verticalCentered="1"/>
  <pageMargins left="0.25" right="0.25" top="0.25" bottom="0.25" header="0.5" footer="0.5"/>
  <pageSetup paperSize="8" scale="6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A8BC1-3686-430D-987D-FFEF8E844BC4}">
  <dimension ref="B1:J30"/>
  <sheetViews>
    <sheetView tabSelected="1" view="pageBreakPreview" zoomScaleNormal="100" zoomScaleSheetLayoutView="100" workbookViewId="0">
      <selection activeCell="I23" sqref="I23"/>
    </sheetView>
  </sheetViews>
  <sheetFormatPr defaultRowHeight="12.75"/>
  <cols>
    <col min="1" max="1" width="4.5703125" style="132" customWidth="1"/>
    <col min="2" max="2" width="4.42578125" style="132" customWidth="1"/>
    <col min="3" max="3" width="5.28515625" style="131" customWidth="1"/>
    <col min="4" max="4" width="38" style="132" customWidth="1"/>
    <col min="5" max="9" width="15.7109375" style="133" customWidth="1"/>
    <col min="10" max="16384" width="9.140625" style="132"/>
  </cols>
  <sheetData>
    <row r="1" spans="2:10" ht="31.5" customHeight="1">
      <c r="B1" s="302" t="s">
        <v>94</v>
      </c>
      <c r="C1" s="302"/>
      <c r="D1" s="302"/>
      <c r="E1" s="302"/>
      <c r="F1" s="302"/>
      <c r="G1" s="302"/>
      <c r="H1" s="302"/>
      <c r="I1" s="302"/>
      <c r="J1" s="302"/>
    </row>
    <row r="2" spans="2:10" ht="15.75">
      <c r="B2" s="130" t="s">
        <v>93</v>
      </c>
    </row>
    <row r="6" spans="2:10" ht="13.5" thickBot="1"/>
    <row r="7" spans="2:10" ht="13.5" thickTop="1">
      <c r="B7" s="134"/>
      <c r="C7" s="135"/>
      <c r="D7" s="136"/>
      <c r="E7" s="137"/>
      <c r="F7" s="137"/>
      <c r="G7" s="137"/>
      <c r="H7" s="137"/>
      <c r="I7" s="137"/>
      <c r="J7" s="138"/>
    </row>
    <row r="8" spans="2:10" ht="21" thickBot="1">
      <c r="B8" s="139"/>
      <c r="C8" s="140" t="s">
        <v>75</v>
      </c>
      <c r="E8" s="141"/>
      <c r="F8" s="141"/>
      <c r="G8" s="141"/>
      <c r="H8" s="141"/>
      <c r="I8" s="141"/>
      <c r="J8" s="142"/>
    </row>
    <row r="9" spans="2:10" ht="16.5" thickBot="1">
      <c r="B9" s="139"/>
      <c r="C9" s="143"/>
      <c r="D9" s="144" t="s">
        <v>4</v>
      </c>
      <c r="E9" s="145" t="s">
        <v>76</v>
      </c>
      <c r="F9" s="146" t="s">
        <v>70</v>
      </c>
      <c r="G9" s="146" t="s">
        <v>72</v>
      </c>
      <c r="H9" s="146" t="s">
        <v>77</v>
      </c>
      <c r="I9" s="146" t="s">
        <v>74</v>
      </c>
      <c r="J9" s="142"/>
    </row>
    <row r="10" spans="2:10">
      <c r="B10" s="139"/>
      <c r="C10" s="147" t="s">
        <v>78</v>
      </c>
      <c r="D10" s="148" t="s">
        <v>10</v>
      </c>
      <c r="E10" s="149">
        <v>130000</v>
      </c>
      <c r="F10" s="149">
        <v>78000</v>
      </c>
      <c r="G10" s="149">
        <v>171000</v>
      </c>
      <c r="H10" s="149">
        <v>280866.23</v>
      </c>
      <c r="I10" s="150">
        <v>250000</v>
      </c>
      <c r="J10" s="142"/>
    </row>
    <row r="11" spans="2:10">
      <c r="B11" s="139"/>
      <c r="C11" s="151" t="s">
        <v>79</v>
      </c>
      <c r="D11" s="152" t="s">
        <v>80</v>
      </c>
      <c r="E11" s="153">
        <v>910000</v>
      </c>
      <c r="F11" s="153">
        <v>1023500</v>
      </c>
      <c r="G11" s="153">
        <v>1092270</v>
      </c>
      <c r="H11" s="153">
        <v>842912.79</v>
      </c>
      <c r="I11" s="154">
        <v>1543500</v>
      </c>
      <c r="J11" s="142"/>
    </row>
    <row r="12" spans="2:10">
      <c r="B12" s="139"/>
      <c r="C12" s="151" t="s">
        <v>81</v>
      </c>
      <c r="D12" s="152" t="s">
        <v>82</v>
      </c>
      <c r="E12" s="153">
        <v>361900</v>
      </c>
      <c r="F12" s="153">
        <v>310240</v>
      </c>
      <c r="G12" s="153">
        <v>254800</v>
      </c>
      <c r="H12" s="153">
        <v>852739.97</v>
      </c>
      <c r="I12" s="154">
        <v>429800</v>
      </c>
      <c r="J12" s="142"/>
    </row>
    <row r="13" spans="2:10">
      <c r="B13" s="139"/>
      <c r="C13" s="151" t="s">
        <v>83</v>
      </c>
      <c r="D13" s="152" t="s">
        <v>38</v>
      </c>
      <c r="E13" s="153">
        <v>7500</v>
      </c>
      <c r="F13" s="153">
        <v>5061.3500000000004</v>
      </c>
      <c r="G13" s="153">
        <v>6600</v>
      </c>
      <c r="H13" s="153">
        <v>13835.63</v>
      </c>
      <c r="I13" s="154">
        <v>10000</v>
      </c>
      <c r="J13" s="142"/>
    </row>
    <row r="14" spans="2:10">
      <c r="B14" s="139"/>
      <c r="C14" s="151" t="s">
        <v>84</v>
      </c>
      <c r="D14" s="152" t="s">
        <v>85</v>
      </c>
      <c r="E14" s="153">
        <v>161218.5</v>
      </c>
      <c r="F14" s="153">
        <v>110150</v>
      </c>
      <c r="G14" s="153">
        <v>151807</v>
      </c>
      <c r="H14" s="153">
        <v>197651.9</v>
      </c>
      <c r="I14" s="154">
        <v>250000</v>
      </c>
      <c r="J14" s="142"/>
    </row>
    <row r="15" spans="2:10" ht="13.5" thickBot="1">
      <c r="B15" s="139"/>
      <c r="C15" s="155" t="s">
        <v>86</v>
      </c>
      <c r="D15" s="156" t="s">
        <v>88</v>
      </c>
      <c r="E15" s="157">
        <v>210285</v>
      </c>
      <c r="F15" s="157">
        <v>165225</v>
      </c>
      <c r="G15" s="157">
        <v>288433.3</v>
      </c>
      <c r="H15" s="157">
        <v>211487.53</v>
      </c>
      <c r="I15" s="158">
        <v>372495</v>
      </c>
      <c r="J15" s="142"/>
    </row>
    <row r="16" spans="2:10" ht="16.5" thickBot="1">
      <c r="B16" s="139"/>
      <c r="D16" s="159" t="s">
        <v>12</v>
      </c>
      <c r="E16" s="160">
        <f>SUM(E10:E15)</f>
        <v>1780903.5</v>
      </c>
      <c r="F16" s="161">
        <f>SUM(F10:F15)</f>
        <v>1692176.35</v>
      </c>
      <c r="G16" s="160">
        <f>SUM(G10:G15)</f>
        <v>1964910.3</v>
      </c>
      <c r="H16" s="160">
        <v>2188006.52</v>
      </c>
      <c r="I16" s="160">
        <f>SUM(I10:I15)</f>
        <v>2855795</v>
      </c>
      <c r="J16" s="142"/>
    </row>
    <row r="17" spans="2:10">
      <c r="B17" s="139"/>
      <c r="E17" s="162">
        <v>1</v>
      </c>
      <c r="F17" s="163">
        <f>F16/E16</f>
        <v>0.95017857508843129</v>
      </c>
      <c r="G17" s="163">
        <f>G16/E16</f>
        <v>1.1033221620374154</v>
      </c>
      <c r="H17" s="162">
        <f>H16/E16</f>
        <v>1.2285935313171095</v>
      </c>
      <c r="I17" s="162">
        <f>I16/E16</f>
        <v>1.6035652689772355</v>
      </c>
      <c r="J17" s="142"/>
    </row>
    <row r="18" spans="2:10">
      <c r="B18" s="139"/>
      <c r="E18" s="141"/>
      <c r="F18" s="141"/>
      <c r="G18" s="141"/>
      <c r="H18" s="141"/>
      <c r="I18" s="141"/>
      <c r="J18" s="142"/>
    </row>
    <row r="19" spans="2:10" ht="21" thickBot="1">
      <c r="B19" s="139"/>
      <c r="C19" s="140" t="s">
        <v>90</v>
      </c>
      <c r="E19" s="141"/>
      <c r="F19" s="141"/>
      <c r="G19" s="141"/>
      <c r="H19" s="141"/>
      <c r="I19" s="141"/>
      <c r="J19" s="142"/>
    </row>
    <row r="20" spans="2:10" ht="16.5" thickBot="1">
      <c r="B20" s="139"/>
      <c r="C20" s="143"/>
      <c r="D20" s="144" t="s">
        <v>4</v>
      </c>
      <c r="E20" s="145" t="s">
        <v>76</v>
      </c>
      <c r="F20" s="146" t="s">
        <v>70</v>
      </c>
      <c r="G20" s="146" t="s">
        <v>72</v>
      </c>
      <c r="H20" s="141"/>
      <c r="I20" s="141"/>
      <c r="J20" s="142"/>
    </row>
    <row r="21" spans="2:10">
      <c r="B21" s="139"/>
      <c r="C21" s="147" t="s">
        <v>78</v>
      </c>
      <c r="D21" s="148" t="s">
        <v>10</v>
      </c>
      <c r="E21" s="149">
        <v>130000</v>
      </c>
      <c r="F21" s="149">
        <v>78000</v>
      </c>
      <c r="G21" s="150">
        <v>127000</v>
      </c>
      <c r="H21" s="141"/>
      <c r="I21" s="141"/>
      <c r="J21" s="142"/>
    </row>
    <row r="22" spans="2:10">
      <c r="B22" s="139"/>
      <c r="C22" s="151" t="s">
        <v>79</v>
      </c>
      <c r="D22" s="152" t="s">
        <v>80</v>
      </c>
      <c r="E22" s="153">
        <v>910000</v>
      </c>
      <c r="F22" s="153">
        <v>968500</v>
      </c>
      <c r="G22" s="154">
        <v>1038330</v>
      </c>
      <c r="H22" s="141"/>
      <c r="I22" s="141"/>
      <c r="J22" s="142"/>
    </row>
    <row r="23" spans="2:10">
      <c r="B23" s="139"/>
      <c r="C23" s="151" t="s">
        <v>81</v>
      </c>
      <c r="D23" s="152" t="s">
        <v>82</v>
      </c>
      <c r="E23" s="153">
        <v>361900</v>
      </c>
      <c r="F23" s="153">
        <v>310240</v>
      </c>
      <c r="G23" s="154">
        <v>284200</v>
      </c>
      <c r="H23" s="141"/>
      <c r="I23" s="141"/>
      <c r="J23" s="142"/>
    </row>
    <row r="24" spans="2:10">
      <c r="B24" s="139"/>
      <c r="C24" s="151" t="s">
        <v>83</v>
      </c>
      <c r="D24" s="152" t="s">
        <v>38</v>
      </c>
      <c r="E24" s="153">
        <v>7500</v>
      </c>
      <c r="F24" s="153">
        <v>4855.1000000000004</v>
      </c>
      <c r="G24" s="154">
        <v>6185</v>
      </c>
      <c r="H24" s="141"/>
      <c r="I24" s="141"/>
      <c r="J24" s="142"/>
    </row>
    <row r="25" spans="2:10">
      <c r="B25" s="139"/>
      <c r="C25" s="151" t="s">
        <v>84</v>
      </c>
      <c r="D25" s="152" t="s">
        <v>85</v>
      </c>
      <c r="E25" s="153">
        <v>161218.5</v>
      </c>
      <c r="F25" s="153">
        <v>104650</v>
      </c>
      <c r="G25" s="154">
        <v>144953</v>
      </c>
      <c r="H25" s="141"/>
      <c r="I25" s="141"/>
      <c r="J25" s="142"/>
    </row>
    <row r="26" spans="2:10" ht="13.5" thickBot="1">
      <c r="B26" s="139"/>
      <c r="C26" s="155" t="s">
        <v>86</v>
      </c>
      <c r="D26" s="156" t="s">
        <v>88</v>
      </c>
      <c r="E26" s="157">
        <v>210285</v>
      </c>
      <c r="F26" s="157">
        <v>156975</v>
      </c>
      <c r="G26" s="158">
        <v>233420</v>
      </c>
      <c r="H26" s="141"/>
      <c r="I26" s="141"/>
      <c r="J26" s="142"/>
    </row>
    <row r="27" spans="2:10" ht="16.5" thickBot="1">
      <c r="B27" s="139"/>
      <c r="D27" s="159" t="s">
        <v>12</v>
      </c>
      <c r="E27" s="160">
        <f>SUM(E21:E26)</f>
        <v>1780903.5</v>
      </c>
      <c r="F27" s="161">
        <f>SUM(F21:F26)</f>
        <v>1623220.1</v>
      </c>
      <c r="G27" s="160">
        <f>SUM(G21:G26)</f>
        <v>1834088</v>
      </c>
      <c r="H27" s="141"/>
      <c r="I27" s="141"/>
      <c r="J27" s="142"/>
    </row>
    <row r="28" spans="2:10">
      <c r="B28" s="139"/>
      <c r="E28" s="162">
        <v>1</v>
      </c>
      <c r="F28" s="163">
        <f>F27/E27</f>
        <v>0.91145876236415957</v>
      </c>
      <c r="G28" s="163">
        <f>G27/E27</f>
        <v>1.0298637742022518</v>
      </c>
      <c r="H28" s="162"/>
      <c r="I28" s="162"/>
      <c r="J28" s="142"/>
    </row>
    <row r="29" spans="2:10" ht="13.5" thickBot="1">
      <c r="B29" s="164"/>
      <c r="C29" s="165"/>
      <c r="D29" s="166"/>
      <c r="E29" s="167"/>
      <c r="F29" s="167"/>
      <c r="G29" s="167"/>
      <c r="H29" s="167"/>
      <c r="I29" s="167"/>
      <c r="J29" s="168"/>
    </row>
    <row r="30" spans="2:10" ht="13.5" thickTop="1"/>
  </sheetData>
  <mergeCells count="1">
    <mergeCell ref="B1:J1"/>
  </mergeCells>
  <pageMargins left="0.7" right="0.7" top="0.75" bottom="0.75" header="0.3" footer="0.3"/>
  <pageSetup paperSize="9" scale="9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A41F-6ED4-4DA0-A259-D41B14E20A8A}">
  <dimension ref="B1:J47"/>
  <sheetViews>
    <sheetView view="pageBreakPreview" zoomScaleNormal="100" zoomScaleSheetLayoutView="100" workbookViewId="0">
      <selection activeCell="I39" sqref="I39"/>
    </sheetView>
  </sheetViews>
  <sheetFormatPr defaultRowHeight="12.75"/>
  <cols>
    <col min="1" max="1" width="4.5703125" style="132" customWidth="1"/>
    <col min="2" max="2" width="4.42578125" style="132" customWidth="1"/>
    <col min="3" max="3" width="5.28515625" style="131" customWidth="1"/>
    <col min="4" max="4" width="38" style="132" customWidth="1"/>
    <col min="5" max="9" width="15.7109375" style="133" customWidth="1"/>
    <col min="10" max="16384" width="9.140625" style="132"/>
  </cols>
  <sheetData>
    <row r="1" spans="2:10" ht="31.5" customHeight="1">
      <c r="B1" s="302" t="s">
        <v>89</v>
      </c>
      <c r="C1" s="302"/>
      <c r="D1" s="302"/>
      <c r="E1" s="302"/>
      <c r="F1" s="302"/>
      <c r="G1" s="302"/>
      <c r="H1" s="302"/>
      <c r="I1" s="302"/>
      <c r="J1" s="302"/>
    </row>
    <row r="2" spans="2:10" ht="15.75">
      <c r="B2" s="130" t="s">
        <v>93</v>
      </c>
    </row>
    <row r="6" spans="2:10" ht="13.5" thickBot="1"/>
    <row r="7" spans="2:10" ht="13.5" thickTop="1">
      <c r="B7" s="134"/>
      <c r="C7" s="135"/>
      <c r="D7" s="136"/>
      <c r="E7" s="137"/>
      <c r="F7" s="137"/>
      <c r="G7" s="137"/>
      <c r="H7" s="137"/>
      <c r="I7" s="137"/>
      <c r="J7" s="138"/>
    </row>
    <row r="8" spans="2:10" ht="21" thickBot="1">
      <c r="B8" s="139"/>
      <c r="C8" s="140" t="s">
        <v>75</v>
      </c>
      <c r="E8" s="141"/>
      <c r="F8" s="141"/>
      <c r="G8" s="141"/>
      <c r="H8" s="141"/>
      <c r="I8" s="141"/>
      <c r="J8" s="142"/>
    </row>
    <row r="9" spans="2:10" ht="16.5" thickBot="1">
      <c r="B9" s="139"/>
      <c r="C9" s="143"/>
      <c r="D9" s="144" t="s">
        <v>4</v>
      </c>
      <c r="E9" s="145" t="s">
        <v>76</v>
      </c>
      <c r="F9" s="146" t="s">
        <v>70</v>
      </c>
      <c r="G9" s="146" t="s">
        <v>72</v>
      </c>
      <c r="H9" s="146" t="s">
        <v>77</v>
      </c>
      <c r="I9" s="146" t="s">
        <v>74</v>
      </c>
      <c r="J9" s="142"/>
    </row>
    <row r="10" spans="2:10">
      <c r="B10" s="139"/>
      <c r="C10" s="147" t="s">
        <v>78</v>
      </c>
      <c r="D10" s="148" t="s">
        <v>10</v>
      </c>
      <c r="E10" s="149">
        <v>130000</v>
      </c>
      <c r="F10" s="149">
        <v>78000</v>
      </c>
      <c r="G10" s="149">
        <v>171000</v>
      </c>
      <c r="H10" s="149">
        <v>280866.23</v>
      </c>
      <c r="I10" s="150">
        <v>250000</v>
      </c>
      <c r="J10" s="142"/>
    </row>
    <row r="11" spans="2:10">
      <c r="B11" s="139"/>
      <c r="C11" s="151" t="s">
        <v>79</v>
      </c>
      <c r="D11" s="152" t="s">
        <v>80</v>
      </c>
      <c r="E11" s="153">
        <v>910000</v>
      </c>
      <c r="F11" s="153">
        <v>1023500</v>
      </c>
      <c r="G11" s="153">
        <v>1092270</v>
      </c>
      <c r="H11" s="153">
        <v>842912.79</v>
      </c>
      <c r="I11" s="154">
        <v>1543500</v>
      </c>
      <c r="J11" s="142"/>
    </row>
    <row r="12" spans="2:10">
      <c r="B12" s="139"/>
      <c r="C12" s="151" t="s">
        <v>81</v>
      </c>
      <c r="D12" s="152" t="s">
        <v>82</v>
      </c>
      <c r="E12" s="153">
        <v>361900</v>
      </c>
      <c r="F12" s="153">
        <v>310240</v>
      </c>
      <c r="G12" s="153">
        <v>254800</v>
      </c>
      <c r="H12" s="153">
        <v>852739.97</v>
      </c>
      <c r="I12" s="154">
        <v>429800</v>
      </c>
      <c r="J12" s="142"/>
    </row>
    <row r="13" spans="2:10">
      <c r="B13" s="139"/>
      <c r="C13" s="151" t="s">
        <v>83</v>
      </c>
      <c r="D13" s="152" t="s">
        <v>38</v>
      </c>
      <c r="E13" s="153">
        <v>7500</v>
      </c>
      <c r="F13" s="153">
        <v>5061.3500000000004</v>
      </c>
      <c r="G13" s="153">
        <v>6600</v>
      </c>
      <c r="H13" s="153">
        <v>13835.63</v>
      </c>
      <c r="I13" s="154">
        <v>10000</v>
      </c>
      <c r="J13" s="142"/>
    </row>
    <row r="14" spans="2:10">
      <c r="B14" s="139"/>
      <c r="C14" s="151" t="s">
        <v>84</v>
      </c>
      <c r="D14" s="152" t="s">
        <v>85</v>
      </c>
      <c r="E14" s="153">
        <v>161218.5</v>
      </c>
      <c r="F14" s="153">
        <v>110150</v>
      </c>
      <c r="G14" s="153">
        <v>151807</v>
      </c>
      <c r="H14" s="153">
        <v>197651.9</v>
      </c>
      <c r="I14" s="154">
        <v>250000</v>
      </c>
      <c r="J14" s="142"/>
    </row>
    <row r="15" spans="2:10" ht="13.5" thickBot="1">
      <c r="B15" s="139"/>
      <c r="C15" s="155" t="s">
        <v>87</v>
      </c>
      <c r="D15" s="156" t="s">
        <v>88</v>
      </c>
      <c r="E15" s="157">
        <v>210285</v>
      </c>
      <c r="F15" s="157">
        <v>165225</v>
      </c>
      <c r="G15" s="157">
        <v>288433.3</v>
      </c>
      <c r="H15" s="157">
        <v>211487.53</v>
      </c>
      <c r="I15" s="158">
        <v>372495</v>
      </c>
      <c r="J15" s="142"/>
    </row>
    <row r="16" spans="2:10" ht="16.5" thickBot="1">
      <c r="B16" s="139"/>
      <c r="D16" s="159" t="s">
        <v>12</v>
      </c>
      <c r="E16" s="160">
        <f>SUM(E10:E15)</f>
        <v>1780903.5</v>
      </c>
      <c r="F16" s="161">
        <f>SUM(F10:F15)</f>
        <v>1692176.35</v>
      </c>
      <c r="G16" s="160">
        <f>SUM(G10:G15)</f>
        <v>1964910.3</v>
      </c>
      <c r="H16" s="160">
        <v>2188006.52</v>
      </c>
      <c r="I16" s="160">
        <f>SUM(I10:I15)</f>
        <v>2855795</v>
      </c>
      <c r="J16" s="142"/>
    </row>
    <row r="17" spans="2:10">
      <c r="B17" s="139"/>
      <c r="E17" s="162">
        <v>1</v>
      </c>
      <c r="F17" s="163">
        <f>F16/E16</f>
        <v>0.95017857508843129</v>
      </c>
      <c r="G17" s="163">
        <f>G16/E16</f>
        <v>1.1033221620374154</v>
      </c>
      <c r="H17" s="162">
        <f>H16/E16</f>
        <v>1.2285935313171095</v>
      </c>
      <c r="I17" s="162">
        <f>I16/E16</f>
        <v>1.6035652689772355</v>
      </c>
      <c r="J17" s="142"/>
    </row>
    <row r="18" spans="2:10">
      <c r="B18" s="139"/>
      <c r="E18" s="162"/>
      <c r="F18" s="163"/>
      <c r="G18" s="163"/>
      <c r="H18" s="162"/>
      <c r="I18" s="162"/>
      <c r="J18" s="142"/>
    </row>
    <row r="19" spans="2:10">
      <c r="B19" s="139"/>
      <c r="E19" s="141"/>
      <c r="F19" s="141">
        <f>F10-E10</f>
        <v>-52000</v>
      </c>
      <c r="G19" s="141">
        <f>G10-E10</f>
        <v>41000</v>
      </c>
      <c r="H19" s="141">
        <f>H10-E10</f>
        <v>150866.22999999998</v>
      </c>
      <c r="I19" s="141">
        <f>I10-E10</f>
        <v>120000</v>
      </c>
      <c r="J19" s="142"/>
    </row>
    <row r="20" spans="2:10">
      <c r="B20" s="139"/>
      <c r="E20" s="141"/>
      <c r="F20" s="141">
        <f>F11-E11</f>
        <v>113500</v>
      </c>
      <c r="G20" s="141">
        <f>G11-E11</f>
        <v>182270</v>
      </c>
      <c r="H20" s="141">
        <f>H11-E11</f>
        <v>-67087.209999999963</v>
      </c>
      <c r="I20" s="141">
        <f>I11-E11</f>
        <v>633500</v>
      </c>
      <c r="J20" s="142"/>
    </row>
    <row r="21" spans="2:10">
      <c r="B21" s="139"/>
      <c r="E21" s="141"/>
      <c r="F21" s="141">
        <f>F12-E12</f>
        <v>-51660</v>
      </c>
      <c r="G21" s="141">
        <f>G12-E12</f>
        <v>-107100</v>
      </c>
      <c r="H21" s="141">
        <f>H12-E12</f>
        <v>490839.97</v>
      </c>
      <c r="I21" s="141">
        <f>I12-E12</f>
        <v>67900</v>
      </c>
      <c r="J21" s="142"/>
    </row>
    <row r="22" spans="2:10">
      <c r="B22" s="139"/>
      <c r="E22" s="141"/>
      <c r="F22" s="141">
        <f>F13-E13</f>
        <v>-2438.6499999999996</v>
      </c>
      <c r="G22" s="141">
        <f>G13-E13</f>
        <v>-900</v>
      </c>
      <c r="H22" s="141">
        <f>H13-E13</f>
        <v>6335.6299999999992</v>
      </c>
      <c r="I22" s="141">
        <f>I13-E13</f>
        <v>2500</v>
      </c>
      <c r="J22" s="142"/>
    </row>
    <row r="23" spans="2:10">
      <c r="B23" s="139"/>
      <c r="E23" s="141"/>
      <c r="F23" s="141">
        <f>F14-E14</f>
        <v>-51068.5</v>
      </c>
      <c r="G23" s="141">
        <f>G14-E14</f>
        <v>-9411.5</v>
      </c>
      <c r="H23" s="141">
        <f>H14-E14</f>
        <v>36433.399999999994</v>
      </c>
      <c r="I23" s="141">
        <f>I14-E14</f>
        <v>88781.5</v>
      </c>
      <c r="J23" s="142"/>
    </row>
    <row r="24" spans="2:10">
      <c r="B24" s="139"/>
      <c r="E24" s="141"/>
      <c r="F24" s="141">
        <f>F15-E15</f>
        <v>-45060</v>
      </c>
      <c r="G24" s="141">
        <f>G15-E15</f>
        <v>78148.299999999988</v>
      </c>
      <c r="H24" s="141">
        <f>H15-E15</f>
        <v>1202.5299999999988</v>
      </c>
      <c r="I24" s="141">
        <f>I15-E15</f>
        <v>162210</v>
      </c>
      <c r="J24" s="142"/>
    </row>
    <row r="25" spans="2:10">
      <c r="B25" s="139"/>
      <c r="E25" s="141"/>
      <c r="F25" s="141">
        <f>F16-E16</f>
        <v>-88727.149999999907</v>
      </c>
      <c r="G25" s="141">
        <f>G16-E16</f>
        <v>184006.80000000005</v>
      </c>
      <c r="H25" s="141">
        <f>H16-E16</f>
        <v>407103.02</v>
      </c>
      <c r="I25" s="141">
        <f>I16-E16</f>
        <v>1074891.5</v>
      </c>
      <c r="J25" s="142"/>
    </row>
    <row r="26" spans="2:10">
      <c r="B26" s="139"/>
      <c r="E26" s="141"/>
      <c r="F26" s="303">
        <f>F17-E17</f>
        <v>-4.9821424911568712E-2</v>
      </c>
      <c r="G26" s="303">
        <f>G17-E17</f>
        <v>0.1033221620374154</v>
      </c>
      <c r="H26" s="303">
        <f>H17-E17</f>
        <v>0.22859353131710947</v>
      </c>
      <c r="I26" s="303">
        <f>I17-E17</f>
        <v>0.6035652689772355</v>
      </c>
      <c r="J26" s="142"/>
    </row>
    <row r="27" spans="2:10" ht="21" thickBot="1">
      <c r="B27" s="139"/>
      <c r="C27" s="140" t="s">
        <v>90</v>
      </c>
      <c r="E27" s="141"/>
      <c r="F27" s="141"/>
      <c r="G27" s="141"/>
      <c r="H27" s="141"/>
      <c r="I27" s="141"/>
      <c r="J27" s="142"/>
    </row>
    <row r="28" spans="2:10" ht="16.5" thickBot="1">
      <c r="B28" s="139"/>
      <c r="C28" s="143"/>
      <c r="D28" s="144" t="s">
        <v>4</v>
      </c>
      <c r="E28" s="145" t="s">
        <v>76</v>
      </c>
      <c r="F28" s="146" t="s">
        <v>70</v>
      </c>
      <c r="G28" s="146" t="s">
        <v>72</v>
      </c>
      <c r="H28" s="141"/>
      <c r="I28" s="141"/>
      <c r="J28" s="142"/>
    </row>
    <row r="29" spans="2:10">
      <c r="B29" s="139"/>
      <c r="C29" s="147" t="s">
        <v>78</v>
      </c>
      <c r="D29" s="148" t="s">
        <v>10</v>
      </c>
      <c r="E29" s="149">
        <v>130000</v>
      </c>
      <c r="F29" s="149">
        <v>78000</v>
      </c>
      <c r="G29" s="150">
        <v>127000</v>
      </c>
      <c r="H29" s="141"/>
      <c r="I29" s="141"/>
      <c r="J29" s="142"/>
    </row>
    <row r="30" spans="2:10">
      <c r="B30" s="139"/>
      <c r="C30" s="151" t="s">
        <v>79</v>
      </c>
      <c r="D30" s="152" t="s">
        <v>80</v>
      </c>
      <c r="E30" s="153">
        <v>910000</v>
      </c>
      <c r="F30" s="153">
        <v>968500</v>
      </c>
      <c r="G30" s="154">
        <v>1038330</v>
      </c>
      <c r="H30" s="141"/>
      <c r="I30" s="141"/>
      <c r="J30" s="142"/>
    </row>
    <row r="31" spans="2:10">
      <c r="B31" s="139"/>
      <c r="C31" s="151" t="s">
        <v>81</v>
      </c>
      <c r="D31" s="152" t="s">
        <v>82</v>
      </c>
      <c r="E31" s="153">
        <v>361900</v>
      </c>
      <c r="F31" s="153">
        <v>310240</v>
      </c>
      <c r="G31" s="154">
        <v>284200</v>
      </c>
      <c r="H31" s="141"/>
      <c r="I31" s="141"/>
      <c r="J31" s="142"/>
    </row>
    <row r="32" spans="2:10">
      <c r="B32" s="139"/>
      <c r="C32" s="151" t="s">
        <v>83</v>
      </c>
      <c r="D32" s="152" t="s">
        <v>38</v>
      </c>
      <c r="E32" s="153">
        <v>7500</v>
      </c>
      <c r="F32" s="153">
        <v>4855.1000000000004</v>
      </c>
      <c r="G32" s="154">
        <v>6185</v>
      </c>
      <c r="H32" s="141"/>
      <c r="I32" s="141"/>
      <c r="J32" s="142"/>
    </row>
    <row r="33" spans="2:10">
      <c r="B33" s="139"/>
      <c r="C33" s="151" t="s">
        <v>84</v>
      </c>
      <c r="D33" s="152" t="s">
        <v>85</v>
      </c>
      <c r="E33" s="153">
        <v>161218.5</v>
      </c>
      <c r="F33" s="153">
        <v>104650</v>
      </c>
      <c r="G33" s="154">
        <v>144953</v>
      </c>
      <c r="H33" s="141"/>
      <c r="I33" s="141"/>
      <c r="J33" s="142"/>
    </row>
    <row r="34" spans="2:10" ht="13.5" thickBot="1">
      <c r="B34" s="139"/>
      <c r="C34" s="155" t="s">
        <v>87</v>
      </c>
      <c r="D34" s="156" t="s">
        <v>88</v>
      </c>
      <c r="E34" s="157">
        <v>210285</v>
      </c>
      <c r="F34" s="157">
        <v>156975</v>
      </c>
      <c r="G34" s="158">
        <v>233420</v>
      </c>
      <c r="H34" s="141"/>
      <c r="I34" s="141"/>
      <c r="J34" s="142"/>
    </row>
    <row r="35" spans="2:10" ht="16.5" thickBot="1">
      <c r="B35" s="139"/>
      <c r="D35" s="159" t="s">
        <v>12</v>
      </c>
      <c r="E35" s="160">
        <f>SUM(E29:E34)</f>
        <v>1780903.5</v>
      </c>
      <c r="F35" s="161">
        <f>SUM(F29:F34)</f>
        <v>1623220.1</v>
      </c>
      <c r="G35" s="160">
        <f>SUM(G29:G34)</f>
        <v>1834088</v>
      </c>
      <c r="H35" s="141"/>
      <c r="I35" s="141"/>
      <c r="J35" s="142"/>
    </row>
    <row r="36" spans="2:10">
      <c r="B36" s="139"/>
      <c r="E36" s="162">
        <v>1</v>
      </c>
      <c r="F36" s="163">
        <f>F35/E35</f>
        <v>0.91145876236415957</v>
      </c>
      <c r="G36" s="163">
        <f>G35/E35</f>
        <v>1.0298637742022518</v>
      </c>
      <c r="H36" s="162"/>
      <c r="I36" s="162"/>
      <c r="J36" s="142"/>
    </row>
    <row r="37" spans="2:10" ht="13.5" thickBot="1">
      <c r="B37" s="164"/>
      <c r="C37" s="165"/>
      <c r="D37" s="166"/>
      <c r="E37" s="167"/>
      <c r="F37" s="167"/>
      <c r="G37" s="167"/>
      <c r="H37" s="167"/>
      <c r="I37" s="167"/>
      <c r="J37" s="168"/>
    </row>
    <row r="38" spans="2:10" ht="13.5" thickTop="1">
      <c r="B38" s="304"/>
      <c r="C38" s="305"/>
      <c r="D38" s="304"/>
      <c r="E38" s="141"/>
      <c r="F38" s="141"/>
      <c r="G38" s="141"/>
      <c r="H38" s="141"/>
      <c r="I38" s="141"/>
      <c r="J38" s="304"/>
    </row>
    <row r="39" spans="2:10">
      <c r="B39" s="304"/>
      <c r="C39" s="305"/>
      <c r="D39" s="304"/>
      <c r="E39" s="141"/>
      <c r="F39" s="141">
        <f>F29-E29</f>
        <v>-52000</v>
      </c>
      <c r="G39" s="141">
        <f>G29-E29</f>
        <v>-3000</v>
      </c>
      <c r="H39" s="141"/>
      <c r="I39" s="141"/>
      <c r="J39" s="304"/>
    </row>
    <row r="40" spans="2:10">
      <c r="B40" s="304"/>
      <c r="C40" s="305"/>
      <c r="D40" s="304"/>
      <c r="E40" s="141"/>
      <c r="F40" s="141">
        <f>F30-E30</f>
        <v>58500</v>
      </c>
      <c r="G40" s="141">
        <f t="shared" ref="G40:G46" si="0">G30-E30</f>
        <v>128330</v>
      </c>
      <c r="H40" s="141"/>
      <c r="I40" s="141"/>
      <c r="J40" s="304"/>
    </row>
    <row r="41" spans="2:10">
      <c r="B41" s="304"/>
      <c r="C41" s="305"/>
      <c r="D41" s="304"/>
      <c r="E41" s="141"/>
      <c r="F41" s="141">
        <f>F31-E31</f>
        <v>-51660</v>
      </c>
      <c r="G41" s="141">
        <f t="shared" si="0"/>
        <v>-77700</v>
      </c>
      <c r="H41" s="141"/>
      <c r="I41" s="141"/>
      <c r="J41" s="304"/>
    </row>
    <row r="42" spans="2:10">
      <c r="B42" s="304"/>
      <c r="C42" s="305"/>
      <c r="D42" s="304"/>
      <c r="E42" s="141"/>
      <c r="F42" s="141">
        <f>F32-E32</f>
        <v>-2644.8999999999996</v>
      </c>
      <c r="G42" s="141">
        <f t="shared" si="0"/>
        <v>-1315</v>
      </c>
      <c r="H42" s="141"/>
      <c r="I42" s="141"/>
      <c r="J42" s="304"/>
    </row>
    <row r="43" spans="2:10">
      <c r="B43" s="304"/>
      <c r="C43" s="305"/>
      <c r="D43" s="304"/>
      <c r="E43" s="141"/>
      <c r="F43" s="141">
        <f>F33-E33</f>
        <v>-56568.5</v>
      </c>
      <c r="G43" s="141">
        <f t="shared" si="0"/>
        <v>-16265.5</v>
      </c>
      <c r="H43" s="141"/>
      <c r="I43" s="141"/>
      <c r="J43" s="304"/>
    </row>
    <row r="44" spans="2:10">
      <c r="B44" s="304"/>
      <c r="C44" s="305"/>
      <c r="D44" s="304"/>
      <c r="E44" s="141"/>
      <c r="F44" s="141">
        <f t="shared" ref="F44:F46" si="1">F34-E34</f>
        <v>-53310</v>
      </c>
      <c r="G44" s="141">
        <f t="shared" si="0"/>
        <v>23135</v>
      </c>
      <c r="H44" s="141"/>
      <c r="I44" s="141"/>
      <c r="J44" s="304"/>
    </row>
    <row r="45" spans="2:10">
      <c r="B45" s="304"/>
      <c r="C45" s="305"/>
      <c r="D45" s="304"/>
      <c r="E45" s="141"/>
      <c r="F45" s="141">
        <f t="shared" si="1"/>
        <v>-157683.39999999991</v>
      </c>
      <c r="G45" s="141">
        <f t="shared" si="0"/>
        <v>53184.5</v>
      </c>
      <c r="H45" s="141"/>
      <c r="I45" s="141"/>
      <c r="J45" s="304"/>
    </row>
    <row r="46" spans="2:10">
      <c r="B46" s="304"/>
      <c r="C46" s="305"/>
      <c r="D46" s="304"/>
      <c r="E46" s="141"/>
      <c r="F46" s="303">
        <f t="shared" si="1"/>
        <v>-8.8541237635840431E-2</v>
      </c>
      <c r="G46" s="303">
        <f t="shared" si="0"/>
        <v>2.9863774202251836E-2</v>
      </c>
      <c r="H46" s="141"/>
      <c r="I46" s="141"/>
      <c r="J46" s="304"/>
    </row>
    <row r="47" spans="2:10">
      <c r="B47" s="304"/>
      <c r="C47" s="305"/>
      <c r="D47" s="304"/>
      <c r="E47" s="141"/>
      <c r="F47" s="141"/>
      <c r="G47" s="141"/>
      <c r="H47" s="141"/>
      <c r="I47" s="141"/>
      <c r="J47" s="304"/>
    </row>
  </sheetData>
  <mergeCells count="1">
    <mergeCell ref="B1:J1"/>
  </mergeCells>
  <pageMargins left="0.7" right="0.7" top="0.75" bottom="0.75" header="0.3" footer="0.3"/>
  <pageSetup paperSize="9" scale="78" orientation="landscape" r:id="rId1"/>
  <rowBreaks count="1" manualBreakCount="1">
    <brk id="46"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Inhouse + Quotation</vt:lpstr>
      <vt:lpstr>Inhouse + revise Quotation </vt:lpstr>
      <vt:lpstr>SUMMARY</vt:lpstr>
      <vt:lpstr>Comparisson</vt:lpstr>
      <vt:lpstr>Comparisson!Print_Area</vt:lpstr>
      <vt:lpstr>'Inhouse + Quotation'!Print_Area</vt:lpstr>
      <vt:lpstr>'Inhouse + revise Quotation '!Print_Area</vt:lpstr>
      <vt:lpstr>SUMMARY!Print_Area</vt:lpstr>
      <vt:lpstr>'Inhouse + Quotation'!Print_Titles</vt:lpstr>
      <vt:lpstr>'Inhouse + revise Quotation '!Print_Titles</vt:lpstr>
    </vt:vector>
  </TitlesOfParts>
  <Company>Nestle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Nestle</dc:creator>
  <cp:lastModifiedBy>PHCaminaRy</cp:lastModifiedBy>
  <cp:lastPrinted>2021-08-03T09:01:49Z</cp:lastPrinted>
  <dcterms:created xsi:type="dcterms:W3CDTF">2010-05-19T09:35:49Z</dcterms:created>
  <dcterms:modified xsi:type="dcterms:W3CDTF">2021-08-03T09:03:32Z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iteId">
    <vt:lpwstr>12a3af23-a769-4654-847f-958f3d479f4a</vt:lpwstr>
  </property>
  <property fmtid="{D5CDD505-2E9C-101B-9397-08002B2CF9AE}" pid="4" name="MSIP_Label_1ada0a2f-b917-4d51-b0d0-d418a10c8b23_SetDate">
    <vt:lpwstr>2019-05-02T02:42:28.4406715Z</vt:lpwstr>
  </property>
  <property fmtid="{D5CDD505-2E9C-101B-9397-08002B2CF9AE}" pid="5" name="MSIP_Label_1ada0a2f-b917-4d51-b0d0-d418a10c8b23_Name">
    <vt:lpwstr>General Use</vt:lpwstr>
  </property>
  <property fmtid="{D5CDD505-2E9C-101B-9397-08002B2CF9AE}" pid="6" name="MSIP_Label_1ada0a2f-b917-4d51-b0d0-d418a10c8b23_Extended_MSFT_Method">
    <vt:lpwstr>Automatic</vt:lpwstr>
  </property>
  <property fmtid="{D5CDD505-2E9C-101B-9397-08002B2CF9AE}" pid="7" name="Sensitivity">
    <vt:lpwstr>General Use</vt:lpwstr>
  </property>
</Properties>
</file>