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phcagdfs0001\Shares\Engineering\10. Projects\PROJECT OFFICE DOCUMENTS\2022\02 Coffee Team\03 CAPEX 2022\Project GCU+\Phase 2\17 BidDocs\4 AbsOfBid\Grp 1_V1-V8 Header\"/>
    </mc:Choice>
  </mc:AlternateContent>
  <xr:revisionPtr revIDLastSave="0" documentId="13_ncr:1_{8BB19F2B-0249-4F1A-AC11-591022DA48EE}" xr6:coauthVersionLast="47" xr6:coauthVersionMax="47" xr10:uidLastSave="{00000000-0000-0000-0000-000000000000}"/>
  <bookViews>
    <workbookView xWindow="-120" yWindow="-120" windowWidth="19440" windowHeight="15000" activeTab="2" xr2:uid="{00000000-000D-0000-FFFF-FFFF00000000}"/>
  </bookViews>
  <sheets>
    <sheet name="Summary" sheetId="13" r:id="rId1"/>
    <sheet name="Original bid" sheetId="11" r:id="rId2"/>
    <sheet name="Final Bid" sheetId="12" r:id="rId3"/>
    <sheet name="Reconciled Qty with Contr's amt" sheetId="5" state="hidden" r:id="rId4"/>
  </sheets>
  <definedNames>
    <definedName name="_xlnm.Print_Area" localSheetId="2">'Final Bid'!$A$1:$AH$234</definedName>
    <definedName name="_xlnm.Print_Area" localSheetId="1">'Original bid'!$A$1:$AH$232</definedName>
    <definedName name="_xlnm.Print_Titles" localSheetId="2">'Final Bid'!$12:$13</definedName>
    <definedName name="_xlnm.Print_Titles" localSheetId="1">'Original bid'!$12:$13</definedName>
    <definedName name="_xlnm.Print_Titles" localSheetId="3">'Reconciled Qty with Contr''s amt'!$11:$13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4" i="12" l="1"/>
  <c r="J18" i="13" l="1"/>
  <c r="J14" i="13"/>
  <c r="J12" i="13"/>
  <c r="G18" i="13"/>
  <c r="I127" i="12"/>
  <c r="I119" i="12"/>
  <c r="I112" i="12"/>
  <c r="I101" i="12"/>
  <c r="I89" i="12"/>
  <c r="I88" i="12"/>
  <c r="I87" i="12"/>
  <c r="I70" i="12"/>
  <c r="G78" i="12"/>
  <c r="I69" i="12"/>
  <c r="I68" i="12"/>
  <c r="G59" i="12"/>
  <c r="L125" i="12"/>
  <c r="N102" i="12"/>
  <c r="N89" i="12"/>
  <c r="N88" i="12"/>
  <c r="N87" i="12"/>
  <c r="N75" i="12"/>
  <c r="O211" i="12"/>
  <c r="Q125" i="12"/>
  <c r="S89" i="12"/>
  <c r="S70" i="12"/>
  <c r="S127" i="12" l="1"/>
  <c r="Q124" i="12"/>
  <c r="S124" i="12" s="1"/>
  <c r="S119" i="12"/>
  <c r="Q117" i="12"/>
  <c r="S117" i="12" s="1"/>
  <c r="S112" i="12"/>
  <c r="S101" i="12"/>
  <c r="S99" i="12"/>
  <c r="Q98" i="12"/>
  <c r="S98" i="12" s="1"/>
  <c r="S97" i="12"/>
  <c r="Q96" i="12"/>
  <c r="S96" i="12" s="1"/>
  <c r="S78" i="12"/>
  <c r="S68" i="12"/>
  <c r="N67" i="12"/>
  <c r="Q59" i="12"/>
  <c r="S59" i="12" s="1"/>
  <c r="AH224" i="12"/>
  <c r="AC224" i="12"/>
  <c r="X224" i="12"/>
  <c r="J211" i="12"/>
  <c r="E211" i="12"/>
  <c r="S210" i="12"/>
  <c r="S209" i="12"/>
  <c r="S208" i="12"/>
  <c r="I208" i="12"/>
  <c r="S207" i="12"/>
  <c r="N207" i="12"/>
  <c r="I207" i="12"/>
  <c r="S206" i="12"/>
  <c r="I206" i="12"/>
  <c r="S205" i="12"/>
  <c r="N205" i="12"/>
  <c r="I205" i="12"/>
  <c r="S204" i="12"/>
  <c r="S211" i="12" s="1"/>
  <c r="N204" i="12"/>
  <c r="O201" i="12"/>
  <c r="J201" i="12"/>
  <c r="E201" i="12"/>
  <c r="S200" i="12"/>
  <c r="I200" i="12"/>
  <c r="S199" i="12"/>
  <c r="N199" i="12"/>
  <c r="I199" i="12"/>
  <c r="S198" i="12"/>
  <c r="N198" i="12"/>
  <c r="I198" i="12"/>
  <c r="S197" i="12"/>
  <c r="N197" i="12"/>
  <c r="I197" i="12"/>
  <c r="O194" i="12"/>
  <c r="J194" i="12"/>
  <c r="E194" i="12"/>
  <c r="S193" i="12"/>
  <c r="I193" i="12"/>
  <c r="S192" i="12"/>
  <c r="N192" i="12"/>
  <c r="I192" i="12"/>
  <c r="S191" i="12"/>
  <c r="I191" i="12"/>
  <c r="S190" i="12"/>
  <c r="N190" i="12"/>
  <c r="I190" i="12"/>
  <c r="S189" i="12"/>
  <c r="N189" i="12"/>
  <c r="I189" i="12"/>
  <c r="S188" i="12"/>
  <c r="N188" i="12"/>
  <c r="I188" i="12"/>
  <c r="S187" i="12"/>
  <c r="N187" i="12"/>
  <c r="I187" i="12"/>
  <c r="S186" i="12"/>
  <c r="N186" i="12"/>
  <c r="I186" i="12"/>
  <c r="O183" i="12"/>
  <c r="J183" i="12"/>
  <c r="E183" i="12"/>
  <c r="S182" i="12"/>
  <c r="I182" i="12"/>
  <c r="S181" i="12"/>
  <c r="N181" i="12"/>
  <c r="I181" i="12"/>
  <c r="S180" i="12"/>
  <c r="I180" i="12"/>
  <c r="S179" i="12"/>
  <c r="N179" i="12"/>
  <c r="I179" i="12"/>
  <c r="S178" i="12"/>
  <c r="N178" i="12"/>
  <c r="I178" i="12"/>
  <c r="S177" i="12"/>
  <c r="N177" i="12"/>
  <c r="I177" i="12"/>
  <c r="S176" i="12"/>
  <c r="N176" i="12"/>
  <c r="I176" i="12"/>
  <c r="S175" i="12"/>
  <c r="N175" i="12"/>
  <c r="I175" i="12"/>
  <c r="O172" i="12"/>
  <c r="J172" i="12"/>
  <c r="E172" i="12"/>
  <c r="S171" i="12"/>
  <c r="I171" i="12"/>
  <c r="S170" i="12"/>
  <c r="I170" i="12"/>
  <c r="S169" i="12"/>
  <c r="N169" i="12"/>
  <c r="I169" i="12"/>
  <c r="S168" i="12"/>
  <c r="I168" i="12"/>
  <c r="S167" i="12"/>
  <c r="I167" i="12"/>
  <c r="S166" i="12"/>
  <c r="N166" i="12"/>
  <c r="I166" i="12"/>
  <c r="S165" i="12"/>
  <c r="N165" i="12"/>
  <c r="I165" i="12"/>
  <c r="S164" i="12"/>
  <c r="N164" i="12"/>
  <c r="I164" i="12"/>
  <c r="O161" i="12"/>
  <c r="J161" i="12"/>
  <c r="E161" i="12"/>
  <c r="S160" i="12"/>
  <c r="N160" i="12"/>
  <c r="I160" i="12"/>
  <c r="S159" i="12"/>
  <c r="N159" i="12"/>
  <c r="I159" i="12"/>
  <c r="S158" i="12"/>
  <c r="N158" i="12"/>
  <c r="I158" i="12"/>
  <c r="S157" i="12"/>
  <c r="N157" i="12"/>
  <c r="I157" i="12"/>
  <c r="S156" i="12"/>
  <c r="N156" i="12"/>
  <c r="I156" i="12"/>
  <c r="S152" i="12"/>
  <c r="N152" i="12"/>
  <c r="I152" i="12"/>
  <c r="S151" i="12"/>
  <c r="N151" i="12"/>
  <c r="I151" i="12"/>
  <c r="S150" i="12"/>
  <c r="N150" i="12"/>
  <c r="I150" i="12"/>
  <c r="S147" i="12"/>
  <c r="N147" i="12"/>
  <c r="I147" i="12"/>
  <c r="S146" i="12"/>
  <c r="N146" i="12"/>
  <c r="I146" i="12"/>
  <c r="S145" i="12"/>
  <c r="N145" i="12"/>
  <c r="I145" i="12"/>
  <c r="S144" i="12"/>
  <c r="N144" i="12"/>
  <c r="I144" i="12"/>
  <c r="S143" i="12"/>
  <c r="N143" i="12"/>
  <c r="I143" i="12"/>
  <c r="S142" i="12"/>
  <c r="N142" i="12"/>
  <c r="I142" i="12"/>
  <c r="S141" i="12"/>
  <c r="N141" i="12"/>
  <c r="I141" i="12"/>
  <c r="S140" i="12"/>
  <c r="N140" i="12"/>
  <c r="I140" i="12"/>
  <c r="S139" i="12"/>
  <c r="N139" i="12"/>
  <c r="I139" i="12"/>
  <c r="S138" i="12"/>
  <c r="N138" i="12"/>
  <c r="I138" i="12"/>
  <c r="S134" i="12"/>
  <c r="N134" i="12"/>
  <c r="I134" i="12"/>
  <c r="S133" i="12"/>
  <c r="N133" i="12"/>
  <c r="I133" i="12"/>
  <c r="S132" i="12"/>
  <c r="N132" i="12"/>
  <c r="I132" i="12"/>
  <c r="S131" i="12"/>
  <c r="N131" i="12"/>
  <c r="I131" i="12"/>
  <c r="I135" i="12" s="1"/>
  <c r="N127" i="12"/>
  <c r="S126" i="12"/>
  <c r="N126" i="12"/>
  <c r="I126" i="12"/>
  <c r="S125" i="12"/>
  <c r="N125" i="12"/>
  <c r="G125" i="12"/>
  <c r="I125" i="12" s="1"/>
  <c r="L124" i="12"/>
  <c r="N124" i="12" s="1"/>
  <c r="G124" i="12"/>
  <c r="I124" i="12" s="1"/>
  <c r="S123" i="12"/>
  <c r="N123" i="12"/>
  <c r="I123" i="12"/>
  <c r="N119" i="12"/>
  <c r="S118" i="12"/>
  <c r="N118" i="12"/>
  <c r="I118" i="12"/>
  <c r="L117" i="12"/>
  <c r="N117" i="12" s="1"/>
  <c r="G117" i="12"/>
  <c r="I117" i="12" s="1"/>
  <c r="S116" i="12"/>
  <c r="N116" i="12"/>
  <c r="I116" i="12"/>
  <c r="N112" i="12"/>
  <c r="S111" i="12"/>
  <c r="N111" i="12"/>
  <c r="I111" i="12"/>
  <c r="S110" i="12"/>
  <c r="N110" i="12"/>
  <c r="G110" i="12"/>
  <c r="I110" i="12" s="1"/>
  <c r="S109" i="12"/>
  <c r="N109" i="12"/>
  <c r="G109" i="12"/>
  <c r="I109" i="12" s="1"/>
  <c r="S108" i="12"/>
  <c r="N108" i="12"/>
  <c r="G108" i="12"/>
  <c r="I108" i="12" s="1"/>
  <c r="S107" i="12"/>
  <c r="N107" i="12"/>
  <c r="G107" i="12"/>
  <c r="I107" i="12" s="1"/>
  <c r="S106" i="12"/>
  <c r="N106" i="12"/>
  <c r="I106" i="12"/>
  <c r="I113" i="12" s="1"/>
  <c r="N101" i="12"/>
  <c r="S100" i="12"/>
  <c r="N100" i="12"/>
  <c r="I100" i="12"/>
  <c r="L99" i="12"/>
  <c r="N99" i="12" s="1"/>
  <c r="G99" i="12"/>
  <c r="I99" i="12" s="1"/>
  <c r="L98" i="12"/>
  <c r="N98" i="12" s="1"/>
  <c r="G98" i="12"/>
  <c r="I98" i="12" s="1"/>
  <c r="L97" i="12"/>
  <c r="N97" i="12" s="1"/>
  <c r="G97" i="12"/>
  <c r="I97" i="12" s="1"/>
  <c r="L96" i="12"/>
  <c r="N96" i="12" s="1"/>
  <c r="G96" i="12"/>
  <c r="I96" i="12" s="1"/>
  <c r="S95" i="12"/>
  <c r="N95" i="12"/>
  <c r="G95" i="12"/>
  <c r="I95" i="12" s="1"/>
  <c r="S94" i="12"/>
  <c r="N94" i="12"/>
  <c r="I94" i="12"/>
  <c r="S93" i="12"/>
  <c r="N93" i="12"/>
  <c r="I93" i="12"/>
  <c r="S88" i="12"/>
  <c r="S87" i="12"/>
  <c r="S86" i="12"/>
  <c r="N86" i="12"/>
  <c r="S85" i="12"/>
  <c r="N85" i="12"/>
  <c r="I85" i="12"/>
  <c r="S84" i="12"/>
  <c r="N84" i="12"/>
  <c r="I84" i="12"/>
  <c r="S83" i="12"/>
  <c r="N83" i="12"/>
  <c r="I83" i="12"/>
  <c r="S82" i="12"/>
  <c r="N82" i="12"/>
  <c r="I82" i="12"/>
  <c r="S81" i="12"/>
  <c r="N81" i="12"/>
  <c r="I81" i="12"/>
  <c r="S80" i="12"/>
  <c r="N80" i="12"/>
  <c r="I80" i="12"/>
  <c r="S79" i="12"/>
  <c r="N79" i="12"/>
  <c r="I79" i="12"/>
  <c r="L78" i="12"/>
  <c r="N78" i="12" s="1"/>
  <c r="I78" i="12"/>
  <c r="S77" i="12"/>
  <c r="N77" i="12"/>
  <c r="I77" i="12"/>
  <c r="S76" i="12"/>
  <c r="N76" i="12"/>
  <c r="I76" i="12"/>
  <c r="S75" i="12"/>
  <c r="I75" i="12"/>
  <c r="S74" i="12"/>
  <c r="N74" i="12"/>
  <c r="I74" i="12"/>
  <c r="I90" i="12" s="1"/>
  <c r="S69" i="12"/>
  <c r="N69" i="12"/>
  <c r="N68" i="12"/>
  <c r="S66" i="12"/>
  <c r="N66" i="12"/>
  <c r="I66" i="12"/>
  <c r="S65" i="12"/>
  <c r="N65" i="12"/>
  <c r="I65" i="12"/>
  <c r="S64" i="12"/>
  <c r="N64" i="12"/>
  <c r="I64" i="12"/>
  <c r="S63" i="12"/>
  <c r="N63" i="12"/>
  <c r="I63" i="12"/>
  <c r="S62" i="12"/>
  <c r="N62" i="12"/>
  <c r="I62" i="12"/>
  <c r="S61" i="12"/>
  <c r="N61" i="12"/>
  <c r="I61" i="12"/>
  <c r="S60" i="12"/>
  <c r="N60" i="12"/>
  <c r="I60" i="12"/>
  <c r="L59" i="12"/>
  <c r="N59" i="12" s="1"/>
  <c r="I59" i="12"/>
  <c r="S58" i="12"/>
  <c r="N58" i="12"/>
  <c r="I58" i="12"/>
  <c r="S57" i="12"/>
  <c r="N57" i="12"/>
  <c r="I57" i="12"/>
  <c r="S53" i="12"/>
  <c r="N53" i="12"/>
  <c r="I53" i="12"/>
  <c r="S50" i="12"/>
  <c r="N50" i="12"/>
  <c r="I50" i="12"/>
  <c r="S49" i="12"/>
  <c r="N49" i="12"/>
  <c r="H49" i="12"/>
  <c r="I49" i="12" s="1"/>
  <c r="S48" i="12"/>
  <c r="N48" i="12"/>
  <c r="I48" i="12"/>
  <c r="S47" i="12"/>
  <c r="N47" i="12"/>
  <c r="I47" i="12"/>
  <c r="S46" i="12"/>
  <c r="N46" i="12"/>
  <c r="I46" i="12"/>
  <c r="S45" i="12"/>
  <c r="N45" i="12"/>
  <c r="I45" i="12"/>
  <c r="S44" i="12"/>
  <c r="N44" i="12"/>
  <c r="I44" i="12"/>
  <c r="S43" i="12"/>
  <c r="N43" i="12"/>
  <c r="I43" i="12"/>
  <c r="S42" i="12"/>
  <c r="N42" i="12"/>
  <c r="I42" i="12"/>
  <c r="S41" i="12"/>
  <c r="S40" i="12"/>
  <c r="N40" i="12"/>
  <c r="I40" i="12"/>
  <c r="S37" i="12"/>
  <c r="N37" i="12"/>
  <c r="I37" i="12"/>
  <c r="S36" i="12"/>
  <c r="N36" i="12"/>
  <c r="I36" i="12"/>
  <c r="S35" i="12"/>
  <c r="N35" i="12"/>
  <c r="I35" i="12"/>
  <c r="S34" i="12"/>
  <c r="N34" i="12"/>
  <c r="I34" i="12"/>
  <c r="S33" i="12"/>
  <c r="N33" i="12"/>
  <c r="I33" i="12"/>
  <c r="S32" i="12"/>
  <c r="N32" i="12"/>
  <c r="I32" i="12"/>
  <c r="S31" i="12"/>
  <c r="N31" i="12"/>
  <c r="I31" i="12"/>
  <c r="S30" i="12"/>
  <c r="N30" i="12"/>
  <c r="I30" i="12"/>
  <c r="S29" i="12"/>
  <c r="N29" i="12"/>
  <c r="I29" i="12"/>
  <c r="S26" i="12"/>
  <c r="N26" i="12"/>
  <c r="I26" i="12"/>
  <c r="S25" i="12"/>
  <c r="N25" i="12"/>
  <c r="I25" i="12"/>
  <c r="S24" i="12"/>
  <c r="N24" i="12"/>
  <c r="I24" i="12"/>
  <c r="S23" i="12"/>
  <c r="N23" i="12"/>
  <c r="I23" i="12"/>
  <c r="S22" i="12"/>
  <c r="N22" i="12"/>
  <c r="I22" i="12"/>
  <c r="S21" i="12"/>
  <c r="N21" i="12"/>
  <c r="I21" i="12"/>
  <c r="S18" i="12"/>
  <c r="N18" i="12"/>
  <c r="I18" i="12"/>
  <c r="S16" i="12"/>
  <c r="N16" i="12"/>
  <c r="I16" i="12"/>
  <c r="S15" i="12"/>
  <c r="N15" i="12"/>
  <c r="I15" i="12"/>
  <c r="S206" i="11"/>
  <c r="S205" i="11"/>
  <c r="S196" i="11"/>
  <c r="S185" i="11"/>
  <c r="S86" i="11"/>
  <c r="S85" i="11"/>
  <c r="S84" i="11"/>
  <c r="S67" i="11"/>
  <c r="N67" i="11"/>
  <c r="I103" i="12" l="1"/>
  <c r="N103" i="12"/>
  <c r="I71" i="12"/>
  <c r="S103" i="12"/>
  <c r="I128" i="12"/>
  <c r="S194" i="12"/>
  <c r="I120" i="12"/>
  <c r="I183" i="12"/>
  <c r="N71" i="12"/>
  <c r="N90" i="12"/>
  <c r="I201" i="12"/>
  <c r="S71" i="12"/>
  <c r="S90" i="12"/>
  <c r="N54" i="12"/>
  <c r="N218" i="12" s="1"/>
  <c r="S128" i="12"/>
  <c r="N113" i="12"/>
  <c r="S183" i="12"/>
  <c r="S113" i="12"/>
  <c r="S120" i="12"/>
  <c r="N211" i="12"/>
  <c r="I54" i="12"/>
  <c r="I218" i="12" s="1"/>
  <c r="N153" i="12"/>
  <c r="I153" i="12"/>
  <c r="I172" i="12"/>
  <c r="I194" i="12"/>
  <c r="I211" i="12"/>
  <c r="S201" i="12"/>
  <c r="S172" i="12"/>
  <c r="S161" i="12"/>
  <c r="N172" i="12"/>
  <c r="N120" i="12"/>
  <c r="I161" i="12"/>
  <c r="N135" i="12"/>
  <c r="N161" i="12"/>
  <c r="N183" i="12"/>
  <c r="N201" i="12"/>
  <c r="S135" i="12"/>
  <c r="S153" i="12"/>
  <c r="S54" i="12"/>
  <c r="S218" i="12" s="1"/>
  <c r="N128" i="12"/>
  <c r="S68" i="11"/>
  <c r="S41" i="11"/>
  <c r="N205" i="11"/>
  <c r="N123" i="11"/>
  <c r="N115" i="11"/>
  <c r="N108" i="11"/>
  <c r="N98" i="11"/>
  <c r="N84" i="11"/>
  <c r="N68" i="11"/>
  <c r="N66" i="11"/>
  <c r="O207" i="11"/>
  <c r="S204" i="11"/>
  <c r="S203" i="11"/>
  <c r="S202" i="11"/>
  <c r="S201" i="11"/>
  <c r="S200" i="11"/>
  <c r="O197" i="11"/>
  <c r="S195" i="11"/>
  <c r="S194" i="11"/>
  <c r="S193" i="11"/>
  <c r="O190" i="11"/>
  <c r="S189" i="11"/>
  <c r="S188" i="11"/>
  <c r="S187" i="11"/>
  <c r="S186" i="11"/>
  <c r="S184" i="11"/>
  <c r="S183" i="11"/>
  <c r="S182" i="11"/>
  <c r="O179" i="11"/>
  <c r="S178" i="11"/>
  <c r="S177" i="11"/>
  <c r="S176" i="11"/>
  <c r="S175" i="11"/>
  <c r="S174" i="11"/>
  <c r="S173" i="11"/>
  <c r="S172" i="11"/>
  <c r="S171" i="11"/>
  <c r="O168" i="11"/>
  <c r="S167" i="11"/>
  <c r="S166" i="11"/>
  <c r="S165" i="11"/>
  <c r="S164" i="11"/>
  <c r="S163" i="11"/>
  <c r="S162" i="11"/>
  <c r="S161" i="11"/>
  <c r="S160" i="11"/>
  <c r="O157" i="11"/>
  <c r="S156" i="11"/>
  <c r="S155" i="11"/>
  <c r="S154" i="11"/>
  <c r="S153" i="11"/>
  <c r="S152" i="11"/>
  <c r="S148" i="11"/>
  <c r="S147" i="11"/>
  <c r="S146" i="11"/>
  <c r="S143" i="11"/>
  <c r="S142" i="11"/>
  <c r="S141" i="11"/>
  <c r="S140" i="11"/>
  <c r="S139" i="11"/>
  <c r="S138" i="11"/>
  <c r="S137" i="11"/>
  <c r="S136" i="11"/>
  <c r="S135" i="11"/>
  <c r="S134" i="11"/>
  <c r="S130" i="11"/>
  <c r="S129" i="11"/>
  <c r="S128" i="11"/>
  <c r="S127" i="11"/>
  <c r="S122" i="11"/>
  <c r="S121" i="11"/>
  <c r="S120" i="11"/>
  <c r="S119" i="11"/>
  <c r="S114" i="11"/>
  <c r="S113" i="11"/>
  <c r="S112" i="11"/>
  <c r="S107" i="11"/>
  <c r="S106" i="11"/>
  <c r="S105" i="11"/>
  <c r="S104" i="11"/>
  <c r="S103" i="11"/>
  <c r="S102" i="11"/>
  <c r="S97" i="11"/>
  <c r="S96" i="11"/>
  <c r="Q95" i="11"/>
  <c r="S95" i="11" s="1"/>
  <c r="S94" i="11"/>
  <c r="Q93" i="11"/>
  <c r="S93" i="11" s="1"/>
  <c r="Q92" i="11"/>
  <c r="S92" i="11" s="1"/>
  <c r="S91" i="11"/>
  <c r="S90" i="11"/>
  <c r="S83" i="11"/>
  <c r="S82" i="11"/>
  <c r="S81" i="11"/>
  <c r="S80" i="11"/>
  <c r="S79" i="11"/>
  <c r="S78" i="11"/>
  <c r="S77" i="11"/>
  <c r="S76" i="11"/>
  <c r="S75" i="11"/>
  <c r="S74" i="11"/>
  <c r="S73" i="11"/>
  <c r="S72" i="11"/>
  <c r="S66" i="11"/>
  <c r="S65" i="11"/>
  <c r="S64" i="11"/>
  <c r="S63" i="11"/>
  <c r="S62" i="11"/>
  <c r="S61" i="11"/>
  <c r="S60" i="11"/>
  <c r="S59" i="11"/>
  <c r="S58" i="11"/>
  <c r="S57" i="11"/>
  <c r="S53" i="11"/>
  <c r="S50" i="11"/>
  <c r="S49" i="11"/>
  <c r="S48" i="11"/>
  <c r="S47" i="11"/>
  <c r="S46" i="11"/>
  <c r="S45" i="11"/>
  <c r="S44" i="11"/>
  <c r="S43" i="11"/>
  <c r="S42" i="11"/>
  <c r="S40" i="11"/>
  <c r="S37" i="11"/>
  <c r="S36" i="11"/>
  <c r="S35" i="11"/>
  <c r="S34" i="11"/>
  <c r="S33" i="11"/>
  <c r="S32" i="11"/>
  <c r="S31" i="11"/>
  <c r="S30" i="11"/>
  <c r="S29" i="11"/>
  <c r="S26" i="11"/>
  <c r="S25" i="11"/>
  <c r="S24" i="11"/>
  <c r="S23" i="11"/>
  <c r="S22" i="11"/>
  <c r="S21" i="11"/>
  <c r="S18" i="11"/>
  <c r="S16" i="11"/>
  <c r="S15" i="11"/>
  <c r="J207" i="11"/>
  <c r="N204" i="11"/>
  <c r="N203" i="11"/>
  <c r="N202" i="11"/>
  <c r="N201" i="11"/>
  <c r="N200" i="11"/>
  <c r="J197" i="11"/>
  <c r="N196" i="11"/>
  <c r="N195" i="11"/>
  <c r="N194" i="11"/>
  <c r="N193" i="11"/>
  <c r="J190" i="11"/>
  <c r="N189" i="11"/>
  <c r="N188" i="11"/>
  <c r="N187" i="11"/>
  <c r="N186" i="11"/>
  <c r="N185" i="11"/>
  <c r="N184" i="11"/>
  <c r="N183" i="11"/>
  <c r="N182" i="11"/>
  <c r="J179" i="11"/>
  <c r="N178" i="11"/>
  <c r="N177" i="11"/>
  <c r="N176" i="11"/>
  <c r="N175" i="11"/>
  <c r="N174" i="11"/>
  <c r="N173" i="11"/>
  <c r="N172" i="11"/>
  <c r="N171" i="11"/>
  <c r="J168" i="11"/>
  <c r="N167" i="11"/>
  <c r="N166" i="11"/>
  <c r="N165" i="11"/>
  <c r="N164" i="11"/>
  <c r="N163" i="11"/>
  <c r="N162" i="11"/>
  <c r="N161" i="11"/>
  <c r="N160" i="11"/>
  <c r="J157" i="11"/>
  <c r="N156" i="11"/>
  <c r="N155" i="11"/>
  <c r="N154" i="11"/>
  <c r="N153" i="11"/>
  <c r="N152" i="11"/>
  <c r="N148" i="11"/>
  <c r="N147" i="11"/>
  <c r="N146" i="11"/>
  <c r="N143" i="11"/>
  <c r="N142" i="11"/>
  <c r="N141" i="11"/>
  <c r="N140" i="11"/>
  <c r="N139" i="11"/>
  <c r="N138" i="11"/>
  <c r="N137" i="11"/>
  <c r="N136" i="11"/>
  <c r="N135" i="11"/>
  <c r="N134" i="11"/>
  <c r="N130" i="11"/>
  <c r="N129" i="11"/>
  <c r="N128" i="11"/>
  <c r="N127" i="11"/>
  <c r="N122" i="11"/>
  <c r="N121" i="11"/>
  <c r="L120" i="11"/>
  <c r="N120" i="11" s="1"/>
  <c r="N119" i="11"/>
  <c r="N114" i="11"/>
  <c r="L113" i="11"/>
  <c r="N113" i="11" s="1"/>
  <c r="N112" i="11"/>
  <c r="N107" i="11"/>
  <c r="N106" i="11"/>
  <c r="N105" i="11"/>
  <c r="N104" i="11"/>
  <c r="N103" i="11"/>
  <c r="N102" i="11"/>
  <c r="N97" i="11"/>
  <c r="L96" i="11"/>
  <c r="N96" i="11" s="1"/>
  <c r="L95" i="11"/>
  <c r="N95" i="11" s="1"/>
  <c r="L94" i="11"/>
  <c r="N94" i="11" s="1"/>
  <c r="L93" i="11"/>
  <c r="N93" i="11" s="1"/>
  <c r="N92" i="11"/>
  <c r="N91" i="11"/>
  <c r="N90" i="11"/>
  <c r="N83" i="11"/>
  <c r="N82" i="11"/>
  <c r="N81" i="11"/>
  <c r="N80" i="11"/>
  <c r="N79" i="11"/>
  <c r="N78" i="11"/>
  <c r="N77" i="11"/>
  <c r="L76" i="11"/>
  <c r="N76" i="11" s="1"/>
  <c r="N75" i="11"/>
  <c r="N74" i="11"/>
  <c r="N73" i="11"/>
  <c r="N72" i="11"/>
  <c r="N65" i="11"/>
  <c r="N64" i="11"/>
  <c r="N63" i="11"/>
  <c r="N62" i="11"/>
  <c r="N61" i="11"/>
  <c r="N60" i="11"/>
  <c r="L59" i="11"/>
  <c r="N59" i="11" s="1"/>
  <c r="N58" i="11"/>
  <c r="N57" i="11"/>
  <c r="N53" i="11"/>
  <c r="N50" i="11"/>
  <c r="N49" i="11"/>
  <c r="N48" i="11"/>
  <c r="N47" i="11"/>
  <c r="N46" i="11"/>
  <c r="N45" i="11"/>
  <c r="N44" i="11"/>
  <c r="N43" i="11"/>
  <c r="N42" i="11"/>
  <c r="N40" i="11"/>
  <c r="N37" i="11"/>
  <c r="N36" i="11"/>
  <c r="N35" i="11"/>
  <c r="N34" i="11"/>
  <c r="N33" i="11"/>
  <c r="N32" i="11"/>
  <c r="N31" i="11"/>
  <c r="N30" i="11"/>
  <c r="N29" i="11"/>
  <c r="N26" i="11"/>
  <c r="N25" i="11"/>
  <c r="N24" i="11"/>
  <c r="N23" i="11"/>
  <c r="N22" i="11"/>
  <c r="N21" i="11"/>
  <c r="N18" i="11"/>
  <c r="N16" i="11"/>
  <c r="N15" i="11"/>
  <c r="S219" i="12" l="1"/>
  <c r="J8" i="13" s="1"/>
  <c r="N220" i="12"/>
  <c r="G10" i="13" s="1"/>
  <c r="I220" i="12"/>
  <c r="D10" i="13" s="1"/>
  <c r="I219" i="12"/>
  <c r="S220" i="12"/>
  <c r="J10" i="13" s="1"/>
  <c r="N219" i="12"/>
  <c r="G8" i="13" s="1"/>
  <c r="S87" i="11"/>
  <c r="N207" i="11"/>
  <c r="S54" i="11"/>
  <c r="S214" i="11" s="1"/>
  <c r="S69" i="11"/>
  <c r="N149" i="11"/>
  <c r="N116" i="11"/>
  <c r="N131" i="11"/>
  <c r="N124" i="11"/>
  <c r="N109" i="11"/>
  <c r="N99" i="11"/>
  <c r="N87" i="11"/>
  <c r="S131" i="11"/>
  <c r="S168" i="11"/>
  <c r="N157" i="11"/>
  <c r="N168" i="11"/>
  <c r="N197" i="11"/>
  <c r="S124" i="11"/>
  <c r="S190" i="11"/>
  <c r="S116" i="11"/>
  <c r="S179" i="11"/>
  <c r="S197" i="11"/>
  <c r="S109" i="11"/>
  <c r="S149" i="11"/>
  <c r="S157" i="11"/>
  <c r="S99" i="11"/>
  <c r="N54" i="11"/>
  <c r="N214" i="11" s="1"/>
  <c r="N190" i="11"/>
  <c r="N179" i="11"/>
  <c r="I196" i="11"/>
  <c r="E197" i="11"/>
  <c r="I195" i="11"/>
  <c r="I194" i="11"/>
  <c r="I193" i="11"/>
  <c r="I148" i="11"/>
  <c r="I147" i="11"/>
  <c r="I146" i="11"/>
  <c r="I53" i="11"/>
  <c r="I18" i="11"/>
  <c r="I37" i="11"/>
  <c r="I36" i="11"/>
  <c r="I35" i="11"/>
  <c r="I214" i="12" l="1"/>
  <c r="D14" i="13" s="1"/>
  <c r="D8" i="13"/>
  <c r="K10" i="13"/>
  <c r="J16" i="13"/>
  <c r="J20" i="13" s="1"/>
  <c r="K8" i="13"/>
  <c r="D16" i="13"/>
  <c r="E10" i="13"/>
  <c r="H10" i="13"/>
  <c r="N214" i="12"/>
  <c r="G14" i="13" s="1"/>
  <c r="I215" i="12"/>
  <c r="D12" i="13" s="1"/>
  <c r="I221" i="12"/>
  <c r="D18" i="13" s="1"/>
  <c r="N215" i="12"/>
  <c r="G12" i="13" s="1"/>
  <c r="AH220" i="11"/>
  <c r="S216" i="11"/>
  <c r="N216" i="11"/>
  <c r="S215" i="11"/>
  <c r="N215" i="11"/>
  <c r="N211" i="11" s="1"/>
  <c r="I197" i="11"/>
  <c r="I34" i="11"/>
  <c r="I33" i="11"/>
  <c r="I32" i="11"/>
  <c r="I31" i="11"/>
  <c r="I30" i="11"/>
  <c r="I29" i="11"/>
  <c r="H49" i="11"/>
  <c r="K14" i="13" l="1"/>
  <c r="K18" i="13"/>
  <c r="K6" i="13"/>
  <c r="K4" i="13"/>
  <c r="G16" i="13"/>
  <c r="G20" i="13" s="1"/>
  <c r="H4" i="13" s="1"/>
  <c r="H18" i="13"/>
  <c r="D20" i="13"/>
  <c r="I222" i="12"/>
  <c r="I224" i="12" s="1"/>
  <c r="N222" i="12"/>
  <c r="N224" i="12" s="1"/>
  <c r="N210" i="11"/>
  <c r="X220" i="11"/>
  <c r="AC220" i="11"/>
  <c r="I130" i="11"/>
  <c r="I129" i="11"/>
  <c r="I128" i="11"/>
  <c r="I127" i="11"/>
  <c r="I200" i="11"/>
  <c r="I188" i="11"/>
  <c r="E190" i="11"/>
  <c r="I189" i="11"/>
  <c r="I187" i="11"/>
  <c r="I186" i="11"/>
  <c r="I185" i="11"/>
  <c r="I184" i="11"/>
  <c r="I183" i="11"/>
  <c r="I182" i="11"/>
  <c r="E179" i="11"/>
  <c r="I178" i="11"/>
  <c r="I177" i="11"/>
  <c r="I176" i="11"/>
  <c r="I175" i="11"/>
  <c r="I174" i="11"/>
  <c r="I173" i="11"/>
  <c r="I172" i="11"/>
  <c r="I171" i="11"/>
  <c r="G121" i="11"/>
  <c r="I121" i="11" s="1"/>
  <c r="G120" i="11"/>
  <c r="I120" i="11" s="1"/>
  <c r="G113" i="11"/>
  <c r="I122" i="11"/>
  <c r="I119" i="11"/>
  <c r="H14" i="13" l="1"/>
  <c r="H8" i="13"/>
  <c r="H6" i="13"/>
  <c r="E18" i="13"/>
  <c r="E8" i="13"/>
  <c r="E6" i="13"/>
  <c r="E4" i="13"/>
  <c r="E14" i="13"/>
  <c r="N218" i="11"/>
  <c r="N220" i="11" s="1"/>
  <c r="S218" i="11"/>
  <c r="S220" i="11" s="1"/>
  <c r="I124" i="11"/>
  <c r="I131" i="11"/>
  <c r="I190" i="11"/>
  <c r="I179" i="11"/>
  <c r="I114" i="11"/>
  <c r="I113" i="11"/>
  <c r="I112" i="11"/>
  <c r="I116" i="11" l="1"/>
  <c r="G76" i="11"/>
  <c r="I45" i="11"/>
  <c r="I78" i="11" l="1"/>
  <c r="I77" i="11"/>
  <c r="I61" i="11"/>
  <c r="G106" i="11"/>
  <c r="I106" i="11" s="1"/>
  <c r="G105" i="11"/>
  <c r="G104" i="11"/>
  <c r="I104" i="11" s="1"/>
  <c r="G103" i="11"/>
  <c r="I103" i="11" s="1"/>
  <c r="G96" i="11"/>
  <c r="I96" i="11" s="1"/>
  <c r="G95" i="11"/>
  <c r="I95" i="11" s="1"/>
  <c r="G94" i="11"/>
  <c r="G93" i="11"/>
  <c r="G92" i="11"/>
  <c r="G60" i="11"/>
  <c r="G59" i="11"/>
  <c r="I102" i="11"/>
  <c r="I105" i="11" l="1"/>
  <c r="I94" i="11"/>
  <c r="I93" i="11"/>
  <c r="I92" i="11"/>
  <c r="I91" i="11"/>
  <c r="I76" i="11"/>
  <c r="I75" i="11"/>
  <c r="I74" i="11"/>
  <c r="I73" i="11"/>
  <c r="I60" i="11"/>
  <c r="I59" i="11"/>
  <c r="I58" i="11"/>
  <c r="I83" i="11"/>
  <c r="I82" i="11"/>
  <c r="I81" i="11"/>
  <c r="I66" i="11"/>
  <c r="I65" i="11"/>
  <c r="I64" i="11"/>
  <c r="I46" i="11"/>
  <c r="I201" i="11" l="1"/>
  <c r="E168" i="11"/>
  <c r="I107" i="11"/>
  <c r="I109" i="11" s="1"/>
  <c r="I97" i="11"/>
  <c r="I90" i="11"/>
  <c r="I80" i="11"/>
  <c r="I79" i="11"/>
  <c r="I72" i="11"/>
  <c r="I99" i="11" l="1"/>
  <c r="I87" i="11"/>
  <c r="E207" i="11"/>
  <c r="I204" i="11"/>
  <c r="I203" i="11"/>
  <c r="I202" i="11"/>
  <c r="I207" i="11" l="1"/>
  <c r="I167" i="11"/>
  <c r="I166" i="11"/>
  <c r="I165" i="11"/>
  <c r="I164" i="11"/>
  <c r="I163" i="11"/>
  <c r="I162" i="11"/>
  <c r="I161" i="11"/>
  <c r="I160" i="11"/>
  <c r="E157" i="11"/>
  <c r="I156" i="11"/>
  <c r="I155" i="11"/>
  <c r="I154" i="11"/>
  <c r="I153" i="11"/>
  <c r="I152" i="11"/>
  <c r="I142" i="11"/>
  <c r="I141" i="11"/>
  <c r="I140" i="11"/>
  <c r="I63" i="11"/>
  <c r="I157" i="11" l="1"/>
  <c r="I168" i="11"/>
  <c r="I49" i="11"/>
  <c r="I138" i="11"/>
  <c r="I216" i="11" l="1"/>
  <c r="I62" i="11"/>
  <c r="I57" i="11"/>
  <c r="I43" i="11"/>
  <c r="I69" i="11" l="1"/>
  <c r="I139" i="11"/>
  <c r="I42" i="11" l="1"/>
  <c r="I26" i="11"/>
  <c r="I50" i="11" l="1"/>
  <c r="I16" i="11"/>
  <c r="I15" i="11" l="1"/>
  <c r="I143" i="11"/>
  <c r="I137" i="11"/>
  <c r="I136" i="11"/>
  <c r="I135" i="11"/>
  <c r="I134" i="11"/>
  <c r="I48" i="11"/>
  <c r="I47" i="11"/>
  <c r="I44" i="11"/>
  <c r="I40" i="11"/>
  <c r="I25" i="11"/>
  <c r="I24" i="11"/>
  <c r="I23" i="11"/>
  <c r="I22" i="11"/>
  <c r="I21" i="11"/>
  <c r="I149" i="11" l="1"/>
  <c r="I215" i="11" s="1"/>
  <c r="I54" i="11"/>
  <c r="I214" i="11" s="1"/>
  <c r="I217" i="11" l="1"/>
  <c r="I210" i="11"/>
  <c r="I211" i="11"/>
  <c r="I218" i="11" l="1"/>
  <c r="I220" i="11" s="1"/>
  <c r="S222" i="12" l="1"/>
  <c r="S224" i="12" s="1"/>
</calcChain>
</file>

<file path=xl/sharedStrings.xml><?xml version="1.0" encoding="utf-8"?>
<sst xmlns="http://schemas.openxmlformats.org/spreadsheetml/2006/main" count="1446" uniqueCount="245">
  <si>
    <t>PROJECT</t>
  </si>
  <si>
    <t>:</t>
  </si>
  <si>
    <t>SUBJECT</t>
  </si>
  <si>
    <t>DATE</t>
  </si>
  <si>
    <t>ITEM NO.</t>
  </si>
  <si>
    <t>DESCRIPTION</t>
  </si>
  <si>
    <t>UNIT COST</t>
  </si>
  <si>
    <t>AMOUNT</t>
  </si>
  <si>
    <t>Man'r</t>
  </si>
  <si>
    <t>pairs</t>
  </si>
  <si>
    <t>days</t>
  </si>
  <si>
    <t>Prepared by:</t>
  </si>
  <si>
    <t>lot</t>
  </si>
  <si>
    <t>PR Number</t>
  </si>
  <si>
    <t>Doc. Control</t>
  </si>
  <si>
    <t>roll</t>
  </si>
  <si>
    <t>bxs</t>
  </si>
  <si>
    <t>GENERAL REQUIREMENTS</t>
  </si>
  <si>
    <t>A.</t>
  </si>
  <si>
    <t>B.</t>
  </si>
  <si>
    <t>CARI</t>
  </si>
  <si>
    <t>O &amp; J</t>
  </si>
  <si>
    <t>TBMC</t>
  </si>
  <si>
    <t>Oscar M. Sta. Maria, Jr.</t>
  </si>
  <si>
    <t>USING AGREED QUANTITY BUT VENDOR'S UNIT COST</t>
  </si>
  <si>
    <t xml:space="preserve"> - Reconciled quantity</t>
  </si>
  <si>
    <t>Reconciled Contractor's Bid</t>
  </si>
  <si>
    <t>Arnel C. Lopez</t>
  </si>
  <si>
    <t>Confirmed by: ________________________</t>
  </si>
  <si>
    <t>Noted by:</t>
  </si>
  <si>
    <t>Project Engineer / NPI</t>
  </si>
  <si>
    <t xml:space="preserve">                                             Merachell Escobido</t>
  </si>
  <si>
    <t>GRAND TOTAL</t>
  </si>
  <si>
    <t>Unit</t>
  </si>
  <si>
    <t>Qty</t>
  </si>
  <si>
    <t xml:space="preserve">                                            Strategic Buyer / NPI</t>
  </si>
  <si>
    <t>Installation of AHU Dehumidifier and Fabrication and Installation of Pipe Lines for Steam and Condensate and Chilled Water Supply and Return and Relocation of Coffee Transport Pipe</t>
  </si>
  <si>
    <t>October 13, 2015</t>
  </si>
  <si>
    <t>Labor cost</t>
  </si>
  <si>
    <t>unit</t>
  </si>
  <si>
    <t>WELLERT G. EGUIA</t>
  </si>
  <si>
    <t>c. Caution Tape</t>
  </si>
  <si>
    <t>kgs</t>
  </si>
  <si>
    <t>pcs</t>
  </si>
  <si>
    <t>GTAW or Tig welding machine</t>
  </si>
  <si>
    <t>Hand Tools (Complete set of combination wrenches) metric and english standard</t>
  </si>
  <si>
    <t xml:space="preserve"> </t>
  </si>
  <si>
    <t>Sub-Total</t>
  </si>
  <si>
    <t>Cutting Discs, 4"Ø, "Tyrolit" brand, 15,300 rated rpm</t>
  </si>
  <si>
    <t>Grinding Discs, 4"Ø, "Tyrolit" brand, 15,300 rated rpm</t>
  </si>
  <si>
    <t>cyl</t>
  </si>
  <si>
    <t xml:space="preserve">      Skilled Helpers</t>
  </si>
  <si>
    <t>0.3% of Total Project Cost</t>
  </si>
  <si>
    <t>Summary:</t>
  </si>
  <si>
    <t>General Requirements</t>
  </si>
  <si>
    <t>Material cost</t>
  </si>
  <si>
    <t>Mark-up / profit</t>
  </si>
  <si>
    <t>GRAND TOTAL COST  (VAT Exclusive)</t>
  </si>
  <si>
    <t>COMPLETION</t>
  </si>
  <si>
    <t>Php</t>
  </si>
  <si>
    <t xml:space="preserve">                                                                                                                                                                                                                          </t>
  </si>
  <si>
    <t>Miscelleneous</t>
  </si>
  <si>
    <t xml:space="preserve">      Fabricators/Fitter</t>
  </si>
  <si>
    <t xml:space="preserve">      Welders</t>
  </si>
  <si>
    <t>D.</t>
  </si>
  <si>
    <t>E.</t>
  </si>
  <si>
    <t>H.</t>
  </si>
  <si>
    <t>I.</t>
  </si>
  <si>
    <t>As built drawing</t>
  </si>
  <si>
    <t>Project Head</t>
  </si>
  <si>
    <t>Project Engineer</t>
  </si>
  <si>
    <t>Lngth</t>
  </si>
  <si>
    <t>d. Safety Signages</t>
  </si>
  <si>
    <t>Tungsten Rod</t>
  </si>
  <si>
    <t>b. Dust Mask N95</t>
  </si>
  <si>
    <t xml:space="preserve">Portable Grinders 4"Ø  with double insulation standard </t>
  </si>
  <si>
    <t>Electrician</t>
  </si>
  <si>
    <t>F O R M S</t>
  </si>
  <si>
    <t>BID BREAKDOWN DATA SHEET</t>
  </si>
  <si>
    <t>PROJECT TITLE:</t>
  </si>
  <si>
    <t>Date:</t>
  </si>
  <si>
    <t>COST CENTER:</t>
  </si>
  <si>
    <t>Reference:</t>
  </si>
  <si>
    <t>Argon Gas</t>
  </si>
  <si>
    <t>Extension wire</t>
  </si>
  <si>
    <t>Scaffolding with blind caps</t>
  </si>
  <si>
    <t>SS304 Filler Rod</t>
  </si>
  <si>
    <t>Tig cleene</t>
  </si>
  <si>
    <t>jar</t>
  </si>
  <si>
    <t>MARK ANTHONY P. PANA</t>
  </si>
  <si>
    <t xml:space="preserve">      Safety  Officer </t>
  </si>
  <si>
    <t>e. Fire Blanket (Size: 2m x 2m, temperatures up to 500°C Maximum)</t>
  </si>
  <si>
    <t xml:space="preserve">      Project Engineer</t>
  </si>
  <si>
    <t xml:space="preserve">      Quality Officer</t>
  </si>
  <si>
    <t xml:space="preserve">      Quality Officer </t>
  </si>
  <si>
    <t>J.</t>
  </si>
  <si>
    <t>f. Welding blanket Size: 2m x 2m,
Minimum Type Rating = Heavy Duty = 1200 - 1500°C)</t>
  </si>
  <si>
    <t>Flap Wheel, 4"Ø</t>
  </si>
  <si>
    <t>Finishing Wheel</t>
  </si>
  <si>
    <t>Abbrassive wheel</t>
  </si>
  <si>
    <t>Pcs</t>
  </si>
  <si>
    <t>Welding Panel with meter (both for 440 and 220 volts supply )</t>
  </si>
  <si>
    <t>Coffee hygiene uniform (4 shirt and 2 pants per personnel)</t>
  </si>
  <si>
    <t>SS304 Seamless pipe 50mm dia. x sch. 40 x 6m</t>
  </si>
  <si>
    <t>SS304 Seamless Equal tee 50mm dia. x sch. 40</t>
  </si>
  <si>
    <t xml:space="preserve">      Foreman/supervisor</t>
  </si>
  <si>
    <t>K.</t>
  </si>
  <si>
    <t>C.</t>
  </si>
  <si>
    <t>Torque wrench metric and english standard</t>
  </si>
  <si>
    <t>SS304 Bolts and nuts, type A2-70 (for valve and flanges)</t>
  </si>
  <si>
    <t>SS304 25mm Flat bar x 6m (for pipe clamp)</t>
  </si>
  <si>
    <t>SS304 20mm dia welded pipe x 6m (for pipe clamp)</t>
  </si>
  <si>
    <t>SS304 lock bolt and nut (for pipe clamp)</t>
  </si>
  <si>
    <t>SUPPLY OF MATERIALS, LABOR, CONSUMABLES, TOOLS, TECHNICAL SUPERVISION, TESTING AND COMMISSIONING FOR THE PROPOSED GCU+ – Mechanical works
Group 1: Replacement of V1 to V8 header of cell 1 to cell 8 in extraction 45 and 54         Others: Replacement of V4 &amp; V6 elbow flanges for cell 3 to cell 6 in extraction 45
                     Fabrication and installation of V4 spare line for cell 1 to cell 8 in extraction 54</t>
  </si>
  <si>
    <t>SS304 Seamless long radius elbow 50mm dia. x 90 degree x sch. 40</t>
  </si>
  <si>
    <t>SS304 Bolts and nuts, type A2-70 (for flanges)</t>
  </si>
  <si>
    <t>SS304 Seamless pipe 80mm dia. x sch. 40 x 6m</t>
  </si>
  <si>
    <t>SS304 Seamless Equal tee 80mm dia. x sch. 40</t>
  </si>
  <si>
    <t>SS304 Seamless long elbow 80mm dia. x 90 degree x sch. 40</t>
  </si>
  <si>
    <t>SS304 Seamless Concentric reducer 80mm dia x 50mm dia. x sch. 40</t>
  </si>
  <si>
    <t>Fabrication and installation of V4 spare pipes of cell 1 to cell 8 in extraction 54</t>
  </si>
  <si>
    <t>Fabrication and installation of V4 &amp; V6 elbow flanges of cell 1 to cell 8 in extraction 45</t>
  </si>
  <si>
    <t>SS304 Seamless long radius elbow 80mm dia. x 90 degree x sch. 40</t>
  </si>
  <si>
    <t>SS304 Seamless Un-Equal tee 80mm x 50mm dia. x sch. 40</t>
  </si>
  <si>
    <t>SS304 DN50 PN40 Hub (machined)</t>
  </si>
  <si>
    <t>SS304 DN50 PN40 Split flange DIN STD (machined)</t>
  </si>
  <si>
    <t>LABOR COSTING FOR COMMISSIONING (with overtime)</t>
  </si>
  <si>
    <t>SS304 Square flange DN50 PN40</t>
  </si>
  <si>
    <t>SS304 cladding material (pre-form insulation)</t>
  </si>
  <si>
    <t>Fabrication and installation of V1 to V8 header of cell 1 to cell 8 in extraction 54</t>
  </si>
  <si>
    <t>Fabrication and installation of V1 to V8 header of cell 1 to cell 8 in extraction 45</t>
  </si>
  <si>
    <t>SS304 DN50 PN40 square flange DIN STD (valves flange)</t>
  </si>
  <si>
    <t>Impact wrench</t>
  </si>
  <si>
    <t>Administrative (admin + contingency)</t>
  </si>
  <si>
    <t>F.</t>
  </si>
  <si>
    <t>G.</t>
  </si>
  <si>
    <t>L.</t>
  </si>
  <si>
    <t>Fabrication and installation of 134 unit valve with actuator in extraction 45</t>
  </si>
  <si>
    <t>Valve with actuator (NPI to supply)</t>
  </si>
  <si>
    <t>M.</t>
  </si>
  <si>
    <t>N.</t>
  </si>
  <si>
    <t>O.</t>
  </si>
  <si>
    <t xml:space="preserve">Valve with actuator (NPI to supply) </t>
  </si>
  <si>
    <t>Fabrication and installation of 69 unit valve in extraction 54 (re-use existing actuator)</t>
  </si>
  <si>
    <t>LABOR COSTING FOR FABRICATION (all scope)</t>
  </si>
  <si>
    <t>LABOR COSTING FOR SD INSTALLATION (2 shift) (SCOPE F) (september SD)</t>
  </si>
  <si>
    <t>LABOR COSTING FOR SD INSTALLATION (3 shift) (SCOPE G) (september SD)</t>
  </si>
  <si>
    <t>LABOR COSTING FOR CIP INSTALLATION (with overtime) (SCOPE B to E) (from May to September)</t>
  </si>
  <si>
    <t>P.</t>
  </si>
  <si>
    <t>Pipe stress analysis</t>
  </si>
  <si>
    <t>V1 - V8 line of cell 1 to cell 8 in extraction 45 and 54</t>
  </si>
  <si>
    <t>V4 &amp; V6 line of cell 1 to cell 8 in extraction 45 and 54</t>
  </si>
  <si>
    <t>V22 line of cell 1 to cell 8 in extraction 45 and 54</t>
  </si>
  <si>
    <t>VRS20/21 line of cell 1 to cell 8 in extraction 45 and 54</t>
  </si>
  <si>
    <t>SS304 DN50 PN40 Weld neck flange DIN STD, raised face</t>
  </si>
  <si>
    <t>SS304 DN50 PN40 Weld neck flange DIN STD (piping flange) raised face</t>
  </si>
  <si>
    <t xml:space="preserve">SS304 DN50 PN40 square flange DIN STD (valves flange) </t>
  </si>
  <si>
    <t>SS304 DN80 PN40 Weld neck flange DIN STD raised face</t>
  </si>
  <si>
    <t>SS304 DN50 PN40 Weld neck flange DIN STD (valves flange) raised face</t>
  </si>
  <si>
    <t>SS304 DN50 PN40 Weld neck flange DIN STD raised face</t>
  </si>
  <si>
    <t>SS304 DN65 PN40 Slip-on flange ANSI STD raised face</t>
  </si>
  <si>
    <t>SS304 DN50 PN40 Weld neck flange DIN STD (machined, pair of split flange) raised face</t>
  </si>
  <si>
    <t>Safety Provisions - Mechanical</t>
  </si>
  <si>
    <t>Safety Provisions - Electrical</t>
  </si>
  <si>
    <t>a. Safety Goggles</t>
  </si>
  <si>
    <t>doz</t>
  </si>
  <si>
    <t>c. Electrical Gloves</t>
  </si>
  <si>
    <t>d. Dust mask N95</t>
  </si>
  <si>
    <t>e. Ear plug</t>
  </si>
  <si>
    <t>f. Coffee Uniform ( Long sleeve &amp; pants Brown ) 2 each per person</t>
  </si>
  <si>
    <t>g. Safety Shoes</t>
  </si>
  <si>
    <t>h. Hard Hat</t>
  </si>
  <si>
    <t>i. Attachable face shield for Hard Hat</t>
  </si>
  <si>
    <t>Mobilization/Temfacil/Housing, Personnel travel, etc. - Mechanical</t>
  </si>
  <si>
    <t>Demobilization - Mechanical</t>
  </si>
  <si>
    <t>Mobilization/Demobilization - Electrical</t>
  </si>
  <si>
    <t>Tools &amp; Equipment Rentals - Mechanical</t>
  </si>
  <si>
    <t>Tools &amp; Equipment Rentals - Electrical</t>
  </si>
  <si>
    <t>Electrical Tools &amp; Testing equipment</t>
  </si>
  <si>
    <t>CONSUMABLES - Mechanical</t>
  </si>
  <si>
    <t>CONSUMABLES - Electrical</t>
  </si>
  <si>
    <t>Masking Tape 1"</t>
  </si>
  <si>
    <t>Electrical Tape ( black )</t>
  </si>
  <si>
    <t>6.0" Black; Plastic; 100pcs per pack</t>
  </si>
  <si>
    <t>pack</t>
  </si>
  <si>
    <t>LABOR COSTING FOR ELECTRICAL</t>
  </si>
  <si>
    <t xml:space="preserve">      Project Engineer/Foreman</t>
  </si>
  <si>
    <t xml:space="preserve">      Electrician</t>
  </si>
  <si>
    <t xml:space="preserve">     15 Days Monitoring ( 1 SO and 2 electricians)</t>
  </si>
  <si>
    <t>a. Rubberized Gloves</t>
  </si>
  <si>
    <t>b. Rubberized Gloves</t>
  </si>
  <si>
    <t>In-House</t>
  </si>
  <si>
    <t>Rhajtek</t>
  </si>
  <si>
    <t>N&amp;E Eng'g</t>
  </si>
  <si>
    <t>APCI</t>
  </si>
  <si>
    <t>2AJ</t>
  </si>
  <si>
    <t>SPPS</t>
  </si>
  <si>
    <t>No Quotation Submitted</t>
  </si>
  <si>
    <t>Pre-cut klinger gasket</t>
  </si>
  <si>
    <t xml:space="preserve">Portable Grinders 7"Ø  with double insulation standard </t>
  </si>
  <si>
    <t>Pre-cut klinger gasket for 50mm dia valve flange</t>
  </si>
  <si>
    <t>Pre-cut klinger gasket for 50mm dia pipe flange</t>
  </si>
  <si>
    <t>Pre-cut klinger gasket for 75mm dia pipe flange</t>
  </si>
  <si>
    <t>58 working days</t>
  </si>
  <si>
    <t>116 working days</t>
  </si>
  <si>
    <t>115 working days</t>
  </si>
  <si>
    <t>ITEMS</t>
  </si>
  <si>
    <t>In-house</t>
  </si>
  <si>
    <t>RHAJTEK</t>
  </si>
  <si>
    <t>N&amp;E</t>
  </si>
  <si>
    <t>GUIDE:</t>
  </si>
  <si>
    <t>REASON FOR EXCESS</t>
  </si>
  <si>
    <t>Mobilization and demobilization cost is high due to contractors invited for this project are manila based</t>
  </si>
  <si>
    <t>of Project Cost</t>
  </si>
  <si>
    <t>3-5% of Project Cost</t>
  </si>
  <si>
    <t>II.</t>
  </si>
  <si>
    <t>TOOLS &amp; EQUIPMENT</t>
  </si>
  <si>
    <t>5-10% of Project Cost</t>
  </si>
  <si>
    <t>III.</t>
  </si>
  <si>
    <t>MATERIALS &amp; CONSUMABLES</t>
  </si>
  <si>
    <t>IV.</t>
  </si>
  <si>
    <t>LABOR</t>
  </si>
  <si>
    <t>of Matls &amp; Consumables</t>
  </si>
  <si>
    <t>Approx 15-30% of III. Cost of Matls &amp; Consumables ( Sense-check ):</t>
  </si>
  <si>
    <t>Labor cost is high due to contractors invited for this project are manila based</t>
  </si>
  <si>
    <t>of general requirements+material cost+labor cost</t>
  </si>
  <si>
    <t>The formula is 5% of(general requirements+material cost+labor cost) 
Material cost is high due to expensive items like flanges</t>
  </si>
  <si>
    <t>V.</t>
  </si>
  <si>
    <t>OVERHEAD &amp; CONTINGENCIES</t>
  </si>
  <si>
    <t>of Labor</t>
  </si>
  <si>
    <t>10% of Labor</t>
  </si>
  <si>
    <t>VI.</t>
  </si>
  <si>
    <t>VII.</t>
  </si>
  <si>
    <t>TOTAL PROJECT COST</t>
  </si>
  <si>
    <t>VIII.</t>
  </si>
  <si>
    <t>PROFIT</t>
  </si>
  <si>
    <t>15% of Total Project Cost</t>
  </si>
  <si>
    <t>TOTAL</t>
  </si>
  <si>
    <t>Machinig works</t>
  </si>
  <si>
    <t>Machining works</t>
  </si>
  <si>
    <t>121 working days</t>
  </si>
  <si>
    <t>122 working days</t>
  </si>
  <si>
    <t>Did not submit quotation</t>
  </si>
  <si>
    <t>Reconciled (in-house) + reconciled (contractors)</t>
  </si>
  <si>
    <t>Original bid (in-house) + original bid (contractors)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</si>
</sst>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0.0"/>
    <numFmt numFmtId="166" formatCode="0.00_)"/>
    <numFmt numFmtId="167" formatCode="0."/>
    <numFmt numFmtId="168" formatCode="0.0."/>
    <numFmt numFmtId="169" formatCode="[$PHP]\ #,##0.00"/>
    <numFmt numFmtId="170" formatCode="0.0%"/>
  </numFmts>
  <fonts count="6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Verdana"/>
      <family val="2"/>
    </font>
    <font>
      <sz val="1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rgb="FFFF0000"/>
      <name val="Arial"/>
      <family val="2"/>
    </font>
    <font>
      <u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indexed="18"/>
      <name val="Verdana"/>
      <family val="2"/>
    </font>
    <font>
      <b/>
      <sz val="11"/>
      <color rgb="FF21038F"/>
      <name val="Verdana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b/>
      <sz val="11"/>
      <name val="Verdana"/>
      <family val="2"/>
    </font>
    <font>
      <b/>
      <sz val="11"/>
      <color theme="1"/>
      <name val="Verdana"/>
      <family val="2"/>
    </font>
    <font>
      <sz val="10"/>
      <name val="Courier"/>
      <family val="3"/>
    </font>
    <font>
      <sz val="11"/>
      <color indexed="18"/>
      <name val="Verdana"/>
      <family val="2"/>
    </font>
    <font>
      <b/>
      <sz val="11"/>
      <color theme="3"/>
      <name val="Verdana"/>
      <family val="2"/>
    </font>
    <font>
      <b/>
      <i/>
      <sz val="11"/>
      <color rgb="FF21038F"/>
      <name val="Arial"/>
      <family val="2"/>
    </font>
    <font>
      <sz val="11"/>
      <color rgb="FF21038F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indexed="18"/>
      <name val="Arial"/>
      <family val="2"/>
    </font>
    <font>
      <b/>
      <sz val="12"/>
      <color indexed="18"/>
      <name val="Verdana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rgb="FF000099"/>
      <name val="Arial"/>
      <family val="2"/>
    </font>
    <font>
      <sz val="11"/>
      <color theme="1"/>
      <name val="Calibri"/>
      <family val="2"/>
      <scheme val="minor"/>
    </font>
    <font>
      <b/>
      <sz val="11"/>
      <color rgb="FF000099"/>
      <name val="Arial"/>
      <family val="2"/>
    </font>
    <font>
      <sz val="10"/>
      <name val="Verdena"/>
    </font>
    <font>
      <b/>
      <sz val="10"/>
      <name val="Verdena"/>
    </font>
    <font>
      <sz val="10"/>
      <color theme="1"/>
      <name val="Verdena"/>
    </font>
    <font>
      <b/>
      <sz val="10"/>
      <color rgb="FF0000FF"/>
      <name val="Verdena"/>
    </font>
    <font>
      <b/>
      <sz val="10"/>
      <color theme="1"/>
      <name val="Verdena"/>
    </font>
    <font>
      <sz val="11"/>
      <color rgb="FFFF0000"/>
      <name val="Calibri"/>
      <family val="2"/>
      <scheme val="minor"/>
    </font>
    <font>
      <sz val="11"/>
      <color rgb="FF339933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6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8">
    <xf numFmtId="0" fontId="0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22" fillId="0" borderId="0"/>
    <xf numFmtId="0" fontId="36" fillId="0" borderId="0"/>
    <xf numFmtId="0" fontId="37" fillId="7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10" borderId="0" applyNumberFormat="0" applyBorder="0" applyAlignment="0" applyProtection="0"/>
    <xf numFmtId="0" fontId="37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37" fillId="10" borderId="0" applyNumberFormat="0" applyBorder="0" applyAlignment="0" applyProtection="0"/>
    <xf numFmtId="0" fontId="37" fillId="13" borderId="0" applyNumberFormat="0" applyBorder="0" applyAlignment="0" applyProtection="0"/>
    <xf numFmtId="0" fontId="37" fillId="16" borderId="0" applyNumberFormat="0" applyBorder="0" applyAlignment="0" applyProtection="0"/>
    <xf numFmtId="0" fontId="38" fillId="17" borderId="0" applyNumberFormat="0" applyBorder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8" fillId="20" borderId="0" applyNumberFormat="0" applyBorder="0" applyAlignment="0" applyProtection="0"/>
    <xf numFmtId="0" fontId="38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8" fillId="24" borderId="0" applyNumberFormat="0" applyBorder="0" applyAlignment="0" applyProtection="0"/>
    <xf numFmtId="0" fontId="39" fillId="8" borderId="0" applyNumberFormat="0" applyBorder="0" applyAlignment="0" applyProtection="0"/>
    <xf numFmtId="0" fontId="40" fillId="25" borderId="40" applyNumberFormat="0" applyAlignment="0" applyProtection="0"/>
    <xf numFmtId="0" fontId="41" fillId="26" borderId="41" applyNumberFormat="0" applyAlignment="0" applyProtection="0"/>
    <xf numFmtId="44" fontId="3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3" fillId="9" borderId="0" applyNumberFormat="0" applyBorder="0" applyAlignment="0" applyProtection="0"/>
    <xf numFmtId="38" fontId="44" fillId="27" borderId="0" applyNumberFormat="0" applyBorder="0" applyAlignment="0" applyProtection="0"/>
    <xf numFmtId="0" fontId="45" fillId="0" borderId="42" applyNumberFormat="0" applyFill="0" applyAlignment="0" applyProtection="0"/>
    <xf numFmtId="0" fontId="46" fillId="0" borderId="43" applyNumberFormat="0" applyFill="0" applyAlignment="0" applyProtection="0"/>
    <xf numFmtId="0" fontId="47" fillId="0" borderId="44" applyNumberFormat="0" applyFill="0" applyAlignment="0" applyProtection="0"/>
    <xf numFmtId="0" fontId="47" fillId="0" borderId="0" applyNumberFormat="0" applyFill="0" applyBorder="0" applyAlignment="0" applyProtection="0"/>
    <xf numFmtId="0" fontId="48" fillId="12" borderId="40" applyNumberFormat="0" applyAlignment="0" applyProtection="0"/>
    <xf numFmtId="10" fontId="44" fillId="28" borderId="5" applyNumberFormat="0" applyBorder="0" applyAlignment="0" applyProtection="0"/>
    <xf numFmtId="0" fontId="49" fillId="0" borderId="45" applyNumberFormat="0" applyFill="0" applyAlignment="0" applyProtection="0"/>
    <xf numFmtId="0" fontId="50" fillId="29" borderId="0" applyNumberFormat="0" applyBorder="0" applyAlignment="0" applyProtection="0"/>
    <xf numFmtId="166" fontId="51" fillId="0" borderId="0"/>
    <xf numFmtId="0" fontId="3" fillId="30" borderId="46" applyNumberFormat="0" applyFont="0" applyAlignment="0" applyProtection="0"/>
    <xf numFmtId="0" fontId="52" fillId="25" borderId="47" applyNumberFormat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22" fillId="0" borderId="0"/>
    <xf numFmtId="0" fontId="53" fillId="0" borderId="0" applyNumberFormat="0" applyFill="0" applyBorder="0" applyAlignment="0" applyProtection="0"/>
    <xf numFmtId="0" fontId="54" fillId="0" borderId="48" applyNumberFormat="0" applyFill="0" applyAlignment="0" applyProtection="0"/>
    <xf numFmtId="0" fontId="55" fillId="0" borderId="0" applyNumberFormat="0" applyFill="0" applyBorder="0" applyAlignment="0" applyProtection="0"/>
    <xf numFmtId="0" fontId="36" fillId="0" borderId="0"/>
    <xf numFmtId="0" fontId="48" fillId="12" borderId="40" applyNumberFormat="0" applyAlignment="0" applyProtection="0"/>
    <xf numFmtId="164" fontId="57" fillId="0" borderId="0" applyFont="0" applyFill="0" applyBorder="0" applyAlignment="0" applyProtection="0"/>
    <xf numFmtId="9" fontId="57" fillId="0" borderId="0" applyFont="0" applyFill="0" applyBorder="0" applyAlignment="0" applyProtection="0"/>
  </cellStyleXfs>
  <cellXfs count="479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49" fontId="2" fillId="0" borderId="0" xfId="0" applyNumberFormat="1" applyFont="1" applyAlignment="1">
      <alignment vertical="top"/>
    </xf>
    <xf numFmtId="0" fontId="2" fillId="2" borderId="0" xfId="0" applyFont="1" applyFill="1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center" vertical="top"/>
    </xf>
    <xf numFmtId="0" fontId="0" fillId="0" borderId="0" xfId="0" applyBorder="1" applyAlignment="1">
      <alignment vertical="top"/>
    </xf>
    <xf numFmtId="0" fontId="3" fillId="0" borderId="0" xfId="0" applyFont="1" applyBorder="1" applyAlignment="1">
      <alignment vertical="top"/>
    </xf>
    <xf numFmtId="0" fontId="7" fillId="0" borderId="0" xfId="0" applyFont="1" applyBorder="1"/>
    <xf numFmtId="0" fontId="7" fillId="0" borderId="0" xfId="0" applyFont="1" applyBorder="1" applyAlignment="1">
      <alignment vertical="top"/>
    </xf>
    <xf numFmtId="0" fontId="8" fillId="0" borderId="0" xfId="0" applyFont="1" applyAlignment="1">
      <alignment vertical="top"/>
    </xf>
    <xf numFmtId="0" fontId="2" fillId="2" borderId="0" xfId="0" applyFont="1" applyFill="1" applyAlignment="1">
      <alignment horizontal="left" vertical="center"/>
    </xf>
    <xf numFmtId="0" fontId="2" fillId="0" borderId="0" xfId="0" applyFont="1" applyBorder="1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15" fillId="0" borderId="0" xfId="0" applyFont="1" applyAlignment="1">
      <alignment horizontal="left" vertical="center"/>
    </xf>
    <xf numFmtId="0" fontId="1" fillId="0" borderId="0" xfId="0" applyFont="1"/>
    <xf numFmtId="2" fontId="2" fillId="0" borderId="0" xfId="0" applyNumberFormat="1" applyFont="1" applyAlignment="1">
      <alignment horizontal="center" vertical="top"/>
    </xf>
    <xf numFmtId="4" fontId="10" fillId="0" borderId="6" xfId="0" applyNumberFormat="1" applyFont="1" applyFill="1" applyBorder="1" applyAlignment="1">
      <alignment horizontal="right" vertical="top"/>
    </xf>
    <xf numFmtId="4" fontId="19" fillId="0" borderId="6" xfId="0" applyNumberFormat="1" applyFont="1" applyFill="1" applyBorder="1" applyAlignment="1">
      <alignment horizontal="right" vertical="top"/>
    </xf>
    <xf numFmtId="1" fontId="10" fillId="0" borderId="5" xfId="0" applyNumberFormat="1" applyFont="1" applyFill="1" applyBorder="1" applyAlignment="1">
      <alignment horizontal="center" vertical="center"/>
    </xf>
    <xf numFmtId="4" fontId="10" fillId="0" borderId="5" xfId="0" applyNumberFormat="1" applyFont="1" applyFill="1" applyBorder="1" applyAlignment="1">
      <alignment horizontal="right" vertical="center"/>
    </xf>
    <xf numFmtId="0" fontId="10" fillId="0" borderId="5" xfId="0" applyFont="1" applyFill="1" applyBorder="1" applyAlignment="1">
      <alignment horizontal="center" vertical="center"/>
    </xf>
    <xf numFmtId="1" fontId="10" fillId="0" borderId="4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165" fontId="10" fillId="0" borderId="17" xfId="0" applyNumberFormat="1" applyFont="1" applyFill="1" applyBorder="1" applyAlignment="1">
      <alignment horizontal="center" vertical="center" wrapText="1"/>
    </xf>
    <xf numFmtId="165" fontId="10" fillId="0" borderId="17" xfId="0" applyNumberFormat="1" applyFont="1" applyFill="1" applyBorder="1" applyAlignment="1">
      <alignment horizontal="center" vertical="top" wrapText="1"/>
    </xf>
    <xf numFmtId="165" fontId="19" fillId="0" borderId="17" xfId="0" applyNumberFormat="1" applyFont="1" applyFill="1" applyBorder="1" applyAlignment="1">
      <alignment horizontal="center" vertical="top" wrapText="1"/>
    </xf>
    <xf numFmtId="0" fontId="19" fillId="0" borderId="17" xfId="0" applyFont="1" applyFill="1" applyBorder="1" applyAlignment="1">
      <alignment horizontal="center" vertical="center" wrapText="1"/>
    </xf>
    <xf numFmtId="165" fontId="19" fillId="0" borderId="17" xfId="0" applyNumberFormat="1" applyFont="1" applyFill="1" applyBorder="1" applyAlignment="1">
      <alignment horizontal="center" vertical="center" wrapText="1"/>
    </xf>
    <xf numFmtId="4" fontId="10" fillId="0" borderId="3" xfId="0" applyNumberFormat="1" applyFont="1" applyFill="1" applyBorder="1" applyAlignment="1">
      <alignment horizontal="right" vertical="top"/>
    </xf>
    <xf numFmtId="0" fontId="20" fillId="0" borderId="17" xfId="0" applyFont="1" applyFill="1" applyBorder="1" applyAlignment="1">
      <alignment horizontal="center" vertical="top" wrapText="1"/>
    </xf>
    <xf numFmtId="0" fontId="19" fillId="0" borderId="17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0" fillId="6" borderId="5" xfId="0" applyFill="1" applyBorder="1" applyAlignment="1">
      <alignment horizontal="center" vertical="top"/>
    </xf>
    <xf numFmtId="0" fontId="10" fillId="0" borderId="5" xfId="0" applyFont="1" applyFill="1" applyBorder="1" applyAlignment="1">
      <alignment horizontal="center" vertical="center" wrapText="1"/>
    </xf>
    <xf numFmtId="1" fontId="10" fillId="0" borderId="5" xfId="0" applyNumberFormat="1" applyFont="1" applyFill="1" applyBorder="1" applyAlignment="1">
      <alignment horizontal="center" vertical="center" wrapText="1"/>
    </xf>
    <xf numFmtId="4" fontId="10" fillId="0" borderId="5" xfId="0" applyNumberFormat="1" applyFont="1" applyFill="1" applyBorder="1" applyAlignment="1">
      <alignment horizontal="right" vertical="center" wrapText="1"/>
    </xf>
    <xf numFmtId="0" fontId="18" fillId="0" borderId="5" xfId="0" applyFont="1" applyFill="1" applyBorder="1" applyAlignment="1">
      <alignment horizontal="center" vertical="center"/>
    </xf>
    <xf numFmtId="1" fontId="18" fillId="0" borderId="5" xfId="0" applyNumberFormat="1" applyFont="1" applyFill="1" applyBorder="1" applyAlignment="1">
      <alignment horizontal="center" vertical="center"/>
    </xf>
    <xf numFmtId="4" fontId="18" fillId="0" borderId="5" xfId="0" applyNumberFormat="1" applyFont="1" applyFill="1" applyBorder="1" applyAlignment="1">
      <alignment horizontal="right" vertical="center"/>
    </xf>
    <xf numFmtId="0" fontId="21" fillId="0" borderId="17" xfId="0" applyFont="1" applyFill="1" applyBorder="1" applyAlignment="1">
      <alignment horizontal="center" vertical="center"/>
    </xf>
    <xf numFmtId="165" fontId="19" fillId="0" borderId="24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vertical="center"/>
    </xf>
    <xf numFmtId="0" fontId="16" fillId="0" borderId="2" xfId="0" applyFont="1" applyFill="1" applyBorder="1" applyAlignment="1">
      <alignment vertical="center"/>
    </xf>
    <xf numFmtId="165" fontId="18" fillId="0" borderId="17" xfId="0" applyNumberFormat="1" applyFon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4" fontId="0" fillId="0" borderId="5" xfId="0" applyNumberFormat="1" applyFill="1" applyBorder="1" applyAlignment="1">
      <alignment horizontal="right" vertical="center"/>
    </xf>
    <xf numFmtId="1" fontId="18" fillId="0" borderId="4" xfId="0" applyNumberFormat="1" applyFont="1" applyFill="1" applyBorder="1" applyAlignment="1">
      <alignment horizontal="center" vertical="center"/>
    </xf>
    <xf numFmtId="1" fontId="17" fillId="0" borderId="4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1" fontId="17" fillId="0" borderId="5" xfId="0" applyNumberFormat="1" applyFont="1" applyFill="1" applyBorder="1" applyAlignment="1">
      <alignment horizontal="center" vertical="center"/>
    </xf>
    <xf numFmtId="4" fontId="17" fillId="0" borderId="5" xfId="0" applyNumberFormat="1" applyFont="1" applyFill="1" applyBorder="1" applyAlignment="1">
      <alignment horizontal="right" vertical="center"/>
    </xf>
    <xf numFmtId="1" fontId="16" fillId="0" borderId="4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1" fontId="16" fillId="0" borderId="5" xfId="0" applyNumberFormat="1" applyFont="1" applyFill="1" applyBorder="1" applyAlignment="1">
      <alignment horizontal="center" vertical="center" wrapText="1"/>
    </xf>
    <xf numFmtId="4" fontId="16" fillId="0" borderId="5" xfId="0" applyNumberFormat="1" applyFont="1" applyFill="1" applyBorder="1" applyAlignment="1">
      <alignment horizontal="right" vertical="center" wrapText="1"/>
    </xf>
    <xf numFmtId="1" fontId="10" fillId="0" borderId="4" xfId="0" applyNumberFormat="1" applyFont="1" applyFill="1" applyBorder="1" applyAlignment="1">
      <alignment horizontal="center" vertical="center" wrapText="1"/>
    </xf>
    <xf numFmtId="1" fontId="16" fillId="0" borderId="4" xfId="0" applyNumberFormat="1" applyFont="1" applyFill="1" applyBorder="1" applyAlignment="1">
      <alignment horizontal="center" vertical="center" shrinkToFit="1"/>
    </xf>
    <xf numFmtId="0" fontId="16" fillId="0" borderId="5" xfId="0" applyFont="1" applyFill="1" applyBorder="1" applyAlignment="1">
      <alignment horizontal="center" vertical="center" shrinkToFit="1"/>
    </xf>
    <xf numFmtId="1" fontId="16" fillId="0" borderId="5" xfId="0" applyNumberFormat="1" applyFont="1" applyFill="1" applyBorder="1" applyAlignment="1">
      <alignment horizontal="center" vertical="center" shrinkToFit="1"/>
    </xf>
    <xf numFmtId="4" fontId="16" fillId="0" borderId="5" xfId="0" applyNumberFormat="1" applyFont="1" applyFill="1" applyBorder="1" applyAlignment="1">
      <alignment horizontal="right" vertical="center" shrinkToFit="1"/>
    </xf>
    <xf numFmtId="1" fontId="11" fillId="0" borderId="4" xfId="0" applyNumberFormat="1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1" fontId="11" fillId="0" borderId="5" xfId="0" applyNumberFormat="1" applyFont="1" applyFill="1" applyBorder="1" applyAlignment="1">
      <alignment horizontal="center" vertical="center" wrapText="1"/>
    </xf>
    <xf numFmtId="4" fontId="11" fillId="0" borderId="5" xfId="0" applyNumberFormat="1" applyFont="1" applyFill="1" applyBorder="1" applyAlignment="1">
      <alignment horizontal="right" vertical="center" wrapText="1"/>
    </xf>
    <xf numFmtId="1" fontId="16" fillId="0" borderId="4" xfId="0" applyNumberFormat="1" applyFont="1" applyFill="1" applyBorder="1" applyAlignment="1">
      <alignment horizontal="center" vertical="center"/>
    </xf>
    <xf numFmtId="1" fontId="16" fillId="0" borderId="5" xfId="0" applyNumberFormat="1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right" vertical="center"/>
    </xf>
    <xf numFmtId="1" fontId="11" fillId="0" borderId="4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1" fontId="11" fillId="0" borderId="5" xfId="0" applyNumberFormat="1" applyFont="1" applyFill="1" applyBorder="1" applyAlignment="1">
      <alignment horizontal="center" vertical="center"/>
    </xf>
    <xf numFmtId="4" fontId="11" fillId="0" borderId="5" xfId="0" applyNumberFormat="1" applyFont="1" applyFill="1" applyBorder="1" applyAlignment="1">
      <alignment horizontal="right" vertical="center"/>
    </xf>
    <xf numFmtId="1" fontId="18" fillId="0" borderId="4" xfId="0" applyNumberFormat="1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 wrapText="1"/>
    </xf>
    <xf numFmtId="1" fontId="18" fillId="0" borderId="5" xfId="0" applyNumberFormat="1" applyFont="1" applyFill="1" applyBorder="1" applyAlignment="1">
      <alignment horizontal="center" vertical="center" wrapText="1"/>
    </xf>
    <xf numFmtId="4" fontId="18" fillId="0" borderId="5" xfId="0" applyNumberFormat="1" applyFont="1" applyFill="1" applyBorder="1" applyAlignment="1">
      <alignment horizontal="right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2" fontId="23" fillId="0" borderId="10" xfId="0" applyNumberFormat="1" applyFont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1" fontId="10" fillId="0" borderId="31" xfId="0" applyNumberFormat="1" applyFont="1" applyFill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2" fontId="23" fillId="0" borderId="31" xfId="0" applyNumberFormat="1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0" fillId="0" borderId="31" xfId="0" applyNumberFormat="1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0" fillId="0" borderId="10" xfId="0" applyNumberFormat="1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168" fontId="10" fillId="0" borderId="0" xfId="4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43" fontId="10" fillId="0" borderId="0" xfId="2" applyFont="1" applyBorder="1" applyAlignment="1">
      <alignment vertical="center"/>
    </xf>
    <xf numFmtId="0" fontId="16" fillId="0" borderId="37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33" fillId="0" borderId="36" xfId="0" applyFont="1" applyBorder="1" applyAlignment="1">
      <alignment horizontal="right" vertical="center" wrapText="1"/>
    </xf>
    <xf numFmtId="43" fontId="10" fillId="0" borderId="5" xfId="2" applyFont="1" applyBorder="1" applyAlignment="1">
      <alignment vertical="center"/>
    </xf>
    <xf numFmtId="43" fontId="10" fillId="0" borderId="6" xfId="2" applyFont="1" applyBorder="1" applyAlignment="1">
      <alignment vertical="center"/>
    </xf>
    <xf numFmtId="43" fontId="23" fillId="0" borderId="5" xfId="2" applyFont="1" applyBorder="1" applyAlignment="1">
      <alignment vertical="center"/>
    </xf>
    <xf numFmtId="43" fontId="16" fillId="0" borderId="6" xfId="2" applyFont="1" applyFill="1" applyBorder="1" applyAlignment="1">
      <alignment vertical="center"/>
    </xf>
    <xf numFmtId="43" fontId="23" fillId="0" borderId="18" xfId="2" applyFont="1" applyBorder="1" applyAlignment="1">
      <alignment vertical="center"/>
    </xf>
    <xf numFmtId="43" fontId="10" fillId="0" borderId="18" xfId="2" applyFont="1" applyBorder="1" applyAlignment="1">
      <alignment vertical="center"/>
    </xf>
    <xf numFmtId="43" fontId="17" fillId="0" borderId="6" xfId="2" applyFont="1" applyBorder="1" applyAlignment="1">
      <alignment vertical="center"/>
    </xf>
    <xf numFmtId="43" fontId="24" fillId="0" borderId="6" xfId="2" applyFont="1" applyBorder="1" applyAlignment="1">
      <alignment vertical="center"/>
    </xf>
    <xf numFmtId="43" fontId="16" fillId="0" borderId="37" xfId="2" applyFont="1" applyBorder="1" applyAlignment="1">
      <alignment horizontal="right" vertical="center" wrapText="1"/>
    </xf>
    <xf numFmtId="43" fontId="19" fillId="0" borderId="6" xfId="2" applyFont="1" applyBorder="1" applyAlignment="1">
      <alignment vertical="center"/>
    </xf>
    <xf numFmtId="43" fontId="10" fillId="0" borderId="6" xfId="2" applyFont="1" applyFill="1" applyBorder="1" applyAlignment="1">
      <alignment vertical="center"/>
    </xf>
    <xf numFmtId="43" fontId="19" fillId="0" borderId="6" xfId="2" applyFont="1" applyFill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43" fontId="16" fillId="0" borderId="2" xfId="2" applyFont="1" applyBorder="1" applyAlignment="1">
      <alignment vertical="center"/>
    </xf>
    <xf numFmtId="43" fontId="16" fillId="0" borderId="3" xfId="2" applyFont="1" applyBorder="1" applyAlignment="1">
      <alignment vertical="center"/>
    </xf>
    <xf numFmtId="0" fontId="0" fillId="0" borderId="5" xfId="0" applyFill="1" applyBorder="1" applyAlignment="1">
      <alignment vertical="center" wrapText="1"/>
    </xf>
    <xf numFmtId="1" fontId="10" fillId="0" borderId="31" xfId="0" applyNumberFormat="1" applyFont="1" applyBorder="1" applyAlignment="1">
      <alignment horizontal="center" vertical="center"/>
    </xf>
    <xf numFmtId="0" fontId="16" fillId="0" borderId="39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10" fillId="0" borderId="11" xfId="4" applyNumberFormat="1" applyFont="1" applyBorder="1" applyAlignment="1">
      <alignment vertical="center" shrinkToFit="1"/>
    </xf>
    <xf numFmtId="0" fontId="16" fillId="0" borderId="11" xfId="0" applyFont="1" applyBorder="1" applyAlignment="1">
      <alignment horizontal="right" vertical="center"/>
    </xf>
    <xf numFmtId="0" fontId="16" fillId="0" borderId="11" xfId="0" applyFont="1" applyFill="1" applyBorder="1" applyAlignment="1">
      <alignment horizontal="right" vertical="center"/>
    </xf>
    <xf numFmtId="0" fontId="11" fillId="0" borderId="11" xfId="0" applyFont="1" applyBorder="1" applyAlignment="1">
      <alignment vertical="center"/>
    </xf>
    <xf numFmtId="0" fontId="11" fillId="0" borderId="11" xfId="0" applyFont="1" applyBorder="1" applyAlignment="1">
      <alignment horizontal="center" vertical="center"/>
    </xf>
    <xf numFmtId="43" fontId="34" fillId="5" borderId="38" xfId="2" applyNumberFormat="1" applyFont="1" applyFill="1" applyBorder="1" applyAlignment="1">
      <alignment vertical="center" wrapText="1"/>
    </xf>
    <xf numFmtId="0" fontId="10" fillId="4" borderId="17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17" fillId="0" borderId="17" xfId="0" applyFont="1" applyBorder="1" applyAlignment="1">
      <alignment horizontal="right" vertical="center"/>
    </xf>
    <xf numFmtId="0" fontId="17" fillId="0" borderId="10" xfId="0" applyFont="1" applyBorder="1" applyAlignment="1">
      <alignment horizontal="right" vertical="center"/>
    </xf>
    <xf numFmtId="0" fontId="17" fillId="0" borderId="16" xfId="0" applyFont="1" applyBorder="1" applyAlignment="1">
      <alignment horizontal="right" vertical="center"/>
    </xf>
    <xf numFmtId="0" fontId="10" fillId="4" borderId="17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vertical="center"/>
    </xf>
    <xf numFmtId="0" fontId="10" fillId="4" borderId="16" xfId="0" applyFont="1" applyFill="1" applyBorder="1" applyAlignment="1">
      <alignment vertical="center"/>
    </xf>
    <xf numFmtId="167" fontId="16" fillId="0" borderId="25" xfId="4" applyNumberFormat="1" applyFont="1" applyBorder="1" applyAlignment="1">
      <alignment horizontal="center" vertical="center"/>
    </xf>
    <xf numFmtId="165" fontId="10" fillId="0" borderId="53" xfId="4" applyNumberFormat="1" applyFont="1" applyBorder="1" applyAlignment="1">
      <alignment horizontal="center" vertical="center"/>
    </xf>
    <xf numFmtId="168" fontId="10" fillId="4" borderId="53" xfId="4" applyNumberFormat="1" applyFont="1" applyFill="1" applyBorder="1" applyAlignment="1">
      <alignment horizontal="center" vertical="center"/>
    </xf>
    <xf numFmtId="168" fontId="23" fillId="0" borderId="53" xfId="4" applyNumberFormat="1" applyFont="1" applyBorder="1" applyAlignment="1">
      <alignment horizontal="center" vertical="center"/>
    </xf>
    <xf numFmtId="168" fontId="10" fillId="0" borderId="53" xfId="4" applyNumberFormat="1" applyFont="1" applyBorder="1" applyAlignment="1">
      <alignment horizontal="center" vertical="center"/>
    </xf>
    <xf numFmtId="168" fontId="10" fillId="0" borderId="53" xfId="4" applyNumberFormat="1" applyFont="1" applyFill="1" applyBorder="1" applyAlignment="1">
      <alignment horizontal="center" vertical="center"/>
    </xf>
    <xf numFmtId="168" fontId="19" fillId="0" borderId="53" xfId="4" applyNumberFormat="1" applyFont="1" applyFill="1" applyBorder="1" applyAlignment="1">
      <alignment horizontal="center" vertical="center"/>
    </xf>
    <xf numFmtId="167" fontId="16" fillId="0" borderId="53" xfId="4" applyNumberFormat="1" applyFont="1" applyBorder="1" applyAlignment="1">
      <alignment horizontal="center" vertical="center"/>
    </xf>
    <xf numFmtId="167" fontId="23" fillId="0" borderId="53" xfId="4" applyNumberFormat="1" applyFont="1" applyBorder="1" applyAlignment="1">
      <alignment horizontal="center" vertical="center"/>
    </xf>
    <xf numFmtId="167" fontId="16" fillId="0" borderId="52" xfId="4" applyNumberFormat="1" applyFont="1" applyBorder="1" applyAlignment="1">
      <alignment horizontal="center" vertical="center" wrapText="1"/>
    </xf>
    <xf numFmtId="0" fontId="58" fillId="0" borderId="1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4" borderId="16" xfId="0" applyFont="1" applyFill="1" applyBorder="1" applyAlignment="1">
      <alignment vertical="center"/>
    </xf>
    <xf numFmtId="0" fontId="61" fillId="0" borderId="57" xfId="0" applyFont="1" applyBorder="1" applyAlignment="1">
      <alignment vertical="top"/>
    </xf>
    <xf numFmtId="0" fontId="61" fillId="0" borderId="0" xfId="0" applyFont="1" applyBorder="1" applyAlignment="1">
      <alignment vertical="top"/>
    </xf>
    <xf numFmtId="2" fontId="61" fillId="0" borderId="0" xfId="0" applyNumberFormat="1" applyFont="1" applyBorder="1" applyAlignment="1">
      <alignment horizontal="center" vertical="top"/>
    </xf>
    <xf numFmtId="2" fontId="59" fillId="0" borderId="54" xfId="0" applyNumberFormat="1" applyFont="1" applyBorder="1" applyAlignment="1">
      <alignment horizontal="center" vertical="top"/>
    </xf>
    <xf numFmtId="0" fontId="59" fillId="0" borderId="57" xfId="0" applyFont="1" applyBorder="1" applyAlignment="1">
      <alignment vertical="top"/>
    </xf>
    <xf numFmtId="0" fontId="60" fillId="0" borderId="0" xfId="0" applyFont="1" applyBorder="1" applyAlignment="1">
      <alignment vertical="top"/>
    </xf>
    <xf numFmtId="0" fontId="60" fillId="0" borderId="0" xfId="0" applyFont="1" applyBorder="1" applyAlignment="1">
      <alignment vertical="center" wrapText="1"/>
    </xf>
    <xf numFmtId="0" fontId="59" fillId="0" borderId="0" xfId="0" applyFont="1" applyBorder="1" applyAlignment="1">
      <alignment vertical="center" wrapText="1"/>
    </xf>
    <xf numFmtId="0" fontId="60" fillId="0" borderId="57" xfId="0" applyFont="1" applyBorder="1" applyAlignment="1">
      <alignment vertical="top"/>
    </xf>
    <xf numFmtId="0" fontId="61" fillId="0" borderId="56" xfId="0" applyFont="1" applyBorder="1" applyAlignment="1">
      <alignment vertical="top"/>
    </xf>
    <xf numFmtId="0" fontId="60" fillId="0" borderId="56" xfId="0" applyFont="1" applyBorder="1" applyAlignment="1">
      <alignment vertical="top"/>
    </xf>
    <xf numFmtId="0" fontId="60" fillId="0" borderId="56" xfId="0" applyFont="1" applyBorder="1" applyAlignment="1">
      <alignment horizontal="left" vertical="center"/>
    </xf>
    <xf numFmtId="9" fontId="0" fillId="0" borderId="0" xfId="57" applyFont="1" applyAlignment="1">
      <alignment horizontal="center" vertical="top" wrapText="1"/>
    </xf>
    <xf numFmtId="0" fontId="10" fillId="4" borderId="10" xfId="0" applyFont="1" applyFill="1" applyBorder="1" applyAlignment="1">
      <alignment vertical="center"/>
    </xf>
    <xf numFmtId="0" fontId="16" fillId="0" borderId="17" xfId="0" applyFont="1" applyBorder="1" applyAlignment="1">
      <alignment horizontal="right" vertical="center" shrinkToFit="1"/>
    </xf>
    <xf numFmtId="0" fontId="16" fillId="0" borderId="10" xfId="0" applyFont="1" applyBorder="1" applyAlignment="1">
      <alignment horizontal="right" vertical="center" shrinkToFit="1"/>
    </xf>
    <xf numFmtId="0" fontId="16" fillId="0" borderId="16" xfId="0" applyFont="1" applyBorder="1" applyAlignment="1">
      <alignment horizontal="right" vertical="center" shrinkToFit="1"/>
    </xf>
    <xf numFmtId="0" fontId="18" fillId="0" borderId="17" xfId="0" applyFont="1" applyBorder="1" applyAlignment="1">
      <alignment horizontal="left" vertical="center"/>
    </xf>
    <xf numFmtId="0" fontId="11" fillId="0" borderId="10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6" fillId="0" borderId="17" xfId="0" applyFont="1" applyBorder="1" applyAlignment="1">
      <alignment horizontal="right" vertical="center"/>
    </xf>
    <xf numFmtId="0" fontId="16" fillId="0" borderId="10" xfId="0" applyFont="1" applyBorder="1" applyAlignment="1">
      <alignment horizontal="right" vertical="center"/>
    </xf>
    <xf numFmtId="0" fontId="16" fillId="0" borderId="16" xfId="0" applyFont="1" applyBorder="1" applyAlignment="1">
      <alignment horizontal="right" vertical="center"/>
    </xf>
    <xf numFmtId="0" fontId="11" fillId="0" borderId="10" xfId="0" applyFont="1" applyBorder="1" applyAlignment="1">
      <alignment horizontal="left" vertical="center"/>
    </xf>
    <xf numFmtId="0" fontId="10" fillId="4" borderId="17" xfId="0" applyFont="1" applyFill="1" applyBorder="1" applyAlignment="1">
      <alignment horizontal="left" vertical="center"/>
    </xf>
    <xf numFmtId="0" fontId="16" fillId="0" borderId="17" xfId="0" applyFont="1" applyBorder="1" applyAlignment="1">
      <alignment horizontal="right" vertical="center" shrinkToFit="1"/>
    </xf>
    <xf numFmtId="0" fontId="16" fillId="0" borderId="10" xfId="0" applyFont="1" applyBorder="1" applyAlignment="1">
      <alignment horizontal="right" vertical="center" shrinkToFit="1"/>
    </xf>
    <xf numFmtId="0" fontId="16" fillId="0" borderId="16" xfId="0" applyFont="1" applyBorder="1" applyAlignment="1">
      <alignment horizontal="right" vertical="center" shrinkToFit="1"/>
    </xf>
    <xf numFmtId="0" fontId="11" fillId="0" borderId="5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6" fillId="0" borderId="17" xfId="0" applyFont="1" applyBorder="1" applyAlignment="1">
      <alignment horizontal="right" vertical="center" shrinkToFit="1"/>
    </xf>
    <xf numFmtId="0" fontId="16" fillId="0" borderId="10" xfId="0" applyFont="1" applyBorder="1" applyAlignment="1">
      <alignment horizontal="right" vertical="center" shrinkToFit="1"/>
    </xf>
    <xf numFmtId="0" fontId="16" fillId="0" borderId="16" xfId="0" applyFont="1" applyBorder="1" applyAlignment="1">
      <alignment horizontal="right" vertical="center" shrinkToFit="1"/>
    </xf>
    <xf numFmtId="0" fontId="16" fillId="0" borderId="17" xfId="0" applyFont="1" applyBorder="1" applyAlignment="1">
      <alignment horizontal="right" vertical="center" shrinkToFit="1"/>
    </xf>
    <xf numFmtId="0" fontId="16" fillId="0" borderId="10" xfId="0" applyFont="1" applyBorder="1" applyAlignment="1">
      <alignment horizontal="right" vertical="center" shrinkToFit="1"/>
    </xf>
    <xf numFmtId="0" fontId="16" fillId="0" borderId="16" xfId="0" applyFont="1" applyBorder="1" applyAlignment="1">
      <alignment horizontal="right" vertical="center" shrinkToFit="1"/>
    </xf>
    <xf numFmtId="0" fontId="11" fillId="0" borderId="16" xfId="0" applyFont="1" applyBorder="1" applyAlignment="1">
      <alignment vertical="center"/>
    </xf>
    <xf numFmtId="0" fontId="11" fillId="0" borderId="10" xfId="0" applyFont="1" applyBorder="1" applyAlignment="1">
      <alignment horizontal="left" vertical="center"/>
    </xf>
    <xf numFmtId="0" fontId="16" fillId="0" borderId="17" xfId="0" applyFont="1" applyBorder="1" applyAlignment="1">
      <alignment horizontal="right" vertical="center"/>
    </xf>
    <xf numFmtId="0" fontId="16" fillId="0" borderId="10" xfId="0" applyFont="1" applyBorder="1" applyAlignment="1">
      <alignment horizontal="right" vertical="center"/>
    </xf>
    <xf numFmtId="0" fontId="16" fillId="0" borderId="16" xfId="0" applyFont="1" applyBorder="1" applyAlignment="1">
      <alignment horizontal="right" vertical="center"/>
    </xf>
    <xf numFmtId="0" fontId="18" fillId="0" borderId="17" xfId="0" applyFont="1" applyBorder="1" applyAlignment="1">
      <alignment horizontal="left" vertical="center"/>
    </xf>
    <xf numFmtId="0" fontId="18" fillId="0" borderId="17" xfId="0" applyFont="1" applyBorder="1" applyAlignment="1">
      <alignment horizontal="left" vertical="center"/>
    </xf>
    <xf numFmtId="0" fontId="11" fillId="0" borderId="16" xfId="0" applyFont="1" applyBorder="1" applyAlignment="1">
      <alignment vertical="center"/>
    </xf>
    <xf numFmtId="0" fontId="16" fillId="0" borderId="17" xfId="0" applyFont="1" applyBorder="1" applyAlignment="1">
      <alignment horizontal="right" vertical="center" shrinkToFit="1"/>
    </xf>
    <xf numFmtId="0" fontId="16" fillId="0" borderId="10" xfId="0" applyFont="1" applyBorder="1" applyAlignment="1">
      <alignment horizontal="right" vertical="center" shrinkToFit="1"/>
    </xf>
    <xf numFmtId="0" fontId="16" fillId="0" borderId="16" xfId="0" applyFont="1" applyBorder="1" applyAlignment="1">
      <alignment horizontal="right" vertical="center" shrinkToFit="1"/>
    </xf>
    <xf numFmtId="0" fontId="16" fillId="0" borderId="17" xfId="0" applyFont="1" applyBorder="1" applyAlignment="1">
      <alignment horizontal="right" vertical="center"/>
    </xf>
    <xf numFmtId="0" fontId="16" fillId="0" borderId="10" xfId="0" applyFont="1" applyBorder="1" applyAlignment="1">
      <alignment horizontal="right" vertical="center"/>
    </xf>
    <xf numFmtId="0" fontId="16" fillId="0" borderId="16" xfId="0" applyFont="1" applyBorder="1" applyAlignment="1">
      <alignment horizontal="right" vertical="center"/>
    </xf>
    <xf numFmtId="0" fontId="11" fillId="0" borderId="10" xfId="0" applyFont="1" applyBorder="1" applyAlignment="1">
      <alignment horizontal="left" vertical="center"/>
    </xf>
    <xf numFmtId="0" fontId="18" fillId="0" borderId="17" xfId="0" applyFont="1" applyBorder="1" applyAlignment="1">
      <alignment horizontal="left" vertical="center"/>
    </xf>
    <xf numFmtId="0" fontId="11" fillId="0" borderId="10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0" fillId="0" borderId="17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10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4" borderId="17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vertical="center"/>
    </xf>
    <xf numFmtId="0" fontId="10" fillId="4" borderId="16" xfId="0" applyFont="1" applyFill="1" applyBorder="1" applyAlignment="1">
      <alignment vertical="center"/>
    </xf>
    <xf numFmtId="0" fontId="16" fillId="0" borderId="17" xfId="0" applyFont="1" applyBorder="1" applyAlignment="1">
      <alignment horizontal="right" vertical="center"/>
    </xf>
    <xf numFmtId="0" fontId="16" fillId="0" borderId="10" xfId="0" applyFont="1" applyBorder="1" applyAlignment="1">
      <alignment horizontal="right" vertical="center"/>
    </xf>
    <xf numFmtId="0" fontId="16" fillId="0" borderId="16" xfId="0" applyFont="1" applyBorder="1" applyAlignment="1">
      <alignment horizontal="right" vertical="center"/>
    </xf>
    <xf numFmtId="43" fontId="10" fillId="0" borderId="66" xfId="2" applyFont="1" applyBorder="1" applyAlignment="1">
      <alignment vertical="center"/>
    </xf>
    <xf numFmtId="43" fontId="3" fillId="0" borderId="5" xfId="2" applyFont="1" applyFill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0" fillId="4" borderId="17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vertical="center"/>
    </xf>
    <xf numFmtId="0" fontId="10" fillId="4" borderId="16" xfId="0" applyFont="1" applyFill="1" applyBorder="1" applyAlignment="1">
      <alignment vertical="center"/>
    </xf>
    <xf numFmtId="0" fontId="10" fillId="0" borderId="17" xfId="0" applyFont="1" applyBorder="1" applyAlignment="1">
      <alignment horizontal="left" vertical="center"/>
    </xf>
    <xf numFmtId="0" fontId="10" fillId="0" borderId="10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4" borderId="17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6" fillId="0" borderId="17" xfId="0" applyFont="1" applyBorder="1" applyAlignment="1">
      <alignment horizontal="right" vertical="center" shrinkToFit="1"/>
    </xf>
    <xf numFmtId="0" fontId="16" fillId="0" borderId="10" xfId="0" applyFont="1" applyBorder="1" applyAlignment="1">
      <alignment horizontal="right" vertical="center" shrinkToFit="1"/>
    </xf>
    <xf numFmtId="0" fontId="16" fillId="0" borderId="16" xfId="0" applyFont="1" applyBorder="1" applyAlignment="1">
      <alignment horizontal="right" vertical="center" shrinkToFit="1"/>
    </xf>
    <xf numFmtId="0" fontId="18" fillId="0" borderId="17" xfId="0" applyFont="1" applyBorder="1" applyAlignment="1">
      <alignment horizontal="left" vertical="center"/>
    </xf>
    <xf numFmtId="0" fontId="61" fillId="0" borderId="0" xfId="0" applyFont="1" applyBorder="1" applyAlignment="1">
      <alignment horizontal="center" vertical="top"/>
    </xf>
    <xf numFmtId="0" fontId="10" fillId="0" borderId="10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7" fillId="0" borderId="17" xfId="0" applyFont="1" applyBorder="1" applyAlignment="1">
      <alignment horizontal="right" vertical="center"/>
    </xf>
    <xf numFmtId="0" fontId="17" fillId="0" borderId="10" xfId="0" applyFont="1" applyBorder="1" applyAlignment="1">
      <alignment horizontal="right" vertical="center"/>
    </xf>
    <xf numFmtId="0" fontId="17" fillId="0" borderId="16" xfId="0" applyFont="1" applyBorder="1" applyAlignment="1">
      <alignment horizontal="right" vertical="center"/>
    </xf>
    <xf numFmtId="0" fontId="11" fillId="0" borderId="10" xfId="0" applyFont="1" applyBorder="1" applyAlignment="1">
      <alignment horizontal="left" vertical="center"/>
    </xf>
    <xf numFmtId="0" fontId="16" fillId="0" borderId="17" xfId="0" applyFont="1" applyBorder="1" applyAlignment="1">
      <alignment horizontal="right" vertical="center"/>
    </xf>
    <xf numFmtId="0" fontId="16" fillId="0" borderId="10" xfId="0" applyFont="1" applyBorder="1" applyAlignment="1">
      <alignment horizontal="right" vertical="center"/>
    </xf>
    <xf numFmtId="0" fontId="16" fillId="0" borderId="16" xfId="0" applyFont="1" applyBorder="1" applyAlignment="1">
      <alignment horizontal="right" vertical="center"/>
    </xf>
    <xf numFmtId="2" fontId="62" fillId="0" borderId="0" xfId="0" applyNumberFormat="1" applyFont="1" applyBorder="1" applyAlignment="1">
      <alignment horizontal="center" vertical="top"/>
    </xf>
    <xf numFmtId="0" fontId="1" fillId="3" borderId="66" xfId="0" applyFont="1" applyFill="1" applyBorder="1"/>
    <xf numFmtId="0" fontId="1" fillId="3" borderId="11" xfId="0" applyFont="1" applyFill="1" applyBorder="1"/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/>
    <xf numFmtId="0" fontId="0" fillId="0" borderId="58" xfId="0" applyBorder="1"/>
    <xf numFmtId="0" fontId="0" fillId="0" borderId="32" xfId="0" applyBorder="1"/>
    <xf numFmtId="0" fontId="0" fillId="0" borderId="18" xfId="0" applyBorder="1"/>
    <xf numFmtId="0" fontId="0" fillId="0" borderId="55" xfId="0" applyBorder="1"/>
    <xf numFmtId="0" fontId="0" fillId="0" borderId="59" xfId="0" applyBorder="1" applyAlignment="1">
      <alignment wrapText="1"/>
    </xf>
    <xf numFmtId="169" fontId="0" fillId="0" borderId="62" xfId="0" quotePrefix="1" applyNumberFormat="1" applyBorder="1"/>
    <xf numFmtId="170" fontId="65" fillId="0" borderId="55" xfId="0" applyNumberFormat="1" applyFont="1" applyBorder="1"/>
    <xf numFmtId="170" fontId="64" fillId="0" borderId="55" xfId="0" applyNumberFormat="1" applyFont="1" applyBorder="1"/>
    <xf numFmtId="0" fontId="0" fillId="0" borderId="62" xfId="0" applyBorder="1" applyAlignment="1">
      <alignment wrapText="1"/>
    </xf>
    <xf numFmtId="0" fontId="0" fillId="0" borderId="32" xfId="0" applyBorder="1" applyAlignment="1">
      <alignment wrapText="1"/>
    </xf>
    <xf numFmtId="169" fontId="0" fillId="0" borderId="18" xfId="0" applyNumberFormat="1" applyBorder="1"/>
    <xf numFmtId="169" fontId="0" fillId="0" borderId="62" xfId="0" applyNumberFormat="1" applyBorder="1"/>
    <xf numFmtId="0" fontId="0" fillId="0" borderId="62" xfId="0" applyBorder="1"/>
    <xf numFmtId="0" fontId="0" fillId="0" borderId="62" xfId="0" applyBorder="1" applyAlignment="1">
      <alignment vertical="center" wrapText="1"/>
    </xf>
    <xf numFmtId="169" fontId="1" fillId="0" borderId="62" xfId="0" applyNumberFormat="1" applyFont="1" applyBorder="1"/>
    <xf numFmtId="0" fontId="0" fillId="0" borderId="59" xfId="0" applyBorder="1"/>
    <xf numFmtId="0" fontId="0" fillId="0" borderId="57" xfId="0" applyBorder="1"/>
    <xf numFmtId="0" fontId="0" fillId="0" borderId="54" xfId="0" applyBorder="1" applyAlignment="1">
      <alignment wrapText="1"/>
    </xf>
    <xf numFmtId="169" fontId="0" fillId="0" borderId="65" xfId="0" applyNumberFormat="1" applyBorder="1"/>
    <xf numFmtId="0" fontId="0" fillId="0" borderId="54" xfId="0" applyBorder="1"/>
    <xf numFmtId="0" fontId="0" fillId="0" borderId="65" xfId="0" applyBorder="1"/>
    <xf numFmtId="169" fontId="0" fillId="0" borderId="0" xfId="0" applyNumberFormat="1"/>
    <xf numFmtId="0" fontId="0" fillId="0" borderId="66" xfId="0" applyBorder="1"/>
    <xf numFmtId="0" fontId="0" fillId="0" borderId="10" xfId="0" applyBorder="1" applyAlignment="1">
      <alignment horizontal="left" indent="1"/>
    </xf>
    <xf numFmtId="169" fontId="1" fillId="0" borderId="10" xfId="0" applyNumberFormat="1" applyFont="1" applyBorder="1"/>
    <xf numFmtId="0" fontId="0" fillId="0" borderId="10" xfId="0" applyBorder="1"/>
    <xf numFmtId="0" fontId="0" fillId="0" borderId="11" xfId="0" applyBorder="1"/>
    <xf numFmtId="0" fontId="61" fillId="0" borderId="0" xfId="0" applyFont="1" applyBorder="1" applyAlignment="1">
      <alignment horizontal="center" vertical="top"/>
    </xf>
    <xf numFmtId="2" fontId="59" fillId="0" borderId="0" xfId="0" applyNumberFormat="1" applyFont="1" applyBorder="1" applyAlignment="1">
      <alignment horizontal="center" vertical="top"/>
    </xf>
    <xf numFmtId="0" fontId="60" fillId="0" borderId="0" xfId="0" applyFont="1" applyBorder="1" applyAlignment="1">
      <alignment horizontal="left" vertical="center"/>
    </xf>
    <xf numFmtId="0" fontId="61" fillId="0" borderId="0" xfId="0" applyNumberFormat="1" applyFont="1" applyBorder="1" applyAlignment="1">
      <alignment horizontal="center" vertical="top"/>
    </xf>
    <xf numFmtId="0" fontId="1" fillId="3" borderId="66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169" fontId="1" fillId="0" borderId="57" xfId="0" quotePrefix="1" applyNumberFormat="1" applyFont="1" applyBorder="1" applyAlignment="1">
      <alignment horizontal="center" vertical="center" wrapText="1"/>
    </xf>
    <xf numFmtId="169" fontId="1" fillId="0" borderId="54" xfId="0" quotePrefix="1" applyNumberFormat="1" applyFont="1" applyBorder="1" applyAlignment="1">
      <alignment horizontal="center" vertical="center" wrapText="1"/>
    </xf>
    <xf numFmtId="169" fontId="1" fillId="0" borderId="55" xfId="0" quotePrefix="1" applyNumberFormat="1" applyFont="1" applyBorder="1" applyAlignment="1">
      <alignment horizontal="center" vertical="center" wrapText="1"/>
    </xf>
    <xf numFmtId="169" fontId="1" fillId="0" borderId="59" xfId="0" quotePrefix="1" applyNumberFormat="1" applyFont="1" applyBorder="1" applyAlignment="1">
      <alignment horizontal="center" vertical="center" wrapText="1"/>
    </xf>
    <xf numFmtId="0" fontId="0" fillId="0" borderId="32" xfId="0" applyBorder="1" applyAlignment="1">
      <alignment horizontal="center" wrapText="1"/>
    </xf>
    <xf numFmtId="0" fontId="0" fillId="0" borderId="59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62" xfId="0" applyBorder="1" applyAlignment="1">
      <alignment horizontal="center" wrapText="1"/>
    </xf>
    <xf numFmtId="0" fontId="0" fillId="0" borderId="58" xfId="0" applyBorder="1" applyAlignment="1">
      <alignment horizontal="center"/>
    </xf>
    <xf numFmtId="0" fontId="0" fillId="0" borderId="32" xfId="0" applyBorder="1" applyAlignment="1">
      <alignment horizontal="center"/>
    </xf>
    <xf numFmtId="0" fontId="61" fillId="0" borderId="58" xfId="0" applyFont="1" applyBorder="1" applyAlignment="1">
      <alignment horizontal="center" vertical="top"/>
    </xf>
    <xf numFmtId="0" fontId="61" fillId="0" borderId="31" xfId="0" applyFont="1" applyBorder="1" applyAlignment="1">
      <alignment horizontal="center" vertical="top"/>
    </xf>
    <xf numFmtId="0" fontId="61" fillId="0" borderId="32" xfId="0" applyFont="1" applyBorder="1" applyAlignment="1">
      <alignment horizontal="center" vertical="top"/>
    </xf>
    <xf numFmtId="0" fontId="61" fillId="0" borderId="57" xfId="0" applyFont="1" applyBorder="1" applyAlignment="1">
      <alignment horizontal="center" vertical="top"/>
    </xf>
    <xf numFmtId="0" fontId="61" fillId="0" borderId="0" xfId="0" applyFont="1" applyBorder="1" applyAlignment="1">
      <alignment horizontal="center" vertical="top"/>
    </xf>
    <xf numFmtId="0" fontId="61" fillId="0" borderId="54" xfId="0" applyFont="1" applyBorder="1" applyAlignment="1">
      <alignment horizontal="center" vertical="top"/>
    </xf>
    <xf numFmtId="0" fontId="61" fillId="0" borderId="55" xfId="0" applyFont="1" applyBorder="1" applyAlignment="1">
      <alignment horizontal="center" vertical="top"/>
    </xf>
    <xf numFmtId="0" fontId="61" fillId="0" borderId="56" xfId="0" applyFont="1" applyBorder="1" applyAlignment="1">
      <alignment horizontal="center" vertical="top"/>
    </xf>
    <xf numFmtId="0" fontId="61" fillId="0" borderId="59" xfId="0" applyFont="1" applyBorder="1" applyAlignment="1">
      <alignment horizontal="center" vertical="top"/>
    </xf>
    <xf numFmtId="15" fontId="60" fillId="0" borderId="0" xfId="0" applyNumberFormat="1" applyFont="1" applyBorder="1" applyAlignment="1">
      <alignment horizontal="center" vertical="center" wrapText="1"/>
    </xf>
    <xf numFmtId="0" fontId="60" fillId="0" borderId="54" xfId="0" applyFont="1" applyBorder="1" applyAlignment="1">
      <alignment horizontal="center" vertical="center" wrapText="1"/>
    </xf>
    <xf numFmtId="2" fontId="62" fillId="0" borderId="0" xfId="0" applyNumberFormat="1" applyFont="1" applyBorder="1" applyAlignment="1">
      <alignment horizontal="center" vertical="top"/>
    </xf>
    <xf numFmtId="2" fontId="62" fillId="0" borderId="54" xfId="0" applyNumberFormat="1" applyFont="1" applyBorder="1" applyAlignment="1">
      <alignment horizontal="center" vertical="top"/>
    </xf>
    <xf numFmtId="2" fontId="2" fillId="3" borderId="5" xfId="0" applyNumberFormat="1" applyFont="1" applyFill="1" applyBorder="1" applyAlignment="1">
      <alignment horizontal="center" vertical="center" wrapText="1"/>
    </xf>
    <xf numFmtId="0" fontId="2" fillId="3" borderId="64" xfId="0" applyFont="1" applyFill="1" applyBorder="1" applyAlignment="1">
      <alignment horizontal="center" vertical="center"/>
    </xf>
    <xf numFmtId="0" fontId="35" fillId="0" borderId="64" xfId="0" applyFont="1" applyBorder="1" applyAlignment="1">
      <alignment horizontal="center" vertical="center"/>
    </xf>
    <xf numFmtId="0" fontId="2" fillId="3" borderId="65" xfId="0" applyFont="1" applyFill="1" applyBorder="1" applyAlignment="1">
      <alignment horizontal="center" vertical="center" wrapText="1"/>
    </xf>
    <xf numFmtId="0" fontId="35" fillId="0" borderId="65" xfId="0" applyFont="1" applyBorder="1" applyAlignment="1">
      <alignment horizontal="center" vertical="center"/>
    </xf>
    <xf numFmtId="0" fontId="16" fillId="0" borderId="58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57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54" xfId="0" applyFont="1" applyBorder="1" applyAlignment="1">
      <alignment horizontal="center" vertical="center"/>
    </xf>
    <xf numFmtId="0" fontId="16" fillId="0" borderId="55" xfId="0" applyFont="1" applyBorder="1" applyAlignment="1">
      <alignment horizontal="center" vertical="center"/>
    </xf>
    <xf numFmtId="0" fontId="16" fillId="0" borderId="56" xfId="0" applyFont="1" applyBorder="1" applyAlignment="1">
      <alignment horizontal="center" vertical="center"/>
    </xf>
    <xf numFmtId="0" fontId="16" fillId="0" borderId="59" xfId="0" applyFont="1" applyBorder="1" applyAlignment="1">
      <alignment horizontal="center" vertical="center"/>
    </xf>
    <xf numFmtId="0" fontId="63" fillId="0" borderId="57" xfId="0" applyFont="1" applyBorder="1" applyAlignment="1">
      <alignment horizontal="center" vertical="center"/>
    </xf>
    <xf numFmtId="0" fontId="63" fillId="0" borderId="0" xfId="0" applyFont="1" applyBorder="1" applyAlignment="1">
      <alignment horizontal="center" vertical="center"/>
    </xf>
    <xf numFmtId="0" fontId="63" fillId="0" borderId="54" xfId="0" applyFont="1" applyBorder="1" applyAlignment="1">
      <alignment horizontal="center" vertical="center"/>
    </xf>
    <xf numFmtId="0" fontId="63" fillId="5" borderId="57" xfId="0" applyFont="1" applyFill="1" applyBorder="1" applyAlignment="1">
      <alignment horizontal="center" vertical="center"/>
    </xf>
    <xf numFmtId="0" fontId="63" fillId="5" borderId="0" xfId="0" applyFont="1" applyFill="1" applyBorder="1" applyAlignment="1">
      <alignment horizontal="center" vertical="center"/>
    </xf>
    <xf numFmtId="0" fontId="63" fillId="5" borderId="5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 wrapText="1"/>
    </xf>
    <xf numFmtId="0" fontId="18" fillId="0" borderId="10" xfId="0" applyFont="1" applyFill="1" applyBorder="1" applyAlignment="1">
      <alignment horizontal="left" vertical="center" wrapText="1"/>
    </xf>
    <xf numFmtId="0" fontId="18" fillId="0" borderId="16" xfId="0" applyFont="1" applyFill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/>
    </xf>
    <xf numFmtId="0" fontId="11" fillId="0" borderId="10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0" fillId="4" borderId="17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2" fillId="3" borderId="62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2" fontId="2" fillId="3" borderId="62" xfId="0" applyNumberFormat="1" applyFont="1" applyFill="1" applyBorder="1" applyAlignment="1">
      <alignment horizontal="center" vertical="center" wrapText="1"/>
    </xf>
    <xf numFmtId="2" fontId="2" fillId="3" borderId="18" xfId="0" applyNumberFormat="1" applyFont="1" applyFill="1" applyBorder="1" applyAlignment="1">
      <alignment horizontal="center" vertical="center" wrapText="1"/>
    </xf>
    <xf numFmtId="2" fontId="2" fillId="3" borderId="63" xfId="0" applyNumberFormat="1" applyFont="1" applyFill="1" applyBorder="1" applyAlignment="1">
      <alignment horizontal="center" vertical="center" wrapText="1"/>
    </xf>
    <xf numFmtId="2" fontId="2" fillId="3" borderId="67" xfId="0" applyNumberFormat="1" applyFont="1" applyFill="1" applyBorder="1" applyAlignment="1">
      <alignment horizontal="center" vertical="center" wrapText="1"/>
    </xf>
    <xf numFmtId="0" fontId="35" fillId="0" borderId="30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/>
    </xf>
    <xf numFmtId="2" fontId="2" fillId="3" borderId="8" xfId="0" applyNumberFormat="1" applyFont="1" applyFill="1" applyBorder="1" applyAlignment="1">
      <alignment horizontal="center" vertical="center" wrapText="1"/>
    </xf>
    <xf numFmtId="2" fontId="2" fillId="3" borderId="9" xfId="0" applyNumberFormat="1" applyFont="1" applyFill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/>
    </xf>
    <xf numFmtId="0" fontId="28" fillId="0" borderId="34" xfId="0" applyFont="1" applyBorder="1" applyAlignment="1">
      <alignment horizontal="center" vertical="center"/>
    </xf>
    <xf numFmtId="0" fontId="60" fillId="0" borderId="0" xfId="0" applyFont="1" applyBorder="1" applyAlignment="1">
      <alignment horizontal="center" vertical="center" wrapText="1"/>
    </xf>
    <xf numFmtId="0" fontId="35" fillId="0" borderId="28" xfId="0" applyFont="1" applyBorder="1" applyAlignment="1">
      <alignment horizontal="center" vertical="center"/>
    </xf>
    <xf numFmtId="0" fontId="2" fillId="3" borderId="61" xfId="0" applyFont="1" applyFill="1" applyBorder="1" applyAlignment="1">
      <alignment horizontal="center" vertical="center" wrapText="1"/>
    </xf>
    <xf numFmtId="0" fontId="2" fillId="3" borderId="6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16" fillId="0" borderId="17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16" fillId="0" borderId="17" xfId="0" applyFont="1" applyBorder="1" applyAlignment="1">
      <alignment horizontal="right" vertical="center" shrinkToFit="1"/>
    </xf>
    <xf numFmtId="0" fontId="16" fillId="0" borderId="10" xfId="0" applyFont="1" applyBorder="1" applyAlignment="1">
      <alignment horizontal="right" vertical="center" shrinkToFit="1"/>
    </xf>
    <xf numFmtId="0" fontId="16" fillId="0" borderId="16" xfId="0" applyFont="1" applyBorder="1" applyAlignment="1">
      <alignment horizontal="right" vertical="center" shrinkToFit="1"/>
    </xf>
    <xf numFmtId="49" fontId="60" fillId="0" borderId="0" xfId="0" applyNumberFormat="1" applyFont="1" applyBorder="1" applyAlignment="1">
      <alignment horizontal="center" vertical="top"/>
    </xf>
    <xf numFmtId="0" fontId="10" fillId="0" borderId="17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2" fillId="3" borderId="60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16" fillId="0" borderId="24" xfId="0" applyFont="1" applyBorder="1" applyAlignment="1">
      <alignment horizontal="left" vertical="center"/>
    </xf>
    <xf numFmtId="0" fontId="16" fillId="0" borderId="49" xfId="0" applyFont="1" applyBorder="1" applyAlignment="1">
      <alignment vertical="center"/>
    </xf>
    <xf numFmtId="0" fontId="16" fillId="0" borderId="50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4" borderId="17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vertical="center"/>
    </xf>
    <xf numFmtId="0" fontId="10" fillId="4" borderId="16" xfId="0" applyFont="1" applyFill="1" applyBorder="1" applyAlignment="1">
      <alignment vertical="center"/>
    </xf>
    <xf numFmtId="0" fontId="17" fillId="0" borderId="17" xfId="0" applyFont="1" applyBorder="1" applyAlignment="1">
      <alignment horizontal="right" vertical="center"/>
    </xf>
    <xf numFmtId="0" fontId="17" fillId="0" borderId="10" xfId="0" applyFont="1" applyBorder="1" applyAlignment="1">
      <alignment horizontal="right" vertical="center"/>
    </xf>
    <xf numFmtId="0" fontId="17" fillId="0" borderId="16" xfId="0" applyFont="1" applyBorder="1" applyAlignment="1">
      <alignment horizontal="right" vertical="center"/>
    </xf>
    <xf numFmtId="0" fontId="19" fillId="0" borderId="17" xfId="0" applyFont="1" applyBorder="1" applyAlignment="1">
      <alignment horizontal="left" vertical="center"/>
    </xf>
    <xf numFmtId="0" fontId="56" fillId="0" borderId="10" xfId="0" applyFont="1" applyBorder="1" applyAlignment="1">
      <alignment vertical="center"/>
    </xf>
    <xf numFmtId="0" fontId="56" fillId="0" borderId="16" xfId="0" applyFont="1" applyBorder="1" applyAlignment="1">
      <alignment vertical="center"/>
    </xf>
    <xf numFmtId="0" fontId="23" fillId="0" borderId="17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6" fillId="0" borderId="17" xfId="0" applyFont="1" applyBorder="1" applyAlignment="1">
      <alignment horizontal="right" vertical="center"/>
    </xf>
    <xf numFmtId="0" fontId="16" fillId="0" borderId="10" xfId="0" applyFont="1" applyBorder="1" applyAlignment="1">
      <alignment horizontal="right" vertical="center"/>
    </xf>
    <xf numFmtId="0" fontId="16" fillId="0" borderId="16" xfId="0" applyFont="1" applyBorder="1" applyAlignment="1">
      <alignment horizontal="right" vertical="center"/>
    </xf>
    <xf numFmtId="0" fontId="18" fillId="0" borderId="66" xfId="0" applyFont="1" applyBorder="1" applyAlignment="1">
      <alignment horizontal="left" vertical="center"/>
    </xf>
    <xf numFmtId="0" fontId="11" fillId="0" borderId="10" xfId="0" applyFont="1" applyBorder="1" applyAlignment="1">
      <alignment horizontal="right" vertical="center"/>
    </xf>
    <xf numFmtId="0" fontId="11" fillId="0" borderId="16" xfId="0" applyFont="1" applyBorder="1" applyAlignment="1">
      <alignment horizontal="right" vertical="center"/>
    </xf>
    <xf numFmtId="0" fontId="11" fillId="0" borderId="66" xfId="0" applyFont="1" applyBorder="1" applyAlignment="1">
      <alignment horizontal="left" vertical="center"/>
    </xf>
    <xf numFmtId="168" fontId="29" fillId="0" borderId="0" xfId="4" applyNumberFormat="1" applyFont="1" applyBorder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25" fillId="0" borderId="17" xfId="0" applyFont="1" applyBorder="1" applyAlignment="1">
      <alignment horizontal="left" vertical="center"/>
    </xf>
    <xf numFmtId="0" fontId="26" fillId="0" borderId="10" xfId="0" applyFont="1" applyBorder="1" applyAlignment="1">
      <alignment vertical="center"/>
    </xf>
    <xf numFmtId="0" fontId="26" fillId="0" borderId="16" xfId="0" applyFont="1" applyBorder="1" applyAlignment="1">
      <alignment vertical="center"/>
    </xf>
    <xf numFmtId="0" fontId="27" fillId="0" borderId="17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8" fillId="0" borderId="35" xfId="0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16" fillId="0" borderId="12" xfId="0" applyFont="1" applyBorder="1" applyAlignment="1">
      <alignment horizontal="right" vertical="center" wrapText="1"/>
    </xf>
    <xf numFmtId="0" fontId="33" fillId="0" borderId="13" xfId="0" applyFont="1" applyBorder="1" applyAlignment="1">
      <alignment horizontal="right" vertical="center" wrapText="1"/>
    </xf>
    <xf numFmtId="0" fontId="33" fillId="0" borderId="14" xfId="0" applyFont="1" applyBorder="1" applyAlignment="1">
      <alignment horizontal="right" vertical="center" wrapText="1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center"/>
    </xf>
    <xf numFmtId="168" fontId="31" fillId="0" borderId="0" xfId="4" applyNumberFormat="1" applyFont="1" applyBorder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11" fillId="0" borderId="10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60" fillId="0" borderId="0" xfId="0" applyFont="1" applyBorder="1" applyAlignment="1">
      <alignment horizontal="center" vertical="center"/>
    </xf>
    <xf numFmtId="0" fontId="18" fillId="0" borderId="4" xfId="0" applyFont="1" applyFill="1" applyBorder="1" applyAlignment="1">
      <alignment horizontal="left"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11" fillId="0" borderId="4" xfId="0" applyFont="1" applyFill="1" applyBorder="1" applyAlignment="1">
      <alignment horizontal="left" vertical="center"/>
    </xf>
    <xf numFmtId="0" fontId="16" fillId="0" borderId="4" xfId="0" applyFont="1" applyFill="1" applyBorder="1" applyAlignment="1">
      <alignment horizontal="right" vertical="center"/>
    </xf>
    <xf numFmtId="0" fontId="16" fillId="0" borderId="4" xfId="0" applyFont="1" applyFill="1" applyBorder="1" applyAlignment="1">
      <alignment horizontal="left" vertical="center"/>
    </xf>
    <xf numFmtId="0" fontId="18" fillId="0" borderId="17" xfId="0" applyFont="1" applyFill="1" applyBorder="1" applyAlignment="1">
      <alignment horizontal="left" vertical="center"/>
    </xf>
    <xf numFmtId="0" fontId="0" fillId="0" borderId="10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10" fillId="0" borderId="4" xfId="0" applyFont="1" applyFill="1" applyBorder="1" applyAlignment="1">
      <alignment horizontal="left" vertical="center"/>
    </xf>
    <xf numFmtId="0" fontId="10" fillId="0" borderId="17" xfId="0" applyFont="1" applyFill="1" applyBorder="1" applyAlignment="1">
      <alignment horizontal="left" vertical="center"/>
    </xf>
    <xf numFmtId="0" fontId="16" fillId="0" borderId="4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0" fillId="0" borderId="17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3" borderId="12" xfId="0" applyFont="1" applyFill="1" applyBorder="1" applyAlignment="1">
      <alignment horizontal="center" vertical="top"/>
    </xf>
    <xf numFmtId="0" fontId="7" fillId="3" borderId="13" xfId="0" applyFont="1" applyFill="1" applyBorder="1" applyAlignment="1">
      <alignment horizontal="center" vertical="top"/>
    </xf>
    <xf numFmtId="0" fontId="7" fillId="3" borderId="14" xfId="0" applyFont="1" applyFill="1" applyBorder="1" applyAlignment="1">
      <alignment horizontal="center" vertical="top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7" fillId="0" borderId="15" xfId="0" applyFont="1" applyBorder="1" applyAlignment="1">
      <alignment horizontal="left"/>
    </xf>
    <xf numFmtId="0" fontId="13" fillId="0" borderId="19" xfId="0" applyFont="1" applyBorder="1" applyAlignment="1">
      <alignment horizontal="right" vertical="center"/>
    </xf>
    <xf numFmtId="0" fontId="12" fillId="0" borderId="15" xfId="0" applyFont="1" applyBorder="1" applyAlignment="1">
      <alignment horizontal="right" vertical="center"/>
    </xf>
    <xf numFmtId="0" fontId="12" fillId="0" borderId="20" xfId="0" applyFont="1" applyBorder="1" applyAlignment="1">
      <alignment horizontal="right" vertical="center"/>
    </xf>
    <xf numFmtId="0" fontId="12" fillId="0" borderId="21" xfId="0" applyFont="1" applyBorder="1" applyAlignment="1">
      <alignment horizontal="right" vertical="center"/>
    </xf>
    <xf numFmtId="0" fontId="12" fillId="0" borderId="22" xfId="0" applyFont="1" applyBorder="1" applyAlignment="1">
      <alignment horizontal="right" vertical="center"/>
    </xf>
    <xf numFmtId="0" fontId="12" fillId="0" borderId="23" xfId="0" applyFont="1" applyBorder="1" applyAlignment="1">
      <alignment horizontal="right" vertical="center"/>
    </xf>
    <xf numFmtId="0" fontId="6" fillId="0" borderId="0" xfId="0" applyFont="1" applyBorder="1" applyAlignment="1">
      <alignment vertical="top"/>
    </xf>
    <xf numFmtId="0" fontId="1" fillId="0" borderId="0" xfId="0" applyFont="1" applyAlignment="1">
      <alignment vertical="top"/>
    </xf>
    <xf numFmtId="0" fontId="2" fillId="3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2" fontId="2" fillId="3" borderId="3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2" fontId="2" fillId="3" borderId="2" xfId="0" applyNumberFormat="1" applyFont="1" applyFill="1" applyBorder="1" applyAlignment="1">
      <alignment horizontal="center" vertical="center" wrapText="1"/>
    </xf>
    <xf numFmtId="0" fontId="4" fillId="3" borderId="27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17" fillId="0" borderId="4" xfId="0" applyFont="1" applyFill="1" applyBorder="1" applyAlignment="1">
      <alignment horizontal="right" vertical="center"/>
    </xf>
    <xf numFmtId="0" fontId="16" fillId="0" borderId="4" xfId="0" applyFont="1" applyFill="1" applyBorder="1" applyAlignment="1">
      <alignment horizontal="right" vertical="center" shrinkToFit="1"/>
    </xf>
    <xf numFmtId="0" fontId="10" fillId="5" borderId="11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1" fontId="10" fillId="5" borderId="31" xfId="0" applyNumberFormat="1" applyFont="1" applyFill="1" applyBorder="1" applyAlignment="1">
      <alignment horizontal="center" vertical="center"/>
    </xf>
    <xf numFmtId="1" fontId="10" fillId="2" borderId="31" xfId="0" applyNumberFormat="1" applyFont="1" applyFill="1" applyBorder="1" applyAlignment="1">
      <alignment horizontal="center" vertical="center"/>
    </xf>
    <xf numFmtId="0" fontId="11" fillId="5" borderId="32" xfId="0" applyFont="1" applyFill="1" applyBorder="1" applyAlignment="1">
      <alignment horizontal="center" vertical="center"/>
    </xf>
    <xf numFmtId="0" fontId="10" fillId="5" borderId="31" xfId="0" applyFont="1" applyFill="1" applyBorder="1" applyAlignment="1">
      <alignment horizontal="center" vertical="center"/>
    </xf>
  </cellXfs>
  <cellStyles count="58">
    <cellStyle name="20% - Accent1 2" xfId="6" xr:uid="{00000000-0005-0000-0000-000000000000}"/>
    <cellStyle name="20% - Accent2 2" xfId="7" xr:uid="{00000000-0005-0000-0000-000001000000}"/>
    <cellStyle name="20% - Accent3 2" xfId="8" xr:uid="{00000000-0005-0000-0000-000002000000}"/>
    <cellStyle name="20% - Accent4 2" xfId="9" xr:uid="{00000000-0005-0000-0000-000003000000}"/>
    <cellStyle name="20% - Accent5 2" xfId="10" xr:uid="{00000000-0005-0000-0000-000004000000}"/>
    <cellStyle name="20% - Accent6 2" xfId="11" xr:uid="{00000000-0005-0000-0000-000005000000}"/>
    <cellStyle name="40% - Accent1 2" xfId="12" xr:uid="{00000000-0005-0000-0000-000006000000}"/>
    <cellStyle name="40% - Accent2 2" xfId="13" xr:uid="{00000000-0005-0000-0000-000007000000}"/>
    <cellStyle name="40% - Accent3 2" xfId="14" xr:uid="{00000000-0005-0000-0000-000008000000}"/>
    <cellStyle name="40% - Accent4 2" xfId="15" xr:uid="{00000000-0005-0000-0000-000009000000}"/>
    <cellStyle name="40% - Accent5 2" xfId="16" xr:uid="{00000000-0005-0000-0000-00000A000000}"/>
    <cellStyle name="40% - Accent6 2" xfId="17" xr:uid="{00000000-0005-0000-0000-00000B000000}"/>
    <cellStyle name="60% - Accent1 2" xfId="18" xr:uid="{00000000-0005-0000-0000-00000C000000}"/>
    <cellStyle name="60% - Accent2 2" xfId="19" xr:uid="{00000000-0005-0000-0000-00000D000000}"/>
    <cellStyle name="60% - Accent3 2" xfId="20" xr:uid="{00000000-0005-0000-0000-00000E000000}"/>
    <cellStyle name="60% - Accent4 2" xfId="21" xr:uid="{00000000-0005-0000-0000-00000F000000}"/>
    <cellStyle name="60% - Accent5 2" xfId="22" xr:uid="{00000000-0005-0000-0000-000010000000}"/>
    <cellStyle name="60% - Accent6 2" xfId="23" xr:uid="{00000000-0005-0000-0000-000011000000}"/>
    <cellStyle name="Accent1 2" xfId="24" xr:uid="{00000000-0005-0000-0000-000012000000}"/>
    <cellStyle name="Accent2 2" xfId="25" xr:uid="{00000000-0005-0000-0000-000013000000}"/>
    <cellStyle name="Accent3 2" xfId="26" xr:uid="{00000000-0005-0000-0000-000014000000}"/>
    <cellStyle name="Accent4 2" xfId="27" xr:uid="{00000000-0005-0000-0000-000015000000}"/>
    <cellStyle name="Accent5 2" xfId="28" xr:uid="{00000000-0005-0000-0000-000016000000}"/>
    <cellStyle name="Accent6 2" xfId="29" xr:uid="{00000000-0005-0000-0000-000017000000}"/>
    <cellStyle name="Bad 2" xfId="30" xr:uid="{00000000-0005-0000-0000-000018000000}"/>
    <cellStyle name="Calculation 2" xfId="31" xr:uid="{00000000-0005-0000-0000-000019000000}"/>
    <cellStyle name="Check Cell 2" xfId="32" xr:uid="{00000000-0005-0000-0000-00001A000000}"/>
    <cellStyle name="Comma 2" xfId="2" xr:uid="{00000000-0005-0000-0000-00001B000000}"/>
    <cellStyle name="Comma 3" xfId="3" xr:uid="{00000000-0005-0000-0000-00001C000000}"/>
    <cellStyle name="Comma 4" xfId="56" xr:uid="{00000000-0005-0000-0000-00001D000000}"/>
    <cellStyle name="Currency 2" xfId="33" xr:uid="{00000000-0005-0000-0000-00001E000000}"/>
    <cellStyle name="Explanatory Text 2" xfId="34" xr:uid="{00000000-0005-0000-0000-00001F000000}"/>
    <cellStyle name="Good 2" xfId="35" xr:uid="{00000000-0005-0000-0000-000020000000}"/>
    <cellStyle name="Grey" xfId="36" xr:uid="{00000000-0005-0000-0000-000021000000}"/>
    <cellStyle name="Heading 1 2" xfId="37" xr:uid="{00000000-0005-0000-0000-000022000000}"/>
    <cellStyle name="Heading 2 2" xfId="38" xr:uid="{00000000-0005-0000-0000-000023000000}"/>
    <cellStyle name="Heading 3 2" xfId="39" xr:uid="{00000000-0005-0000-0000-000024000000}"/>
    <cellStyle name="Heading 4 2" xfId="40" xr:uid="{00000000-0005-0000-0000-000025000000}"/>
    <cellStyle name="Input [yellow]" xfId="42" xr:uid="{00000000-0005-0000-0000-000026000000}"/>
    <cellStyle name="Input 2" xfId="41" xr:uid="{00000000-0005-0000-0000-000027000000}"/>
    <cellStyle name="Input 3" xfId="55" xr:uid="{00000000-0005-0000-0000-000028000000}"/>
    <cellStyle name="Linked Cell 2" xfId="43" xr:uid="{00000000-0005-0000-0000-000029000000}"/>
    <cellStyle name="Neutral 2" xfId="44" xr:uid="{00000000-0005-0000-0000-00002A000000}"/>
    <cellStyle name="Normal" xfId="0" builtinId="0"/>
    <cellStyle name="Normal - Style1" xfId="45" xr:uid="{00000000-0005-0000-0000-00002C000000}"/>
    <cellStyle name="Normal 2" xfId="1" xr:uid="{00000000-0005-0000-0000-00002D000000}"/>
    <cellStyle name="Normal 3" xfId="5" xr:uid="{00000000-0005-0000-0000-00002E000000}"/>
    <cellStyle name="Normal 4" xfId="54" xr:uid="{00000000-0005-0000-0000-00002F000000}"/>
    <cellStyle name="Normal_CDOF-EN-F-07-001 Technical Purchase Requisition Form_ENGG-00520-WAREHOUSE FLOORING REPAIR" xfId="4" xr:uid="{00000000-0005-0000-0000-000030000000}"/>
    <cellStyle name="Note 2" xfId="46" xr:uid="{00000000-0005-0000-0000-000031000000}"/>
    <cellStyle name="Output 2" xfId="47" xr:uid="{00000000-0005-0000-0000-000032000000}"/>
    <cellStyle name="Percent" xfId="57" builtinId="5"/>
    <cellStyle name="Percent [2]" xfId="48" xr:uid="{00000000-0005-0000-0000-000033000000}"/>
    <cellStyle name="Percent 2" xfId="49" xr:uid="{00000000-0005-0000-0000-000034000000}"/>
    <cellStyle name="Style 1" xfId="50" xr:uid="{00000000-0005-0000-0000-000035000000}"/>
    <cellStyle name="Title 2" xfId="51" xr:uid="{00000000-0005-0000-0000-000036000000}"/>
    <cellStyle name="Total 2" xfId="52" xr:uid="{00000000-0005-0000-0000-000037000000}"/>
    <cellStyle name="Warning Text 2" xfId="53" xr:uid="{00000000-0005-0000-0000-000038000000}"/>
  </cellStyles>
  <dxfs count="0"/>
  <tableStyles count="0" defaultTableStyle="TableStyleMedium9" defaultPivotStyle="PivotStyleLight16"/>
  <colors>
    <mruColors>
      <color rgb="FF000099"/>
      <color rgb="FF0000FF"/>
      <color rgb="FF00FF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107023</xdr:colOff>
      <xdr:row>0</xdr:row>
      <xdr:rowOff>32107</xdr:rowOff>
    </xdr:from>
    <xdr:to>
      <xdr:col>3</xdr:col>
      <xdr:colOff>516</xdr:colOff>
      <xdr:row>3</xdr:row>
      <xdr:rowOff>149511</xdr:rowOff>
    </xdr:to>
    <xdr:pic>
      <xdr:nvPicPr>
        <xdr:cNvPr id="13" name="Picture 114" descr="CorpID_Horz_B&amp;W">
          <a:extLst>
            <a:ext uri="{FF2B5EF4-FFF2-40B4-BE49-F238E27FC236}">
              <a16:creationId xmlns:a16="http://schemas.microsoft.com/office/drawing/2014/main" id="{653F56F5-9EDE-4C23-B6DA-D94F5220C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23" y="32107"/>
          <a:ext cx="1659364" cy="695325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</xdr:col>
      <xdr:colOff>85618</xdr:colOff>
      <xdr:row>0</xdr:row>
      <xdr:rowOff>32107</xdr:rowOff>
    </xdr:from>
    <xdr:to>
      <xdr:col>33</xdr:col>
      <xdr:colOff>1276419</xdr:colOff>
      <xdr:row>3</xdr:row>
      <xdr:rowOff>168561</xdr:rowOff>
    </xdr:to>
    <xdr:pic>
      <xdr:nvPicPr>
        <xdr:cNvPr id="8" name="Picture 1" descr="tbmc-logo002">
          <a:extLst>
            <a:ext uri="{FF2B5EF4-FFF2-40B4-BE49-F238E27FC236}">
              <a16:creationId xmlns:a16="http://schemas.microsoft.com/office/drawing/2014/main" id="{157C1B12-081E-4181-A82B-61EECF460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9475" y="32107"/>
          <a:ext cx="3014158" cy="7079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107023</xdr:colOff>
      <xdr:row>0</xdr:row>
      <xdr:rowOff>32107</xdr:rowOff>
    </xdr:from>
    <xdr:to>
      <xdr:col>3</xdr:col>
      <xdr:colOff>516</xdr:colOff>
      <xdr:row>3</xdr:row>
      <xdr:rowOff>149511</xdr:rowOff>
    </xdr:to>
    <xdr:pic>
      <xdr:nvPicPr>
        <xdr:cNvPr id="2" name="Picture 114" descr="CorpID_Horz_B&amp;W">
          <a:extLst>
            <a:ext uri="{FF2B5EF4-FFF2-40B4-BE49-F238E27FC236}">
              <a16:creationId xmlns:a16="http://schemas.microsoft.com/office/drawing/2014/main" id="{C6EB8377-7DCB-46BF-A74A-7A20DB3CB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23" y="32107"/>
          <a:ext cx="1674668" cy="688904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</xdr:col>
      <xdr:colOff>85618</xdr:colOff>
      <xdr:row>0</xdr:row>
      <xdr:rowOff>32107</xdr:rowOff>
    </xdr:from>
    <xdr:to>
      <xdr:col>33</xdr:col>
      <xdr:colOff>1276419</xdr:colOff>
      <xdr:row>3</xdr:row>
      <xdr:rowOff>168561</xdr:rowOff>
    </xdr:to>
    <xdr:pic>
      <xdr:nvPicPr>
        <xdr:cNvPr id="3" name="Picture 1" descr="tbmc-logo002">
          <a:extLst>
            <a:ext uri="{FF2B5EF4-FFF2-40B4-BE49-F238E27FC236}">
              <a16:creationId xmlns:a16="http://schemas.microsoft.com/office/drawing/2014/main" id="{B161777A-AB50-4A1D-B795-791771832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89243" y="32107"/>
          <a:ext cx="3010076" cy="7079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3</xdr:col>
      <xdr:colOff>1847850</xdr:colOff>
      <xdr:row>4</xdr:row>
      <xdr:rowOff>161925</xdr:rowOff>
    </xdr:to>
    <xdr:pic>
      <xdr:nvPicPr>
        <xdr:cNvPr id="2" name="Picture 1" descr="tbmc 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19050"/>
          <a:ext cx="6200775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526E9-19A0-41DF-86E9-0B24EEEBAEDE}">
  <sheetPr>
    <tabColor rgb="FF00B050"/>
    <pageSetUpPr fitToPage="1"/>
  </sheetPr>
  <dimension ref="B2:T20"/>
  <sheetViews>
    <sheetView zoomScale="70" zoomScaleNormal="70" workbookViewId="0">
      <selection activeCell="K9" sqref="K9"/>
    </sheetView>
  </sheetViews>
  <sheetFormatPr defaultRowHeight="15"/>
  <cols>
    <col min="1" max="1" width="2.85546875" customWidth="1"/>
    <col min="3" max="3" width="12.5703125" customWidth="1"/>
    <col min="4" max="4" width="17.42578125" customWidth="1"/>
    <col min="7" max="7" width="17.140625" customWidth="1"/>
    <col min="10" max="10" width="17.140625" customWidth="1"/>
    <col min="19" max="19" width="9.140625" customWidth="1"/>
    <col min="20" max="20" width="50.42578125" bestFit="1" customWidth="1"/>
  </cols>
  <sheetData>
    <row r="2" spans="2:20">
      <c r="B2" s="251"/>
      <c r="C2" s="252" t="s">
        <v>206</v>
      </c>
      <c r="D2" s="253" t="s">
        <v>207</v>
      </c>
      <c r="E2" s="286" t="s">
        <v>207</v>
      </c>
      <c r="F2" s="287"/>
      <c r="G2" s="253" t="s">
        <v>208</v>
      </c>
      <c r="H2" s="286" t="s">
        <v>208</v>
      </c>
      <c r="I2" s="287"/>
      <c r="J2" s="253" t="s">
        <v>209</v>
      </c>
      <c r="K2" s="286" t="s">
        <v>209</v>
      </c>
      <c r="L2" s="287"/>
      <c r="M2" s="286" t="s">
        <v>194</v>
      </c>
      <c r="N2" s="287"/>
      <c r="O2" s="286" t="s">
        <v>195</v>
      </c>
      <c r="P2" s="287"/>
      <c r="Q2" s="286" t="s">
        <v>196</v>
      </c>
      <c r="R2" s="287"/>
      <c r="S2" s="254" t="s">
        <v>210</v>
      </c>
      <c r="T2" s="254" t="s">
        <v>211</v>
      </c>
    </row>
    <row r="3" spans="2:20" ht="35.25" customHeight="1">
      <c r="B3" s="255"/>
      <c r="C3" s="256"/>
      <c r="D3" s="257"/>
      <c r="E3" s="255"/>
      <c r="F3" s="256"/>
      <c r="G3" s="257"/>
      <c r="H3" s="255"/>
      <c r="I3" s="256"/>
      <c r="J3" s="257"/>
      <c r="K3" s="255"/>
      <c r="L3" s="256"/>
      <c r="M3" s="298"/>
      <c r="N3" s="299"/>
      <c r="O3" s="298"/>
      <c r="P3" s="299"/>
      <c r="Q3" s="298"/>
      <c r="R3" s="299"/>
      <c r="S3" s="257"/>
      <c r="T3" s="288" t="s">
        <v>212</v>
      </c>
    </row>
    <row r="4" spans="2:20" ht="38.25" customHeight="1">
      <c r="B4" s="258" t="s">
        <v>67</v>
      </c>
      <c r="C4" s="259" t="s">
        <v>17</v>
      </c>
      <c r="D4" s="260">
        <v>832355</v>
      </c>
      <c r="E4" s="261">
        <f>D4/D20</f>
        <v>4.7415411345315968E-2</v>
      </c>
      <c r="F4" s="259" t="s">
        <v>213</v>
      </c>
      <c r="G4" s="260">
        <v>1662372</v>
      </c>
      <c r="H4" s="262">
        <f>G4/G20</f>
        <v>9.2235801865750366E-2</v>
      </c>
      <c r="I4" s="259" t="s">
        <v>213</v>
      </c>
      <c r="J4" s="260">
        <v>1698100</v>
      </c>
      <c r="K4" s="262">
        <f>J4/J20</f>
        <v>8.8962307517440192E-2</v>
      </c>
      <c r="L4" s="259" t="s">
        <v>213</v>
      </c>
      <c r="M4" s="290" t="s">
        <v>242</v>
      </c>
      <c r="N4" s="291"/>
      <c r="O4" s="290" t="s">
        <v>242</v>
      </c>
      <c r="P4" s="291"/>
      <c r="Q4" s="290" t="s">
        <v>242</v>
      </c>
      <c r="R4" s="291"/>
      <c r="S4" s="263" t="s">
        <v>214</v>
      </c>
      <c r="T4" s="289"/>
    </row>
    <row r="5" spans="2:20">
      <c r="B5" s="255"/>
      <c r="C5" s="264"/>
      <c r="D5" s="265"/>
      <c r="E5" s="255"/>
      <c r="F5" s="256"/>
      <c r="G5" s="265"/>
      <c r="H5" s="255"/>
      <c r="I5" s="256"/>
      <c r="J5" s="265"/>
      <c r="K5" s="255"/>
      <c r="L5" s="256"/>
      <c r="M5" s="290"/>
      <c r="N5" s="291"/>
      <c r="O5" s="290"/>
      <c r="P5" s="291"/>
      <c r="Q5" s="290"/>
      <c r="R5" s="291"/>
      <c r="S5" s="257"/>
      <c r="T5" s="257"/>
    </row>
    <row r="6" spans="2:20" ht="33" customHeight="1">
      <c r="B6" s="258" t="s">
        <v>215</v>
      </c>
      <c r="C6" s="259" t="s">
        <v>216</v>
      </c>
      <c r="D6" s="266">
        <v>191200</v>
      </c>
      <c r="E6" s="261">
        <f>D6/D20</f>
        <v>1.0891778927530217E-2</v>
      </c>
      <c r="F6" s="259" t="s">
        <v>213</v>
      </c>
      <c r="G6" s="266">
        <v>268200</v>
      </c>
      <c r="H6" s="261">
        <f>G6/G20</f>
        <v>1.4880930417736974E-2</v>
      </c>
      <c r="I6" s="259" t="s">
        <v>213</v>
      </c>
      <c r="J6" s="266">
        <v>990800</v>
      </c>
      <c r="K6" s="261">
        <f>J6/J20</f>
        <v>5.1907340137965816E-2</v>
      </c>
      <c r="L6" s="259" t="s">
        <v>213</v>
      </c>
      <c r="M6" s="290"/>
      <c r="N6" s="291"/>
      <c r="O6" s="290"/>
      <c r="P6" s="291"/>
      <c r="Q6" s="290"/>
      <c r="R6" s="291"/>
      <c r="S6" s="267" t="s">
        <v>217</v>
      </c>
      <c r="T6" s="267"/>
    </row>
    <row r="7" spans="2:20">
      <c r="B7" s="255"/>
      <c r="C7" s="264"/>
      <c r="D7" s="265"/>
      <c r="E7" s="255"/>
      <c r="F7" s="256"/>
      <c r="G7" s="265"/>
      <c r="H7" s="255"/>
      <c r="I7" s="256"/>
      <c r="J7" s="265"/>
      <c r="K7" s="255"/>
      <c r="L7" s="256"/>
      <c r="M7" s="290"/>
      <c r="N7" s="291"/>
      <c r="O7" s="290"/>
      <c r="P7" s="291"/>
      <c r="Q7" s="290"/>
      <c r="R7" s="291"/>
      <c r="S7" s="257"/>
      <c r="T7" s="257"/>
    </row>
    <row r="8" spans="2:20" ht="33" customHeight="1">
      <c r="B8" s="258" t="s">
        <v>218</v>
      </c>
      <c r="C8" s="259" t="s">
        <v>219</v>
      </c>
      <c r="D8" s="266">
        <f>'Final Bid'!I219</f>
        <v>7309830</v>
      </c>
      <c r="E8" s="261">
        <f>D8/D20</f>
        <v>0.41640717760370399</v>
      </c>
      <c r="F8" s="259" t="s">
        <v>213</v>
      </c>
      <c r="G8" s="266">
        <f>'Final Bid'!N219</f>
        <v>7072602</v>
      </c>
      <c r="H8" s="261">
        <f>G8/G20</f>
        <v>0.39241945650390514</v>
      </c>
      <c r="I8" s="259" t="s">
        <v>213</v>
      </c>
      <c r="J8" s="266">
        <f>'Final Bid'!S219</f>
        <v>9357928</v>
      </c>
      <c r="K8" s="261">
        <f>J8/J20</f>
        <v>0.490255502303789</v>
      </c>
      <c r="L8" s="259" t="s">
        <v>213</v>
      </c>
      <c r="M8" s="290"/>
      <c r="N8" s="291"/>
      <c r="O8" s="290"/>
      <c r="P8" s="291"/>
      <c r="Q8" s="290"/>
      <c r="R8" s="291"/>
      <c r="S8" s="267"/>
      <c r="T8" s="267"/>
    </row>
    <row r="9" spans="2:20">
      <c r="B9" s="255"/>
      <c r="C9" s="264"/>
      <c r="D9" s="265"/>
      <c r="E9" s="255"/>
      <c r="F9" s="256"/>
      <c r="G9" s="265"/>
      <c r="H9" s="255"/>
      <c r="I9" s="256"/>
      <c r="J9" s="265"/>
      <c r="K9" s="255"/>
      <c r="L9" s="256"/>
      <c r="M9" s="290"/>
      <c r="N9" s="291"/>
      <c r="O9" s="290"/>
      <c r="P9" s="291"/>
      <c r="Q9" s="290"/>
      <c r="R9" s="291"/>
      <c r="S9" s="257"/>
      <c r="T9" s="257"/>
    </row>
    <row r="10" spans="2:20" ht="135">
      <c r="B10" s="258" t="s">
        <v>220</v>
      </c>
      <c r="C10" s="259" t="s">
        <v>221</v>
      </c>
      <c r="D10" s="266">
        <f>'Final Bid'!I220</f>
        <v>6258904.6900000004</v>
      </c>
      <c r="E10" s="262">
        <f>D10/D8</f>
        <v>0.85623122425555731</v>
      </c>
      <c r="F10" s="259" t="s">
        <v>222</v>
      </c>
      <c r="G10" s="266">
        <f>'Final Bid'!N220</f>
        <v>5978593.75</v>
      </c>
      <c r="H10" s="262">
        <f>G10/G8</f>
        <v>0.84531743055808883</v>
      </c>
      <c r="I10" s="259" t="s">
        <v>222</v>
      </c>
      <c r="J10" s="266">
        <f>'Final Bid'!S220</f>
        <v>3927280</v>
      </c>
      <c r="K10" s="262">
        <f>J10/J8</f>
        <v>0.41967409879622924</v>
      </c>
      <c r="L10" s="259" t="s">
        <v>222</v>
      </c>
      <c r="M10" s="290"/>
      <c r="N10" s="291"/>
      <c r="O10" s="290"/>
      <c r="P10" s="291"/>
      <c r="Q10" s="290"/>
      <c r="R10" s="291"/>
      <c r="S10" s="263" t="s">
        <v>223</v>
      </c>
      <c r="T10" s="268" t="s">
        <v>224</v>
      </c>
    </row>
    <row r="11" spans="2:20" ht="27" customHeight="1">
      <c r="B11" s="255"/>
      <c r="C11" s="264"/>
      <c r="D11" s="265"/>
      <c r="E11" s="255"/>
      <c r="F11" s="256"/>
      <c r="G11" s="265"/>
      <c r="H11" s="255"/>
      <c r="I11" s="294" t="s">
        <v>225</v>
      </c>
      <c r="J11" s="265"/>
      <c r="K11" s="255"/>
      <c r="L11" s="294" t="s">
        <v>225</v>
      </c>
      <c r="M11" s="290"/>
      <c r="N11" s="291"/>
      <c r="O11" s="290"/>
      <c r="P11" s="291"/>
      <c r="Q11" s="290"/>
      <c r="R11" s="291"/>
      <c r="S11" s="257"/>
      <c r="T11" s="296" t="s">
        <v>226</v>
      </c>
    </row>
    <row r="12" spans="2:20" ht="33" customHeight="1">
      <c r="B12" s="258" t="s">
        <v>227</v>
      </c>
      <c r="C12" s="259" t="s">
        <v>228</v>
      </c>
      <c r="D12" s="266">
        <f>'Final Bid'!I215</f>
        <v>729614.48450000014</v>
      </c>
      <c r="E12" s="261">
        <v>0.05</v>
      </c>
      <c r="F12" s="259" t="s">
        <v>229</v>
      </c>
      <c r="G12" s="266">
        <f>'Final Bid'!N215</f>
        <v>749088.38750000007</v>
      </c>
      <c r="H12" s="261">
        <v>0.05</v>
      </c>
      <c r="I12" s="295"/>
      <c r="J12" s="266">
        <f>'Final Bid'!S215</f>
        <v>677014.15</v>
      </c>
      <c r="K12" s="261">
        <v>0.05</v>
      </c>
      <c r="L12" s="295"/>
      <c r="M12" s="290"/>
      <c r="N12" s="291"/>
      <c r="O12" s="290"/>
      <c r="P12" s="291"/>
      <c r="Q12" s="290"/>
      <c r="R12" s="291"/>
      <c r="S12" s="267" t="s">
        <v>230</v>
      </c>
      <c r="T12" s="297"/>
    </row>
    <row r="13" spans="2:20">
      <c r="B13" s="255"/>
      <c r="C13" s="264"/>
      <c r="D13" s="265"/>
      <c r="E13" s="255"/>
      <c r="F13" s="256"/>
      <c r="G13" s="265"/>
      <c r="H13" s="255"/>
      <c r="I13" s="256"/>
      <c r="J13" s="265"/>
      <c r="K13" s="255"/>
      <c r="L13" s="256"/>
      <c r="M13" s="290"/>
      <c r="N13" s="291"/>
      <c r="O13" s="290"/>
      <c r="P13" s="291"/>
      <c r="Q13" s="290"/>
      <c r="R13" s="291"/>
      <c r="S13" s="257"/>
      <c r="T13" s="257"/>
    </row>
    <row r="14" spans="2:20" ht="45">
      <c r="B14" s="258" t="s">
        <v>231</v>
      </c>
      <c r="C14" s="259" t="s">
        <v>20</v>
      </c>
      <c r="D14" s="266">
        <f>'Final Bid'!I214</f>
        <v>43776.869070000008</v>
      </c>
      <c r="E14" s="261">
        <f>D14/D20</f>
        <v>2.4937655860349131E-3</v>
      </c>
      <c r="F14" s="259" t="s">
        <v>213</v>
      </c>
      <c r="G14" s="266">
        <f>'Final Bid'!N214</f>
        <v>44945.303250000004</v>
      </c>
      <c r="H14" s="261">
        <f>G14/G20</f>
        <v>2.4937655863808261E-3</v>
      </c>
      <c r="I14" s="259" t="s">
        <v>213</v>
      </c>
      <c r="J14" s="266">
        <f>'Final Bid'!S214</f>
        <v>40620.85</v>
      </c>
      <c r="K14" s="261">
        <f>J14/J20</f>
        <v>2.1280987864788943E-3</v>
      </c>
      <c r="L14" s="259" t="s">
        <v>213</v>
      </c>
      <c r="M14" s="290"/>
      <c r="N14" s="291"/>
      <c r="O14" s="290"/>
      <c r="P14" s="291"/>
      <c r="Q14" s="290"/>
      <c r="R14" s="291"/>
      <c r="S14" s="267" t="s">
        <v>52</v>
      </c>
      <c r="T14" s="267"/>
    </row>
    <row r="15" spans="2:20">
      <c r="B15" s="255"/>
      <c r="C15" s="264"/>
      <c r="D15" s="265"/>
      <c r="E15" s="255"/>
      <c r="F15" s="256"/>
      <c r="G15" s="265"/>
      <c r="H15" s="255"/>
      <c r="I15" s="256"/>
      <c r="J15" s="265"/>
      <c r="K15" s="255"/>
      <c r="L15" s="256"/>
      <c r="M15" s="290"/>
      <c r="N15" s="291"/>
      <c r="O15" s="290"/>
      <c r="P15" s="291"/>
      <c r="Q15" s="290"/>
      <c r="R15" s="291"/>
      <c r="S15" s="257"/>
      <c r="T15" s="257"/>
    </row>
    <row r="16" spans="2:20" ht="45">
      <c r="B16" s="258" t="s">
        <v>232</v>
      </c>
      <c r="C16" s="259" t="s">
        <v>233</v>
      </c>
      <c r="D16" s="269">
        <f>SUM(D4:D14)</f>
        <v>15365681.043570001</v>
      </c>
      <c r="E16" s="258"/>
      <c r="F16" s="270"/>
      <c r="G16" s="269">
        <f>SUM(G4:G14)</f>
        <v>15775801.440749999</v>
      </c>
      <c r="H16" s="258"/>
      <c r="I16" s="270"/>
      <c r="J16" s="269">
        <f>SUM(J4:J14)</f>
        <v>16691743</v>
      </c>
      <c r="K16" s="258"/>
      <c r="L16" s="270"/>
      <c r="M16" s="290"/>
      <c r="N16" s="291"/>
      <c r="O16" s="290"/>
      <c r="P16" s="291"/>
      <c r="Q16" s="290"/>
      <c r="R16" s="291"/>
      <c r="S16" s="267"/>
      <c r="T16" s="267"/>
    </row>
    <row r="17" spans="2:20">
      <c r="B17" s="271"/>
      <c r="C17" s="272"/>
      <c r="D17" s="273"/>
      <c r="E17" s="271"/>
      <c r="F17" s="274"/>
      <c r="G17" s="273"/>
      <c r="H17" s="271"/>
      <c r="I17" s="274"/>
      <c r="J17" s="273"/>
      <c r="K17" s="271"/>
      <c r="L17" s="274"/>
      <c r="M17" s="290"/>
      <c r="N17" s="291"/>
      <c r="O17" s="290"/>
      <c r="P17" s="291"/>
      <c r="Q17" s="290"/>
      <c r="R17" s="291"/>
      <c r="S17" s="275"/>
      <c r="T17" s="275"/>
    </row>
    <row r="18" spans="2:20">
      <c r="B18" s="258" t="s">
        <v>234</v>
      </c>
      <c r="C18" s="259" t="s">
        <v>235</v>
      </c>
      <c r="D18" s="266">
        <f>'Final Bid'!I221</f>
        <v>2188843.4535000003</v>
      </c>
      <c r="E18" s="261">
        <f>D18/D20</f>
        <v>0.12468827930174566</v>
      </c>
      <c r="F18" s="270"/>
      <c r="G18" s="266">
        <f>'Final Bid'!N221</f>
        <v>2247265.16</v>
      </c>
      <c r="H18" s="261">
        <f>G18/G20</f>
        <v>0.12468827918033017</v>
      </c>
      <c r="I18" s="270"/>
      <c r="J18" s="266">
        <f>'Final Bid'!S221</f>
        <v>2396116.2000000002</v>
      </c>
      <c r="K18" s="261">
        <f>J18/J20</f>
        <v>0.12553090291026456</v>
      </c>
      <c r="L18" s="270"/>
      <c r="M18" s="292"/>
      <c r="N18" s="293"/>
      <c r="O18" s="292"/>
      <c r="P18" s="293"/>
      <c r="Q18" s="292"/>
      <c r="R18" s="293"/>
      <c r="S18" s="267" t="s">
        <v>236</v>
      </c>
      <c r="T18" s="267"/>
    </row>
    <row r="19" spans="2:20">
      <c r="D19" s="276"/>
      <c r="G19" s="276"/>
      <c r="J19" s="276"/>
      <c r="M19" s="276"/>
      <c r="O19" s="276"/>
      <c r="Q19" s="276"/>
    </row>
    <row r="20" spans="2:20">
      <c r="B20" s="277"/>
      <c r="C20" s="278" t="s">
        <v>237</v>
      </c>
      <c r="D20" s="279">
        <f>SUM(D16:D18)</f>
        <v>17554524.49707</v>
      </c>
      <c r="E20" s="280"/>
      <c r="F20" s="280"/>
      <c r="G20" s="279">
        <f>SUM(G16:G18)</f>
        <v>18023066.600749999</v>
      </c>
      <c r="H20" s="280"/>
      <c r="I20" s="280"/>
      <c r="J20" s="279">
        <f>SUM(J16:J18)</f>
        <v>19087859.199999999</v>
      </c>
      <c r="K20" s="280"/>
      <c r="L20" s="280"/>
      <c r="M20" s="279"/>
      <c r="N20" s="280"/>
      <c r="O20" s="279"/>
      <c r="P20" s="280"/>
      <c r="Q20" s="279"/>
      <c r="R20" s="280"/>
      <c r="S20" s="281"/>
    </row>
  </sheetData>
  <mergeCells count="16">
    <mergeCell ref="E2:F2"/>
    <mergeCell ref="H2:I2"/>
    <mergeCell ref="K2:L2"/>
    <mergeCell ref="M2:N2"/>
    <mergeCell ref="T3:T4"/>
    <mergeCell ref="M4:N18"/>
    <mergeCell ref="I11:I12"/>
    <mergeCell ref="L11:L12"/>
    <mergeCell ref="T11:T12"/>
    <mergeCell ref="O2:P2"/>
    <mergeCell ref="O4:P18"/>
    <mergeCell ref="Q2:R2"/>
    <mergeCell ref="Q4:R18"/>
    <mergeCell ref="M3:N3"/>
    <mergeCell ref="O3:P3"/>
    <mergeCell ref="Q3:R3"/>
  </mergeCells>
  <pageMargins left="0.7" right="0.7" top="0.75" bottom="0.75" header="0.3" footer="0.3"/>
  <pageSetup paperSize="8" scale="7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  <pageSetUpPr fitToPage="1"/>
  </sheetPr>
  <dimension ref="A1:AI236"/>
  <sheetViews>
    <sheetView view="pageBreakPreview" zoomScale="70" zoomScaleNormal="70" zoomScaleSheetLayoutView="70" workbookViewId="0">
      <pane xSplit="4" ySplit="13" topLeftCell="J182" activePane="bottomRight" state="frozen"/>
      <selection pane="topRight" activeCell="E1" sqref="E1"/>
      <selection pane="bottomLeft" activeCell="A14" sqref="A14"/>
      <selection pane="bottomRight" activeCell="Q108" sqref="Q108"/>
    </sheetView>
  </sheetViews>
  <sheetFormatPr defaultRowHeight="15"/>
  <cols>
    <col min="1" max="1" width="6.85546875" style="2" customWidth="1"/>
    <col min="2" max="2" width="5.5703125" style="2" customWidth="1"/>
    <col min="3" max="3" width="14.28515625" style="2" customWidth="1"/>
    <col min="4" max="4" width="80.5703125" style="2" customWidth="1"/>
    <col min="5" max="6" width="6.7109375" style="3" customWidth="1"/>
    <col min="7" max="7" width="10.7109375" style="3" customWidth="1"/>
    <col min="8" max="8" width="16.5703125" style="4" customWidth="1"/>
    <col min="9" max="9" width="22.140625" style="5" customWidth="1"/>
    <col min="10" max="11" width="6.7109375" style="3" customWidth="1"/>
    <col min="12" max="12" width="10.7109375" style="3" customWidth="1"/>
    <col min="13" max="13" width="16.5703125" style="4" customWidth="1"/>
    <col min="14" max="14" width="22.140625" style="5" customWidth="1"/>
    <col min="15" max="16" width="6.7109375" style="3" customWidth="1"/>
    <col min="17" max="17" width="10.7109375" style="3" customWidth="1"/>
    <col min="18" max="18" width="16.5703125" style="4" customWidth="1"/>
    <col min="19" max="19" width="22.140625" style="5" customWidth="1"/>
    <col min="20" max="21" width="6.7109375" style="3" customWidth="1"/>
    <col min="22" max="22" width="10.7109375" style="3" customWidth="1"/>
    <col min="23" max="23" width="16.5703125" style="4" customWidth="1"/>
    <col min="24" max="24" width="22.140625" style="5" customWidth="1"/>
    <col min="25" max="26" width="6.7109375" style="3" customWidth="1"/>
    <col min="27" max="27" width="10.7109375" style="3" customWidth="1"/>
    <col min="28" max="28" width="16.5703125" style="4" customWidth="1"/>
    <col min="29" max="29" width="22.140625" style="5" customWidth="1"/>
    <col min="30" max="31" width="6.7109375" style="3" customWidth="1"/>
    <col min="32" max="32" width="10.7109375" style="3" customWidth="1"/>
    <col min="33" max="33" width="16.5703125" style="4" customWidth="1"/>
    <col min="34" max="34" width="22.140625" style="5" customWidth="1"/>
    <col min="35" max="35" width="12.85546875" style="2" bestFit="1" customWidth="1"/>
    <col min="36" max="216" width="9.140625" style="2"/>
    <col min="217" max="217" width="5.7109375" style="2" customWidth="1"/>
    <col min="218" max="218" width="8.28515625" style="2" customWidth="1"/>
    <col min="219" max="219" width="1.5703125" style="2" bestFit="1" customWidth="1"/>
    <col min="220" max="220" width="50.7109375" style="2" customWidth="1"/>
    <col min="221" max="221" width="6" style="2" bestFit="1" customWidth="1"/>
    <col min="222" max="222" width="7.28515625" style="2" bestFit="1" customWidth="1"/>
    <col min="223" max="223" width="5.7109375" style="2" customWidth="1"/>
    <col min="224" max="224" width="11.42578125" style="2" customWidth="1"/>
    <col min="225" max="225" width="12.7109375" style="2" customWidth="1"/>
    <col min="226" max="472" width="9.140625" style="2"/>
    <col min="473" max="473" width="5.7109375" style="2" customWidth="1"/>
    <col min="474" max="474" width="8.28515625" style="2" customWidth="1"/>
    <col min="475" max="475" width="1.5703125" style="2" bestFit="1" customWidth="1"/>
    <col min="476" max="476" width="50.7109375" style="2" customWidth="1"/>
    <col min="477" max="477" width="6" style="2" bestFit="1" customWidth="1"/>
    <col min="478" max="478" width="7.28515625" style="2" bestFit="1" customWidth="1"/>
    <col min="479" max="479" width="5.7109375" style="2" customWidth="1"/>
    <col min="480" max="480" width="11.42578125" style="2" customWidth="1"/>
    <col min="481" max="481" width="12.7109375" style="2" customWidth="1"/>
    <col min="482" max="728" width="9.140625" style="2"/>
    <col min="729" max="729" width="5.7109375" style="2" customWidth="1"/>
    <col min="730" max="730" width="8.28515625" style="2" customWidth="1"/>
    <col min="731" max="731" width="1.5703125" style="2" bestFit="1" customWidth="1"/>
    <col min="732" max="732" width="50.7109375" style="2" customWidth="1"/>
    <col min="733" max="733" width="6" style="2" bestFit="1" customWidth="1"/>
    <col min="734" max="734" width="7.28515625" style="2" bestFit="1" customWidth="1"/>
    <col min="735" max="735" width="5.7109375" style="2" customWidth="1"/>
    <col min="736" max="736" width="11.42578125" style="2" customWidth="1"/>
    <col min="737" max="737" width="12.7109375" style="2" customWidth="1"/>
    <col min="738" max="984" width="9.140625" style="2"/>
    <col min="985" max="985" width="5.7109375" style="2" customWidth="1"/>
    <col min="986" max="986" width="8.28515625" style="2" customWidth="1"/>
    <col min="987" max="987" width="1.5703125" style="2" bestFit="1" customWidth="1"/>
    <col min="988" max="988" width="50.7109375" style="2" customWidth="1"/>
    <col min="989" max="989" width="6" style="2" bestFit="1" customWidth="1"/>
    <col min="990" max="990" width="7.28515625" style="2" bestFit="1" customWidth="1"/>
    <col min="991" max="991" width="5.7109375" style="2" customWidth="1"/>
    <col min="992" max="992" width="11.42578125" style="2" customWidth="1"/>
    <col min="993" max="993" width="12.7109375" style="2" customWidth="1"/>
    <col min="994" max="1240" width="9.140625" style="2"/>
    <col min="1241" max="1241" width="5.7109375" style="2" customWidth="1"/>
    <col min="1242" max="1242" width="8.28515625" style="2" customWidth="1"/>
    <col min="1243" max="1243" width="1.5703125" style="2" bestFit="1" customWidth="1"/>
    <col min="1244" max="1244" width="50.7109375" style="2" customWidth="1"/>
    <col min="1245" max="1245" width="6" style="2" bestFit="1" customWidth="1"/>
    <col min="1246" max="1246" width="7.28515625" style="2" bestFit="1" customWidth="1"/>
    <col min="1247" max="1247" width="5.7109375" style="2" customWidth="1"/>
    <col min="1248" max="1248" width="11.42578125" style="2" customWidth="1"/>
    <col min="1249" max="1249" width="12.7109375" style="2" customWidth="1"/>
    <col min="1250" max="1496" width="9.140625" style="2"/>
    <col min="1497" max="1497" width="5.7109375" style="2" customWidth="1"/>
    <col min="1498" max="1498" width="8.28515625" style="2" customWidth="1"/>
    <col min="1499" max="1499" width="1.5703125" style="2" bestFit="1" customWidth="1"/>
    <col min="1500" max="1500" width="50.7109375" style="2" customWidth="1"/>
    <col min="1501" max="1501" width="6" style="2" bestFit="1" customWidth="1"/>
    <col min="1502" max="1502" width="7.28515625" style="2" bestFit="1" customWidth="1"/>
    <col min="1503" max="1503" width="5.7109375" style="2" customWidth="1"/>
    <col min="1504" max="1504" width="11.42578125" style="2" customWidth="1"/>
    <col min="1505" max="1505" width="12.7109375" style="2" customWidth="1"/>
    <col min="1506" max="1752" width="9.140625" style="2"/>
    <col min="1753" max="1753" width="5.7109375" style="2" customWidth="1"/>
    <col min="1754" max="1754" width="8.28515625" style="2" customWidth="1"/>
    <col min="1755" max="1755" width="1.5703125" style="2" bestFit="1" customWidth="1"/>
    <col min="1756" max="1756" width="50.7109375" style="2" customWidth="1"/>
    <col min="1757" max="1757" width="6" style="2" bestFit="1" customWidth="1"/>
    <col min="1758" max="1758" width="7.28515625" style="2" bestFit="1" customWidth="1"/>
    <col min="1759" max="1759" width="5.7109375" style="2" customWidth="1"/>
    <col min="1760" max="1760" width="11.42578125" style="2" customWidth="1"/>
    <col min="1761" max="1761" width="12.7109375" style="2" customWidth="1"/>
    <col min="1762" max="2008" width="9.140625" style="2"/>
    <col min="2009" max="2009" width="5.7109375" style="2" customWidth="1"/>
    <col min="2010" max="2010" width="8.28515625" style="2" customWidth="1"/>
    <col min="2011" max="2011" width="1.5703125" style="2" bestFit="1" customWidth="1"/>
    <col min="2012" max="2012" width="50.7109375" style="2" customWidth="1"/>
    <col min="2013" max="2013" width="6" style="2" bestFit="1" customWidth="1"/>
    <col min="2014" max="2014" width="7.28515625" style="2" bestFit="1" customWidth="1"/>
    <col min="2015" max="2015" width="5.7109375" style="2" customWidth="1"/>
    <col min="2016" max="2016" width="11.42578125" style="2" customWidth="1"/>
    <col min="2017" max="2017" width="12.7109375" style="2" customWidth="1"/>
    <col min="2018" max="2264" width="9.140625" style="2"/>
    <col min="2265" max="2265" width="5.7109375" style="2" customWidth="1"/>
    <col min="2266" max="2266" width="8.28515625" style="2" customWidth="1"/>
    <col min="2267" max="2267" width="1.5703125" style="2" bestFit="1" customWidth="1"/>
    <col min="2268" max="2268" width="50.7109375" style="2" customWidth="1"/>
    <col min="2269" max="2269" width="6" style="2" bestFit="1" customWidth="1"/>
    <col min="2270" max="2270" width="7.28515625" style="2" bestFit="1" customWidth="1"/>
    <col min="2271" max="2271" width="5.7109375" style="2" customWidth="1"/>
    <col min="2272" max="2272" width="11.42578125" style="2" customWidth="1"/>
    <col min="2273" max="2273" width="12.7109375" style="2" customWidth="1"/>
    <col min="2274" max="2520" width="9.140625" style="2"/>
    <col min="2521" max="2521" width="5.7109375" style="2" customWidth="1"/>
    <col min="2522" max="2522" width="8.28515625" style="2" customWidth="1"/>
    <col min="2523" max="2523" width="1.5703125" style="2" bestFit="1" customWidth="1"/>
    <col min="2524" max="2524" width="50.7109375" style="2" customWidth="1"/>
    <col min="2525" max="2525" width="6" style="2" bestFit="1" customWidth="1"/>
    <col min="2526" max="2526" width="7.28515625" style="2" bestFit="1" customWidth="1"/>
    <col min="2527" max="2527" width="5.7109375" style="2" customWidth="1"/>
    <col min="2528" max="2528" width="11.42578125" style="2" customWidth="1"/>
    <col min="2529" max="2529" width="12.7109375" style="2" customWidth="1"/>
    <col min="2530" max="2776" width="9.140625" style="2"/>
    <col min="2777" max="2777" width="5.7109375" style="2" customWidth="1"/>
    <col min="2778" max="2778" width="8.28515625" style="2" customWidth="1"/>
    <col min="2779" max="2779" width="1.5703125" style="2" bestFit="1" customWidth="1"/>
    <col min="2780" max="2780" width="50.7109375" style="2" customWidth="1"/>
    <col min="2781" max="2781" width="6" style="2" bestFit="1" customWidth="1"/>
    <col min="2782" max="2782" width="7.28515625" style="2" bestFit="1" customWidth="1"/>
    <col min="2783" max="2783" width="5.7109375" style="2" customWidth="1"/>
    <col min="2784" max="2784" width="11.42578125" style="2" customWidth="1"/>
    <col min="2785" max="2785" width="12.7109375" style="2" customWidth="1"/>
    <col min="2786" max="3032" width="9.140625" style="2"/>
    <col min="3033" max="3033" width="5.7109375" style="2" customWidth="1"/>
    <col min="3034" max="3034" width="8.28515625" style="2" customWidth="1"/>
    <col min="3035" max="3035" width="1.5703125" style="2" bestFit="1" customWidth="1"/>
    <col min="3036" max="3036" width="50.7109375" style="2" customWidth="1"/>
    <col min="3037" max="3037" width="6" style="2" bestFit="1" customWidth="1"/>
    <col min="3038" max="3038" width="7.28515625" style="2" bestFit="1" customWidth="1"/>
    <col min="3039" max="3039" width="5.7109375" style="2" customWidth="1"/>
    <col min="3040" max="3040" width="11.42578125" style="2" customWidth="1"/>
    <col min="3041" max="3041" width="12.7109375" style="2" customWidth="1"/>
    <col min="3042" max="3288" width="9.140625" style="2"/>
    <col min="3289" max="3289" width="5.7109375" style="2" customWidth="1"/>
    <col min="3290" max="3290" width="8.28515625" style="2" customWidth="1"/>
    <col min="3291" max="3291" width="1.5703125" style="2" bestFit="1" customWidth="1"/>
    <col min="3292" max="3292" width="50.7109375" style="2" customWidth="1"/>
    <col min="3293" max="3293" width="6" style="2" bestFit="1" customWidth="1"/>
    <col min="3294" max="3294" width="7.28515625" style="2" bestFit="1" customWidth="1"/>
    <col min="3295" max="3295" width="5.7109375" style="2" customWidth="1"/>
    <col min="3296" max="3296" width="11.42578125" style="2" customWidth="1"/>
    <col min="3297" max="3297" width="12.7109375" style="2" customWidth="1"/>
    <col min="3298" max="3544" width="9.140625" style="2"/>
    <col min="3545" max="3545" width="5.7109375" style="2" customWidth="1"/>
    <col min="3546" max="3546" width="8.28515625" style="2" customWidth="1"/>
    <col min="3547" max="3547" width="1.5703125" style="2" bestFit="1" customWidth="1"/>
    <col min="3548" max="3548" width="50.7109375" style="2" customWidth="1"/>
    <col min="3549" max="3549" width="6" style="2" bestFit="1" customWidth="1"/>
    <col min="3550" max="3550" width="7.28515625" style="2" bestFit="1" customWidth="1"/>
    <col min="3551" max="3551" width="5.7109375" style="2" customWidth="1"/>
    <col min="3552" max="3552" width="11.42578125" style="2" customWidth="1"/>
    <col min="3553" max="3553" width="12.7109375" style="2" customWidth="1"/>
    <col min="3554" max="3800" width="9.140625" style="2"/>
    <col min="3801" max="3801" width="5.7109375" style="2" customWidth="1"/>
    <col min="3802" max="3802" width="8.28515625" style="2" customWidth="1"/>
    <col min="3803" max="3803" width="1.5703125" style="2" bestFit="1" customWidth="1"/>
    <col min="3804" max="3804" width="50.7109375" style="2" customWidth="1"/>
    <col min="3805" max="3805" width="6" style="2" bestFit="1" customWidth="1"/>
    <col min="3806" max="3806" width="7.28515625" style="2" bestFit="1" customWidth="1"/>
    <col min="3807" max="3807" width="5.7109375" style="2" customWidth="1"/>
    <col min="3808" max="3808" width="11.42578125" style="2" customWidth="1"/>
    <col min="3809" max="3809" width="12.7109375" style="2" customWidth="1"/>
    <col min="3810" max="4056" width="9.140625" style="2"/>
    <col min="4057" max="4057" width="5.7109375" style="2" customWidth="1"/>
    <col min="4058" max="4058" width="8.28515625" style="2" customWidth="1"/>
    <col min="4059" max="4059" width="1.5703125" style="2" bestFit="1" customWidth="1"/>
    <col min="4060" max="4060" width="50.7109375" style="2" customWidth="1"/>
    <col min="4061" max="4061" width="6" style="2" bestFit="1" customWidth="1"/>
    <col min="4062" max="4062" width="7.28515625" style="2" bestFit="1" customWidth="1"/>
    <col min="4063" max="4063" width="5.7109375" style="2" customWidth="1"/>
    <col min="4064" max="4064" width="11.42578125" style="2" customWidth="1"/>
    <col min="4065" max="4065" width="12.7109375" style="2" customWidth="1"/>
    <col min="4066" max="4312" width="9.140625" style="2"/>
    <col min="4313" max="4313" width="5.7109375" style="2" customWidth="1"/>
    <col min="4314" max="4314" width="8.28515625" style="2" customWidth="1"/>
    <col min="4315" max="4315" width="1.5703125" style="2" bestFit="1" customWidth="1"/>
    <col min="4316" max="4316" width="50.7109375" style="2" customWidth="1"/>
    <col min="4317" max="4317" width="6" style="2" bestFit="1" customWidth="1"/>
    <col min="4318" max="4318" width="7.28515625" style="2" bestFit="1" customWidth="1"/>
    <col min="4319" max="4319" width="5.7109375" style="2" customWidth="1"/>
    <col min="4320" max="4320" width="11.42578125" style="2" customWidth="1"/>
    <col min="4321" max="4321" width="12.7109375" style="2" customWidth="1"/>
    <col min="4322" max="4568" width="9.140625" style="2"/>
    <col min="4569" max="4569" width="5.7109375" style="2" customWidth="1"/>
    <col min="4570" max="4570" width="8.28515625" style="2" customWidth="1"/>
    <col min="4571" max="4571" width="1.5703125" style="2" bestFit="1" customWidth="1"/>
    <col min="4572" max="4572" width="50.7109375" style="2" customWidth="1"/>
    <col min="4573" max="4573" width="6" style="2" bestFit="1" customWidth="1"/>
    <col min="4574" max="4574" width="7.28515625" style="2" bestFit="1" customWidth="1"/>
    <col min="4575" max="4575" width="5.7109375" style="2" customWidth="1"/>
    <col min="4576" max="4576" width="11.42578125" style="2" customWidth="1"/>
    <col min="4577" max="4577" width="12.7109375" style="2" customWidth="1"/>
    <col min="4578" max="4824" width="9.140625" style="2"/>
    <col min="4825" max="4825" width="5.7109375" style="2" customWidth="1"/>
    <col min="4826" max="4826" width="8.28515625" style="2" customWidth="1"/>
    <col min="4827" max="4827" width="1.5703125" style="2" bestFit="1" customWidth="1"/>
    <col min="4828" max="4828" width="50.7109375" style="2" customWidth="1"/>
    <col min="4829" max="4829" width="6" style="2" bestFit="1" customWidth="1"/>
    <col min="4830" max="4830" width="7.28515625" style="2" bestFit="1" customWidth="1"/>
    <col min="4831" max="4831" width="5.7109375" style="2" customWidth="1"/>
    <col min="4832" max="4832" width="11.42578125" style="2" customWidth="1"/>
    <col min="4833" max="4833" width="12.7109375" style="2" customWidth="1"/>
    <col min="4834" max="5080" width="9.140625" style="2"/>
    <col min="5081" max="5081" width="5.7109375" style="2" customWidth="1"/>
    <col min="5082" max="5082" width="8.28515625" style="2" customWidth="1"/>
    <col min="5083" max="5083" width="1.5703125" style="2" bestFit="1" customWidth="1"/>
    <col min="5084" max="5084" width="50.7109375" style="2" customWidth="1"/>
    <col min="5085" max="5085" width="6" style="2" bestFit="1" customWidth="1"/>
    <col min="5086" max="5086" width="7.28515625" style="2" bestFit="1" customWidth="1"/>
    <col min="5087" max="5087" width="5.7109375" style="2" customWidth="1"/>
    <col min="5088" max="5088" width="11.42578125" style="2" customWidth="1"/>
    <col min="5089" max="5089" width="12.7109375" style="2" customWidth="1"/>
    <col min="5090" max="5336" width="9.140625" style="2"/>
    <col min="5337" max="5337" width="5.7109375" style="2" customWidth="1"/>
    <col min="5338" max="5338" width="8.28515625" style="2" customWidth="1"/>
    <col min="5339" max="5339" width="1.5703125" style="2" bestFit="1" customWidth="1"/>
    <col min="5340" max="5340" width="50.7109375" style="2" customWidth="1"/>
    <col min="5341" max="5341" width="6" style="2" bestFit="1" customWidth="1"/>
    <col min="5342" max="5342" width="7.28515625" style="2" bestFit="1" customWidth="1"/>
    <col min="5343" max="5343" width="5.7109375" style="2" customWidth="1"/>
    <col min="5344" max="5344" width="11.42578125" style="2" customWidth="1"/>
    <col min="5345" max="5345" width="12.7109375" style="2" customWidth="1"/>
    <col min="5346" max="5592" width="9.140625" style="2"/>
    <col min="5593" max="5593" width="5.7109375" style="2" customWidth="1"/>
    <col min="5594" max="5594" width="8.28515625" style="2" customWidth="1"/>
    <col min="5595" max="5595" width="1.5703125" style="2" bestFit="1" customWidth="1"/>
    <col min="5596" max="5596" width="50.7109375" style="2" customWidth="1"/>
    <col min="5597" max="5597" width="6" style="2" bestFit="1" customWidth="1"/>
    <col min="5598" max="5598" width="7.28515625" style="2" bestFit="1" customWidth="1"/>
    <col min="5599" max="5599" width="5.7109375" style="2" customWidth="1"/>
    <col min="5600" max="5600" width="11.42578125" style="2" customWidth="1"/>
    <col min="5601" max="5601" width="12.7109375" style="2" customWidth="1"/>
    <col min="5602" max="5848" width="9.140625" style="2"/>
    <col min="5849" max="5849" width="5.7109375" style="2" customWidth="1"/>
    <col min="5850" max="5850" width="8.28515625" style="2" customWidth="1"/>
    <col min="5851" max="5851" width="1.5703125" style="2" bestFit="1" customWidth="1"/>
    <col min="5852" max="5852" width="50.7109375" style="2" customWidth="1"/>
    <col min="5853" max="5853" width="6" style="2" bestFit="1" customWidth="1"/>
    <col min="5854" max="5854" width="7.28515625" style="2" bestFit="1" customWidth="1"/>
    <col min="5855" max="5855" width="5.7109375" style="2" customWidth="1"/>
    <col min="5856" max="5856" width="11.42578125" style="2" customWidth="1"/>
    <col min="5857" max="5857" width="12.7109375" style="2" customWidth="1"/>
    <col min="5858" max="6104" width="9.140625" style="2"/>
    <col min="6105" max="6105" width="5.7109375" style="2" customWidth="1"/>
    <col min="6106" max="6106" width="8.28515625" style="2" customWidth="1"/>
    <col min="6107" max="6107" width="1.5703125" style="2" bestFit="1" customWidth="1"/>
    <col min="6108" max="6108" width="50.7109375" style="2" customWidth="1"/>
    <col min="6109" max="6109" width="6" style="2" bestFit="1" customWidth="1"/>
    <col min="6110" max="6110" width="7.28515625" style="2" bestFit="1" customWidth="1"/>
    <col min="6111" max="6111" width="5.7109375" style="2" customWidth="1"/>
    <col min="6112" max="6112" width="11.42578125" style="2" customWidth="1"/>
    <col min="6113" max="6113" width="12.7109375" style="2" customWidth="1"/>
    <col min="6114" max="6360" width="9.140625" style="2"/>
    <col min="6361" max="6361" width="5.7109375" style="2" customWidth="1"/>
    <col min="6362" max="6362" width="8.28515625" style="2" customWidth="1"/>
    <col min="6363" max="6363" width="1.5703125" style="2" bestFit="1" customWidth="1"/>
    <col min="6364" max="6364" width="50.7109375" style="2" customWidth="1"/>
    <col min="6365" max="6365" width="6" style="2" bestFit="1" customWidth="1"/>
    <col min="6366" max="6366" width="7.28515625" style="2" bestFit="1" customWidth="1"/>
    <col min="6367" max="6367" width="5.7109375" style="2" customWidth="1"/>
    <col min="6368" max="6368" width="11.42578125" style="2" customWidth="1"/>
    <col min="6369" max="6369" width="12.7109375" style="2" customWidth="1"/>
    <col min="6370" max="6616" width="9.140625" style="2"/>
    <col min="6617" max="6617" width="5.7109375" style="2" customWidth="1"/>
    <col min="6618" max="6618" width="8.28515625" style="2" customWidth="1"/>
    <col min="6619" max="6619" width="1.5703125" style="2" bestFit="1" customWidth="1"/>
    <col min="6620" max="6620" width="50.7109375" style="2" customWidth="1"/>
    <col min="6621" max="6621" width="6" style="2" bestFit="1" customWidth="1"/>
    <col min="6622" max="6622" width="7.28515625" style="2" bestFit="1" customWidth="1"/>
    <col min="6623" max="6623" width="5.7109375" style="2" customWidth="1"/>
    <col min="6624" max="6624" width="11.42578125" style="2" customWidth="1"/>
    <col min="6625" max="6625" width="12.7109375" style="2" customWidth="1"/>
    <col min="6626" max="6872" width="9.140625" style="2"/>
    <col min="6873" max="6873" width="5.7109375" style="2" customWidth="1"/>
    <col min="6874" max="6874" width="8.28515625" style="2" customWidth="1"/>
    <col min="6875" max="6875" width="1.5703125" style="2" bestFit="1" customWidth="1"/>
    <col min="6876" max="6876" width="50.7109375" style="2" customWidth="1"/>
    <col min="6877" max="6877" width="6" style="2" bestFit="1" customWidth="1"/>
    <col min="6878" max="6878" width="7.28515625" style="2" bestFit="1" customWidth="1"/>
    <col min="6879" max="6879" width="5.7109375" style="2" customWidth="1"/>
    <col min="6880" max="6880" width="11.42578125" style="2" customWidth="1"/>
    <col min="6881" max="6881" width="12.7109375" style="2" customWidth="1"/>
    <col min="6882" max="7128" width="9.140625" style="2"/>
    <col min="7129" max="7129" width="5.7109375" style="2" customWidth="1"/>
    <col min="7130" max="7130" width="8.28515625" style="2" customWidth="1"/>
    <col min="7131" max="7131" width="1.5703125" style="2" bestFit="1" customWidth="1"/>
    <col min="7132" max="7132" width="50.7109375" style="2" customWidth="1"/>
    <col min="7133" max="7133" width="6" style="2" bestFit="1" customWidth="1"/>
    <col min="7134" max="7134" width="7.28515625" style="2" bestFit="1" customWidth="1"/>
    <col min="7135" max="7135" width="5.7109375" style="2" customWidth="1"/>
    <col min="7136" max="7136" width="11.42578125" style="2" customWidth="1"/>
    <col min="7137" max="7137" width="12.7109375" style="2" customWidth="1"/>
    <col min="7138" max="7384" width="9.140625" style="2"/>
    <col min="7385" max="7385" width="5.7109375" style="2" customWidth="1"/>
    <col min="7386" max="7386" width="8.28515625" style="2" customWidth="1"/>
    <col min="7387" max="7387" width="1.5703125" style="2" bestFit="1" customWidth="1"/>
    <col min="7388" max="7388" width="50.7109375" style="2" customWidth="1"/>
    <col min="7389" max="7389" width="6" style="2" bestFit="1" customWidth="1"/>
    <col min="7390" max="7390" width="7.28515625" style="2" bestFit="1" customWidth="1"/>
    <col min="7391" max="7391" width="5.7109375" style="2" customWidth="1"/>
    <col min="7392" max="7392" width="11.42578125" style="2" customWidth="1"/>
    <col min="7393" max="7393" width="12.7109375" style="2" customWidth="1"/>
    <col min="7394" max="7640" width="9.140625" style="2"/>
    <col min="7641" max="7641" width="5.7109375" style="2" customWidth="1"/>
    <col min="7642" max="7642" width="8.28515625" style="2" customWidth="1"/>
    <col min="7643" max="7643" width="1.5703125" style="2" bestFit="1" customWidth="1"/>
    <col min="7644" max="7644" width="50.7109375" style="2" customWidth="1"/>
    <col min="7645" max="7645" width="6" style="2" bestFit="1" customWidth="1"/>
    <col min="7646" max="7646" width="7.28515625" style="2" bestFit="1" customWidth="1"/>
    <col min="7647" max="7647" width="5.7109375" style="2" customWidth="1"/>
    <col min="7648" max="7648" width="11.42578125" style="2" customWidth="1"/>
    <col min="7649" max="7649" width="12.7109375" style="2" customWidth="1"/>
    <col min="7650" max="7896" width="9.140625" style="2"/>
    <col min="7897" max="7897" width="5.7109375" style="2" customWidth="1"/>
    <col min="7898" max="7898" width="8.28515625" style="2" customWidth="1"/>
    <col min="7899" max="7899" width="1.5703125" style="2" bestFit="1" customWidth="1"/>
    <col min="7900" max="7900" width="50.7109375" style="2" customWidth="1"/>
    <col min="7901" max="7901" width="6" style="2" bestFit="1" customWidth="1"/>
    <col min="7902" max="7902" width="7.28515625" style="2" bestFit="1" customWidth="1"/>
    <col min="7903" max="7903" width="5.7109375" style="2" customWidth="1"/>
    <col min="7904" max="7904" width="11.42578125" style="2" customWidth="1"/>
    <col min="7905" max="7905" width="12.7109375" style="2" customWidth="1"/>
    <col min="7906" max="8152" width="9.140625" style="2"/>
    <col min="8153" max="8153" width="5.7109375" style="2" customWidth="1"/>
    <col min="8154" max="8154" width="8.28515625" style="2" customWidth="1"/>
    <col min="8155" max="8155" width="1.5703125" style="2" bestFit="1" customWidth="1"/>
    <col min="8156" max="8156" width="50.7109375" style="2" customWidth="1"/>
    <col min="8157" max="8157" width="6" style="2" bestFit="1" customWidth="1"/>
    <col min="8158" max="8158" width="7.28515625" style="2" bestFit="1" customWidth="1"/>
    <col min="8159" max="8159" width="5.7109375" style="2" customWidth="1"/>
    <col min="8160" max="8160" width="11.42578125" style="2" customWidth="1"/>
    <col min="8161" max="8161" width="12.7109375" style="2" customWidth="1"/>
    <col min="8162" max="8408" width="9.140625" style="2"/>
    <col min="8409" max="8409" width="5.7109375" style="2" customWidth="1"/>
    <col min="8410" max="8410" width="8.28515625" style="2" customWidth="1"/>
    <col min="8411" max="8411" width="1.5703125" style="2" bestFit="1" customWidth="1"/>
    <col min="8412" max="8412" width="50.7109375" style="2" customWidth="1"/>
    <col min="8413" max="8413" width="6" style="2" bestFit="1" customWidth="1"/>
    <col min="8414" max="8414" width="7.28515625" style="2" bestFit="1" customWidth="1"/>
    <col min="8415" max="8415" width="5.7109375" style="2" customWidth="1"/>
    <col min="8416" max="8416" width="11.42578125" style="2" customWidth="1"/>
    <col min="8417" max="8417" width="12.7109375" style="2" customWidth="1"/>
    <col min="8418" max="8664" width="9.140625" style="2"/>
    <col min="8665" max="8665" width="5.7109375" style="2" customWidth="1"/>
    <col min="8666" max="8666" width="8.28515625" style="2" customWidth="1"/>
    <col min="8667" max="8667" width="1.5703125" style="2" bestFit="1" customWidth="1"/>
    <col min="8668" max="8668" width="50.7109375" style="2" customWidth="1"/>
    <col min="8669" max="8669" width="6" style="2" bestFit="1" customWidth="1"/>
    <col min="8670" max="8670" width="7.28515625" style="2" bestFit="1" customWidth="1"/>
    <col min="8671" max="8671" width="5.7109375" style="2" customWidth="1"/>
    <col min="8672" max="8672" width="11.42578125" style="2" customWidth="1"/>
    <col min="8673" max="8673" width="12.7109375" style="2" customWidth="1"/>
    <col min="8674" max="8920" width="9.140625" style="2"/>
    <col min="8921" max="8921" width="5.7109375" style="2" customWidth="1"/>
    <col min="8922" max="8922" width="8.28515625" style="2" customWidth="1"/>
    <col min="8923" max="8923" width="1.5703125" style="2" bestFit="1" customWidth="1"/>
    <col min="8924" max="8924" width="50.7109375" style="2" customWidth="1"/>
    <col min="8925" max="8925" width="6" style="2" bestFit="1" customWidth="1"/>
    <col min="8926" max="8926" width="7.28515625" style="2" bestFit="1" customWidth="1"/>
    <col min="8927" max="8927" width="5.7109375" style="2" customWidth="1"/>
    <col min="8928" max="8928" width="11.42578125" style="2" customWidth="1"/>
    <col min="8929" max="8929" width="12.7109375" style="2" customWidth="1"/>
    <col min="8930" max="9176" width="9.140625" style="2"/>
    <col min="9177" max="9177" width="5.7109375" style="2" customWidth="1"/>
    <col min="9178" max="9178" width="8.28515625" style="2" customWidth="1"/>
    <col min="9179" max="9179" width="1.5703125" style="2" bestFit="1" customWidth="1"/>
    <col min="9180" max="9180" width="50.7109375" style="2" customWidth="1"/>
    <col min="9181" max="9181" width="6" style="2" bestFit="1" customWidth="1"/>
    <col min="9182" max="9182" width="7.28515625" style="2" bestFit="1" customWidth="1"/>
    <col min="9183" max="9183" width="5.7109375" style="2" customWidth="1"/>
    <col min="9184" max="9184" width="11.42578125" style="2" customWidth="1"/>
    <col min="9185" max="9185" width="12.7109375" style="2" customWidth="1"/>
    <col min="9186" max="9432" width="9.140625" style="2"/>
    <col min="9433" max="9433" width="5.7109375" style="2" customWidth="1"/>
    <col min="9434" max="9434" width="8.28515625" style="2" customWidth="1"/>
    <col min="9435" max="9435" width="1.5703125" style="2" bestFit="1" customWidth="1"/>
    <col min="9436" max="9436" width="50.7109375" style="2" customWidth="1"/>
    <col min="9437" max="9437" width="6" style="2" bestFit="1" customWidth="1"/>
    <col min="9438" max="9438" width="7.28515625" style="2" bestFit="1" customWidth="1"/>
    <col min="9439" max="9439" width="5.7109375" style="2" customWidth="1"/>
    <col min="9440" max="9440" width="11.42578125" style="2" customWidth="1"/>
    <col min="9441" max="9441" width="12.7109375" style="2" customWidth="1"/>
    <col min="9442" max="9688" width="9.140625" style="2"/>
    <col min="9689" max="9689" width="5.7109375" style="2" customWidth="1"/>
    <col min="9690" max="9690" width="8.28515625" style="2" customWidth="1"/>
    <col min="9691" max="9691" width="1.5703125" style="2" bestFit="1" customWidth="1"/>
    <col min="9692" max="9692" width="50.7109375" style="2" customWidth="1"/>
    <col min="9693" max="9693" width="6" style="2" bestFit="1" customWidth="1"/>
    <col min="9694" max="9694" width="7.28515625" style="2" bestFit="1" customWidth="1"/>
    <col min="9695" max="9695" width="5.7109375" style="2" customWidth="1"/>
    <col min="9696" max="9696" width="11.42578125" style="2" customWidth="1"/>
    <col min="9697" max="9697" width="12.7109375" style="2" customWidth="1"/>
    <col min="9698" max="9944" width="9.140625" style="2"/>
    <col min="9945" max="9945" width="5.7109375" style="2" customWidth="1"/>
    <col min="9946" max="9946" width="8.28515625" style="2" customWidth="1"/>
    <col min="9947" max="9947" width="1.5703125" style="2" bestFit="1" customWidth="1"/>
    <col min="9948" max="9948" width="50.7109375" style="2" customWidth="1"/>
    <col min="9949" max="9949" width="6" style="2" bestFit="1" customWidth="1"/>
    <col min="9950" max="9950" width="7.28515625" style="2" bestFit="1" customWidth="1"/>
    <col min="9951" max="9951" width="5.7109375" style="2" customWidth="1"/>
    <col min="9952" max="9952" width="11.42578125" style="2" customWidth="1"/>
    <col min="9953" max="9953" width="12.7109375" style="2" customWidth="1"/>
    <col min="9954" max="10200" width="9.140625" style="2"/>
    <col min="10201" max="10201" width="5.7109375" style="2" customWidth="1"/>
    <col min="10202" max="10202" width="8.28515625" style="2" customWidth="1"/>
    <col min="10203" max="10203" width="1.5703125" style="2" bestFit="1" customWidth="1"/>
    <col min="10204" max="10204" width="50.7109375" style="2" customWidth="1"/>
    <col min="10205" max="10205" width="6" style="2" bestFit="1" customWidth="1"/>
    <col min="10206" max="10206" width="7.28515625" style="2" bestFit="1" customWidth="1"/>
    <col min="10207" max="10207" width="5.7109375" style="2" customWidth="1"/>
    <col min="10208" max="10208" width="11.42578125" style="2" customWidth="1"/>
    <col min="10209" max="10209" width="12.7109375" style="2" customWidth="1"/>
    <col min="10210" max="10456" width="9.140625" style="2"/>
    <col min="10457" max="10457" width="5.7109375" style="2" customWidth="1"/>
    <col min="10458" max="10458" width="8.28515625" style="2" customWidth="1"/>
    <col min="10459" max="10459" width="1.5703125" style="2" bestFit="1" customWidth="1"/>
    <col min="10460" max="10460" width="50.7109375" style="2" customWidth="1"/>
    <col min="10461" max="10461" width="6" style="2" bestFit="1" customWidth="1"/>
    <col min="10462" max="10462" width="7.28515625" style="2" bestFit="1" customWidth="1"/>
    <col min="10463" max="10463" width="5.7109375" style="2" customWidth="1"/>
    <col min="10464" max="10464" width="11.42578125" style="2" customWidth="1"/>
    <col min="10465" max="10465" width="12.7109375" style="2" customWidth="1"/>
    <col min="10466" max="10712" width="9.140625" style="2"/>
    <col min="10713" max="10713" width="5.7109375" style="2" customWidth="1"/>
    <col min="10714" max="10714" width="8.28515625" style="2" customWidth="1"/>
    <col min="10715" max="10715" width="1.5703125" style="2" bestFit="1" customWidth="1"/>
    <col min="10716" max="10716" width="50.7109375" style="2" customWidth="1"/>
    <col min="10717" max="10717" width="6" style="2" bestFit="1" customWidth="1"/>
    <col min="10718" max="10718" width="7.28515625" style="2" bestFit="1" customWidth="1"/>
    <col min="10719" max="10719" width="5.7109375" style="2" customWidth="1"/>
    <col min="10720" max="10720" width="11.42578125" style="2" customWidth="1"/>
    <col min="10721" max="10721" width="12.7109375" style="2" customWidth="1"/>
    <col min="10722" max="10968" width="9.140625" style="2"/>
    <col min="10969" max="10969" width="5.7109375" style="2" customWidth="1"/>
    <col min="10970" max="10970" width="8.28515625" style="2" customWidth="1"/>
    <col min="10971" max="10971" width="1.5703125" style="2" bestFit="1" customWidth="1"/>
    <col min="10972" max="10972" width="50.7109375" style="2" customWidth="1"/>
    <col min="10973" max="10973" width="6" style="2" bestFit="1" customWidth="1"/>
    <col min="10974" max="10974" width="7.28515625" style="2" bestFit="1" customWidth="1"/>
    <col min="10975" max="10975" width="5.7109375" style="2" customWidth="1"/>
    <col min="10976" max="10976" width="11.42578125" style="2" customWidth="1"/>
    <col min="10977" max="10977" width="12.7109375" style="2" customWidth="1"/>
    <col min="10978" max="11224" width="9.140625" style="2"/>
    <col min="11225" max="11225" width="5.7109375" style="2" customWidth="1"/>
    <col min="11226" max="11226" width="8.28515625" style="2" customWidth="1"/>
    <col min="11227" max="11227" width="1.5703125" style="2" bestFit="1" customWidth="1"/>
    <col min="11228" max="11228" width="50.7109375" style="2" customWidth="1"/>
    <col min="11229" max="11229" width="6" style="2" bestFit="1" customWidth="1"/>
    <col min="11230" max="11230" width="7.28515625" style="2" bestFit="1" customWidth="1"/>
    <col min="11231" max="11231" width="5.7109375" style="2" customWidth="1"/>
    <col min="11232" max="11232" width="11.42578125" style="2" customWidth="1"/>
    <col min="11233" max="11233" width="12.7109375" style="2" customWidth="1"/>
    <col min="11234" max="11480" width="9.140625" style="2"/>
    <col min="11481" max="11481" width="5.7109375" style="2" customWidth="1"/>
    <col min="11482" max="11482" width="8.28515625" style="2" customWidth="1"/>
    <col min="11483" max="11483" width="1.5703125" style="2" bestFit="1" customWidth="1"/>
    <col min="11484" max="11484" width="50.7109375" style="2" customWidth="1"/>
    <col min="11485" max="11485" width="6" style="2" bestFit="1" customWidth="1"/>
    <col min="11486" max="11486" width="7.28515625" style="2" bestFit="1" customWidth="1"/>
    <col min="11487" max="11487" width="5.7109375" style="2" customWidth="1"/>
    <col min="11488" max="11488" width="11.42578125" style="2" customWidth="1"/>
    <col min="11489" max="11489" width="12.7109375" style="2" customWidth="1"/>
    <col min="11490" max="11736" width="9.140625" style="2"/>
    <col min="11737" max="11737" width="5.7109375" style="2" customWidth="1"/>
    <col min="11738" max="11738" width="8.28515625" style="2" customWidth="1"/>
    <col min="11739" max="11739" width="1.5703125" style="2" bestFit="1" customWidth="1"/>
    <col min="11740" max="11740" width="50.7109375" style="2" customWidth="1"/>
    <col min="11741" max="11741" width="6" style="2" bestFit="1" customWidth="1"/>
    <col min="11742" max="11742" width="7.28515625" style="2" bestFit="1" customWidth="1"/>
    <col min="11743" max="11743" width="5.7109375" style="2" customWidth="1"/>
    <col min="11744" max="11744" width="11.42578125" style="2" customWidth="1"/>
    <col min="11745" max="11745" width="12.7109375" style="2" customWidth="1"/>
    <col min="11746" max="11992" width="9.140625" style="2"/>
    <col min="11993" max="11993" width="5.7109375" style="2" customWidth="1"/>
    <col min="11994" max="11994" width="8.28515625" style="2" customWidth="1"/>
    <col min="11995" max="11995" width="1.5703125" style="2" bestFit="1" customWidth="1"/>
    <col min="11996" max="11996" width="50.7109375" style="2" customWidth="1"/>
    <col min="11997" max="11997" width="6" style="2" bestFit="1" customWidth="1"/>
    <col min="11998" max="11998" width="7.28515625" style="2" bestFit="1" customWidth="1"/>
    <col min="11999" max="11999" width="5.7109375" style="2" customWidth="1"/>
    <col min="12000" max="12000" width="11.42578125" style="2" customWidth="1"/>
    <col min="12001" max="12001" width="12.7109375" style="2" customWidth="1"/>
    <col min="12002" max="12248" width="9.140625" style="2"/>
    <col min="12249" max="12249" width="5.7109375" style="2" customWidth="1"/>
    <col min="12250" max="12250" width="8.28515625" style="2" customWidth="1"/>
    <col min="12251" max="12251" width="1.5703125" style="2" bestFit="1" customWidth="1"/>
    <col min="12252" max="12252" width="50.7109375" style="2" customWidth="1"/>
    <col min="12253" max="12253" width="6" style="2" bestFit="1" customWidth="1"/>
    <col min="12254" max="12254" width="7.28515625" style="2" bestFit="1" customWidth="1"/>
    <col min="12255" max="12255" width="5.7109375" style="2" customWidth="1"/>
    <col min="12256" max="12256" width="11.42578125" style="2" customWidth="1"/>
    <col min="12257" max="12257" width="12.7109375" style="2" customWidth="1"/>
    <col min="12258" max="12504" width="9.140625" style="2"/>
    <col min="12505" max="12505" width="5.7109375" style="2" customWidth="1"/>
    <col min="12506" max="12506" width="8.28515625" style="2" customWidth="1"/>
    <col min="12507" max="12507" width="1.5703125" style="2" bestFit="1" customWidth="1"/>
    <col min="12508" max="12508" width="50.7109375" style="2" customWidth="1"/>
    <col min="12509" max="12509" width="6" style="2" bestFit="1" customWidth="1"/>
    <col min="12510" max="12510" width="7.28515625" style="2" bestFit="1" customWidth="1"/>
    <col min="12511" max="12511" width="5.7109375" style="2" customWidth="1"/>
    <col min="12512" max="12512" width="11.42578125" style="2" customWidth="1"/>
    <col min="12513" max="12513" width="12.7109375" style="2" customWidth="1"/>
    <col min="12514" max="12760" width="9.140625" style="2"/>
    <col min="12761" max="12761" width="5.7109375" style="2" customWidth="1"/>
    <col min="12762" max="12762" width="8.28515625" style="2" customWidth="1"/>
    <col min="12763" max="12763" width="1.5703125" style="2" bestFit="1" customWidth="1"/>
    <col min="12764" max="12764" width="50.7109375" style="2" customWidth="1"/>
    <col min="12765" max="12765" width="6" style="2" bestFit="1" customWidth="1"/>
    <col min="12766" max="12766" width="7.28515625" style="2" bestFit="1" customWidth="1"/>
    <col min="12767" max="12767" width="5.7109375" style="2" customWidth="1"/>
    <col min="12768" max="12768" width="11.42578125" style="2" customWidth="1"/>
    <col min="12769" max="12769" width="12.7109375" style="2" customWidth="1"/>
    <col min="12770" max="13016" width="9.140625" style="2"/>
    <col min="13017" max="13017" width="5.7109375" style="2" customWidth="1"/>
    <col min="13018" max="13018" width="8.28515625" style="2" customWidth="1"/>
    <col min="13019" max="13019" width="1.5703125" style="2" bestFit="1" customWidth="1"/>
    <col min="13020" max="13020" width="50.7109375" style="2" customWidth="1"/>
    <col min="13021" max="13021" width="6" style="2" bestFit="1" customWidth="1"/>
    <col min="13022" max="13022" width="7.28515625" style="2" bestFit="1" customWidth="1"/>
    <col min="13023" max="13023" width="5.7109375" style="2" customWidth="1"/>
    <col min="13024" max="13024" width="11.42578125" style="2" customWidth="1"/>
    <col min="13025" max="13025" width="12.7109375" style="2" customWidth="1"/>
    <col min="13026" max="13272" width="9.140625" style="2"/>
    <col min="13273" max="13273" width="5.7109375" style="2" customWidth="1"/>
    <col min="13274" max="13274" width="8.28515625" style="2" customWidth="1"/>
    <col min="13275" max="13275" width="1.5703125" style="2" bestFit="1" customWidth="1"/>
    <col min="13276" max="13276" width="50.7109375" style="2" customWidth="1"/>
    <col min="13277" max="13277" width="6" style="2" bestFit="1" customWidth="1"/>
    <col min="13278" max="13278" width="7.28515625" style="2" bestFit="1" customWidth="1"/>
    <col min="13279" max="13279" width="5.7109375" style="2" customWidth="1"/>
    <col min="13280" max="13280" width="11.42578125" style="2" customWidth="1"/>
    <col min="13281" max="13281" width="12.7109375" style="2" customWidth="1"/>
    <col min="13282" max="13528" width="9.140625" style="2"/>
    <col min="13529" max="13529" width="5.7109375" style="2" customWidth="1"/>
    <col min="13530" max="13530" width="8.28515625" style="2" customWidth="1"/>
    <col min="13531" max="13531" width="1.5703125" style="2" bestFit="1" customWidth="1"/>
    <col min="13532" max="13532" width="50.7109375" style="2" customWidth="1"/>
    <col min="13533" max="13533" width="6" style="2" bestFit="1" customWidth="1"/>
    <col min="13534" max="13534" width="7.28515625" style="2" bestFit="1" customWidth="1"/>
    <col min="13535" max="13535" width="5.7109375" style="2" customWidth="1"/>
    <col min="13536" max="13536" width="11.42578125" style="2" customWidth="1"/>
    <col min="13537" max="13537" width="12.7109375" style="2" customWidth="1"/>
    <col min="13538" max="13784" width="9.140625" style="2"/>
    <col min="13785" max="13785" width="5.7109375" style="2" customWidth="1"/>
    <col min="13786" max="13786" width="8.28515625" style="2" customWidth="1"/>
    <col min="13787" max="13787" width="1.5703125" style="2" bestFit="1" customWidth="1"/>
    <col min="13788" max="13788" width="50.7109375" style="2" customWidth="1"/>
    <col min="13789" max="13789" width="6" style="2" bestFit="1" customWidth="1"/>
    <col min="13790" max="13790" width="7.28515625" style="2" bestFit="1" customWidth="1"/>
    <col min="13791" max="13791" width="5.7109375" style="2" customWidth="1"/>
    <col min="13792" max="13792" width="11.42578125" style="2" customWidth="1"/>
    <col min="13793" max="13793" width="12.7109375" style="2" customWidth="1"/>
    <col min="13794" max="14040" width="9.140625" style="2"/>
    <col min="14041" max="14041" width="5.7109375" style="2" customWidth="1"/>
    <col min="14042" max="14042" width="8.28515625" style="2" customWidth="1"/>
    <col min="14043" max="14043" width="1.5703125" style="2" bestFit="1" customWidth="1"/>
    <col min="14044" max="14044" width="50.7109375" style="2" customWidth="1"/>
    <col min="14045" max="14045" width="6" style="2" bestFit="1" customWidth="1"/>
    <col min="14046" max="14046" width="7.28515625" style="2" bestFit="1" customWidth="1"/>
    <col min="14047" max="14047" width="5.7109375" style="2" customWidth="1"/>
    <col min="14048" max="14048" width="11.42578125" style="2" customWidth="1"/>
    <col min="14049" max="14049" width="12.7109375" style="2" customWidth="1"/>
    <col min="14050" max="14296" width="9.140625" style="2"/>
    <col min="14297" max="14297" width="5.7109375" style="2" customWidth="1"/>
    <col min="14298" max="14298" width="8.28515625" style="2" customWidth="1"/>
    <col min="14299" max="14299" width="1.5703125" style="2" bestFit="1" customWidth="1"/>
    <col min="14300" max="14300" width="50.7109375" style="2" customWidth="1"/>
    <col min="14301" max="14301" width="6" style="2" bestFit="1" customWidth="1"/>
    <col min="14302" max="14302" width="7.28515625" style="2" bestFit="1" customWidth="1"/>
    <col min="14303" max="14303" width="5.7109375" style="2" customWidth="1"/>
    <col min="14304" max="14304" width="11.42578125" style="2" customWidth="1"/>
    <col min="14305" max="14305" width="12.7109375" style="2" customWidth="1"/>
    <col min="14306" max="14552" width="9.140625" style="2"/>
    <col min="14553" max="14553" width="5.7109375" style="2" customWidth="1"/>
    <col min="14554" max="14554" width="8.28515625" style="2" customWidth="1"/>
    <col min="14555" max="14555" width="1.5703125" style="2" bestFit="1" customWidth="1"/>
    <col min="14556" max="14556" width="50.7109375" style="2" customWidth="1"/>
    <col min="14557" max="14557" width="6" style="2" bestFit="1" customWidth="1"/>
    <col min="14558" max="14558" width="7.28515625" style="2" bestFit="1" customWidth="1"/>
    <col min="14559" max="14559" width="5.7109375" style="2" customWidth="1"/>
    <col min="14560" max="14560" width="11.42578125" style="2" customWidth="1"/>
    <col min="14561" max="14561" width="12.7109375" style="2" customWidth="1"/>
    <col min="14562" max="14808" width="9.140625" style="2"/>
    <col min="14809" max="14809" width="5.7109375" style="2" customWidth="1"/>
    <col min="14810" max="14810" width="8.28515625" style="2" customWidth="1"/>
    <col min="14811" max="14811" width="1.5703125" style="2" bestFit="1" customWidth="1"/>
    <col min="14812" max="14812" width="50.7109375" style="2" customWidth="1"/>
    <col min="14813" max="14813" width="6" style="2" bestFit="1" customWidth="1"/>
    <col min="14814" max="14814" width="7.28515625" style="2" bestFit="1" customWidth="1"/>
    <col min="14815" max="14815" width="5.7109375" style="2" customWidth="1"/>
    <col min="14816" max="14816" width="11.42578125" style="2" customWidth="1"/>
    <col min="14817" max="14817" width="12.7109375" style="2" customWidth="1"/>
    <col min="14818" max="15064" width="9.140625" style="2"/>
    <col min="15065" max="15065" width="5.7109375" style="2" customWidth="1"/>
    <col min="15066" max="15066" width="8.28515625" style="2" customWidth="1"/>
    <col min="15067" max="15067" width="1.5703125" style="2" bestFit="1" customWidth="1"/>
    <col min="15068" max="15068" width="50.7109375" style="2" customWidth="1"/>
    <col min="15069" max="15069" width="6" style="2" bestFit="1" customWidth="1"/>
    <col min="15070" max="15070" width="7.28515625" style="2" bestFit="1" customWidth="1"/>
    <col min="15071" max="15071" width="5.7109375" style="2" customWidth="1"/>
    <col min="15072" max="15072" width="11.42578125" style="2" customWidth="1"/>
    <col min="15073" max="15073" width="12.7109375" style="2" customWidth="1"/>
    <col min="15074" max="15320" width="9.140625" style="2"/>
    <col min="15321" max="15321" width="5.7109375" style="2" customWidth="1"/>
    <col min="15322" max="15322" width="8.28515625" style="2" customWidth="1"/>
    <col min="15323" max="15323" width="1.5703125" style="2" bestFit="1" customWidth="1"/>
    <col min="15324" max="15324" width="50.7109375" style="2" customWidth="1"/>
    <col min="15325" max="15325" width="6" style="2" bestFit="1" customWidth="1"/>
    <col min="15326" max="15326" width="7.28515625" style="2" bestFit="1" customWidth="1"/>
    <col min="15327" max="15327" width="5.7109375" style="2" customWidth="1"/>
    <col min="15328" max="15328" width="11.42578125" style="2" customWidth="1"/>
    <col min="15329" max="15329" width="12.7109375" style="2" customWidth="1"/>
    <col min="15330" max="15576" width="9.140625" style="2"/>
    <col min="15577" max="15577" width="5.7109375" style="2" customWidth="1"/>
    <col min="15578" max="15578" width="8.28515625" style="2" customWidth="1"/>
    <col min="15579" max="15579" width="1.5703125" style="2" bestFit="1" customWidth="1"/>
    <col min="15580" max="15580" width="50.7109375" style="2" customWidth="1"/>
    <col min="15581" max="15581" width="6" style="2" bestFit="1" customWidth="1"/>
    <col min="15582" max="15582" width="7.28515625" style="2" bestFit="1" customWidth="1"/>
    <col min="15583" max="15583" width="5.7109375" style="2" customWidth="1"/>
    <col min="15584" max="15584" width="11.42578125" style="2" customWidth="1"/>
    <col min="15585" max="15585" width="12.7109375" style="2" customWidth="1"/>
    <col min="15586" max="15832" width="9.140625" style="2"/>
    <col min="15833" max="15833" width="5.7109375" style="2" customWidth="1"/>
    <col min="15834" max="15834" width="8.28515625" style="2" customWidth="1"/>
    <col min="15835" max="15835" width="1.5703125" style="2" bestFit="1" customWidth="1"/>
    <col min="15836" max="15836" width="50.7109375" style="2" customWidth="1"/>
    <col min="15837" max="15837" width="6" style="2" bestFit="1" customWidth="1"/>
    <col min="15838" max="15838" width="7.28515625" style="2" bestFit="1" customWidth="1"/>
    <col min="15839" max="15839" width="5.7109375" style="2" customWidth="1"/>
    <col min="15840" max="15840" width="11.42578125" style="2" customWidth="1"/>
    <col min="15841" max="15841" width="12.7109375" style="2" customWidth="1"/>
    <col min="15842" max="16088" width="9.140625" style="2"/>
    <col min="16089" max="16089" width="5.7109375" style="2" customWidth="1"/>
    <col min="16090" max="16090" width="8.28515625" style="2" customWidth="1"/>
    <col min="16091" max="16091" width="1.5703125" style="2" bestFit="1" customWidth="1"/>
    <col min="16092" max="16092" width="50.7109375" style="2" customWidth="1"/>
    <col min="16093" max="16093" width="6" style="2" bestFit="1" customWidth="1"/>
    <col min="16094" max="16094" width="7.28515625" style="2" bestFit="1" customWidth="1"/>
    <col min="16095" max="16095" width="5.7109375" style="2" customWidth="1"/>
    <col min="16096" max="16096" width="11.42578125" style="2" customWidth="1"/>
    <col min="16097" max="16097" width="12.7109375" style="2" customWidth="1"/>
    <col min="16098" max="16384" width="9.140625" style="2"/>
  </cols>
  <sheetData>
    <row r="1" spans="1:35" ht="15" customHeight="1">
      <c r="A1" s="300"/>
      <c r="B1" s="301"/>
      <c r="C1" s="302"/>
      <c r="D1" s="327" t="s">
        <v>77</v>
      </c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  <c r="R1" s="328"/>
      <c r="S1" s="328"/>
      <c r="T1" s="328"/>
      <c r="U1" s="328"/>
      <c r="V1" s="328"/>
      <c r="W1" s="328"/>
      <c r="X1" s="328"/>
      <c r="Y1" s="328"/>
      <c r="Z1" s="328"/>
      <c r="AA1" s="328"/>
      <c r="AB1" s="328"/>
      <c r="AC1" s="328"/>
      <c r="AD1" s="328"/>
      <c r="AE1" s="329"/>
      <c r="AF1" s="300"/>
      <c r="AG1" s="301"/>
      <c r="AH1" s="302"/>
    </row>
    <row r="2" spans="1:35">
      <c r="A2" s="303"/>
      <c r="B2" s="304"/>
      <c r="C2" s="305"/>
      <c r="D2" s="327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8"/>
      <c r="X2" s="328"/>
      <c r="Y2" s="328"/>
      <c r="Z2" s="328"/>
      <c r="AA2" s="328"/>
      <c r="AB2" s="328"/>
      <c r="AC2" s="328"/>
      <c r="AD2" s="328"/>
      <c r="AE2" s="329"/>
      <c r="AF2" s="303"/>
      <c r="AG2" s="304"/>
      <c r="AH2" s="305"/>
    </row>
    <row r="3" spans="1:35">
      <c r="A3" s="303"/>
      <c r="B3" s="304"/>
      <c r="C3" s="305"/>
      <c r="D3" s="330" t="s">
        <v>78</v>
      </c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  <c r="P3" s="331"/>
      <c r="Q3" s="331"/>
      <c r="R3" s="331"/>
      <c r="S3" s="331"/>
      <c r="T3" s="331"/>
      <c r="U3" s="331"/>
      <c r="V3" s="331"/>
      <c r="W3" s="331"/>
      <c r="X3" s="331"/>
      <c r="Y3" s="331"/>
      <c r="Z3" s="331"/>
      <c r="AA3" s="331"/>
      <c r="AB3" s="331"/>
      <c r="AC3" s="331"/>
      <c r="AD3" s="331"/>
      <c r="AE3" s="332"/>
      <c r="AF3" s="303"/>
      <c r="AG3" s="304"/>
      <c r="AH3" s="305"/>
    </row>
    <row r="4" spans="1:35" ht="13.5" customHeight="1">
      <c r="A4" s="306"/>
      <c r="B4" s="307"/>
      <c r="C4" s="308"/>
      <c r="D4" s="330"/>
      <c r="E4" s="331"/>
      <c r="F4" s="331"/>
      <c r="G4" s="331"/>
      <c r="H4" s="331"/>
      <c r="I4" s="331"/>
      <c r="J4" s="331"/>
      <c r="K4" s="331"/>
      <c r="L4" s="331"/>
      <c r="M4" s="331"/>
      <c r="N4" s="331"/>
      <c r="O4" s="331"/>
      <c r="P4" s="331"/>
      <c r="Q4" s="331"/>
      <c r="R4" s="331"/>
      <c r="S4" s="331"/>
      <c r="T4" s="331"/>
      <c r="U4" s="331"/>
      <c r="V4" s="331"/>
      <c r="W4" s="331"/>
      <c r="X4" s="331"/>
      <c r="Y4" s="331"/>
      <c r="Z4" s="331"/>
      <c r="AA4" s="331"/>
      <c r="AB4" s="331"/>
      <c r="AC4" s="331"/>
      <c r="AD4" s="331"/>
      <c r="AE4" s="332"/>
      <c r="AF4" s="306"/>
      <c r="AG4" s="307"/>
      <c r="AH4" s="308"/>
    </row>
    <row r="5" spans="1:35" ht="10.5" customHeight="1">
      <c r="A5" s="156"/>
      <c r="B5" s="157"/>
      <c r="C5" s="157"/>
      <c r="D5" s="157"/>
      <c r="E5" s="282"/>
      <c r="F5" s="282"/>
      <c r="G5" s="282"/>
      <c r="H5" s="158"/>
      <c r="I5" s="283"/>
      <c r="J5" s="282"/>
      <c r="K5" s="282"/>
      <c r="L5" s="282"/>
      <c r="M5" s="158"/>
      <c r="N5" s="283"/>
      <c r="O5" s="282"/>
      <c r="P5" s="282"/>
      <c r="Q5" s="282"/>
      <c r="R5" s="158"/>
      <c r="S5" s="283"/>
      <c r="T5" s="282"/>
      <c r="U5" s="282"/>
      <c r="V5" s="282"/>
      <c r="W5" s="158"/>
      <c r="X5" s="283"/>
      <c r="Y5" s="282"/>
      <c r="Z5" s="282"/>
      <c r="AA5" s="282"/>
      <c r="AB5" s="158"/>
      <c r="AC5" s="283"/>
      <c r="AD5" s="282"/>
      <c r="AE5" s="282"/>
      <c r="AF5" s="240"/>
      <c r="AG5" s="158"/>
      <c r="AH5" s="159"/>
    </row>
    <row r="6" spans="1:35" ht="17.25" customHeight="1">
      <c r="A6" s="160" t="s">
        <v>79</v>
      </c>
      <c r="B6" s="157"/>
      <c r="C6" s="161"/>
      <c r="D6" s="162"/>
      <c r="E6" s="162"/>
      <c r="F6" s="162"/>
      <c r="G6" s="163"/>
      <c r="H6" s="309"/>
      <c r="I6" s="354"/>
      <c r="J6" s="162"/>
      <c r="K6" s="162"/>
      <c r="L6" s="163"/>
      <c r="M6" s="309"/>
      <c r="N6" s="354"/>
      <c r="O6" s="162"/>
      <c r="P6" s="162"/>
      <c r="Q6" s="163"/>
      <c r="R6" s="309"/>
      <c r="S6" s="354"/>
      <c r="T6" s="162"/>
      <c r="U6" s="162"/>
      <c r="V6" s="163"/>
      <c r="W6" s="309"/>
      <c r="X6" s="354"/>
      <c r="Y6" s="162"/>
      <c r="Z6" s="162"/>
      <c r="AA6" s="163"/>
      <c r="AB6" s="309"/>
      <c r="AC6" s="354"/>
      <c r="AD6" s="162"/>
      <c r="AE6" s="162"/>
      <c r="AF6" s="163" t="s">
        <v>80</v>
      </c>
      <c r="AG6" s="309">
        <v>45000</v>
      </c>
      <c r="AH6" s="310"/>
    </row>
    <row r="7" spans="1:35" ht="77.25" customHeight="1">
      <c r="A7" s="164"/>
      <c r="B7" s="157"/>
      <c r="C7" s="161"/>
      <c r="D7" s="354" t="s">
        <v>113</v>
      </c>
      <c r="E7" s="354"/>
      <c r="F7" s="354"/>
      <c r="G7" s="354"/>
      <c r="H7" s="354"/>
      <c r="I7" s="354"/>
      <c r="J7" s="354"/>
      <c r="K7" s="354"/>
      <c r="L7" s="354"/>
      <c r="M7" s="354"/>
      <c r="N7" s="354"/>
      <c r="O7" s="354"/>
      <c r="P7" s="354"/>
      <c r="Q7" s="354"/>
      <c r="R7" s="354"/>
      <c r="S7" s="354"/>
      <c r="T7" s="354"/>
      <c r="U7" s="354"/>
      <c r="V7" s="354"/>
      <c r="W7" s="354"/>
      <c r="X7" s="354"/>
      <c r="Y7" s="354"/>
      <c r="Z7" s="354"/>
      <c r="AA7" s="354"/>
      <c r="AB7" s="354"/>
      <c r="AC7" s="354"/>
      <c r="AD7" s="354"/>
      <c r="AE7" s="354"/>
      <c r="AF7" s="354"/>
      <c r="AG7" s="354"/>
      <c r="AH7" s="310"/>
    </row>
    <row r="8" spans="1:35" ht="17.25" customHeight="1">
      <c r="A8" s="160" t="s">
        <v>81</v>
      </c>
      <c r="B8" s="157"/>
      <c r="C8" s="161"/>
      <c r="D8" s="368"/>
      <c r="E8" s="368"/>
      <c r="F8" s="368"/>
      <c r="G8" s="282"/>
      <c r="H8" s="311"/>
      <c r="I8" s="311"/>
      <c r="J8" s="250"/>
      <c r="K8" s="250"/>
      <c r="L8" s="282"/>
      <c r="M8" s="311"/>
      <c r="N8" s="311"/>
      <c r="O8" s="250"/>
      <c r="P8" s="250"/>
      <c r="Q8" s="282"/>
      <c r="R8" s="311"/>
      <c r="S8" s="311"/>
      <c r="T8" s="250"/>
      <c r="U8" s="250"/>
      <c r="V8" s="282"/>
      <c r="W8" s="311"/>
      <c r="X8" s="311"/>
      <c r="Y8" s="250"/>
      <c r="Z8" s="250"/>
      <c r="AA8" s="282"/>
      <c r="AB8" s="311"/>
      <c r="AC8" s="311"/>
      <c r="AD8" s="250"/>
      <c r="AE8" s="250"/>
      <c r="AF8" s="240" t="s">
        <v>82</v>
      </c>
      <c r="AG8" s="311"/>
      <c r="AH8" s="312"/>
    </row>
    <row r="9" spans="1:35" ht="15.75" customHeight="1">
      <c r="A9" s="161"/>
      <c r="B9" s="157"/>
      <c r="C9" s="161"/>
      <c r="D9" s="417" t="s">
        <v>244</v>
      </c>
      <c r="E9" s="417"/>
      <c r="F9" s="417"/>
      <c r="G9" s="417"/>
      <c r="H9" s="417"/>
      <c r="I9" s="417"/>
      <c r="J9" s="417"/>
      <c r="K9" s="417"/>
      <c r="L9" s="417"/>
      <c r="M9" s="417"/>
      <c r="N9" s="417"/>
      <c r="O9" s="417"/>
      <c r="P9" s="417"/>
      <c r="Q9" s="417"/>
      <c r="R9" s="417"/>
      <c r="S9" s="417"/>
      <c r="T9" s="417"/>
      <c r="U9" s="417"/>
      <c r="V9" s="417"/>
      <c r="W9" s="417"/>
      <c r="X9" s="417"/>
      <c r="Y9" s="417"/>
      <c r="Z9" s="417"/>
      <c r="AA9" s="417"/>
      <c r="AB9" s="417"/>
      <c r="AC9" s="417"/>
      <c r="AD9" s="417"/>
      <c r="AE9" s="417"/>
      <c r="AF9" s="417"/>
      <c r="AG9" s="417"/>
      <c r="AH9" s="417"/>
    </row>
    <row r="10" spans="1:35" ht="15.75" customHeight="1">
      <c r="A10" s="161"/>
      <c r="B10" s="157"/>
      <c r="C10" s="161"/>
      <c r="D10" s="284"/>
      <c r="E10" s="282"/>
      <c r="F10" s="282"/>
      <c r="G10" s="285"/>
      <c r="H10" s="158"/>
      <c r="I10" s="283"/>
      <c r="J10" s="282"/>
      <c r="K10" s="282"/>
      <c r="L10" s="285"/>
      <c r="M10" s="158"/>
      <c r="N10" s="283"/>
      <c r="O10" s="282"/>
      <c r="P10" s="282"/>
      <c r="Q10" s="285"/>
      <c r="R10" s="158"/>
      <c r="S10" s="283"/>
      <c r="T10" s="282"/>
      <c r="U10" s="282"/>
      <c r="V10" s="285"/>
      <c r="W10" s="158"/>
      <c r="X10" s="283"/>
      <c r="Y10" s="282"/>
      <c r="Z10" s="282"/>
      <c r="AA10" s="285"/>
      <c r="AB10" s="158"/>
      <c r="AC10" s="283"/>
      <c r="AD10" s="282"/>
      <c r="AE10" s="282"/>
      <c r="AF10" s="285"/>
      <c r="AG10" s="158"/>
      <c r="AH10" s="283"/>
    </row>
    <row r="11" spans="1:35" ht="15.75" customHeight="1">
      <c r="A11" s="166"/>
      <c r="B11" s="165"/>
      <c r="C11" s="166"/>
      <c r="D11" s="167"/>
      <c r="E11" s="313" t="s">
        <v>191</v>
      </c>
      <c r="F11" s="313"/>
      <c r="G11" s="313"/>
      <c r="H11" s="313"/>
      <c r="I11" s="313"/>
      <c r="J11" s="313" t="s">
        <v>192</v>
      </c>
      <c r="K11" s="313"/>
      <c r="L11" s="313"/>
      <c r="M11" s="313"/>
      <c r="N11" s="313"/>
      <c r="O11" s="313" t="s">
        <v>193</v>
      </c>
      <c r="P11" s="313"/>
      <c r="Q11" s="313"/>
      <c r="R11" s="313"/>
      <c r="S11" s="313"/>
      <c r="T11" s="313" t="s">
        <v>194</v>
      </c>
      <c r="U11" s="313"/>
      <c r="V11" s="313"/>
      <c r="W11" s="313"/>
      <c r="X11" s="313"/>
      <c r="Y11" s="313" t="s">
        <v>195</v>
      </c>
      <c r="Z11" s="313"/>
      <c r="AA11" s="313"/>
      <c r="AB11" s="313"/>
      <c r="AC11" s="313"/>
      <c r="AD11" s="313" t="s">
        <v>196</v>
      </c>
      <c r="AE11" s="313"/>
      <c r="AF11" s="313"/>
      <c r="AG11" s="313"/>
      <c r="AH11" s="313"/>
    </row>
    <row r="12" spans="1:35" ht="15" customHeight="1">
      <c r="A12" s="372" t="s">
        <v>4</v>
      </c>
      <c r="B12" s="356" t="s">
        <v>5</v>
      </c>
      <c r="C12" s="342"/>
      <c r="D12" s="357"/>
      <c r="E12" s="356" t="s">
        <v>5</v>
      </c>
      <c r="F12" s="342"/>
      <c r="G12" s="357"/>
      <c r="H12" s="356" t="s">
        <v>5</v>
      </c>
      <c r="I12" s="342"/>
      <c r="J12" s="357"/>
      <c r="K12" s="356" t="s">
        <v>5</v>
      </c>
      <c r="L12" s="342"/>
      <c r="M12" s="357"/>
      <c r="N12" s="356" t="s">
        <v>5</v>
      </c>
      <c r="O12" s="342"/>
      <c r="P12" s="357"/>
      <c r="Q12" s="342" t="s">
        <v>34</v>
      </c>
      <c r="R12" s="344" t="s">
        <v>6</v>
      </c>
      <c r="S12" s="346" t="s">
        <v>7</v>
      </c>
      <c r="T12" s="314" t="s">
        <v>8</v>
      </c>
      <c r="U12" s="316" t="s">
        <v>33</v>
      </c>
      <c r="V12" s="342" t="s">
        <v>34</v>
      </c>
      <c r="W12" s="344" t="s">
        <v>6</v>
      </c>
      <c r="X12" s="346" t="s">
        <v>7</v>
      </c>
      <c r="Y12" s="314" t="s">
        <v>8</v>
      </c>
      <c r="Z12" s="316" t="s">
        <v>33</v>
      </c>
      <c r="AA12" s="342" t="s">
        <v>34</v>
      </c>
      <c r="AB12" s="344" t="s">
        <v>6</v>
      </c>
      <c r="AC12" s="346" t="s">
        <v>7</v>
      </c>
      <c r="AD12" s="314" t="s">
        <v>8</v>
      </c>
      <c r="AE12" s="316" t="s">
        <v>33</v>
      </c>
      <c r="AF12" s="342" t="s">
        <v>34</v>
      </c>
      <c r="AG12" s="344" t="s">
        <v>6</v>
      </c>
      <c r="AH12" s="346" t="s">
        <v>7</v>
      </c>
    </row>
    <row r="13" spans="1:35" s="8" customFormat="1" ht="15" customHeight="1" thickBot="1">
      <c r="A13" s="373"/>
      <c r="B13" s="358"/>
      <c r="C13" s="349"/>
      <c r="D13" s="359"/>
      <c r="E13" s="358"/>
      <c r="F13" s="349"/>
      <c r="G13" s="359"/>
      <c r="H13" s="358"/>
      <c r="I13" s="349"/>
      <c r="J13" s="359"/>
      <c r="K13" s="358"/>
      <c r="L13" s="349"/>
      <c r="M13" s="359"/>
      <c r="N13" s="358"/>
      <c r="O13" s="349"/>
      <c r="P13" s="359"/>
      <c r="Q13" s="349"/>
      <c r="R13" s="350"/>
      <c r="S13" s="351"/>
      <c r="T13" s="355"/>
      <c r="U13" s="348"/>
      <c r="V13" s="349"/>
      <c r="W13" s="350"/>
      <c r="X13" s="351"/>
      <c r="Y13" s="355"/>
      <c r="Z13" s="348"/>
      <c r="AA13" s="349"/>
      <c r="AB13" s="350"/>
      <c r="AC13" s="351"/>
      <c r="AD13" s="315"/>
      <c r="AE13" s="317"/>
      <c r="AF13" s="343"/>
      <c r="AG13" s="345"/>
      <c r="AH13" s="347"/>
    </row>
    <row r="14" spans="1:35" s="8" customFormat="1" ht="15.75" customHeight="1">
      <c r="A14" s="142" t="s">
        <v>18</v>
      </c>
      <c r="B14" s="374" t="s">
        <v>17</v>
      </c>
      <c r="C14" s="375"/>
      <c r="D14" s="376"/>
      <c r="E14" s="125"/>
      <c r="F14" s="120"/>
      <c r="G14" s="120"/>
      <c r="H14" s="121"/>
      <c r="I14" s="122"/>
      <c r="J14" s="125"/>
      <c r="K14" s="120"/>
      <c r="L14" s="120"/>
      <c r="M14" s="121"/>
      <c r="N14" s="122"/>
      <c r="O14" s="125"/>
      <c r="P14" s="120"/>
      <c r="Q14" s="120"/>
      <c r="R14" s="121"/>
      <c r="S14" s="122"/>
      <c r="T14" s="318" t="s">
        <v>197</v>
      </c>
      <c r="U14" s="319"/>
      <c r="V14" s="319"/>
      <c r="W14" s="319"/>
      <c r="X14" s="320"/>
      <c r="Y14" s="318" t="s">
        <v>197</v>
      </c>
      <c r="Z14" s="319"/>
      <c r="AA14" s="319"/>
      <c r="AB14" s="319"/>
      <c r="AC14" s="320"/>
      <c r="AD14" s="318" t="s">
        <v>197</v>
      </c>
      <c r="AE14" s="319"/>
      <c r="AF14" s="319"/>
      <c r="AG14" s="319"/>
      <c r="AH14" s="320"/>
    </row>
    <row r="15" spans="1:35" s="8" customFormat="1">
      <c r="A15" s="143">
        <v>1</v>
      </c>
      <c r="B15" s="369" t="s">
        <v>173</v>
      </c>
      <c r="C15" s="377"/>
      <c r="D15" s="378"/>
      <c r="E15" s="126"/>
      <c r="F15" s="87" t="s">
        <v>12</v>
      </c>
      <c r="G15" s="88">
        <v>1</v>
      </c>
      <c r="H15" s="108">
        <v>300000</v>
      </c>
      <c r="I15" s="109">
        <f>H15*G15</f>
        <v>300000</v>
      </c>
      <c r="J15" s="126"/>
      <c r="K15" s="87" t="s">
        <v>12</v>
      </c>
      <c r="L15" s="88">
        <v>1</v>
      </c>
      <c r="M15" s="108">
        <v>900000</v>
      </c>
      <c r="N15" s="109">
        <f>M15*L15</f>
        <v>900000</v>
      </c>
      <c r="O15" s="126"/>
      <c r="P15" s="87" t="s">
        <v>12</v>
      </c>
      <c r="Q15" s="88">
        <v>1</v>
      </c>
      <c r="R15" s="108">
        <v>875000</v>
      </c>
      <c r="S15" s="109">
        <f>R15*Q15</f>
        <v>875000</v>
      </c>
      <c r="T15" s="321"/>
      <c r="U15" s="322"/>
      <c r="V15" s="322"/>
      <c r="W15" s="322"/>
      <c r="X15" s="323"/>
      <c r="Y15" s="321"/>
      <c r="Z15" s="322"/>
      <c r="AA15" s="322"/>
      <c r="AB15" s="322"/>
      <c r="AC15" s="323"/>
      <c r="AD15" s="321"/>
      <c r="AE15" s="322"/>
      <c r="AF15" s="322"/>
      <c r="AG15" s="322"/>
      <c r="AH15" s="323"/>
      <c r="AI15" s="168"/>
    </row>
    <row r="16" spans="1:35" s="8" customFormat="1" ht="15" customHeight="1">
      <c r="A16" s="143"/>
      <c r="B16" s="369" t="s">
        <v>174</v>
      </c>
      <c r="C16" s="370"/>
      <c r="D16" s="371"/>
      <c r="E16" s="126"/>
      <c r="F16" s="87" t="s">
        <v>12</v>
      </c>
      <c r="G16" s="88">
        <v>1</v>
      </c>
      <c r="H16" s="108">
        <v>200000</v>
      </c>
      <c r="I16" s="109">
        <f>H16*G16</f>
        <v>200000</v>
      </c>
      <c r="J16" s="126"/>
      <c r="K16" s="87" t="s">
        <v>12</v>
      </c>
      <c r="L16" s="88">
        <v>1</v>
      </c>
      <c r="M16" s="108">
        <v>420000</v>
      </c>
      <c r="N16" s="109">
        <f>M16*L16</f>
        <v>420000</v>
      </c>
      <c r="O16" s="126"/>
      <c r="P16" s="87" t="s">
        <v>12</v>
      </c>
      <c r="Q16" s="88">
        <v>1</v>
      </c>
      <c r="R16" s="108">
        <v>325000</v>
      </c>
      <c r="S16" s="109">
        <f>R16*Q16</f>
        <v>325000</v>
      </c>
      <c r="T16" s="321"/>
      <c r="U16" s="322"/>
      <c r="V16" s="322"/>
      <c r="W16" s="322"/>
      <c r="X16" s="323"/>
      <c r="Y16" s="321"/>
      <c r="Z16" s="322"/>
      <c r="AA16" s="322"/>
      <c r="AB16" s="322"/>
      <c r="AC16" s="323"/>
      <c r="AD16" s="321"/>
      <c r="AE16" s="322"/>
      <c r="AF16" s="322"/>
      <c r="AG16" s="322"/>
      <c r="AH16" s="323"/>
    </row>
    <row r="17" spans="1:35" s="8" customFormat="1" ht="15" customHeight="1">
      <c r="A17" s="143"/>
      <c r="B17" s="210"/>
      <c r="C17" s="211"/>
      <c r="D17" s="212"/>
      <c r="E17" s="126"/>
      <c r="F17" s="87"/>
      <c r="G17" s="88"/>
      <c r="H17" s="108"/>
      <c r="I17" s="109"/>
      <c r="J17" s="126"/>
      <c r="K17" s="87"/>
      <c r="L17" s="88"/>
      <c r="M17" s="108"/>
      <c r="N17" s="109"/>
      <c r="O17" s="126"/>
      <c r="P17" s="87"/>
      <c r="Q17" s="88"/>
      <c r="R17" s="108"/>
      <c r="S17" s="109"/>
      <c r="T17" s="321"/>
      <c r="U17" s="322"/>
      <c r="V17" s="322"/>
      <c r="W17" s="322"/>
      <c r="X17" s="323"/>
      <c r="Y17" s="321"/>
      <c r="Z17" s="322"/>
      <c r="AA17" s="322"/>
      <c r="AB17" s="322"/>
      <c r="AC17" s="323"/>
      <c r="AD17" s="321"/>
      <c r="AE17" s="322"/>
      <c r="AF17" s="322"/>
      <c r="AG17" s="322"/>
      <c r="AH17" s="323"/>
    </row>
    <row r="18" spans="1:35" s="8" customFormat="1" ht="15" customHeight="1">
      <c r="A18" s="143"/>
      <c r="B18" s="369" t="s">
        <v>175</v>
      </c>
      <c r="C18" s="377"/>
      <c r="D18" s="378"/>
      <c r="E18" s="126"/>
      <c r="F18" s="87" t="s">
        <v>12</v>
      </c>
      <c r="G18" s="88">
        <v>1</v>
      </c>
      <c r="H18" s="108">
        <v>10000</v>
      </c>
      <c r="I18" s="109">
        <f>H18*G18</f>
        <v>10000</v>
      </c>
      <c r="J18" s="126"/>
      <c r="K18" s="87" t="s">
        <v>12</v>
      </c>
      <c r="L18" s="88">
        <v>1</v>
      </c>
      <c r="M18" s="108">
        <v>18000</v>
      </c>
      <c r="N18" s="109">
        <f>M18*L18</f>
        <v>18000</v>
      </c>
      <c r="O18" s="126"/>
      <c r="P18" s="87" t="s">
        <v>12</v>
      </c>
      <c r="Q18" s="88">
        <v>1</v>
      </c>
      <c r="R18" s="108">
        <v>180000</v>
      </c>
      <c r="S18" s="109">
        <f>R18*Q18</f>
        <v>180000</v>
      </c>
      <c r="T18" s="321"/>
      <c r="U18" s="322"/>
      <c r="V18" s="322"/>
      <c r="W18" s="322"/>
      <c r="X18" s="323"/>
      <c r="Y18" s="321"/>
      <c r="Z18" s="322"/>
      <c r="AA18" s="322"/>
      <c r="AB18" s="322"/>
      <c r="AC18" s="323"/>
      <c r="AD18" s="321"/>
      <c r="AE18" s="322"/>
      <c r="AF18" s="322"/>
      <c r="AG18" s="322"/>
      <c r="AH18" s="323"/>
    </row>
    <row r="19" spans="1:35" s="8" customFormat="1" ht="15" customHeight="1">
      <c r="A19" s="143"/>
      <c r="B19" s="210"/>
      <c r="C19" s="213"/>
      <c r="D19" s="214"/>
      <c r="E19" s="126"/>
      <c r="F19" s="87"/>
      <c r="G19" s="88"/>
      <c r="H19" s="108"/>
      <c r="I19" s="109"/>
      <c r="J19" s="126"/>
      <c r="K19" s="87"/>
      <c r="L19" s="88"/>
      <c r="M19" s="108"/>
      <c r="N19" s="109"/>
      <c r="O19" s="126"/>
      <c r="P19" s="87"/>
      <c r="Q19" s="88"/>
      <c r="R19" s="108"/>
      <c r="S19" s="109"/>
      <c r="T19" s="321"/>
      <c r="U19" s="322"/>
      <c r="V19" s="322"/>
      <c r="W19" s="322"/>
      <c r="X19" s="323"/>
      <c r="Y19" s="321"/>
      <c r="Z19" s="322"/>
      <c r="AA19" s="322"/>
      <c r="AB19" s="322"/>
      <c r="AC19" s="323"/>
      <c r="AD19" s="321"/>
      <c r="AE19" s="322"/>
      <c r="AF19" s="322"/>
      <c r="AG19" s="322"/>
      <c r="AH19" s="323"/>
    </row>
    <row r="20" spans="1:35" s="8" customFormat="1" ht="15" customHeight="1">
      <c r="A20" s="144">
        <v>2</v>
      </c>
      <c r="B20" s="379" t="s">
        <v>162</v>
      </c>
      <c r="C20" s="380"/>
      <c r="D20" s="381"/>
      <c r="E20" s="127"/>
      <c r="F20" s="87"/>
      <c r="G20" s="89"/>
      <c r="H20" s="108"/>
      <c r="I20" s="109"/>
      <c r="J20" s="127"/>
      <c r="K20" s="87"/>
      <c r="L20" s="89"/>
      <c r="M20" s="108"/>
      <c r="N20" s="109"/>
      <c r="O20" s="127"/>
      <c r="P20" s="87"/>
      <c r="Q20" s="89"/>
      <c r="R20" s="108"/>
      <c r="S20" s="109"/>
      <c r="T20" s="321"/>
      <c r="U20" s="322"/>
      <c r="V20" s="322"/>
      <c r="W20" s="322"/>
      <c r="X20" s="323"/>
      <c r="Y20" s="321"/>
      <c r="Z20" s="322"/>
      <c r="AA20" s="322"/>
      <c r="AB20" s="322"/>
      <c r="AC20" s="323"/>
      <c r="AD20" s="321"/>
      <c r="AE20" s="322"/>
      <c r="AF20" s="322"/>
      <c r="AG20" s="322"/>
      <c r="AH20" s="323"/>
    </row>
    <row r="21" spans="1:35" s="8" customFormat="1">
      <c r="A21" s="144"/>
      <c r="B21" s="379" t="s">
        <v>189</v>
      </c>
      <c r="C21" s="380"/>
      <c r="D21" s="381"/>
      <c r="E21" s="127"/>
      <c r="F21" s="87" t="s">
        <v>9</v>
      </c>
      <c r="G21" s="89">
        <v>300</v>
      </c>
      <c r="H21" s="108">
        <v>35</v>
      </c>
      <c r="I21" s="109">
        <f t="shared" ref="I21:I50" si="0">H21*G21</f>
        <v>10500</v>
      </c>
      <c r="J21" s="127"/>
      <c r="K21" s="87" t="s">
        <v>9</v>
      </c>
      <c r="L21" s="89">
        <v>675</v>
      </c>
      <c r="M21" s="108">
        <v>60</v>
      </c>
      <c r="N21" s="109">
        <f t="shared" ref="N21:N26" si="1">M21*L21</f>
        <v>40500</v>
      </c>
      <c r="O21" s="127"/>
      <c r="P21" s="87" t="s">
        <v>9</v>
      </c>
      <c r="Q21" s="89">
        <v>220</v>
      </c>
      <c r="R21" s="108">
        <v>20</v>
      </c>
      <c r="S21" s="109">
        <f t="shared" ref="S21:S26" si="2">R21*Q21</f>
        <v>4400</v>
      </c>
      <c r="T21" s="321"/>
      <c r="U21" s="322"/>
      <c r="V21" s="322"/>
      <c r="W21" s="322"/>
      <c r="X21" s="323"/>
      <c r="Y21" s="321"/>
      <c r="Z21" s="322"/>
      <c r="AA21" s="322"/>
      <c r="AB21" s="322"/>
      <c r="AC21" s="323"/>
      <c r="AD21" s="321"/>
      <c r="AE21" s="322"/>
      <c r="AF21" s="322"/>
      <c r="AG21" s="322"/>
      <c r="AH21" s="323"/>
      <c r="AI21" s="168"/>
    </row>
    <row r="22" spans="1:35" s="8" customFormat="1">
      <c r="A22" s="144"/>
      <c r="B22" s="139" t="s">
        <v>74</v>
      </c>
      <c r="C22" s="140"/>
      <c r="D22" s="141"/>
      <c r="E22" s="127"/>
      <c r="F22" s="87" t="s">
        <v>16</v>
      </c>
      <c r="G22" s="89">
        <v>5</v>
      </c>
      <c r="H22" s="108">
        <v>3250</v>
      </c>
      <c r="I22" s="109">
        <f t="shared" si="0"/>
        <v>16250</v>
      </c>
      <c r="J22" s="127"/>
      <c r="K22" s="87" t="s">
        <v>16</v>
      </c>
      <c r="L22" s="89">
        <v>35</v>
      </c>
      <c r="M22" s="108">
        <v>180</v>
      </c>
      <c r="N22" s="109">
        <f t="shared" si="1"/>
        <v>6300</v>
      </c>
      <c r="O22" s="127"/>
      <c r="P22" s="87" t="s">
        <v>16</v>
      </c>
      <c r="Q22" s="89">
        <v>180</v>
      </c>
      <c r="R22" s="108">
        <v>55</v>
      </c>
      <c r="S22" s="109">
        <f t="shared" si="2"/>
        <v>9900</v>
      </c>
      <c r="T22" s="321"/>
      <c r="U22" s="322"/>
      <c r="V22" s="322"/>
      <c r="W22" s="322"/>
      <c r="X22" s="323"/>
      <c r="Y22" s="321"/>
      <c r="Z22" s="322"/>
      <c r="AA22" s="322"/>
      <c r="AB22" s="322"/>
      <c r="AC22" s="323"/>
      <c r="AD22" s="321"/>
      <c r="AE22" s="322"/>
      <c r="AF22" s="322"/>
      <c r="AG22" s="322"/>
      <c r="AH22" s="323"/>
    </row>
    <row r="23" spans="1:35" s="8" customFormat="1">
      <c r="A23" s="144"/>
      <c r="B23" s="139" t="s">
        <v>41</v>
      </c>
      <c r="C23" s="140"/>
      <c r="D23" s="141"/>
      <c r="E23" s="127"/>
      <c r="F23" s="87" t="s">
        <v>15</v>
      </c>
      <c r="G23" s="89">
        <v>2</v>
      </c>
      <c r="H23" s="108">
        <v>2700</v>
      </c>
      <c r="I23" s="109">
        <f t="shared" si="0"/>
        <v>5400</v>
      </c>
      <c r="J23" s="127"/>
      <c r="K23" s="87" t="s">
        <v>15</v>
      </c>
      <c r="L23" s="89">
        <v>3</v>
      </c>
      <c r="M23" s="108">
        <v>1440</v>
      </c>
      <c r="N23" s="109">
        <f t="shared" si="1"/>
        <v>4320</v>
      </c>
      <c r="O23" s="127"/>
      <c r="P23" s="87" t="s">
        <v>15</v>
      </c>
      <c r="Q23" s="89">
        <v>4</v>
      </c>
      <c r="R23" s="108">
        <v>650</v>
      </c>
      <c r="S23" s="109">
        <f t="shared" si="2"/>
        <v>2600</v>
      </c>
      <c r="T23" s="321"/>
      <c r="U23" s="322"/>
      <c r="V23" s="322"/>
      <c r="W23" s="322"/>
      <c r="X23" s="323"/>
      <c r="Y23" s="321"/>
      <c r="Z23" s="322"/>
      <c r="AA23" s="322"/>
      <c r="AB23" s="322"/>
      <c r="AC23" s="323"/>
      <c r="AD23" s="321"/>
      <c r="AE23" s="322"/>
      <c r="AF23" s="322"/>
      <c r="AG23" s="322"/>
      <c r="AH23" s="323"/>
    </row>
    <row r="24" spans="1:35" s="8" customFormat="1">
      <c r="A24" s="144"/>
      <c r="B24" s="139" t="s">
        <v>72</v>
      </c>
      <c r="C24" s="140"/>
      <c r="D24" s="141"/>
      <c r="E24" s="127"/>
      <c r="F24" s="87" t="s">
        <v>12</v>
      </c>
      <c r="G24" s="89">
        <v>1</v>
      </c>
      <c r="H24" s="108">
        <v>5000</v>
      </c>
      <c r="I24" s="109">
        <f t="shared" si="0"/>
        <v>5000</v>
      </c>
      <c r="J24" s="127"/>
      <c r="K24" s="87" t="s">
        <v>12</v>
      </c>
      <c r="L24" s="89">
        <v>1</v>
      </c>
      <c r="M24" s="108">
        <v>14400</v>
      </c>
      <c r="N24" s="109">
        <f t="shared" si="1"/>
        <v>14400</v>
      </c>
      <c r="O24" s="127"/>
      <c r="P24" s="87" t="s">
        <v>12</v>
      </c>
      <c r="Q24" s="89">
        <v>1</v>
      </c>
      <c r="R24" s="108">
        <v>60000</v>
      </c>
      <c r="S24" s="109">
        <f t="shared" si="2"/>
        <v>60000</v>
      </c>
      <c r="T24" s="321"/>
      <c r="U24" s="322"/>
      <c r="V24" s="322"/>
      <c r="W24" s="322"/>
      <c r="X24" s="323"/>
      <c r="Y24" s="321"/>
      <c r="Z24" s="322"/>
      <c r="AA24" s="322"/>
      <c r="AB24" s="322"/>
      <c r="AC24" s="323"/>
      <c r="AD24" s="321"/>
      <c r="AE24" s="322"/>
      <c r="AF24" s="322"/>
      <c r="AG24" s="322"/>
      <c r="AH24" s="323"/>
    </row>
    <row r="25" spans="1:35" s="8" customFormat="1">
      <c r="A25" s="144"/>
      <c r="B25" s="139" t="s">
        <v>91</v>
      </c>
      <c r="C25" s="140"/>
      <c r="D25" s="141"/>
      <c r="E25" s="127"/>
      <c r="F25" s="87" t="s">
        <v>43</v>
      </c>
      <c r="G25" s="90">
        <v>6</v>
      </c>
      <c r="H25" s="108">
        <v>4000</v>
      </c>
      <c r="I25" s="109">
        <f t="shared" si="0"/>
        <v>24000</v>
      </c>
      <c r="J25" s="127"/>
      <c r="K25" s="87" t="s">
        <v>43</v>
      </c>
      <c r="L25" s="90">
        <v>12</v>
      </c>
      <c r="M25" s="108">
        <v>1200</v>
      </c>
      <c r="N25" s="109">
        <f t="shared" si="1"/>
        <v>14400</v>
      </c>
      <c r="O25" s="127"/>
      <c r="P25" s="87" t="s">
        <v>43</v>
      </c>
      <c r="Q25" s="90">
        <v>8</v>
      </c>
      <c r="R25" s="108">
        <v>2300</v>
      </c>
      <c r="S25" s="109">
        <f t="shared" si="2"/>
        <v>18400</v>
      </c>
      <c r="T25" s="321"/>
      <c r="U25" s="322"/>
      <c r="V25" s="322"/>
      <c r="W25" s="322"/>
      <c r="X25" s="323"/>
      <c r="Y25" s="321"/>
      <c r="Z25" s="322"/>
      <c r="AA25" s="322"/>
      <c r="AB25" s="322"/>
      <c r="AC25" s="323"/>
      <c r="AD25" s="321"/>
      <c r="AE25" s="322"/>
      <c r="AF25" s="322"/>
      <c r="AG25" s="322"/>
      <c r="AH25" s="323"/>
    </row>
    <row r="26" spans="1:35" s="8" customFormat="1">
      <c r="A26" s="144"/>
      <c r="B26" s="180" t="s">
        <v>96</v>
      </c>
      <c r="C26" s="169"/>
      <c r="D26" s="155"/>
      <c r="E26" s="127"/>
      <c r="F26" s="87" t="s">
        <v>43</v>
      </c>
      <c r="G26" s="90">
        <v>8</v>
      </c>
      <c r="H26" s="108">
        <v>4000</v>
      </c>
      <c r="I26" s="109">
        <f t="shared" si="0"/>
        <v>32000</v>
      </c>
      <c r="J26" s="127"/>
      <c r="K26" s="87" t="s">
        <v>43</v>
      </c>
      <c r="L26" s="90">
        <v>12</v>
      </c>
      <c r="M26" s="108">
        <v>1200</v>
      </c>
      <c r="N26" s="109">
        <f t="shared" si="1"/>
        <v>14400</v>
      </c>
      <c r="O26" s="127"/>
      <c r="P26" s="87" t="s">
        <v>43</v>
      </c>
      <c r="Q26" s="90">
        <v>6</v>
      </c>
      <c r="R26" s="108">
        <v>3500</v>
      </c>
      <c r="S26" s="109">
        <f t="shared" si="2"/>
        <v>21000</v>
      </c>
      <c r="T26" s="321"/>
      <c r="U26" s="322"/>
      <c r="V26" s="322"/>
      <c r="W26" s="322"/>
      <c r="X26" s="323"/>
      <c r="Y26" s="321"/>
      <c r="Z26" s="322"/>
      <c r="AA26" s="322"/>
      <c r="AB26" s="322"/>
      <c r="AC26" s="323"/>
      <c r="AD26" s="321"/>
      <c r="AE26" s="322"/>
      <c r="AF26" s="322"/>
      <c r="AG26" s="322"/>
      <c r="AH26" s="323"/>
    </row>
    <row r="27" spans="1:35" s="8" customFormat="1">
      <c r="A27" s="144"/>
      <c r="B27" s="215"/>
      <c r="C27" s="216"/>
      <c r="D27" s="217"/>
      <c r="E27" s="127"/>
      <c r="F27" s="87"/>
      <c r="G27" s="90"/>
      <c r="H27" s="108"/>
      <c r="I27" s="109"/>
      <c r="J27" s="127"/>
      <c r="K27" s="87"/>
      <c r="L27" s="90"/>
      <c r="M27" s="108"/>
      <c r="N27" s="109"/>
      <c r="O27" s="127"/>
      <c r="P27" s="87"/>
      <c r="Q27" s="90"/>
      <c r="R27" s="108"/>
      <c r="S27" s="109"/>
      <c r="T27" s="321"/>
      <c r="U27" s="322"/>
      <c r="V27" s="322"/>
      <c r="W27" s="322"/>
      <c r="X27" s="323"/>
      <c r="Y27" s="321"/>
      <c r="Z27" s="322"/>
      <c r="AA27" s="322"/>
      <c r="AB27" s="322"/>
      <c r="AC27" s="323"/>
      <c r="AD27" s="321"/>
      <c r="AE27" s="322"/>
      <c r="AF27" s="322"/>
      <c r="AG27" s="322"/>
      <c r="AH27" s="323"/>
    </row>
    <row r="28" spans="1:35" s="8" customFormat="1" ht="15" customHeight="1">
      <c r="A28" s="144"/>
      <c r="B28" s="379" t="s">
        <v>163</v>
      </c>
      <c r="C28" s="380"/>
      <c r="D28" s="381"/>
      <c r="E28" s="127"/>
      <c r="F28" s="87"/>
      <c r="G28" s="89"/>
      <c r="H28" s="108"/>
      <c r="I28" s="109"/>
      <c r="J28" s="127"/>
      <c r="K28" s="87"/>
      <c r="L28" s="89"/>
      <c r="M28" s="108"/>
      <c r="N28" s="109"/>
      <c r="O28" s="127"/>
      <c r="P28" s="87"/>
      <c r="Q28" s="89"/>
      <c r="R28" s="108"/>
      <c r="S28" s="109"/>
      <c r="T28" s="321"/>
      <c r="U28" s="322"/>
      <c r="V28" s="322"/>
      <c r="W28" s="322"/>
      <c r="X28" s="323"/>
      <c r="Y28" s="321"/>
      <c r="Z28" s="322"/>
      <c r="AA28" s="322"/>
      <c r="AB28" s="322"/>
      <c r="AC28" s="323"/>
      <c r="AD28" s="321"/>
      <c r="AE28" s="322"/>
      <c r="AF28" s="322"/>
      <c r="AG28" s="322"/>
      <c r="AH28" s="323"/>
    </row>
    <row r="29" spans="1:35" s="8" customFormat="1">
      <c r="A29" s="144"/>
      <c r="B29" s="379" t="s">
        <v>164</v>
      </c>
      <c r="C29" s="380"/>
      <c r="D29" s="381"/>
      <c r="E29" s="127"/>
      <c r="F29" s="87" t="s">
        <v>43</v>
      </c>
      <c r="G29" s="89">
        <v>4</v>
      </c>
      <c r="H29" s="108">
        <v>300</v>
      </c>
      <c r="I29" s="109">
        <f t="shared" ref="I29:I34" si="3">H29*G29</f>
        <v>1200</v>
      </c>
      <c r="J29" s="127"/>
      <c r="K29" s="87" t="s">
        <v>43</v>
      </c>
      <c r="L29" s="89">
        <v>4</v>
      </c>
      <c r="M29" s="108">
        <v>240</v>
      </c>
      <c r="N29" s="109">
        <f t="shared" ref="N29:N37" si="4">M29*L29</f>
        <v>960</v>
      </c>
      <c r="O29" s="127"/>
      <c r="P29" s="87" t="s">
        <v>9</v>
      </c>
      <c r="Q29" s="89">
        <v>12</v>
      </c>
      <c r="R29" s="108">
        <v>20</v>
      </c>
      <c r="S29" s="109">
        <f t="shared" ref="S29:S37" si="5">R29*Q29</f>
        <v>240</v>
      </c>
      <c r="T29" s="321"/>
      <c r="U29" s="322"/>
      <c r="V29" s="322"/>
      <c r="W29" s="322"/>
      <c r="X29" s="323"/>
      <c r="Y29" s="321"/>
      <c r="Z29" s="322"/>
      <c r="AA29" s="322"/>
      <c r="AB29" s="322"/>
      <c r="AC29" s="323"/>
      <c r="AD29" s="321"/>
      <c r="AE29" s="322"/>
      <c r="AF29" s="322"/>
      <c r="AG29" s="322"/>
      <c r="AH29" s="323"/>
      <c r="AI29" s="168"/>
    </row>
    <row r="30" spans="1:35" s="8" customFormat="1">
      <c r="A30" s="144"/>
      <c r="B30" s="215" t="s">
        <v>190</v>
      </c>
      <c r="C30" s="216"/>
      <c r="D30" s="217"/>
      <c r="E30" s="127"/>
      <c r="F30" s="223" t="s">
        <v>165</v>
      </c>
      <c r="G30" s="89">
        <v>2</v>
      </c>
      <c r="H30" s="108">
        <v>200</v>
      </c>
      <c r="I30" s="109">
        <f t="shared" si="3"/>
        <v>400</v>
      </c>
      <c r="J30" s="127"/>
      <c r="K30" s="223" t="s">
        <v>165</v>
      </c>
      <c r="L30" s="89">
        <v>28</v>
      </c>
      <c r="M30" s="108">
        <v>60</v>
      </c>
      <c r="N30" s="109">
        <f t="shared" si="4"/>
        <v>1680</v>
      </c>
      <c r="O30" s="127"/>
      <c r="P30" s="87" t="s">
        <v>9</v>
      </c>
      <c r="Q30" s="89">
        <v>12</v>
      </c>
      <c r="R30" s="108">
        <v>55</v>
      </c>
      <c r="S30" s="109">
        <f t="shared" si="5"/>
        <v>660</v>
      </c>
      <c r="T30" s="321"/>
      <c r="U30" s="322"/>
      <c r="V30" s="322"/>
      <c r="W30" s="322"/>
      <c r="X30" s="323"/>
      <c r="Y30" s="321"/>
      <c r="Z30" s="322"/>
      <c r="AA30" s="322"/>
      <c r="AB30" s="322"/>
      <c r="AC30" s="323"/>
      <c r="AD30" s="321"/>
      <c r="AE30" s="322"/>
      <c r="AF30" s="322"/>
      <c r="AG30" s="322"/>
      <c r="AH30" s="323"/>
    </row>
    <row r="31" spans="1:35" s="8" customFormat="1">
      <c r="A31" s="144"/>
      <c r="B31" s="215" t="s">
        <v>166</v>
      </c>
      <c r="C31" s="216"/>
      <c r="D31" s="217"/>
      <c r="E31" s="127"/>
      <c r="F31" s="87" t="s">
        <v>9</v>
      </c>
      <c r="G31" s="89">
        <v>2</v>
      </c>
      <c r="H31" s="108">
        <v>1500</v>
      </c>
      <c r="I31" s="109">
        <f t="shared" si="3"/>
        <v>3000</v>
      </c>
      <c r="J31" s="127"/>
      <c r="K31" s="87" t="s">
        <v>9</v>
      </c>
      <c r="L31" s="89">
        <v>4</v>
      </c>
      <c r="M31" s="108">
        <v>180</v>
      </c>
      <c r="N31" s="109">
        <f t="shared" si="4"/>
        <v>720</v>
      </c>
      <c r="O31" s="127"/>
      <c r="P31" s="87" t="s">
        <v>15</v>
      </c>
      <c r="Q31" s="89">
        <v>12</v>
      </c>
      <c r="R31" s="108">
        <v>650</v>
      </c>
      <c r="S31" s="109">
        <f t="shared" si="5"/>
        <v>7800</v>
      </c>
      <c r="T31" s="321"/>
      <c r="U31" s="322"/>
      <c r="V31" s="322"/>
      <c r="W31" s="322"/>
      <c r="X31" s="323"/>
      <c r="Y31" s="321"/>
      <c r="Z31" s="322"/>
      <c r="AA31" s="322"/>
      <c r="AB31" s="322"/>
      <c r="AC31" s="323"/>
      <c r="AD31" s="321"/>
      <c r="AE31" s="322"/>
      <c r="AF31" s="322"/>
      <c r="AG31" s="322"/>
      <c r="AH31" s="323"/>
    </row>
    <row r="32" spans="1:35" s="8" customFormat="1">
      <c r="A32" s="144"/>
      <c r="B32" s="215" t="s">
        <v>167</v>
      </c>
      <c r="C32" s="216"/>
      <c r="D32" s="217"/>
      <c r="E32" s="127"/>
      <c r="F32" s="87" t="s">
        <v>43</v>
      </c>
      <c r="G32" s="89">
        <v>30</v>
      </c>
      <c r="H32" s="108">
        <v>20</v>
      </c>
      <c r="I32" s="109">
        <f t="shared" si="3"/>
        <v>600</v>
      </c>
      <c r="J32" s="127"/>
      <c r="K32" s="87" t="s">
        <v>43</v>
      </c>
      <c r="L32" s="89">
        <v>2</v>
      </c>
      <c r="M32" s="108">
        <v>18</v>
      </c>
      <c r="N32" s="109">
        <f t="shared" si="4"/>
        <v>36</v>
      </c>
      <c r="O32" s="127"/>
      <c r="P32" s="87" t="s">
        <v>12</v>
      </c>
      <c r="Q32" s="89">
        <v>180</v>
      </c>
      <c r="R32" s="108">
        <v>75</v>
      </c>
      <c r="S32" s="109">
        <f t="shared" si="5"/>
        <v>13500</v>
      </c>
      <c r="T32" s="321"/>
      <c r="U32" s="322"/>
      <c r="V32" s="322"/>
      <c r="W32" s="322"/>
      <c r="X32" s="323"/>
      <c r="Y32" s="321"/>
      <c r="Z32" s="322"/>
      <c r="AA32" s="322"/>
      <c r="AB32" s="322"/>
      <c r="AC32" s="323"/>
      <c r="AD32" s="321"/>
      <c r="AE32" s="322"/>
      <c r="AF32" s="322"/>
      <c r="AG32" s="322"/>
      <c r="AH32" s="323"/>
    </row>
    <row r="33" spans="1:34" s="8" customFormat="1">
      <c r="A33" s="144"/>
      <c r="B33" s="215" t="s">
        <v>168</v>
      </c>
      <c r="C33" s="216"/>
      <c r="D33" s="217"/>
      <c r="E33" s="127"/>
      <c r="F33" s="223" t="s">
        <v>165</v>
      </c>
      <c r="G33" s="90">
        <v>2</v>
      </c>
      <c r="H33" s="108">
        <v>350</v>
      </c>
      <c r="I33" s="109">
        <f t="shared" si="3"/>
        <v>700</v>
      </c>
      <c r="J33" s="127"/>
      <c r="K33" s="223" t="s">
        <v>165</v>
      </c>
      <c r="L33" s="90">
        <v>4</v>
      </c>
      <c r="M33" s="108">
        <v>54</v>
      </c>
      <c r="N33" s="109">
        <f t="shared" si="4"/>
        <v>216</v>
      </c>
      <c r="O33" s="127"/>
      <c r="P33" s="223" t="s">
        <v>12</v>
      </c>
      <c r="Q33" s="90">
        <v>50</v>
      </c>
      <c r="R33" s="108">
        <v>1500</v>
      </c>
      <c r="S33" s="109">
        <f t="shared" si="5"/>
        <v>75000</v>
      </c>
      <c r="T33" s="321"/>
      <c r="U33" s="322"/>
      <c r="V33" s="322"/>
      <c r="W33" s="322"/>
      <c r="X33" s="323"/>
      <c r="Y33" s="321"/>
      <c r="Z33" s="322"/>
      <c r="AA33" s="322"/>
      <c r="AB33" s="322"/>
      <c r="AC33" s="323"/>
      <c r="AD33" s="321"/>
      <c r="AE33" s="322"/>
      <c r="AF33" s="322"/>
      <c r="AG33" s="322"/>
      <c r="AH33" s="323"/>
    </row>
    <row r="34" spans="1:34" s="8" customFormat="1">
      <c r="A34" s="144"/>
      <c r="B34" s="215" t="s">
        <v>169</v>
      </c>
      <c r="C34" s="216"/>
      <c r="D34" s="217"/>
      <c r="E34" s="127"/>
      <c r="F34" s="87" t="s">
        <v>43</v>
      </c>
      <c r="G34" s="90">
        <v>8</v>
      </c>
      <c r="H34" s="108">
        <v>1500</v>
      </c>
      <c r="I34" s="109">
        <f t="shared" si="3"/>
        <v>12000</v>
      </c>
      <c r="J34" s="127"/>
      <c r="K34" s="87" t="s">
        <v>43</v>
      </c>
      <c r="L34" s="90">
        <v>8</v>
      </c>
      <c r="M34" s="108">
        <v>2160</v>
      </c>
      <c r="N34" s="109">
        <f t="shared" si="4"/>
        <v>17280</v>
      </c>
      <c r="O34" s="127"/>
      <c r="P34" s="87" t="s">
        <v>12</v>
      </c>
      <c r="Q34" s="90">
        <v>1</v>
      </c>
      <c r="R34" s="108">
        <v>80000</v>
      </c>
      <c r="S34" s="109">
        <f t="shared" si="5"/>
        <v>80000</v>
      </c>
      <c r="T34" s="321"/>
      <c r="U34" s="322"/>
      <c r="V34" s="322"/>
      <c r="W34" s="322"/>
      <c r="X34" s="323"/>
      <c r="Y34" s="321"/>
      <c r="Z34" s="322"/>
      <c r="AA34" s="322"/>
      <c r="AB34" s="322"/>
      <c r="AC34" s="323"/>
      <c r="AD34" s="321"/>
      <c r="AE34" s="322"/>
      <c r="AF34" s="322"/>
      <c r="AG34" s="322"/>
      <c r="AH34" s="323"/>
    </row>
    <row r="35" spans="1:34" s="8" customFormat="1">
      <c r="A35" s="144"/>
      <c r="B35" s="215" t="s">
        <v>170</v>
      </c>
      <c r="C35" s="216"/>
      <c r="D35" s="217"/>
      <c r="E35" s="127"/>
      <c r="F35" s="223" t="s">
        <v>43</v>
      </c>
      <c r="G35" s="90">
        <v>4</v>
      </c>
      <c r="H35" s="108">
        <v>1500</v>
      </c>
      <c r="I35" s="109">
        <f t="shared" ref="I35:I36" si="6">H35*G35</f>
        <v>6000</v>
      </c>
      <c r="J35" s="127"/>
      <c r="K35" s="223" t="s">
        <v>43</v>
      </c>
      <c r="L35" s="90">
        <v>4</v>
      </c>
      <c r="M35" s="108">
        <v>1500</v>
      </c>
      <c r="N35" s="109">
        <f t="shared" si="4"/>
        <v>6000</v>
      </c>
      <c r="O35" s="127"/>
      <c r="P35" s="223" t="s">
        <v>9</v>
      </c>
      <c r="Q35" s="90">
        <v>5</v>
      </c>
      <c r="R35" s="108">
        <v>1500</v>
      </c>
      <c r="S35" s="109">
        <f t="shared" si="5"/>
        <v>7500</v>
      </c>
      <c r="T35" s="321"/>
      <c r="U35" s="322"/>
      <c r="V35" s="322"/>
      <c r="W35" s="322"/>
      <c r="X35" s="323"/>
      <c r="Y35" s="321"/>
      <c r="Z35" s="322"/>
      <c r="AA35" s="322"/>
      <c r="AB35" s="322"/>
      <c r="AC35" s="323"/>
      <c r="AD35" s="321"/>
      <c r="AE35" s="322"/>
      <c r="AF35" s="322"/>
      <c r="AG35" s="322"/>
      <c r="AH35" s="323"/>
    </row>
    <row r="36" spans="1:34" s="8" customFormat="1">
      <c r="A36" s="144"/>
      <c r="B36" s="215" t="s">
        <v>171</v>
      </c>
      <c r="C36" s="216"/>
      <c r="D36" s="217"/>
      <c r="E36" s="127"/>
      <c r="F36" s="87" t="s">
        <v>43</v>
      </c>
      <c r="G36" s="90">
        <v>4</v>
      </c>
      <c r="H36" s="108">
        <v>1200</v>
      </c>
      <c r="I36" s="109">
        <f t="shared" si="6"/>
        <v>4800</v>
      </c>
      <c r="J36" s="127"/>
      <c r="K36" s="87" t="s">
        <v>43</v>
      </c>
      <c r="L36" s="90">
        <v>4</v>
      </c>
      <c r="M36" s="108">
        <v>300</v>
      </c>
      <c r="N36" s="109">
        <f t="shared" si="4"/>
        <v>1200</v>
      </c>
      <c r="O36" s="127"/>
      <c r="P36" s="223" t="s">
        <v>9</v>
      </c>
      <c r="Q36" s="90">
        <v>5</v>
      </c>
      <c r="R36" s="108">
        <v>750</v>
      </c>
      <c r="S36" s="109">
        <f t="shared" si="5"/>
        <v>3750</v>
      </c>
      <c r="T36" s="321"/>
      <c r="U36" s="322"/>
      <c r="V36" s="322"/>
      <c r="W36" s="322"/>
      <c r="X36" s="323"/>
      <c r="Y36" s="321"/>
      <c r="Z36" s="322"/>
      <c r="AA36" s="322"/>
      <c r="AB36" s="322"/>
      <c r="AC36" s="323"/>
      <c r="AD36" s="321"/>
      <c r="AE36" s="322"/>
      <c r="AF36" s="322"/>
      <c r="AG36" s="322"/>
      <c r="AH36" s="323"/>
    </row>
    <row r="37" spans="1:34" s="8" customFormat="1">
      <c r="A37" s="144"/>
      <c r="B37" s="215" t="s">
        <v>172</v>
      </c>
      <c r="C37" s="216"/>
      <c r="D37" s="217"/>
      <c r="E37" s="127"/>
      <c r="F37" s="87" t="s">
        <v>43</v>
      </c>
      <c r="G37" s="90">
        <v>4</v>
      </c>
      <c r="H37" s="108">
        <v>750</v>
      </c>
      <c r="I37" s="109">
        <f t="shared" ref="I37" si="7">H37*G37</f>
        <v>3000</v>
      </c>
      <c r="J37" s="127"/>
      <c r="K37" s="87" t="s">
        <v>43</v>
      </c>
      <c r="L37" s="90">
        <v>4</v>
      </c>
      <c r="M37" s="108">
        <v>180</v>
      </c>
      <c r="N37" s="109">
        <f t="shared" si="4"/>
        <v>720</v>
      </c>
      <c r="O37" s="127"/>
      <c r="P37" s="223" t="s">
        <v>9</v>
      </c>
      <c r="Q37" s="90">
        <v>5</v>
      </c>
      <c r="R37" s="108">
        <v>850</v>
      </c>
      <c r="S37" s="109">
        <f t="shared" si="5"/>
        <v>4250</v>
      </c>
      <c r="T37" s="321"/>
      <c r="U37" s="322"/>
      <c r="V37" s="322"/>
      <c r="W37" s="322"/>
      <c r="X37" s="323"/>
      <c r="Y37" s="321"/>
      <c r="Z37" s="322"/>
      <c r="AA37" s="322"/>
      <c r="AB37" s="322"/>
      <c r="AC37" s="323"/>
      <c r="AD37" s="321"/>
      <c r="AE37" s="322"/>
      <c r="AF37" s="322"/>
      <c r="AG37" s="322"/>
      <c r="AH37" s="323"/>
    </row>
    <row r="38" spans="1:34" s="8" customFormat="1">
      <c r="A38" s="144"/>
      <c r="B38" s="215"/>
      <c r="C38" s="216"/>
      <c r="D38" s="217"/>
      <c r="E38" s="127"/>
      <c r="F38" s="87"/>
      <c r="G38" s="90"/>
      <c r="H38" s="108"/>
      <c r="I38" s="221"/>
      <c r="J38" s="127"/>
      <c r="K38" s="87"/>
      <c r="L38" s="90"/>
      <c r="M38" s="108"/>
      <c r="N38" s="221"/>
      <c r="O38" s="127"/>
      <c r="P38" s="87"/>
      <c r="Q38" s="90"/>
      <c r="R38" s="108"/>
      <c r="S38" s="221"/>
      <c r="T38" s="321"/>
      <c r="U38" s="322"/>
      <c r="V38" s="322"/>
      <c r="W38" s="322"/>
      <c r="X38" s="323"/>
      <c r="Y38" s="321"/>
      <c r="Z38" s="322"/>
      <c r="AA38" s="322"/>
      <c r="AB38" s="322"/>
      <c r="AC38" s="323"/>
      <c r="AD38" s="321"/>
      <c r="AE38" s="322"/>
      <c r="AF38" s="322"/>
      <c r="AG38" s="322"/>
      <c r="AH38" s="323"/>
    </row>
    <row r="39" spans="1:34" s="8" customFormat="1">
      <c r="A39" s="144">
        <v>3</v>
      </c>
      <c r="B39" s="139" t="s">
        <v>176</v>
      </c>
      <c r="C39" s="140"/>
      <c r="D39" s="141"/>
      <c r="E39" s="127"/>
      <c r="F39" s="87"/>
      <c r="G39" s="90"/>
      <c r="H39" s="108"/>
      <c r="I39" s="108"/>
      <c r="J39" s="127"/>
      <c r="K39" s="87"/>
      <c r="L39" s="90"/>
      <c r="M39" s="108"/>
      <c r="N39" s="108"/>
      <c r="O39" s="127"/>
      <c r="P39" s="87"/>
      <c r="Q39" s="90"/>
      <c r="R39" s="108"/>
      <c r="S39" s="108"/>
      <c r="T39" s="321"/>
      <c r="U39" s="322"/>
      <c r="V39" s="322"/>
      <c r="W39" s="322"/>
      <c r="X39" s="323"/>
      <c r="Y39" s="321"/>
      <c r="Z39" s="322"/>
      <c r="AA39" s="322"/>
      <c r="AB39" s="322"/>
      <c r="AC39" s="323"/>
      <c r="AD39" s="321"/>
      <c r="AE39" s="322"/>
      <c r="AF39" s="322"/>
      <c r="AG39" s="322"/>
      <c r="AH39" s="323"/>
    </row>
    <row r="40" spans="1:34" s="8" customFormat="1">
      <c r="A40" s="144"/>
      <c r="B40" s="339" t="s">
        <v>44</v>
      </c>
      <c r="C40" s="340"/>
      <c r="D40" s="341"/>
      <c r="E40" s="127"/>
      <c r="F40" s="87" t="s">
        <v>39</v>
      </c>
      <c r="G40" s="90">
        <v>6</v>
      </c>
      <c r="H40" s="108">
        <v>5200</v>
      </c>
      <c r="I40" s="109">
        <f t="shared" si="0"/>
        <v>31200</v>
      </c>
      <c r="J40" s="127"/>
      <c r="K40" s="87" t="s">
        <v>39</v>
      </c>
      <c r="L40" s="90">
        <v>8</v>
      </c>
      <c r="M40" s="108">
        <v>5400</v>
      </c>
      <c r="N40" s="109">
        <f t="shared" ref="N40:N50" si="8">M40*L40</f>
        <v>43200</v>
      </c>
      <c r="O40" s="127"/>
      <c r="P40" s="87" t="s">
        <v>39</v>
      </c>
      <c r="Q40" s="90">
        <v>6</v>
      </c>
      <c r="R40" s="108">
        <v>30000</v>
      </c>
      <c r="S40" s="109">
        <f t="shared" ref="S40:S50" si="9">R40*Q40</f>
        <v>180000</v>
      </c>
      <c r="T40" s="321"/>
      <c r="U40" s="322"/>
      <c r="V40" s="322"/>
      <c r="W40" s="322"/>
      <c r="X40" s="323"/>
      <c r="Y40" s="321"/>
      <c r="Z40" s="322"/>
      <c r="AA40" s="322"/>
      <c r="AB40" s="322"/>
      <c r="AC40" s="323"/>
      <c r="AD40" s="321"/>
      <c r="AE40" s="322"/>
      <c r="AF40" s="322"/>
      <c r="AG40" s="322"/>
      <c r="AH40" s="323"/>
    </row>
    <row r="41" spans="1:34" s="8" customFormat="1">
      <c r="A41" s="144"/>
      <c r="B41" s="339" t="s">
        <v>199</v>
      </c>
      <c r="C41" s="340"/>
      <c r="D41" s="341"/>
      <c r="E41" s="127"/>
      <c r="F41" s="87" t="s">
        <v>39</v>
      </c>
      <c r="G41" s="90">
        <v>0</v>
      </c>
      <c r="H41" s="108">
        <v>0</v>
      </c>
      <c r="I41" s="109">
        <v>0</v>
      </c>
      <c r="J41" s="127"/>
      <c r="K41" s="87" t="s">
        <v>39</v>
      </c>
      <c r="L41" s="90">
        <v>0</v>
      </c>
      <c r="M41" s="108">
        <v>0</v>
      </c>
      <c r="N41" s="109">
        <v>0</v>
      </c>
      <c r="O41" s="127"/>
      <c r="P41" s="87" t="s">
        <v>39</v>
      </c>
      <c r="Q41" s="90">
        <v>6</v>
      </c>
      <c r="R41" s="108">
        <v>9000</v>
      </c>
      <c r="S41" s="109">
        <f t="shared" ref="S41" si="10">R41*Q41</f>
        <v>54000</v>
      </c>
      <c r="T41" s="321"/>
      <c r="U41" s="322"/>
      <c r="V41" s="322"/>
      <c r="W41" s="322"/>
      <c r="X41" s="323"/>
      <c r="Y41" s="321"/>
      <c r="Z41" s="322"/>
      <c r="AA41" s="322"/>
      <c r="AB41" s="322"/>
      <c r="AC41" s="323"/>
      <c r="AD41" s="321"/>
      <c r="AE41" s="322"/>
      <c r="AF41" s="322"/>
      <c r="AG41" s="322"/>
      <c r="AH41" s="323"/>
    </row>
    <row r="42" spans="1:34" s="8" customFormat="1">
      <c r="A42" s="144"/>
      <c r="B42" s="339" t="s">
        <v>75</v>
      </c>
      <c r="C42" s="340"/>
      <c r="D42" s="341"/>
      <c r="E42" s="127"/>
      <c r="F42" s="87" t="s">
        <v>39</v>
      </c>
      <c r="G42" s="90">
        <v>6</v>
      </c>
      <c r="H42" s="108">
        <v>2300</v>
      </c>
      <c r="I42" s="109">
        <f t="shared" si="0"/>
        <v>13800</v>
      </c>
      <c r="J42" s="127"/>
      <c r="K42" s="87" t="s">
        <v>39</v>
      </c>
      <c r="L42" s="90">
        <v>12</v>
      </c>
      <c r="M42" s="108">
        <v>3000</v>
      </c>
      <c r="N42" s="109">
        <f t="shared" si="8"/>
        <v>36000</v>
      </c>
      <c r="O42" s="127"/>
      <c r="P42" s="87" t="s">
        <v>39</v>
      </c>
      <c r="Q42" s="90">
        <v>6</v>
      </c>
      <c r="R42" s="108">
        <v>3800</v>
      </c>
      <c r="S42" s="109">
        <f t="shared" si="9"/>
        <v>22800</v>
      </c>
      <c r="T42" s="321"/>
      <c r="U42" s="322"/>
      <c r="V42" s="322"/>
      <c r="W42" s="322"/>
      <c r="X42" s="323"/>
      <c r="Y42" s="321"/>
      <c r="Z42" s="322"/>
      <c r="AA42" s="322"/>
      <c r="AB42" s="322"/>
      <c r="AC42" s="323"/>
      <c r="AD42" s="321"/>
      <c r="AE42" s="322"/>
      <c r="AF42" s="322"/>
      <c r="AG42" s="322"/>
      <c r="AH42" s="323"/>
    </row>
    <row r="43" spans="1:34" s="8" customFormat="1">
      <c r="A43" s="144"/>
      <c r="B43" s="339" t="s">
        <v>84</v>
      </c>
      <c r="C43" s="380"/>
      <c r="D43" s="381"/>
      <c r="E43" s="127"/>
      <c r="F43" s="87" t="s">
        <v>39</v>
      </c>
      <c r="G43" s="90">
        <v>6</v>
      </c>
      <c r="H43" s="108">
        <v>1400</v>
      </c>
      <c r="I43" s="109">
        <f t="shared" si="0"/>
        <v>8400</v>
      </c>
      <c r="J43" s="127"/>
      <c r="K43" s="87" t="s">
        <v>39</v>
      </c>
      <c r="L43" s="90">
        <v>10</v>
      </c>
      <c r="M43" s="108">
        <v>1800</v>
      </c>
      <c r="N43" s="109">
        <f t="shared" si="8"/>
        <v>18000</v>
      </c>
      <c r="O43" s="127"/>
      <c r="P43" s="87" t="s">
        <v>39</v>
      </c>
      <c r="Q43" s="90">
        <v>10</v>
      </c>
      <c r="R43" s="108">
        <v>4500</v>
      </c>
      <c r="S43" s="109">
        <f t="shared" si="9"/>
        <v>45000</v>
      </c>
      <c r="T43" s="321"/>
      <c r="U43" s="322"/>
      <c r="V43" s="322"/>
      <c r="W43" s="322"/>
      <c r="X43" s="323"/>
      <c r="Y43" s="321"/>
      <c r="Z43" s="322"/>
      <c r="AA43" s="322"/>
      <c r="AB43" s="322"/>
      <c r="AC43" s="323"/>
      <c r="AD43" s="321"/>
      <c r="AE43" s="322"/>
      <c r="AF43" s="322"/>
      <c r="AG43" s="322"/>
      <c r="AH43" s="323"/>
    </row>
    <row r="44" spans="1:34" s="8" customFormat="1">
      <c r="A44" s="144"/>
      <c r="B44" s="339" t="s">
        <v>45</v>
      </c>
      <c r="C44" s="340"/>
      <c r="D44" s="341"/>
      <c r="E44" s="127"/>
      <c r="F44" s="87" t="s">
        <v>12</v>
      </c>
      <c r="G44" s="90">
        <v>2</v>
      </c>
      <c r="H44" s="108">
        <v>4000</v>
      </c>
      <c r="I44" s="109">
        <f t="shared" si="0"/>
        <v>8000</v>
      </c>
      <c r="J44" s="127"/>
      <c r="K44" s="87" t="s">
        <v>12</v>
      </c>
      <c r="L44" s="90">
        <v>1</v>
      </c>
      <c r="M44" s="108">
        <v>3600</v>
      </c>
      <c r="N44" s="109">
        <f t="shared" si="8"/>
        <v>3600</v>
      </c>
      <c r="O44" s="127"/>
      <c r="P44" s="87" t="s">
        <v>12</v>
      </c>
      <c r="Q44" s="90">
        <v>6</v>
      </c>
      <c r="R44" s="108">
        <v>4500</v>
      </c>
      <c r="S44" s="109">
        <f t="shared" si="9"/>
        <v>27000</v>
      </c>
      <c r="T44" s="321"/>
      <c r="U44" s="322"/>
      <c r="V44" s="322"/>
      <c r="W44" s="322"/>
      <c r="X44" s="323"/>
      <c r="Y44" s="321"/>
      <c r="Z44" s="322"/>
      <c r="AA44" s="322"/>
      <c r="AB44" s="322"/>
      <c r="AC44" s="323"/>
      <c r="AD44" s="321"/>
      <c r="AE44" s="322"/>
      <c r="AF44" s="322"/>
      <c r="AG44" s="322"/>
      <c r="AH44" s="323"/>
    </row>
    <row r="45" spans="1:34" s="8" customFormat="1">
      <c r="A45" s="144"/>
      <c r="B45" s="339" t="s">
        <v>132</v>
      </c>
      <c r="C45" s="340"/>
      <c r="D45" s="341"/>
      <c r="E45" s="127"/>
      <c r="F45" s="87" t="s">
        <v>12</v>
      </c>
      <c r="G45" s="90">
        <v>1</v>
      </c>
      <c r="H45" s="108">
        <v>4000</v>
      </c>
      <c r="I45" s="109">
        <f t="shared" si="0"/>
        <v>4000</v>
      </c>
      <c r="J45" s="127"/>
      <c r="K45" s="87" t="s">
        <v>12</v>
      </c>
      <c r="L45" s="90">
        <v>1</v>
      </c>
      <c r="M45" s="108">
        <v>4200</v>
      </c>
      <c r="N45" s="109">
        <f t="shared" si="8"/>
        <v>4200</v>
      </c>
      <c r="O45" s="127"/>
      <c r="P45" s="87" t="s">
        <v>12</v>
      </c>
      <c r="Q45" s="90">
        <v>6</v>
      </c>
      <c r="R45" s="108">
        <v>4500</v>
      </c>
      <c r="S45" s="109">
        <f t="shared" si="9"/>
        <v>27000</v>
      </c>
      <c r="T45" s="321"/>
      <c r="U45" s="322"/>
      <c r="V45" s="322"/>
      <c r="W45" s="322"/>
      <c r="X45" s="323"/>
      <c r="Y45" s="321"/>
      <c r="Z45" s="322"/>
      <c r="AA45" s="322"/>
      <c r="AB45" s="322"/>
      <c r="AC45" s="323"/>
      <c r="AD45" s="321"/>
      <c r="AE45" s="322"/>
      <c r="AF45" s="322"/>
      <c r="AG45" s="322"/>
      <c r="AH45" s="323"/>
    </row>
    <row r="46" spans="1:34" s="8" customFormat="1">
      <c r="A46" s="144"/>
      <c r="B46" s="339" t="s">
        <v>108</v>
      </c>
      <c r="C46" s="340"/>
      <c r="D46" s="341"/>
      <c r="E46" s="127"/>
      <c r="F46" s="87" t="s">
        <v>12</v>
      </c>
      <c r="G46" s="90">
        <v>4</v>
      </c>
      <c r="H46" s="108">
        <v>2500</v>
      </c>
      <c r="I46" s="109">
        <f t="shared" si="0"/>
        <v>10000</v>
      </c>
      <c r="J46" s="127"/>
      <c r="K46" s="87" t="s">
        <v>12</v>
      </c>
      <c r="L46" s="90">
        <v>1</v>
      </c>
      <c r="M46" s="108">
        <v>4800</v>
      </c>
      <c r="N46" s="109">
        <f t="shared" si="8"/>
        <v>4800</v>
      </c>
      <c r="O46" s="127"/>
      <c r="P46" s="87" t="s">
        <v>12</v>
      </c>
      <c r="Q46" s="90">
        <v>1</v>
      </c>
      <c r="R46" s="108">
        <v>15000</v>
      </c>
      <c r="S46" s="109">
        <f t="shared" si="9"/>
        <v>15000</v>
      </c>
      <c r="T46" s="321"/>
      <c r="U46" s="322"/>
      <c r="V46" s="322"/>
      <c r="W46" s="322"/>
      <c r="X46" s="323"/>
      <c r="Y46" s="321"/>
      <c r="Z46" s="322"/>
      <c r="AA46" s="322"/>
      <c r="AB46" s="322"/>
      <c r="AC46" s="323"/>
      <c r="AD46" s="321"/>
      <c r="AE46" s="322"/>
      <c r="AF46" s="322"/>
      <c r="AG46" s="322"/>
      <c r="AH46" s="323"/>
    </row>
    <row r="47" spans="1:34" s="8" customFormat="1">
      <c r="A47" s="144"/>
      <c r="B47" s="133" t="s">
        <v>101</v>
      </c>
      <c r="C47" s="134"/>
      <c r="D47" s="135"/>
      <c r="E47" s="127"/>
      <c r="F47" s="87" t="s">
        <v>39</v>
      </c>
      <c r="G47" s="90">
        <v>2</v>
      </c>
      <c r="H47" s="108">
        <v>10000</v>
      </c>
      <c r="I47" s="109">
        <f t="shared" si="0"/>
        <v>20000</v>
      </c>
      <c r="J47" s="127"/>
      <c r="K47" s="87" t="s">
        <v>39</v>
      </c>
      <c r="L47" s="90">
        <v>2</v>
      </c>
      <c r="M47" s="108">
        <v>6000</v>
      </c>
      <c r="N47" s="109">
        <f t="shared" si="8"/>
        <v>12000</v>
      </c>
      <c r="O47" s="127"/>
      <c r="P47" s="87" t="s">
        <v>39</v>
      </c>
      <c r="Q47" s="90">
        <v>2</v>
      </c>
      <c r="R47" s="108">
        <v>65000</v>
      </c>
      <c r="S47" s="109">
        <f t="shared" si="9"/>
        <v>130000</v>
      </c>
      <c r="T47" s="321"/>
      <c r="U47" s="322"/>
      <c r="V47" s="322"/>
      <c r="W47" s="322"/>
      <c r="X47" s="323"/>
      <c r="Y47" s="321"/>
      <c r="Z47" s="322"/>
      <c r="AA47" s="322"/>
      <c r="AB47" s="322"/>
      <c r="AC47" s="323"/>
      <c r="AD47" s="321"/>
      <c r="AE47" s="322"/>
      <c r="AF47" s="322"/>
      <c r="AG47" s="322"/>
      <c r="AH47" s="323"/>
    </row>
    <row r="48" spans="1:34" s="8" customFormat="1">
      <c r="A48" s="144"/>
      <c r="B48" s="369" t="s">
        <v>85</v>
      </c>
      <c r="C48" s="370"/>
      <c r="D48" s="371"/>
      <c r="E48" s="127"/>
      <c r="F48" s="87" t="s">
        <v>12</v>
      </c>
      <c r="G48" s="90">
        <v>1</v>
      </c>
      <c r="H48" s="108">
        <v>15000</v>
      </c>
      <c r="I48" s="109">
        <f t="shared" si="0"/>
        <v>15000</v>
      </c>
      <c r="J48" s="127"/>
      <c r="K48" s="87" t="s">
        <v>12</v>
      </c>
      <c r="L48" s="90">
        <v>1</v>
      </c>
      <c r="M48" s="108">
        <v>30000</v>
      </c>
      <c r="N48" s="109">
        <f t="shared" si="8"/>
        <v>30000</v>
      </c>
      <c r="O48" s="127"/>
      <c r="P48" s="87" t="s">
        <v>12</v>
      </c>
      <c r="Q48" s="90">
        <v>1</v>
      </c>
      <c r="R48" s="108">
        <v>35000</v>
      </c>
      <c r="S48" s="109">
        <f t="shared" si="9"/>
        <v>35000</v>
      </c>
      <c r="T48" s="321"/>
      <c r="U48" s="322"/>
      <c r="V48" s="322"/>
      <c r="W48" s="322"/>
      <c r="X48" s="323"/>
      <c r="Y48" s="321"/>
      <c r="Z48" s="322"/>
      <c r="AA48" s="322"/>
      <c r="AB48" s="322"/>
      <c r="AC48" s="323"/>
      <c r="AD48" s="321"/>
      <c r="AE48" s="322"/>
      <c r="AF48" s="322"/>
      <c r="AG48" s="322"/>
      <c r="AH48" s="323"/>
    </row>
    <row r="49" spans="1:34" s="8" customFormat="1">
      <c r="A49" s="144"/>
      <c r="B49" s="369" t="s">
        <v>102</v>
      </c>
      <c r="C49" s="370"/>
      <c r="D49" s="371"/>
      <c r="E49" s="127"/>
      <c r="F49" s="87" t="s">
        <v>12</v>
      </c>
      <c r="G49" s="90">
        <v>1</v>
      </c>
      <c r="H49" s="108">
        <f>23*1500</f>
        <v>34500</v>
      </c>
      <c r="I49" s="109">
        <f t="shared" si="0"/>
        <v>34500</v>
      </c>
      <c r="J49" s="127"/>
      <c r="K49" s="87" t="s">
        <v>12</v>
      </c>
      <c r="L49" s="90">
        <v>1</v>
      </c>
      <c r="M49" s="108">
        <v>86400</v>
      </c>
      <c r="N49" s="109">
        <f t="shared" si="8"/>
        <v>86400</v>
      </c>
      <c r="O49" s="127"/>
      <c r="P49" s="87" t="s">
        <v>12</v>
      </c>
      <c r="Q49" s="90">
        <v>50</v>
      </c>
      <c r="R49" s="108">
        <v>1500</v>
      </c>
      <c r="S49" s="109">
        <f t="shared" si="9"/>
        <v>75000</v>
      </c>
      <c r="T49" s="321"/>
      <c r="U49" s="322"/>
      <c r="V49" s="322"/>
      <c r="W49" s="322"/>
      <c r="X49" s="323"/>
      <c r="Y49" s="321"/>
      <c r="Z49" s="322"/>
      <c r="AA49" s="322"/>
      <c r="AB49" s="322"/>
      <c r="AC49" s="323"/>
      <c r="AD49" s="321"/>
      <c r="AE49" s="322"/>
      <c r="AF49" s="322"/>
      <c r="AG49" s="322"/>
      <c r="AH49" s="323"/>
    </row>
    <row r="50" spans="1:34" s="8" customFormat="1">
      <c r="A50" s="144"/>
      <c r="B50" s="369" t="s">
        <v>68</v>
      </c>
      <c r="C50" s="370"/>
      <c r="D50" s="371"/>
      <c r="E50" s="127"/>
      <c r="F50" s="87" t="s">
        <v>12</v>
      </c>
      <c r="G50" s="90">
        <v>1</v>
      </c>
      <c r="H50" s="108">
        <v>25000</v>
      </c>
      <c r="I50" s="109">
        <f t="shared" si="0"/>
        <v>25000</v>
      </c>
      <c r="J50" s="127"/>
      <c r="K50" s="87" t="s">
        <v>12</v>
      </c>
      <c r="L50" s="90">
        <v>1</v>
      </c>
      <c r="M50" s="108">
        <v>18000</v>
      </c>
      <c r="N50" s="109">
        <f t="shared" si="8"/>
        <v>18000</v>
      </c>
      <c r="O50" s="127"/>
      <c r="P50" s="87" t="s">
        <v>12</v>
      </c>
      <c r="Q50" s="90">
        <v>1</v>
      </c>
      <c r="R50" s="108">
        <v>250000</v>
      </c>
      <c r="S50" s="109">
        <f t="shared" si="9"/>
        <v>250000</v>
      </c>
      <c r="T50" s="321"/>
      <c r="U50" s="322"/>
      <c r="V50" s="322"/>
      <c r="W50" s="322"/>
      <c r="X50" s="323"/>
      <c r="Y50" s="321"/>
      <c r="Z50" s="322"/>
      <c r="AA50" s="322"/>
      <c r="AB50" s="322"/>
      <c r="AC50" s="323"/>
      <c r="AD50" s="321"/>
      <c r="AE50" s="322"/>
      <c r="AF50" s="322"/>
      <c r="AG50" s="322"/>
      <c r="AH50" s="323"/>
    </row>
    <row r="51" spans="1:34" s="8" customFormat="1">
      <c r="A51" s="144"/>
      <c r="B51" s="210"/>
      <c r="C51" s="211"/>
      <c r="D51" s="212"/>
      <c r="E51" s="127"/>
      <c r="F51" s="87"/>
      <c r="G51" s="90"/>
      <c r="H51" s="108"/>
      <c r="I51" s="221"/>
      <c r="J51" s="127"/>
      <c r="K51" s="87"/>
      <c r="L51" s="90"/>
      <c r="M51" s="108"/>
      <c r="N51" s="221"/>
      <c r="O51" s="127"/>
      <c r="P51" s="87"/>
      <c r="Q51" s="90"/>
      <c r="R51" s="108"/>
      <c r="S51" s="221"/>
      <c r="T51" s="321"/>
      <c r="U51" s="322"/>
      <c r="V51" s="322"/>
      <c r="W51" s="322"/>
      <c r="X51" s="323"/>
      <c r="Y51" s="321"/>
      <c r="Z51" s="322"/>
      <c r="AA51" s="322"/>
      <c r="AB51" s="322"/>
      <c r="AC51" s="323"/>
      <c r="AD51" s="321"/>
      <c r="AE51" s="322"/>
      <c r="AF51" s="322"/>
      <c r="AG51" s="322"/>
      <c r="AH51" s="323"/>
    </row>
    <row r="52" spans="1:34" s="8" customFormat="1">
      <c r="A52" s="144"/>
      <c r="B52" s="215" t="s">
        <v>177</v>
      </c>
      <c r="C52" s="216"/>
      <c r="D52" s="217"/>
      <c r="E52" s="127"/>
      <c r="F52" s="87"/>
      <c r="G52" s="90"/>
      <c r="H52" s="108"/>
      <c r="I52" s="108"/>
      <c r="J52" s="127"/>
      <c r="K52" s="87"/>
      <c r="L52" s="90"/>
      <c r="M52" s="108"/>
      <c r="N52" s="108"/>
      <c r="O52" s="127"/>
      <c r="P52" s="87"/>
      <c r="Q52" s="90"/>
      <c r="R52" s="108"/>
      <c r="S52" s="108"/>
      <c r="T52" s="321"/>
      <c r="U52" s="322"/>
      <c r="V52" s="322"/>
      <c r="W52" s="322"/>
      <c r="X52" s="323"/>
      <c r="Y52" s="321"/>
      <c r="Z52" s="322"/>
      <c r="AA52" s="322"/>
      <c r="AB52" s="322"/>
      <c r="AC52" s="323"/>
      <c r="AD52" s="321"/>
      <c r="AE52" s="322"/>
      <c r="AF52" s="322"/>
      <c r="AG52" s="322"/>
      <c r="AH52" s="323"/>
    </row>
    <row r="53" spans="1:34" s="8" customFormat="1">
      <c r="A53" s="144"/>
      <c r="B53" s="339" t="s">
        <v>178</v>
      </c>
      <c r="C53" s="340"/>
      <c r="D53" s="341"/>
      <c r="E53" s="127"/>
      <c r="F53" s="87" t="s">
        <v>12</v>
      </c>
      <c r="G53" s="90">
        <v>1</v>
      </c>
      <c r="H53" s="108">
        <v>3000</v>
      </c>
      <c r="I53" s="109">
        <f t="shared" ref="I53" si="11">H53*G53</f>
        <v>3000</v>
      </c>
      <c r="J53" s="127"/>
      <c r="K53" s="87" t="s">
        <v>12</v>
      </c>
      <c r="L53" s="90">
        <v>1</v>
      </c>
      <c r="M53" s="108">
        <v>12000</v>
      </c>
      <c r="N53" s="109">
        <f t="shared" ref="N53" si="12">M53*L53</f>
        <v>12000</v>
      </c>
      <c r="O53" s="127"/>
      <c r="P53" s="87" t="s">
        <v>12</v>
      </c>
      <c r="Q53" s="90">
        <v>1</v>
      </c>
      <c r="R53" s="108">
        <v>130000</v>
      </c>
      <c r="S53" s="109">
        <f t="shared" ref="S53" si="13">R53*Q53</f>
        <v>130000</v>
      </c>
      <c r="T53" s="321"/>
      <c r="U53" s="322"/>
      <c r="V53" s="322"/>
      <c r="W53" s="322"/>
      <c r="X53" s="323"/>
      <c r="Y53" s="321"/>
      <c r="Z53" s="322"/>
      <c r="AA53" s="322"/>
      <c r="AB53" s="322"/>
      <c r="AC53" s="323"/>
      <c r="AD53" s="321"/>
      <c r="AE53" s="322"/>
      <c r="AF53" s="322"/>
      <c r="AG53" s="322"/>
      <c r="AH53" s="323"/>
    </row>
    <row r="54" spans="1:34" s="8" customFormat="1">
      <c r="A54" s="145" t="s">
        <v>46</v>
      </c>
      <c r="B54" s="382" t="s">
        <v>47</v>
      </c>
      <c r="C54" s="383"/>
      <c r="D54" s="384"/>
      <c r="E54" s="128"/>
      <c r="F54" s="91"/>
      <c r="G54" s="92"/>
      <c r="H54" s="110"/>
      <c r="I54" s="111">
        <f>SUM(I14:I53)</f>
        <v>807750</v>
      </c>
      <c r="J54" s="128"/>
      <c r="K54" s="91"/>
      <c r="L54" s="92"/>
      <c r="M54" s="110"/>
      <c r="N54" s="111">
        <f>SUM(N14:N53)</f>
        <v>1729332</v>
      </c>
      <c r="O54" s="128"/>
      <c r="P54" s="91"/>
      <c r="Q54" s="92"/>
      <c r="R54" s="110"/>
      <c r="S54" s="111">
        <f>SUM(S14:S53)</f>
        <v>2679800</v>
      </c>
      <c r="T54" s="321"/>
      <c r="U54" s="322"/>
      <c r="V54" s="322"/>
      <c r="W54" s="322"/>
      <c r="X54" s="323"/>
      <c r="Y54" s="321"/>
      <c r="Z54" s="322"/>
      <c r="AA54" s="322"/>
      <c r="AB54" s="322"/>
      <c r="AC54" s="323"/>
      <c r="AD54" s="321"/>
      <c r="AE54" s="322"/>
      <c r="AF54" s="322"/>
      <c r="AG54" s="322"/>
      <c r="AH54" s="323"/>
    </row>
    <row r="55" spans="1:34" s="8" customFormat="1">
      <c r="A55" s="145"/>
      <c r="B55" s="136"/>
      <c r="C55" s="137"/>
      <c r="D55" s="138"/>
      <c r="E55" s="128"/>
      <c r="F55" s="91"/>
      <c r="G55" s="92"/>
      <c r="H55" s="110"/>
      <c r="I55" s="111"/>
      <c r="J55" s="128"/>
      <c r="K55" s="91"/>
      <c r="L55" s="92"/>
      <c r="M55" s="110"/>
      <c r="N55" s="111"/>
      <c r="O55" s="128"/>
      <c r="P55" s="91"/>
      <c r="Q55" s="92"/>
      <c r="R55" s="110"/>
      <c r="S55" s="111"/>
      <c r="T55" s="321"/>
      <c r="U55" s="322"/>
      <c r="V55" s="322"/>
      <c r="W55" s="322"/>
      <c r="X55" s="323"/>
      <c r="Y55" s="321"/>
      <c r="Z55" s="322"/>
      <c r="AA55" s="322"/>
      <c r="AB55" s="322"/>
      <c r="AC55" s="323"/>
      <c r="AD55" s="321"/>
      <c r="AE55" s="322"/>
      <c r="AF55" s="322"/>
      <c r="AG55" s="322"/>
      <c r="AH55" s="323"/>
    </row>
    <row r="56" spans="1:34" s="8" customFormat="1">
      <c r="A56" s="148" t="s">
        <v>19</v>
      </c>
      <c r="B56" s="362" t="s">
        <v>130</v>
      </c>
      <c r="C56" s="363"/>
      <c r="D56" s="364"/>
      <c r="E56" s="129"/>
      <c r="F56" s="93"/>
      <c r="G56" s="94"/>
      <c r="H56" s="123"/>
      <c r="I56" s="118"/>
      <c r="J56" s="129"/>
      <c r="K56" s="93"/>
      <c r="L56" s="94"/>
      <c r="M56" s="123"/>
      <c r="N56" s="118"/>
      <c r="O56" s="129"/>
      <c r="P56" s="93"/>
      <c r="Q56" s="94"/>
      <c r="R56" s="123"/>
      <c r="S56" s="118"/>
      <c r="T56" s="321"/>
      <c r="U56" s="322"/>
      <c r="V56" s="322"/>
      <c r="W56" s="322"/>
      <c r="X56" s="323"/>
      <c r="Y56" s="321"/>
      <c r="Z56" s="322"/>
      <c r="AA56" s="322"/>
      <c r="AB56" s="322"/>
      <c r="AC56" s="323"/>
      <c r="AD56" s="321"/>
      <c r="AE56" s="322"/>
      <c r="AF56" s="322"/>
      <c r="AG56" s="322"/>
      <c r="AH56" s="323"/>
    </row>
    <row r="57" spans="1:34" s="8" customFormat="1" ht="15" customHeight="1">
      <c r="A57" s="146">
        <v>1</v>
      </c>
      <c r="B57" s="333" t="s">
        <v>103</v>
      </c>
      <c r="C57" s="334"/>
      <c r="D57" s="335"/>
      <c r="E57" s="129"/>
      <c r="F57" s="93" t="s">
        <v>71</v>
      </c>
      <c r="G57" s="94">
        <v>8</v>
      </c>
      <c r="H57" s="44">
        <v>11250</v>
      </c>
      <c r="I57" s="118">
        <f t="shared" ref="I57:I66" si="14">H57*G57</f>
        <v>90000</v>
      </c>
      <c r="J57" s="129"/>
      <c r="K57" s="93" t="s">
        <v>71</v>
      </c>
      <c r="L57" s="94">
        <v>9</v>
      </c>
      <c r="M57" s="44">
        <v>12000</v>
      </c>
      <c r="N57" s="118">
        <f t="shared" ref="N57:N65" si="15">M57*L57</f>
        <v>108000</v>
      </c>
      <c r="O57" s="129"/>
      <c r="P57" s="93" t="s">
        <v>71</v>
      </c>
      <c r="Q57" s="94">
        <v>10</v>
      </c>
      <c r="R57" s="44">
        <v>15900</v>
      </c>
      <c r="S57" s="118">
        <f t="shared" ref="S57:S68" si="16">R57*Q57</f>
        <v>159000</v>
      </c>
      <c r="T57" s="321"/>
      <c r="U57" s="322"/>
      <c r="V57" s="322"/>
      <c r="W57" s="322"/>
      <c r="X57" s="323"/>
      <c r="Y57" s="321"/>
      <c r="Z57" s="322"/>
      <c r="AA57" s="322"/>
      <c r="AB57" s="322"/>
      <c r="AC57" s="323"/>
      <c r="AD57" s="321"/>
      <c r="AE57" s="322"/>
      <c r="AF57" s="322"/>
      <c r="AG57" s="322"/>
      <c r="AH57" s="323"/>
    </row>
    <row r="58" spans="1:34" s="8" customFormat="1" ht="15" customHeight="1">
      <c r="A58" s="146">
        <v>2</v>
      </c>
      <c r="B58" s="333" t="s">
        <v>114</v>
      </c>
      <c r="C58" s="334"/>
      <c r="D58" s="335"/>
      <c r="E58" s="129"/>
      <c r="F58" s="93" t="s">
        <v>100</v>
      </c>
      <c r="G58" s="94">
        <v>4</v>
      </c>
      <c r="H58" s="44">
        <v>4000</v>
      </c>
      <c r="I58" s="118">
        <f t="shared" si="14"/>
        <v>16000</v>
      </c>
      <c r="J58" s="129"/>
      <c r="K58" s="93" t="s">
        <v>100</v>
      </c>
      <c r="L58" s="94">
        <v>4</v>
      </c>
      <c r="M58" s="44">
        <v>1140</v>
      </c>
      <c r="N58" s="118">
        <f t="shared" si="15"/>
        <v>4560</v>
      </c>
      <c r="O58" s="129"/>
      <c r="P58" s="93" t="s">
        <v>100</v>
      </c>
      <c r="Q58" s="94">
        <v>4</v>
      </c>
      <c r="R58" s="44">
        <v>2010</v>
      </c>
      <c r="S58" s="118">
        <f t="shared" si="16"/>
        <v>8040</v>
      </c>
      <c r="T58" s="321"/>
      <c r="U58" s="322"/>
      <c r="V58" s="322"/>
      <c r="W58" s="322"/>
      <c r="X58" s="323"/>
      <c r="Y58" s="321"/>
      <c r="Z58" s="322"/>
      <c r="AA58" s="322"/>
      <c r="AB58" s="322"/>
      <c r="AC58" s="323"/>
      <c r="AD58" s="321"/>
      <c r="AE58" s="322"/>
      <c r="AF58" s="322"/>
      <c r="AG58" s="322"/>
      <c r="AH58" s="323"/>
    </row>
    <row r="59" spans="1:34" s="8" customFormat="1" ht="15" customHeight="1">
      <c r="A59" s="146">
        <v>3</v>
      </c>
      <c r="B59" s="333" t="s">
        <v>104</v>
      </c>
      <c r="C59" s="334"/>
      <c r="D59" s="335"/>
      <c r="E59" s="129"/>
      <c r="F59" s="93" t="s">
        <v>100</v>
      </c>
      <c r="G59" s="94">
        <f>6*8</f>
        <v>48</v>
      </c>
      <c r="H59" s="44">
        <v>2625</v>
      </c>
      <c r="I59" s="118">
        <f t="shared" si="14"/>
        <v>126000</v>
      </c>
      <c r="J59" s="129"/>
      <c r="K59" s="93" t="s">
        <v>100</v>
      </c>
      <c r="L59" s="94">
        <f>6*8</f>
        <v>48</v>
      </c>
      <c r="M59" s="44">
        <v>1176</v>
      </c>
      <c r="N59" s="118">
        <f t="shared" si="15"/>
        <v>56448</v>
      </c>
      <c r="O59" s="129"/>
      <c r="P59" s="93" t="s">
        <v>100</v>
      </c>
      <c r="Q59" s="94">
        <v>45</v>
      </c>
      <c r="R59" s="44">
        <v>2185</v>
      </c>
      <c r="S59" s="118">
        <f t="shared" si="16"/>
        <v>98325</v>
      </c>
      <c r="T59" s="321"/>
      <c r="U59" s="322"/>
      <c r="V59" s="322"/>
      <c r="W59" s="322"/>
      <c r="X59" s="323"/>
      <c r="Y59" s="321"/>
      <c r="Z59" s="322"/>
      <c r="AA59" s="322"/>
      <c r="AB59" s="322"/>
      <c r="AC59" s="323"/>
      <c r="AD59" s="321"/>
      <c r="AE59" s="322"/>
      <c r="AF59" s="322"/>
      <c r="AG59" s="322"/>
      <c r="AH59" s="323"/>
    </row>
    <row r="60" spans="1:34" s="8" customFormat="1" ht="15" customHeight="1">
      <c r="A60" s="146">
        <v>4</v>
      </c>
      <c r="B60" s="333" t="s">
        <v>155</v>
      </c>
      <c r="C60" s="334"/>
      <c r="D60" s="335"/>
      <c r="E60" s="129"/>
      <c r="F60" s="93" t="s">
        <v>100</v>
      </c>
      <c r="G60" s="94">
        <f>9*2</f>
        <v>18</v>
      </c>
      <c r="H60" s="44">
        <v>6500</v>
      </c>
      <c r="I60" s="118">
        <f t="shared" si="14"/>
        <v>117000</v>
      </c>
      <c r="J60" s="129"/>
      <c r="K60" s="93" t="s">
        <v>100</v>
      </c>
      <c r="L60" s="94">
        <v>20</v>
      </c>
      <c r="M60" s="44">
        <v>6600</v>
      </c>
      <c r="N60" s="118">
        <f t="shared" si="15"/>
        <v>132000</v>
      </c>
      <c r="O60" s="129"/>
      <c r="P60" s="93" t="s">
        <v>100</v>
      </c>
      <c r="Q60" s="94">
        <v>14</v>
      </c>
      <c r="R60" s="44">
        <v>4140</v>
      </c>
      <c r="S60" s="118">
        <f t="shared" si="16"/>
        <v>57960</v>
      </c>
      <c r="T60" s="321"/>
      <c r="U60" s="322"/>
      <c r="V60" s="322"/>
      <c r="W60" s="322"/>
      <c r="X60" s="323"/>
      <c r="Y60" s="321"/>
      <c r="Z60" s="322"/>
      <c r="AA60" s="322"/>
      <c r="AB60" s="322"/>
      <c r="AC60" s="323"/>
      <c r="AD60" s="321"/>
      <c r="AE60" s="322"/>
      <c r="AF60" s="322"/>
      <c r="AG60" s="322"/>
      <c r="AH60" s="323"/>
    </row>
    <row r="61" spans="1:34" s="8" customFormat="1" ht="15" customHeight="1">
      <c r="A61" s="146">
        <v>5</v>
      </c>
      <c r="B61" s="333" t="s">
        <v>156</v>
      </c>
      <c r="C61" s="334"/>
      <c r="D61" s="335"/>
      <c r="E61" s="129"/>
      <c r="F61" s="93" t="s">
        <v>100</v>
      </c>
      <c r="G61" s="94">
        <v>20</v>
      </c>
      <c r="H61" s="44">
        <v>6000</v>
      </c>
      <c r="I61" s="118">
        <f t="shared" si="14"/>
        <v>120000</v>
      </c>
      <c r="J61" s="129"/>
      <c r="K61" s="93" t="s">
        <v>100</v>
      </c>
      <c r="L61" s="94">
        <v>16</v>
      </c>
      <c r="M61" s="44">
        <v>6000</v>
      </c>
      <c r="N61" s="118">
        <f t="shared" si="15"/>
        <v>96000</v>
      </c>
      <c r="O61" s="129"/>
      <c r="P61" s="93" t="s">
        <v>100</v>
      </c>
      <c r="Q61" s="94">
        <v>12</v>
      </c>
      <c r="R61" s="44">
        <v>5382</v>
      </c>
      <c r="S61" s="118">
        <f t="shared" si="16"/>
        <v>64584</v>
      </c>
      <c r="T61" s="321"/>
      <c r="U61" s="322"/>
      <c r="V61" s="322"/>
      <c r="W61" s="322"/>
      <c r="X61" s="323"/>
      <c r="Y61" s="321"/>
      <c r="Z61" s="322"/>
      <c r="AA61" s="322"/>
      <c r="AB61" s="322"/>
      <c r="AC61" s="323"/>
      <c r="AD61" s="321"/>
      <c r="AE61" s="322"/>
      <c r="AF61" s="322"/>
      <c r="AG61" s="322"/>
      <c r="AH61" s="323"/>
    </row>
    <row r="62" spans="1:34" s="8" customFormat="1" ht="15" customHeight="1">
      <c r="A62" s="146">
        <v>6</v>
      </c>
      <c r="B62" s="333" t="s">
        <v>115</v>
      </c>
      <c r="C62" s="334"/>
      <c r="D62" s="335"/>
      <c r="E62" s="129"/>
      <c r="F62" s="93" t="s">
        <v>12</v>
      </c>
      <c r="G62" s="94">
        <v>1</v>
      </c>
      <c r="H62" s="44">
        <v>15000</v>
      </c>
      <c r="I62" s="118">
        <f t="shared" si="14"/>
        <v>15000</v>
      </c>
      <c r="J62" s="129"/>
      <c r="K62" s="93" t="s">
        <v>12</v>
      </c>
      <c r="L62" s="94">
        <v>1</v>
      </c>
      <c r="M62" s="44">
        <v>21000</v>
      </c>
      <c r="N62" s="118">
        <f t="shared" si="15"/>
        <v>21000</v>
      </c>
      <c r="O62" s="129"/>
      <c r="P62" s="93" t="s">
        <v>12</v>
      </c>
      <c r="Q62" s="94">
        <v>1</v>
      </c>
      <c r="R62" s="44">
        <v>15000</v>
      </c>
      <c r="S62" s="118">
        <f t="shared" si="16"/>
        <v>15000</v>
      </c>
      <c r="T62" s="321"/>
      <c r="U62" s="322"/>
      <c r="V62" s="322"/>
      <c r="W62" s="322"/>
      <c r="X62" s="323"/>
      <c r="Y62" s="321"/>
      <c r="Z62" s="322"/>
      <c r="AA62" s="322"/>
      <c r="AB62" s="322"/>
      <c r="AC62" s="323"/>
      <c r="AD62" s="321"/>
      <c r="AE62" s="322"/>
      <c r="AF62" s="322"/>
      <c r="AG62" s="322"/>
      <c r="AH62" s="323"/>
    </row>
    <row r="63" spans="1:34" s="8" customFormat="1" ht="15" customHeight="1">
      <c r="A63" s="146">
        <v>7</v>
      </c>
      <c r="B63" s="333" t="s">
        <v>110</v>
      </c>
      <c r="C63" s="334"/>
      <c r="D63" s="335"/>
      <c r="E63" s="129"/>
      <c r="F63" s="93" t="s">
        <v>71</v>
      </c>
      <c r="G63" s="94">
        <v>1</v>
      </c>
      <c r="H63" s="44">
        <v>4000</v>
      </c>
      <c r="I63" s="118">
        <f t="shared" si="14"/>
        <v>4000</v>
      </c>
      <c r="J63" s="129"/>
      <c r="K63" s="93" t="s">
        <v>71</v>
      </c>
      <c r="L63" s="94">
        <v>2</v>
      </c>
      <c r="M63" s="44">
        <v>1140</v>
      </c>
      <c r="N63" s="118">
        <f t="shared" si="15"/>
        <v>2280</v>
      </c>
      <c r="O63" s="129"/>
      <c r="P63" s="93" t="s">
        <v>71</v>
      </c>
      <c r="Q63" s="94">
        <v>4</v>
      </c>
      <c r="R63" s="44">
        <v>2626</v>
      </c>
      <c r="S63" s="118">
        <f t="shared" si="16"/>
        <v>10504</v>
      </c>
      <c r="T63" s="321"/>
      <c r="U63" s="322"/>
      <c r="V63" s="322"/>
      <c r="W63" s="322"/>
      <c r="X63" s="323"/>
      <c r="Y63" s="321"/>
      <c r="Z63" s="322"/>
      <c r="AA63" s="322"/>
      <c r="AB63" s="322"/>
      <c r="AC63" s="323"/>
      <c r="AD63" s="321"/>
      <c r="AE63" s="322"/>
      <c r="AF63" s="322"/>
      <c r="AG63" s="322"/>
      <c r="AH63" s="323"/>
    </row>
    <row r="64" spans="1:34" s="8" customFormat="1" ht="15" customHeight="1">
      <c r="A64" s="146">
        <v>8</v>
      </c>
      <c r="B64" s="333" t="s">
        <v>111</v>
      </c>
      <c r="C64" s="334"/>
      <c r="D64" s="335"/>
      <c r="E64" s="129"/>
      <c r="F64" s="93" t="s">
        <v>71</v>
      </c>
      <c r="G64" s="94">
        <v>1</v>
      </c>
      <c r="H64" s="44">
        <v>10000</v>
      </c>
      <c r="I64" s="118">
        <f t="shared" si="14"/>
        <v>10000</v>
      </c>
      <c r="J64" s="129"/>
      <c r="K64" s="93" t="s">
        <v>71</v>
      </c>
      <c r="L64" s="94">
        <v>1</v>
      </c>
      <c r="M64" s="44">
        <v>4200</v>
      </c>
      <c r="N64" s="118">
        <f t="shared" si="15"/>
        <v>4200</v>
      </c>
      <c r="O64" s="129"/>
      <c r="P64" s="93" t="s">
        <v>71</v>
      </c>
      <c r="Q64" s="94">
        <v>1</v>
      </c>
      <c r="R64" s="44">
        <v>5805</v>
      </c>
      <c r="S64" s="118">
        <f t="shared" si="16"/>
        <v>5805</v>
      </c>
      <c r="T64" s="321"/>
      <c r="U64" s="322"/>
      <c r="V64" s="322"/>
      <c r="W64" s="322"/>
      <c r="X64" s="323"/>
      <c r="Y64" s="321"/>
      <c r="Z64" s="322"/>
      <c r="AA64" s="322"/>
      <c r="AB64" s="322"/>
      <c r="AC64" s="323"/>
      <c r="AD64" s="321"/>
      <c r="AE64" s="322"/>
      <c r="AF64" s="322"/>
      <c r="AG64" s="322"/>
      <c r="AH64" s="323"/>
    </row>
    <row r="65" spans="1:34" s="8" customFormat="1" ht="15" customHeight="1">
      <c r="A65" s="146">
        <v>9</v>
      </c>
      <c r="B65" s="333" t="s">
        <v>112</v>
      </c>
      <c r="C65" s="334"/>
      <c r="D65" s="335"/>
      <c r="E65" s="129"/>
      <c r="F65" s="93" t="s">
        <v>12</v>
      </c>
      <c r="G65" s="94">
        <v>1</v>
      </c>
      <c r="H65" s="44">
        <v>5000</v>
      </c>
      <c r="I65" s="118">
        <f t="shared" si="14"/>
        <v>5000</v>
      </c>
      <c r="J65" s="129"/>
      <c r="K65" s="93" t="s">
        <v>12</v>
      </c>
      <c r="L65" s="94">
        <v>1</v>
      </c>
      <c r="M65" s="44">
        <v>3600</v>
      </c>
      <c r="N65" s="118">
        <f t="shared" si="15"/>
        <v>3600</v>
      </c>
      <c r="O65" s="129"/>
      <c r="P65" s="93" t="s">
        <v>12</v>
      </c>
      <c r="Q65" s="94">
        <v>1</v>
      </c>
      <c r="R65" s="44">
        <v>9750</v>
      </c>
      <c r="S65" s="118">
        <f t="shared" si="16"/>
        <v>9750</v>
      </c>
      <c r="T65" s="321"/>
      <c r="U65" s="322"/>
      <c r="V65" s="322"/>
      <c r="W65" s="322"/>
      <c r="X65" s="323"/>
      <c r="Y65" s="321"/>
      <c r="Z65" s="322"/>
      <c r="AA65" s="322"/>
      <c r="AB65" s="322"/>
      <c r="AC65" s="323"/>
      <c r="AD65" s="321"/>
      <c r="AE65" s="322"/>
      <c r="AF65" s="322"/>
      <c r="AG65" s="322"/>
      <c r="AH65" s="323"/>
    </row>
    <row r="66" spans="1:34" s="8" customFormat="1" ht="15" customHeight="1">
      <c r="A66" s="146">
        <v>10</v>
      </c>
      <c r="B66" s="333" t="s">
        <v>128</v>
      </c>
      <c r="C66" s="334"/>
      <c r="D66" s="335"/>
      <c r="E66" s="129"/>
      <c r="F66" s="93" t="s">
        <v>12</v>
      </c>
      <c r="G66" s="94">
        <v>1</v>
      </c>
      <c r="H66" s="44">
        <v>75000</v>
      </c>
      <c r="I66" s="118">
        <f t="shared" si="14"/>
        <v>75000</v>
      </c>
      <c r="J66" s="129"/>
      <c r="K66" s="93" t="s">
        <v>12</v>
      </c>
      <c r="L66" s="94">
        <v>1</v>
      </c>
      <c r="M66" s="44">
        <v>54000</v>
      </c>
      <c r="N66" s="118">
        <f>M66*L66</f>
        <v>54000</v>
      </c>
      <c r="O66" s="129"/>
      <c r="P66" s="93" t="s">
        <v>12</v>
      </c>
      <c r="Q66" s="94">
        <v>1</v>
      </c>
      <c r="R66" s="44">
        <v>185000</v>
      </c>
      <c r="S66" s="118">
        <f t="shared" si="16"/>
        <v>185000</v>
      </c>
      <c r="T66" s="321"/>
      <c r="U66" s="322"/>
      <c r="V66" s="322"/>
      <c r="W66" s="322"/>
      <c r="X66" s="323"/>
      <c r="Y66" s="321"/>
      <c r="Z66" s="322"/>
      <c r="AA66" s="322"/>
      <c r="AB66" s="322"/>
      <c r="AC66" s="323"/>
      <c r="AD66" s="321"/>
      <c r="AE66" s="322"/>
      <c r="AF66" s="322"/>
      <c r="AG66" s="322"/>
      <c r="AH66" s="323"/>
    </row>
    <row r="67" spans="1:34" s="8" customFormat="1" ht="15" customHeight="1">
      <c r="A67" s="146">
        <v>11</v>
      </c>
      <c r="B67" s="333" t="s">
        <v>200</v>
      </c>
      <c r="C67" s="334"/>
      <c r="D67" s="335"/>
      <c r="E67" s="129"/>
      <c r="F67" s="93"/>
      <c r="G67" s="94"/>
      <c r="H67" s="44"/>
      <c r="I67" s="118"/>
      <c r="J67" s="129"/>
      <c r="K67" s="93"/>
      <c r="L67" s="94"/>
      <c r="M67" s="44"/>
      <c r="N67" s="118">
        <f>M67*L67</f>
        <v>0</v>
      </c>
      <c r="O67" s="129"/>
      <c r="P67" s="93" t="s">
        <v>12</v>
      </c>
      <c r="Q67" s="94">
        <v>1</v>
      </c>
      <c r="R67" s="44">
        <v>5000</v>
      </c>
      <c r="S67" s="118">
        <f t="shared" ref="S67" si="17">R67*Q67</f>
        <v>5000</v>
      </c>
      <c r="T67" s="321"/>
      <c r="U67" s="322"/>
      <c r="V67" s="322"/>
      <c r="W67" s="322"/>
      <c r="X67" s="323"/>
      <c r="Y67" s="321"/>
      <c r="Z67" s="322"/>
      <c r="AA67" s="322"/>
      <c r="AB67" s="322"/>
      <c r="AC67" s="323"/>
      <c r="AD67" s="321"/>
      <c r="AE67" s="322"/>
      <c r="AF67" s="322"/>
      <c r="AG67" s="322"/>
      <c r="AH67" s="323"/>
    </row>
    <row r="68" spans="1:34" s="8" customFormat="1" ht="15" customHeight="1">
      <c r="A68" s="146">
        <v>11</v>
      </c>
      <c r="B68" s="333" t="s">
        <v>201</v>
      </c>
      <c r="C68" s="334"/>
      <c r="D68" s="335"/>
      <c r="E68" s="129"/>
      <c r="F68" s="93"/>
      <c r="G68" s="94"/>
      <c r="H68" s="44"/>
      <c r="I68" s="118"/>
      <c r="J68" s="129"/>
      <c r="K68" s="93"/>
      <c r="L68" s="94"/>
      <c r="M68" s="44"/>
      <c r="N68" s="118">
        <f>M68*L68</f>
        <v>0</v>
      </c>
      <c r="O68" s="129"/>
      <c r="P68" s="93" t="s">
        <v>12</v>
      </c>
      <c r="Q68" s="94">
        <v>1</v>
      </c>
      <c r="R68" s="44">
        <v>5000</v>
      </c>
      <c r="S68" s="118">
        <f t="shared" si="16"/>
        <v>5000</v>
      </c>
      <c r="T68" s="321"/>
      <c r="U68" s="322"/>
      <c r="V68" s="322"/>
      <c r="W68" s="322"/>
      <c r="X68" s="323"/>
      <c r="Y68" s="321"/>
      <c r="Z68" s="322"/>
      <c r="AA68" s="322"/>
      <c r="AB68" s="322"/>
      <c r="AC68" s="323"/>
      <c r="AD68" s="321"/>
      <c r="AE68" s="322"/>
      <c r="AF68" s="322"/>
      <c r="AG68" s="322"/>
      <c r="AH68" s="323"/>
    </row>
    <row r="69" spans="1:34" s="8" customFormat="1" ht="15" customHeight="1">
      <c r="A69" s="147"/>
      <c r="B69" s="365" t="s">
        <v>47</v>
      </c>
      <c r="C69" s="366"/>
      <c r="D69" s="367"/>
      <c r="E69" s="129"/>
      <c r="F69" s="93"/>
      <c r="G69" s="94"/>
      <c r="H69" s="123"/>
      <c r="I69" s="119">
        <f>SUM(I57:I66)</f>
        <v>578000</v>
      </c>
      <c r="J69" s="129"/>
      <c r="K69" s="93"/>
      <c r="L69" s="94"/>
      <c r="M69" s="123"/>
      <c r="N69" s="119">
        <v>502488</v>
      </c>
      <c r="O69" s="129"/>
      <c r="P69" s="93"/>
      <c r="Q69" s="94"/>
      <c r="R69" s="123"/>
      <c r="S69" s="119">
        <f>SUM(S57:S68)</f>
        <v>623968</v>
      </c>
      <c r="T69" s="321"/>
      <c r="U69" s="322"/>
      <c r="V69" s="322"/>
      <c r="W69" s="322"/>
      <c r="X69" s="323"/>
      <c r="Y69" s="321"/>
      <c r="Z69" s="322"/>
      <c r="AA69" s="322"/>
      <c r="AB69" s="322"/>
      <c r="AC69" s="323"/>
      <c r="AD69" s="321"/>
      <c r="AE69" s="322"/>
      <c r="AF69" s="322"/>
      <c r="AG69" s="322"/>
      <c r="AH69" s="323"/>
    </row>
    <row r="70" spans="1:34" s="8" customFormat="1" ht="15" customHeight="1">
      <c r="A70" s="147"/>
      <c r="B70" s="181"/>
      <c r="C70" s="182"/>
      <c r="D70" s="183"/>
      <c r="E70" s="129"/>
      <c r="F70" s="93"/>
      <c r="G70" s="94"/>
      <c r="H70" s="123"/>
      <c r="I70" s="119"/>
      <c r="J70" s="129"/>
      <c r="K70" s="93"/>
      <c r="L70" s="94"/>
      <c r="M70" s="123"/>
      <c r="N70" s="119"/>
      <c r="O70" s="129"/>
      <c r="P70" s="93"/>
      <c r="Q70" s="94"/>
      <c r="R70" s="123"/>
      <c r="S70" s="119"/>
      <c r="T70" s="321"/>
      <c r="U70" s="322"/>
      <c r="V70" s="322"/>
      <c r="W70" s="322"/>
      <c r="X70" s="323"/>
      <c r="Y70" s="321"/>
      <c r="Z70" s="322"/>
      <c r="AA70" s="322"/>
      <c r="AB70" s="322"/>
      <c r="AC70" s="323"/>
      <c r="AD70" s="321"/>
      <c r="AE70" s="322"/>
      <c r="AF70" s="322"/>
      <c r="AG70" s="322"/>
      <c r="AH70" s="323"/>
    </row>
    <row r="71" spans="1:34" s="8" customFormat="1" ht="15" customHeight="1">
      <c r="A71" s="148" t="s">
        <v>107</v>
      </c>
      <c r="B71" s="362" t="s">
        <v>129</v>
      </c>
      <c r="C71" s="363"/>
      <c r="D71" s="364"/>
      <c r="E71" s="129"/>
      <c r="F71" s="93"/>
      <c r="G71" s="94"/>
      <c r="H71" s="123"/>
      <c r="I71" s="118"/>
      <c r="J71" s="129"/>
      <c r="K71" s="93"/>
      <c r="L71" s="94"/>
      <c r="M71" s="123"/>
      <c r="N71" s="118"/>
      <c r="O71" s="129"/>
      <c r="P71" s="93"/>
      <c r="Q71" s="94"/>
      <c r="R71" s="123"/>
      <c r="S71" s="118"/>
      <c r="T71" s="321"/>
      <c r="U71" s="322"/>
      <c r="V71" s="322"/>
      <c r="W71" s="322"/>
      <c r="X71" s="323"/>
      <c r="Y71" s="321"/>
      <c r="Z71" s="322"/>
      <c r="AA71" s="322"/>
      <c r="AB71" s="322"/>
      <c r="AC71" s="323"/>
      <c r="AD71" s="321"/>
      <c r="AE71" s="322"/>
      <c r="AF71" s="322"/>
      <c r="AG71" s="322"/>
      <c r="AH71" s="323"/>
    </row>
    <row r="72" spans="1:34" s="8" customFormat="1" ht="15" customHeight="1">
      <c r="A72" s="146">
        <v>1</v>
      </c>
      <c r="B72" s="333" t="s">
        <v>116</v>
      </c>
      <c r="C72" s="334"/>
      <c r="D72" s="335"/>
      <c r="E72" s="129"/>
      <c r="F72" s="93" t="s">
        <v>71</v>
      </c>
      <c r="G72" s="94">
        <v>8</v>
      </c>
      <c r="H72" s="44">
        <v>25000</v>
      </c>
      <c r="I72" s="118">
        <f t="shared" ref="I72:I78" si="18">H72*G72</f>
        <v>200000</v>
      </c>
      <c r="J72" s="129"/>
      <c r="K72" s="93" t="s">
        <v>71</v>
      </c>
      <c r="L72" s="94">
        <v>10</v>
      </c>
      <c r="M72" s="44">
        <v>21600</v>
      </c>
      <c r="N72" s="118">
        <f t="shared" ref="N72:N83" si="19">M72*L72</f>
        <v>216000</v>
      </c>
      <c r="O72" s="129"/>
      <c r="P72" s="93" t="s">
        <v>71</v>
      </c>
      <c r="Q72" s="94">
        <v>10</v>
      </c>
      <c r="R72" s="44">
        <v>33100</v>
      </c>
      <c r="S72" s="118">
        <f t="shared" ref="S72:S86" si="20">R72*Q72</f>
        <v>331000</v>
      </c>
      <c r="T72" s="321"/>
      <c r="U72" s="322"/>
      <c r="V72" s="322"/>
      <c r="W72" s="322"/>
      <c r="X72" s="323"/>
      <c r="Y72" s="321"/>
      <c r="Z72" s="322"/>
      <c r="AA72" s="322"/>
      <c r="AB72" s="322"/>
      <c r="AC72" s="323"/>
      <c r="AD72" s="321"/>
      <c r="AE72" s="322"/>
      <c r="AF72" s="322"/>
      <c r="AG72" s="322"/>
      <c r="AH72" s="323"/>
    </row>
    <row r="73" spans="1:34" s="8" customFormat="1" ht="15" customHeight="1">
      <c r="A73" s="146">
        <v>2</v>
      </c>
      <c r="B73" s="333" t="s">
        <v>118</v>
      </c>
      <c r="C73" s="334"/>
      <c r="D73" s="335"/>
      <c r="E73" s="129"/>
      <c r="F73" s="93" t="s">
        <v>100</v>
      </c>
      <c r="G73" s="94">
        <v>4</v>
      </c>
      <c r="H73" s="44">
        <v>10000</v>
      </c>
      <c r="I73" s="118">
        <f t="shared" si="18"/>
        <v>40000</v>
      </c>
      <c r="J73" s="129"/>
      <c r="K73" s="93" t="s">
        <v>100</v>
      </c>
      <c r="L73" s="94">
        <v>4</v>
      </c>
      <c r="M73" s="44">
        <v>2100</v>
      </c>
      <c r="N73" s="118">
        <f t="shared" si="19"/>
        <v>8400</v>
      </c>
      <c r="O73" s="129"/>
      <c r="P73" s="93" t="s">
        <v>100</v>
      </c>
      <c r="Q73" s="94">
        <v>4</v>
      </c>
      <c r="R73" s="44">
        <v>6100</v>
      </c>
      <c r="S73" s="118">
        <f t="shared" si="20"/>
        <v>24400</v>
      </c>
      <c r="T73" s="321"/>
      <c r="U73" s="322"/>
      <c r="V73" s="322"/>
      <c r="W73" s="322"/>
      <c r="X73" s="323"/>
      <c r="Y73" s="321"/>
      <c r="Z73" s="322"/>
      <c r="AA73" s="322"/>
      <c r="AB73" s="322"/>
      <c r="AC73" s="323"/>
      <c r="AD73" s="321"/>
      <c r="AE73" s="322"/>
      <c r="AF73" s="322"/>
      <c r="AG73" s="322"/>
      <c r="AH73" s="323"/>
    </row>
    <row r="74" spans="1:34" s="8" customFormat="1" ht="15" customHeight="1">
      <c r="A74" s="146">
        <v>3</v>
      </c>
      <c r="B74" s="333" t="s">
        <v>117</v>
      </c>
      <c r="C74" s="334"/>
      <c r="D74" s="335"/>
      <c r="E74" s="129"/>
      <c r="F74" s="93" t="s">
        <v>100</v>
      </c>
      <c r="G74" s="94">
        <v>48</v>
      </c>
      <c r="H74" s="44">
        <v>3500</v>
      </c>
      <c r="I74" s="118">
        <f t="shared" si="18"/>
        <v>168000</v>
      </c>
      <c r="J74" s="129"/>
      <c r="K74" s="93" t="s">
        <v>100</v>
      </c>
      <c r="L74" s="94">
        <v>48</v>
      </c>
      <c r="M74" s="44">
        <v>2340</v>
      </c>
      <c r="N74" s="118">
        <f t="shared" si="19"/>
        <v>112320</v>
      </c>
      <c r="O74" s="129"/>
      <c r="P74" s="93" t="s">
        <v>100</v>
      </c>
      <c r="Q74" s="94">
        <v>45</v>
      </c>
      <c r="R74" s="44">
        <v>4140</v>
      </c>
      <c r="S74" s="118">
        <f t="shared" si="20"/>
        <v>186300</v>
      </c>
      <c r="T74" s="321"/>
      <c r="U74" s="322"/>
      <c r="V74" s="322"/>
      <c r="W74" s="322"/>
      <c r="X74" s="323"/>
      <c r="Y74" s="321"/>
      <c r="Z74" s="322"/>
      <c r="AA74" s="322"/>
      <c r="AB74" s="322"/>
      <c r="AC74" s="323"/>
      <c r="AD74" s="321"/>
      <c r="AE74" s="322"/>
      <c r="AF74" s="322"/>
      <c r="AG74" s="322"/>
      <c r="AH74" s="323"/>
    </row>
    <row r="75" spans="1:34" s="8" customFormat="1" ht="15" customHeight="1">
      <c r="A75" s="146">
        <v>4</v>
      </c>
      <c r="B75" s="333" t="s">
        <v>119</v>
      </c>
      <c r="C75" s="334"/>
      <c r="D75" s="335"/>
      <c r="E75" s="129"/>
      <c r="F75" s="93" t="s">
        <v>100</v>
      </c>
      <c r="G75" s="94">
        <v>80</v>
      </c>
      <c r="H75" s="44">
        <v>3500</v>
      </c>
      <c r="I75" s="118">
        <f t="shared" si="18"/>
        <v>280000</v>
      </c>
      <c r="J75" s="129"/>
      <c r="K75" s="93" t="s">
        <v>100</v>
      </c>
      <c r="L75" s="94">
        <v>48</v>
      </c>
      <c r="M75" s="44">
        <v>1080</v>
      </c>
      <c r="N75" s="118">
        <f t="shared" si="19"/>
        <v>51840</v>
      </c>
      <c r="O75" s="129"/>
      <c r="P75" s="93" t="s">
        <v>100</v>
      </c>
      <c r="Q75" s="94">
        <v>68</v>
      </c>
      <c r="R75" s="44">
        <v>1690</v>
      </c>
      <c r="S75" s="118">
        <f t="shared" si="20"/>
        <v>114920</v>
      </c>
      <c r="T75" s="321"/>
      <c r="U75" s="322"/>
      <c r="V75" s="322"/>
      <c r="W75" s="322"/>
      <c r="X75" s="323"/>
      <c r="Y75" s="321"/>
      <c r="Z75" s="322"/>
      <c r="AA75" s="322"/>
      <c r="AB75" s="322"/>
      <c r="AC75" s="323"/>
      <c r="AD75" s="321"/>
      <c r="AE75" s="322"/>
      <c r="AF75" s="322"/>
      <c r="AG75" s="322"/>
      <c r="AH75" s="323"/>
    </row>
    <row r="76" spans="1:34" s="8" customFormat="1" ht="15" customHeight="1">
      <c r="A76" s="146">
        <v>5</v>
      </c>
      <c r="B76" s="333" t="s">
        <v>157</v>
      </c>
      <c r="C76" s="334"/>
      <c r="D76" s="335"/>
      <c r="E76" s="129"/>
      <c r="F76" s="93" t="s">
        <v>100</v>
      </c>
      <c r="G76" s="94">
        <f>9*2</f>
        <v>18</v>
      </c>
      <c r="H76" s="44">
        <v>8000</v>
      </c>
      <c r="I76" s="118">
        <f t="shared" si="18"/>
        <v>144000</v>
      </c>
      <c r="J76" s="129"/>
      <c r="K76" s="93" t="s">
        <v>100</v>
      </c>
      <c r="L76" s="94">
        <f>9*2</f>
        <v>18</v>
      </c>
      <c r="M76" s="44">
        <v>8220</v>
      </c>
      <c r="N76" s="118">
        <f t="shared" si="19"/>
        <v>147960</v>
      </c>
      <c r="O76" s="129"/>
      <c r="P76" s="93" t="s">
        <v>100</v>
      </c>
      <c r="Q76" s="94">
        <v>35</v>
      </c>
      <c r="R76" s="44">
        <v>5362</v>
      </c>
      <c r="S76" s="118">
        <f t="shared" si="20"/>
        <v>187670</v>
      </c>
      <c r="T76" s="321"/>
      <c r="U76" s="322"/>
      <c r="V76" s="322"/>
      <c r="W76" s="322"/>
      <c r="X76" s="323"/>
      <c r="Y76" s="321"/>
      <c r="Z76" s="322"/>
      <c r="AA76" s="322"/>
      <c r="AB76" s="322"/>
      <c r="AC76" s="323"/>
      <c r="AD76" s="321"/>
      <c r="AE76" s="322"/>
      <c r="AF76" s="322"/>
      <c r="AG76" s="322"/>
      <c r="AH76" s="323"/>
    </row>
    <row r="77" spans="1:34" s="8" customFormat="1" ht="15" customHeight="1">
      <c r="A77" s="146">
        <v>6</v>
      </c>
      <c r="B77" s="333" t="s">
        <v>158</v>
      </c>
      <c r="C77" s="334"/>
      <c r="D77" s="335"/>
      <c r="E77" s="129"/>
      <c r="F77" s="93" t="s">
        <v>100</v>
      </c>
      <c r="G77" s="94">
        <v>6</v>
      </c>
      <c r="H77" s="44">
        <v>6500</v>
      </c>
      <c r="I77" s="118">
        <f t="shared" si="18"/>
        <v>39000</v>
      </c>
      <c r="J77" s="129"/>
      <c r="K77" s="93" t="s">
        <v>100</v>
      </c>
      <c r="L77" s="94">
        <v>4</v>
      </c>
      <c r="M77" s="44">
        <v>6600</v>
      </c>
      <c r="N77" s="118">
        <f t="shared" si="19"/>
        <v>26400</v>
      </c>
      <c r="O77" s="129"/>
      <c r="P77" s="93" t="s">
        <v>100</v>
      </c>
      <c r="Q77" s="94">
        <v>10</v>
      </c>
      <c r="R77" s="44">
        <v>4140</v>
      </c>
      <c r="S77" s="118">
        <f t="shared" si="20"/>
        <v>41400</v>
      </c>
      <c r="T77" s="321"/>
      <c r="U77" s="322"/>
      <c r="V77" s="322"/>
      <c r="W77" s="322"/>
      <c r="X77" s="323"/>
      <c r="Y77" s="321"/>
      <c r="Z77" s="322"/>
      <c r="AA77" s="322"/>
      <c r="AB77" s="322"/>
      <c r="AC77" s="323"/>
      <c r="AD77" s="321"/>
      <c r="AE77" s="322"/>
      <c r="AF77" s="322"/>
      <c r="AG77" s="322"/>
      <c r="AH77" s="323"/>
    </row>
    <row r="78" spans="1:34" s="8" customFormat="1" ht="15" customHeight="1">
      <c r="A78" s="146">
        <v>7</v>
      </c>
      <c r="B78" s="333" t="s">
        <v>131</v>
      </c>
      <c r="C78" s="334"/>
      <c r="D78" s="335"/>
      <c r="E78" s="129"/>
      <c r="F78" s="93" t="s">
        <v>100</v>
      </c>
      <c r="G78" s="94">
        <v>20</v>
      </c>
      <c r="H78" s="44">
        <v>6000</v>
      </c>
      <c r="I78" s="118">
        <f t="shared" si="18"/>
        <v>120000</v>
      </c>
      <c r="J78" s="129"/>
      <c r="K78" s="93" t="s">
        <v>100</v>
      </c>
      <c r="L78" s="94">
        <v>16</v>
      </c>
      <c r="M78" s="44">
        <v>6000</v>
      </c>
      <c r="N78" s="118">
        <f t="shared" si="19"/>
        <v>96000</v>
      </c>
      <c r="O78" s="129"/>
      <c r="P78" s="93" t="s">
        <v>100</v>
      </c>
      <c r="Q78" s="94">
        <v>12</v>
      </c>
      <c r="R78" s="44">
        <v>4140</v>
      </c>
      <c r="S78" s="118">
        <f t="shared" si="20"/>
        <v>49680</v>
      </c>
      <c r="T78" s="321"/>
      <c r="U78" s="322"/>
      <c r="V78" s="322"/>
      <c r="W78" s="322"/>
      <c r="X78" s="323"/>
      <c r="Y78" s="321"/>
      <c r="Z78" s="322"/>
      <c r="AA78" s="322"/>
      <c r="AB78" s="322"/>
      <c r="AC78" s="323"/>
      <c r="AD78" s="321"/>
      <c r="AE78" s="322"/>
      <c r="AF78" s="322"/>
      <c r="AG78" s="322"/>
      <c r="AH78" s="323"/>
    </row>
    <row r="79" spans="1:34" s="8" customFormat="1" ht="15" customHeight="1">
      <c r="A79" s="146">
        <v>8</v>
      </c>
      <c r="B79" s="333" t="s">
        <v>115</v>
      </c>
      <c r="C79" s="334"/>
      <c r="D79" s="335"/>
      <c r="E79" s="129"/>
      <c r="F79" s="93" t="s">
        <v>12</v>
      </c>
      <c r="G79" s="94">
        <v>1</v>
      </c>
      <c r="H79" s="44">
        <v>15000</v>
      </c>
      <c r="I79" s="118">
        <f t="shared" ref="I79:I83" si="21">H79*G79</f>
        <v>15000</v>
      </c>
      <c r="J79" s="129"/>
      <c r="K79" s="93" t="s">
        <v>12</v>
      </c>
      <c r="L79" s="94">
        <v>1</v>
      </c>
      <c r="M79" s="44">
        <v>23400</v>
      </c>
      <c r="N79" s="118">
        <f t="shared" si="19"/>
        <v>23400</v>
      </c>
      <c r="O79" s="129"/>
      <c r="P79" s="93" t="s">
        <v>12</v>
      </c>
      <c r="Q79" s="94">
        <v>1</v>
      </c>
      <c r="R79" s="44">
        <v>15000</v>
      </c>
      <c r="S79" s="118">
        <f t="shared" si="20"/>
        <v>15000</v>
      </c>
      <c r="T79" s="321"/>
      <c r="U79" s="322"/>
      <c r="V79" s="322"/>
      <c r="W79" s="322"/>
      <c r="X79" s="323"/>
      <c r="Y79" s="321"/>
      <c r="Z79" s="322"/>
      <c r="AA79" s="322"/>
      <c r="AB79" s="322"/>
      <c r="AC79" s="323"/>
      <c r="AD79" s="321"/>
      <c r="AE79" s="322"/>
      <c r="AF79" s="322"/>
      <c r="AG79" s="322"/>
      <c r="AH79" s="323"/>
    </row>
    <row r="80" spans="1:34" s="8" customFormat="1" ht="15" customHeight="1">
      <c r="A80" s="146">
        <v>9</v>
      </c>
      <c r="B80" s="333" t="s">
        <v>110</v>
      </c>
      <c r="C80" s="334"/>
      <c r="D80" s="335"/>
      <c r="E80" s="129"/>
      <c r="F80" s="93" t="s">
        <v>71</v>
      </c>
      <c r="G80" s="94">
        <v>3</v>
      </c>
      <c r="H80" s="44">
        <v>4000</v>
      </c>
      <c r="I80" s="118">
        <f t="shared" si="21"/>
        <v>12000</v>
      </c>
      <c r="J80" s="129"/>
      <c r="K80" s="93" t="s">
        <v>71</v>
      </c>
      <c r="L80" s="94">
        <v>2</v>
      </c>
      <c r="M80" s="44">
        <v>1140</v>
      </c>
      <c r="N80" s="118">
        <f t="shared" si="19"/>
        <v>2280</v>
      </c>
      <c r="O80" s="129"/>
      <c r="P80" s="93" t="s">
        <v>71</v>
      </c>
      <c r="Q80" s="94">
        <v>4</v>
      </c>
      <c r="R80" s="44">
        <v>475</v>
      </c>
      <c r="S80" s="118">
        <f t="shared" si="20"/>
        <v>1900</v>
      </c>
      <c r="T80" s="321"/>
      <c r="U80" s="322"/>
      <c r="V80" s="322"/>
      <c r="W80" s="322"/>
      <c r="X80" s="323"/>
      <c r="Y80" s="321"/>
      <c r="Z80" s="322"/>
      <c r="AA80" s="322"/>
      <c r="AB80" s="322"/>
      <c r="AC80" s="323"/>
      <c r="AD80" s="321"/>
      <c r="AE80" s="322"/>
      <c r="AF80" s="322"/>
      <c r="AG80" s="322"/>
      <c r="AH80" s="323"/>
    </row>
    <row r="81" spans="1:34" s="8" customFormat="1" ht="15" customHeight="1">
      <c r="A81" s="146">
        <v>10</v>
      </c>
      <c r="B81" s="333" t="s">
        <v>111</v>
      </c>
      <c r="C81" s="334"/>
      <c r="D81" s="335"/>
      <c r="E81" s="129"/>
      <c r="F81" s="93" t="s">
        <v>71</v>
      </c>
      <c r="G81" s="94">
        <v>2</v>
      </c>
      <c r="H81" s="44">
        <v>10000</v>
      </c>
      <c r="I81" s="118">
        <f t="shared" si="21"/>
        <v>20000</v>
      </c>
      <c r="J81" s="129"/>
      <c r="K81" s="93" t="s">
        <v>71</v>
      </c>
      <c r="L81" s="94">
        <v>1</v>
      </c>
      <c r="M81" s="44">
        <v>4200</v>
      </c>
      <c r="N81" s="118">
        <f t="shared" si="19"/>
        <v>4200</v>
      </c>
      <c r="O81" s="129"/>
      <c r="P81" s="93" t="s">
        <v>71</v>
      </c>
      <c r="Q81" s="94">
        <v>1</v>
      </c>
      <c r="R81" s="44">
        <v>650</v>
      </c>
      <c r="S81" s="118">
        <f t="shared" si="20"/>
        <v>650</v>
      </c>
      <c r="T81" s="321"/>
      <c r="U81" s="322"/>
      <c r="V81" s="322"/>
      <c r="W81" s="322"/>
      <c r="X81" s="323"/>
      <c r="Y81" s="321"/>
      <c r="Z81" s="322"/>
      <c r="AA81" s="322"/>
      <c r="AB81" s="322"/>
      <c r="AC81" s="323"/>
      <c r="AD81" s="321"/>
      <c r="AE81" s="322"/>
      <c r="AF81" s="322"/>
      <c r="AG81" s="322"/>
      <c r="AH81" s="323"/>
    </row>
    <row r="82" spans="1:34" s="8" customFormat="1" ht="15" customHeight="1">
      <c r="A82" s="146">
        <v>11</v>
      </c>
      <c r="B82" s="333" t="s">
        <v>112</v>
      </c>
      <c r="C82" s="334"/>
      <c r="D82" s="335"/>
      <c r="E82" s="129"/>
      <c r="F82" s="93" t="s">
        <v>12</v>
      </c>
      <c r="G82" s="94">
        <v>1</v>
      </c>
      <c r="H82" s="44">
        <v>5000</v>
      </c>
      <c r="I82" s="118">
        <f t="shared" si="21"/>
        <v>5000</v>
      </c>
      <c r="J82" s="129"/>
      <c r="K82" s="93" t="s">
        <v>12</v>
      </c>
      <c r="L82" s="94">
        <v>1</v>
      </c>
      <c r="M82" s="44">
        <v>4080</v>
      </c>
      <c r="N82" s="118">
        <f t="shared" si="19"/>
        <v>4080</v>
      </c>
      <c r="O82" s="129"/>
      <c r="P82" s="93" t="s">
        <v>12</v>
      </c>
      <c r="Q82" s="94">
        <v>70</v>
      </c>
      <c r="R82" s="44">
        <v>3185</v>
      </c>
      <c r="S82" s="118">
        <f t="shared" si="20"/>
        <v>222950</v>
      </c>
      <c r="T82" s="321"/>
      <c r="U82" s="322"/>
      <c r="V82" s="322"/>
      <c r="W82" s="322"/>
      <c r="X82" s="323"/>
      <c r="Y82" s="321"/>
      <c r="Z82" s="322"/>
      <c r="AA82" s="322"/>
      <c r="AB82" s="322"/>
      <c r="AC82" s="323"/>
      <c r="AD82" s="321"/>
      <c r="AE82" s="322"/>
      <c r="AF82" s="322"/>
      <c r="AG82" s="322"/>
      <c r="AH82" s="323"/>
    </row>
    <row r="83" spans="1:34" s="8" customFormat="1" ht="15" customHeight="1">
      <c r="A83" s="146">
        <v>12</v>
      </c>
      <c r="B83" s="333" t="s">
        <v>128</v>
      </c>
      <c r="C83" s="334"/>
      <c r="D83" s="335"/>
      <c r="E83" s="129"/>
      <c r="F83" s="93" t="s">
        <v>12</v>
      </c>
      <c r="G83" s="94">
        <v>1</v>
      </c>
      <c r="H83" s="44">
        <v>75000</v>
      </c>
      <c r="I83" s="118">
        <f t="shared" si="21"/>
        <v>75000</v>
      </c>
      <c r="J83" s="129"/>
      <c r="K83" s="93" t="s">
        <v>12</v>
      </c>
      <c r="L83" s="94">
        <v>1</v>
      </c>
      <c r="M83" s="44">
        <v>72000</v>
      </c>
      <c r="N83" s="118">
        <f t="shared" si="19"/>
        <v>72000</v>
      </c>
      <c r="O83" s="129"/>
      <c r="P83" s="93" t="s">
        <v>12</v>
      </c>
      <c r="Q83" s="94">
        <v>1</v>
      </c>
      <c r="R83" s="44">
        <v>250000</v>
      </c>
      <c r="S83" s="118">
        <f t="shared" si="20"/>
        <v>250000</v>
      </c>
      <c r="T83" s="321"/>
      <c r="U83" s="322"/>
      <c r="V83" s="322"/>
      <c r="W83" s="322"/>
      <c r="X83" s="323"/>
      <c r="Y83" s="321"/>
      <c r="Z83" s="322"/>
      <c r="AA83" s="322"/>
      <c r="AB83" s="322"/>
      <c r="AC83" s="323"/>
      <c r="AD83" s="321"/>
      <c r="AE83" s="322"/>
      <c r="AF83" s="322"/>
      <c r="AG83" s="322"/>
      <c r="AH83" s="323"/>
    </row>
    <row r="84" spans="1:34" s="8" customFormat="1" ht="15" customHeight="1">
      <c r="A84" s="146">
        <v>13</v>
      </c>
      <c r="B84" s="333" t="s">
        <v>198</v>
      </c>
      <c r="C84" s="334"/>
      <c r="D84" s="335"/>
      <c r="E84" s="129"/>
      <c r="F84" s="93"/>
      <c r="G84" s="94"/>
      <c r="H84" s="44"/>
      <c r="I84" s="118"/>
      <c r="J84" s="129"/>
      <c r="K84" s="93" t="s">
        <v>12</v>
      </c>
      <c r="L84" s="94">
        <v>1</v>
      </c>
      <c r="M84" s="44">
        <v>22200</v>
      </c>
      <c r="N84" s="118">
        <f>M84*L84</f>
        <v>22200</v>
      </c>
      <c r="O84" s="129"/>
      <c r="P84" s="93" t="s">
        <v>12</v>
      </c>
      <c r="Q84" s="94">
        <v>0</v>
      </c>
      <c r="R84" s="44">
        <v>0</v>
      </c>
      <c r="S84" s="118">
        <f t="shared" si="20"/>
        <v>0</v>
      </c>
      <c r="T84" s="321"/>
      <c r="U84" s="322"/>
      <c r="V84" s="322"/>
      <c r="W84" s="322"/>
      <c r="X84" s="323"/>
      <c r="Y84" s="321"/>
      <c r="Z84" s="322"/>
      <c r="AA84" s="322"/>
      <c r="AB84" s="322"/>
      <c r="AC84" s="323"/>
      <c r="AD84" s="321"/>
      <c r="AE84" s="322"/>
      <c r="AF84" s="322"/>
      <c r="AG84" s="322"/>
      <c r="AH84" s="323"/>
    </row>
    <row r="85" spans="1:34" s="8" customFormat="1" ht="15" customHeight="1">
      <c r="A85" s="146">
        <v>14</v>
      </c>
      <c r="B85" s="333" t="s">
        <v>200</v>
      </c>
      <c r="C85" s="334"/>
      <c r="D85" s="335"/>
      <c r="E85" s="129"/>
      <c r="F85" s="93"/>
      <c r="G85" s="94"/>
      <c r="H85" s="44"/>
      <c r="I85" s="118"/>
      <c r="J85" s="129"/>
      <c r="K85" s="93"/>
      <c r="L85" s="94"/>
      <c r="M85" s="44"/>
      <c r="N85" s="118"/>
      <c r="O85" s="129"/>
      <c r="P85" s="93" t="s">
        <v>12</v>
      </c>
      <c r="Q85" s="94">
        <v>1</v>
      </c>
      <c r="R85" s="44">
        <v>10000</v>
      </c>
      <c r="S85" s="118">
        <f t="shared" si="20"/>
        <v>10000</v>
      </c>
      <c r="T85" s="321"/>
      <c r="U85" s="322"/>
      <c r="V85" s="322"/>
      <c r="W85" s="322"/>
      <c r="X85" s="323"/>
      <c r="Y85" s="321"/>
      <c r="Z85" s="322"/>
      <c r="AA85" s="322"/>
      <c r="AB85" s="322"/>
      <c r="AC85" s="323"/>
      <c r="AD85" s="321"/>
      <c r="AE85" s="322"/>
      <c r="AF85" s="322"/>
      <c r="AG85" s="322"/>
      <c r="AH85" s="323"/>
    </row>
    <row r="86" spans="1:34" s="8" customFormat="1" ht="15" customHeight="1">
      <c r="A86" s="146">
        <v>15</v>
      </c>
      <c r="B86" s="333" t="s">
        <v>202</v>
      </c>
      <c r="C86" s="334"/>
      <c r="D86" s="335"/>
      <c r="E86" s="129"/>
      <c r="F86" s="93"/>
      <c r="G86" s="94"/>
      <c r="H86" s="44"/>
      <c r="I86" s="118"/>
      <c r="J86" s="129"/>
      <c r="K86" s="93"/>
      <c r="L86" s="94"/>
      <c r="M86" s="44"/>
      <c r="N86" s="118"/>
      <c r="O86" s="129"/>
      <c r="P86" s="93" t="s">
        <v>12</v>
      </c>
      <c r="Q86" s="94">
        <v>1</v>
      </c>
      <c r="R86" s="44">
        <v>5000</v>
      </c>
      <c r="S86" s="118">
        <f t="shared" si="20"/>
        <v>5000</v>
      </c>
      <c r="T86" s="321"/>
      <c r="U86" s="322"/>
      <c r="V86" s="322"/>
      <c r="W86" s="322"/>
      <c r="X86" s="323"/>
      <c r="Y86" s="321"/>
      <c r="Z86" s="322"/>
      <c r="AA86" s="322"/>
      <c r="AB86" s="322"/>
      <c r="AC86" s="323"/>
      <c r="AD86" s="321"/>
      <c r="AE86" s="322"/>
      <c r="AF86" s="322"/>
      <c r="AG86" s="322"/>
      <c r="AH86" s="323"/>
    </row>
    <row r="87" spans="1:34" s="8" customFormat="1" ht="15" customHeight="1">
      <c r="A87" s="146"/>
      <c r="B87" s="365" t="s">
        <v>47</v>
      </c>
      <c r="C87" s="366"/>
      <c r="D87" s="367"/>
      <c r="E87" s="129"/>
      <c r="F87" s="93"/>
      <c r="G87" s="94"/>
      <c r="H87" s="123"/>
      <c r="I87" s="119">
        <f>SUM(I72:I83)</f>
        <v>1118000</v>
      </c>
      <c r="J87" s="129"/>
      <c r="K87" s="93"/>
      <c r="L87" s="94"/>
      <c r="M87" s="123"/>
      <c r="N87" s="119">
        <f>SUM(N72:N84)</f>
        <v>787080</v>
      </c>
      <c r="O87" s="129"/>
      <c r="P87" s="93"/>
      <c r="Q87" s="94"/>
      <c r="R87" s="123"/>
      <c r="S87" s="119">
        <f>SUM(S72:S86)</f>
        <v>1440870</v>
      </c>
      <c r="T87" s="321"/>
      <c r="U87" s="322"/>
      <c r="V87" s="322"/>
      <c r="W87" s="322"/>
      <c r="X87" s="323"/>
      <c r="Y87" s="321"/>
      <c r="Z87" s="322"/>
      <c r="AA87" s="322"/>
      <c r="AB87" s="322"/>
      <c r="AC87" s="323"/>
      <c r="AD87" s="321"/>
      <c r="AE87" s="322"/>
      <c r="AF87" s="322"/>
      <c r="AG87" s="322"/>
      <c r="AH87" s="323"/>
    </row>
    <row r="88" spans="1:34" s="8" customFormat="1" ht="15" customHeight="1">
      <c r="A88" s="147"/>
      <c r="B88" s="170"/>
      <c r="C88" s="171"/>
      <c r="D88" s="172"/>
      <c r="E88" s="129"/>
      <c r="F88" s="93"/>
      <c r="G88" s="94"/>
      <c r="H88" s="123"/>
      <c r="I88" s="118"/>
      <c r="J88" s="129"/>
      <c r="K88" s="93"/>
      <c r="L88" s="94"/>
      <c r="M88" s="123"/>
      <c r="N88" s="118"/>
      <c r="O88" s="129"/>
      <c r="P88" s="93"/>
      <c r="Q88" s="94"/>
      <c r="R88" s="123"/>
      <c r="S88" s="118"/>
      <c r="T88" s="321"/>
      <c r="U88" s="322"/>
      <c r="V88" s="322"/>
      <c r="W88" s="322"/>
      <c r="X88" s="323"/>
      <c r="Y88" s="321"/>
      <c r="Z88" s="322"/>
      <c r="AA88" s="322"/>
      <c r="AB88" s="322"/>
      <c r="AC88" s="323"/>
      <c r="AD88" s="321"/>
      <c r="AE88" s="322"/>
      <c r="AF88" s="322"/>
      <c r="AG88" s="322"/>
      <c r="AH88" s="323"/>
    </row>
    <row r="89" spans="1:34" s="8" customFormat="1">
      <c r="A89" s="148" t="s">
        <v>64</v>
      </c>
      <c r="B89" s="362" t="s">
        <v>120</v>
      </c>
      <c r="C89" s="363"/>
      <c r="D89" s="364"/>
      <c r="E89" s="129"/>
      <c r="F89" s="93"/>
      <c r="G89" s="94"/>
      <c r="H89" s="123"/>
      <c r="I89" s="118"/>
      <c r="J89" s="129"/>
      <c r="K89" s="93"/>
      <c r="L89" s="94"/>
      <c r="M89" s="123"/>
      <c r="N89" s="118"/>
      <c r="O89" s="129"/>
      <c r="P89" s="93"/>
      <c r="Q89" s="94"/>
      <c r="R89" s="123"/>
      <c r="S89" s="118"/>
      <c r="T89" s="321"/>
      <c r="U89" s="322"/>
      <c r="V89" s="322"/>
      <c r="W89" s="322"/>
      <c r="X89" s="323"/>
      <c r="Y89" s="321"/>
      <c r="Z89" s="322"/>
      <c r="AA89" s="322"/>
      <c r="AB89" s="322"/>
      <c r="AC89" s="323"/>
      <c r="AD89" s="321"/>
      <c r="AE89" s="322"/>
      <c r="AF89" s="322"/>
      <c r="AG89" s="322"/>
      <c r="AH89" s="323"/>
    </row>
    <row r="90" spans="1:34" s="8" customFormat="1" ht="15" customHeight="1">
      <c r="A90" s="146">
        <v>1</v>
      </c>
      <c r="B90" s="333" t="s">
        <v>116</v>
      </c>
      <c r="C90" s="334"/>
      <c r="D90" s="335"/>
      <c r="E90" s="129"/>
      <c r="F90" s="93" t="s">
        <v>71</v>
      </c>
      <c r="G90" s="94">
        <v>4</v>
      </c>
      <c r="H90" s="44">
        <v>25000</v>
      </c>
      <c r="I90" s="118">
        <f t="shared" ref="I90:I96" si="22">H90*G90</f>
        <v>100000</v>
      </c>
      <c r="J90" s="129"/>
      <c r="K90" s="93" t="s">
        <v>71</v>
      </c>
      <c r="L90" s="94">
        <v>4</v>
      </c>
      <c r="M90" s="44">
        <v>21600</v>
      </c>
      <c r="N90" s="118">
        <f t="shared" ref="N90:N97" si="23">M90*L90</f>
        <v>86400</v>
      </c>
      <c r="O90" s="129"/>
      <c r="P90" s="93" t="s">
        <v>71</v>
      </c>
      <c r="Q90" s="94">
        <v>4</v>
      </c>
      <c r="R90" s="44">
        <v>15899</v>
      </c>
      <c r="S90" s="118">
        <f t="shared" ref="S90:S97" si="24">R90*Q90</f>
        <v>63596</v>
      </c>
      <c r="T90" s="321"/>
      <c r="U90" s="322"/>
      <c r="V90" s="322"/>
      <c r="W90" s="322"/>
      <c r="X90" s="323"/>
      <c r="Y90" s="321"/>
      <c r="Z90" s="322"/>
      <c r="AA90" s="322"/>
      <c r="AB90" s="322"/>
      <c r="AC90" s="323"/>
      <c r="AD90" s="321"/>
      <c r="AE90" s="322"/>
      <c r="AF90" s="322"/>
      <c r="AG90" s="322"/>
      <c r="AH90" s="323"/>
    </row>
    <row r="91" spans="1:34" s="8" customFormat="1" ht="15" customHeight="1">
      <c r="A91" s="146">
        <v>2</v>
      </c>
      <c r="B91" s="333" t="s">
        <v>122</v>
      </c>
      <c r="C91" s="334"/>
      <c r="D91" s="335"/>
      <c r="E91" s="129"/>
      <c r="F91" s="93" t="s">
        <v>100</v>
      </c>
      <c r="G91" s="94">
        <v>8</v>
      </c>
      <c r="H91" s="44">
        <v>10000</v>
      </c>
      <c r="I91" s="118">
        <f t="shared" si="22"/>
        <v>80000</v>
      </c>
      <c r="J91" s="129"/>
      <c r="K91" s="93" t="s">
        <v>100</v>
      </c>
      <c r="L91" s="94">
        <v>8</v>
      </c>
      <c r="M91" s="44">
        <v>2100</v>
      </c>
      <c r="N91" s="118">
        <f t="shared" si="23"/>
        <v>16800</v>
      </c>
      <c r="O91" s="129"/>
      <c r="P91" s="93" t="s">
        <v>100</v>
      </c>
      <c r="Q91" s="94">
        <v>8</v>
      </c>
      <c r="R91" s="44">
        <v>2110</v>
      </c>
      <c r="S91" s="118">
        <f t="shared" si="24"/>
        <v>16880</v>
      </c>
      <c r="T91" s="321"/>
      <c r="U91" s="322"/>
      <c r="V91" s="322"/>
      <c r="W91" s="322"/>
      <c r="X91" s="323"/>
      <c r="Y91" s="321"/>
      <c r="Z91" s="322"/>
      <c r="AA91" s="322"/>
      <c r="AB91" s="322"/>
      <c r="AC91" s="323"/>
      <c r="AD91" s="321"/>
      <c r="AE91" s="322"/>
      <c r="AF91" s="322"/>
      <c r="AG91" s="322"/>
      <c r="AH91" s="323"/>
    </row>
    <row r="92" spans="1:34" s="8" customFormat="1" ht="15" customHeight="1">
      <c r="A92" s="146">
        <v>3</v>
      </c>
      <c r="B92" s="333" t="s">
        <v>123</v>
      </c>
      <c r="C92" s="334"/>
      <c r="D92" s="335"/>
      <c r="E92" s="129"/>
      <c r="F92" s="93" t="s">
        <v>100</v>
      </c>
      <c r="G92" s="94">
        <f>2*8</f>
        <v>16</v>
      </c>
      <c r="H92" s="44">
        <v>3500</v>
      </c>
      <c r="I92" s="118">
        <f t="shared" si="22"/>
        <v>56000</v>
      </c>
      <c r="J92" s="129"/>
      <c r="K92" s="93" t="s">
        <v>100</v>
      </c>
      <c r="L92" s="94">
        <v>8</v>
      </c>
      <c r="M92" s="44">
        <v>2340</v>
      </c>
      <c r="N92" s="118">
        <f t="shared" si="23"/>
        <v>18720</v>
      </c>
      <c r="O92" s="129"/>
      <c r="P92" s="93" t="s">
        <v>100</v>
      </c>
      <c r="Q92" s="94">
        <f>2*8</f>
        <v>16</v>
      </c>
      <c r="R92" s="44">
        <v>2185</v>
      </c>
      <c r="S92" s="118">
        <f t="shared" si="24"/>
        <v>34960</v>
      </c>
      <c r="T92" s="321"/>
      <c r="U92" s="322"/>
      <c r="V92" s="322"/>
      <c r="W92" s="322"/>
      <c r="X92" s="323"/>
      <c r="Y92" s="321"/>
      <c r="Z92" s="322"/>
      <c r="AA92" s="322"/>
      <c r="AB92" s="322"/>
      <c r="AC92" s="323"/>
      <c r="AD92" s="321"/>
      <c r="AE92" s="322"/>
      <c r="AF92" s="322"/>
      <c r="AG92" s="322"/>
      <c r="AH92" s="323"/>
    </row>
    <row r="93" spans="1:34" s="8" customFormat="1" ht="15" customHeight="1">
      <c r="A93" s="146">
        <v>4</v>
      </c>
      <c r="B93" s="333" t="s">
        <v>157</v>
      </c>
      <c r="C93" s="334"/>
      <c r="D93" s="335"/>
      <c r="E93" s="129"/>
      <c r="F93" s="93" t="s">
        <v>100</v>
      </c>
      <c r="G93" s="94">
        <f>2*8</f>
        <v>16</v>
      </c>
      <c r="H93" s="44">
        <v>8000</v>
      </c>
      <c r="I93" s="118">
        <f t="shared" si="22"/>
        <v>128000</v>
      </c>
      <c r="J93" s="129"/>
      <c r="K93" s="93" t="s">
        <v>100</v>
      </c>
      <c r="L93" s="94">
        <f>2*8</f>
        <v>16</v>
      </c>
      <c r="M93" s="44">
        <v>8220</v>
      </c>
      <c r="N93" s="118">
        <f t="shared" si="23"/>
        <v>131520</v>
      </c>
      <c r="O93" s="129"/>
      <c r="P93" s="93" t="s">
        <v>100</v>
      </c>
      <c r="Q93" s="94">
        <f>2*8</f>
        <v>16</v>
      </c>
      <c r="R93" s="44">
        <v>7150</v>
      </c>
      <c r="S93" s="118">
        <f t="shared" si="24"/>
        <v>114400</v>
      </c>
      <c r="T93" s="321"/>
      <c r="U93" s="322"/>
      <c r="V93" s="322"/>
      <c r="W93" s="322"/>
      <c r="X93" s="323"/>
      <c r="Y93" s="321"/>
      <c r="Z93" s="322"/>
      <c r="AA93" s="322"/>
      <c r="AB93" s="322"/>
      <c r="AC93" s="323"/>
      <c r="AD93" s="321"/>
      <c r="AE93" s="322"/>
      <c r="AF93" s="322"/>
      <c r="AG93" s="322"/>
      <c r="AH93" s="323"/>
    </row>
    <row r="94" spans="1:34" s="8" customFormat="1" ht="15" customHeight="1">
      <c r="A94" s="146">
        <v>5</v>
      </c>
      <c r="B94" s="333" t="s">
        <v>159</v>
      </c>
      <c r="C94" s="334"/>
      <c r="D94" s="335"/>
      <c r="E94" s="129"/>
      <c r="F94" s="93" t="s">
        <v>100</v>
      </c>
      <c r="G94" s="94">
        <f>1*8</f>
        <v>8</v>
      </c>
      <c r="H94" s="44">
        <v>6500</v>
      </c>
      <c r="I94" s="118">
        <f t="shared" si="22"/>
        <v>52000</v>
      </c>
      <c r="J94" s="129"/>
      <c r="K94" s="93" t="s">
        <v>100</v>
      </c>
      <c r="L94" s="94">
        <f>1*8</f>
        <v>8</v>
      </c>
      <c r="M94" s="44">
        <v>6600</v>
      </c>
      <c r="N94" s="118">
        <f t="shared" si="23"/>
        <v>52800</v>
      </c>
      <c r="O94" s="129"/>
      <c r="P94" s="93" t="s">
        <v>100</v>
      </c>
      <c r="Q94" s="94">
        <v>16</v>
      </c>
      <c r="R94" s="44">
        <v>6100</v>
      </c>
      <c r="S94" s="118">
        <f t="shared" si="24"/>
        <v>97600</v>
      </c>
      <c r="T94" s="321"/>
      <c r="U94" s="322"/>
      <c r="V94" s="322"/>
      <c r="W94" s="322"/>
      <c r="X94" s="323"/>
      <c r="Y94" s="321"/>
      <c r="Z94" s="322"/>
      <c r="AA94" s="322"/>
      <c r="AB94" s="322"/>
      <c r="AC94" s="323"/>
      <c r="AD94" s="321"/>
      <c r="AE94" s="322"/>
      <c r="AF94" s="322"/>
      <c r="AG94" s="322"/>
      <c r="AH94" s="323"/>
    </row>
    <row r="95" spans="1:34" s="8" customFormat="1" ht="15" customHeight="1">
      <c r="A95" s="146">
        <v>6</v>
      </c>
      <c r="B95" s="333" t="s">
        <v>160</v>
      </c>
      <c r="C95" s="334"/>
      <c r="D95" s="335"/>
      <c r="E95" s="129"/>
      <c r="F95" s="93" t="s">
        <v>100</v>
      </c>
      <c r="G95" s="94">
        <f>2*8</f>
        <v>16</v>
      </c>
      <c r="H95" s="44">
        <v>6000</v>
      </c>
      <c r="I95" s="118">
        <f t="shared" si="22"/>
        <v>96000</v>
      </c>
      <c r="J95" s="129"/>
      <c r="K95" s="93" t="s">
        <v>100</v>
      </c>
      <c r="L95" s="94">
        <f>2*8</f>
        <v>16</v>
      </c>
      <c r="M95" s="44">
        <v>5820</v>
      </c>
      <c r="N95" s="118">
        <f t="shared" si="23"/>
        <v>93120</v>
      </c>
      <c r="O95" s="129"/>
      <c r="P95" s="93" t="s">
        <v>100</v>
      </c>
      <c r="Q95" s="94">
        <f>2*8</f>
        <v>16</v>
      </c>
      <c r="R95" s="44">
        <v>3250</v>
      </c>
      <c r="S95" s="118">
        <f t="shared" si="24"/>
        <v>52000</v>
      </c>
      <c r="T95" s="321"/>
      <c r="U95" s="322"/>
      <c r="V95" s="322"/>
      <c r="W95" s="322"/>
      <c r="X95" s="323"/>
      <c r="Y95" s="321"/>
      <c r="Z95" s="322"/>
      <c r="AA95" s="322"/>
      <c r="AB95" s="322"/>
      <c r="AC95" s="323"/>
      <c r="AD95" s="321"/>
      <c r="AE95" s="322"/>
      <c r="AF95" s="322"/>
      <c r="AG95" s="322"/>
      <c r="AH95" s="323"/>
    </row>
    <row r="96" spans="1:34" s="8" customFormat="1" ht="15" customHeight="1">
      <c r="A96" s="146">
        <v>7</v>
      </c>
      <c r="B96" s="333" t="s">
        <v>127</v>
      </c>
      <c r="C96" s="334"/>
      <c r="D96" s="335"/>
      <c r="E96" s="129"/>
      <c r="F96" s="93" t="s">
        <v>100</v>
      </c>
      <c r="G96" s="94">
        <f>1*8</f>
        <v>8</v>
      </c>
      <c r="H96" s="44">
        <v>6000</v>
      </c>
      <c r="I96" s="118">
        <f t="shared" si="22"/>
        <v>48000</v>
      </c>
      <c r="J96" s="129"/>
      <c r="K96" s="93" t="s">
        <v>100</v>
      </c>
      <c r="L96" s="94">
        <f>1*8</f>
        <v>8</v>
      </c>
      <c r="M96" s="44">
        <v>6000</v>
      </c>
      <c r="N96" s="118">
        <f t="shared" si="23"/>
        <v>48000</v>
      </c>
      <c r="O96" s="129"/>
      <c r="P96" s="93" t="s">
        <v>100</v>
      </c>
      <c r="Q96" s="94">
        <v>24</v>
      </c>
      <c r="R96" s="44">
        <v>3250</v>
      </c>
      <c r="S96" s="118">
        <f t="shared" si="24"/>
        <v>78000</v>
      </c>
      <c r="T96" s="321"/>
      <c r="U96" s="322"/>
      <c r="V96" s="322"/>
      <c r="W96" s="322"/>
      <c r="X96" s="323"/>
      <c r="Y96" s="321"/>
      <c r="Z96" s="322"/>
      <c r="AA96" s="322"/>
      <c r="AB96" s="322"/>
      <c r="AC96" s="323"/>
      <c r="AD96" s="321"/>
      <c r="AE96" s="322"/>
      <c r="AF96" s="322"/>
      <c r="AG96" s="322"/>
      <c r="AH96" s="323"/>
    </row>
    <row r="97" spans="1:34" s="8" customFormat="1" ht="15" customHeight="1">
      <c r="A97" s="146">
        <v>8</v>
      </c>
      <c r="B97" s="333" t="s">
        <v>109</v>
      </c>
      <c r="C97" s="334"/>
      <c r="D97" s="335"/>
      <c r="E97" s="129"/>
      <c r="F97" s="93" t="s">
        <v>12</v>
      </c>
      <c r="G97" s="94">
        <v>1</v>
      </c>
      <c r="H97" s="44">
        <v>15000</v>
      </c>
      <c r="I97" s="118">
        <f t="shared" ref="I97" si="25">H97*G97</f>
        <v>15000</v>
      </c>
      <c r="J97" s="129"/>
      <c r="K97" s="93" t="s">
        <v>12</v>
      </c>
      <c r="L97" s="94">
        <v>1</v>
      </c>
      <c r="M97" s="44">
        <v>38400</v>
      </c>
      <c r="N97" s="118">
        <f t="shared" si="23"/>
        <v>38400</v>
      </c>
      <c r="O97" s="129"/>
      <c r="P97" s="93" t="s">
        <v>12</v>
      </c>
      <c r="Q97" s="94">
        <v>1</v>
      </c>
      <c r="R97" s="44">
        <v>15000</v>
      </c>
      <c r="S97" s="118">
        <f t="shared" si="24"/>
        <v>15000</v>
      </c>
      <c r="T97" s="321"/>
      <c r="U97" s="322"/>
      <c r="V97" s="322"/>
      <c r="W97" s="322"/>
      <c r="X97" s="323"/>
      <c r="Y97" s="321"/>
      <c r="Z97" s="322"/>
      <c r="AA97" s="322"/>
      <c r="AB97" s="322"/>
      <c r="AC97" s="323"/>
      <c r="AD97" s="321"/>
      <c r="AE97" s="322"/>
      <c r="AF97" s="322"/>
      <c r="AG97" s="322"/>
      <c r="AH97" s="323"/>
    </row>
    <row r="98" spans="1:34" s="8" customFormat="1" ht="15" customHeight="1">
      <c r="A98" s="146">
        <v>9</v>
      </c>
      <c r="B98" s="333" t="s">
        <v>198</v>
      </c>
      <c r="C98" s="334"/>
      <c r="D98" s="335"/>
      <c r="E98" s="129"/>
      <c r="F98" s="93"/>
      <c r="G98" s="94"/>
      <c r="H98" s="44"/>
      <c r="I98" s="118"/>
      <c r="J98" s="129"/>
      <c r="K98" s="93" t="s">
        <v>12</v>
      </c>
      <c r="L98" s="94">
        <v>1</v>
      </c>
      <c r="M98" s="44">
        <v>22200</v>
      </c>
      <c r="N98" s="118">
        <f>M98*L98</f>
        <v>22200</v>
      </c>
      <c r="O98" s="129"/>
      <c r="P98" s="93"/>
      <c r="Q98" s="94"/>
      <c r="R98" s="44"/>
      <c r="S98" s="118"/>
      <c r="T98" s="321"/>
      <c r="U98" s="322"/>
      <c r="V98" s="322"/>
      <c r="W98" s="322"/>
      <c r="X98" s="323"/>
      <c r="Y98" s="321"/>
      <c r="Z98" s="322"/>
      <c r="AA98" s="322"/>
      <c r="AB98" s="322"/>
      <c r="AC98" s="323"/>
      <c r="AD98" s="321"/>
      <c r="AE98" s="322"/>
      <c r="AF98" s="322"/>
      <c r="AG98" s="322"/>
      <c r="AH98" s="323"/>
    </row>
    <row r="99" spans="1:34" s="8" customFormat="1" ht="15" customHeight="1">
      <c r="A99" s="146"/>
      <c r="B99" s="365" t="s">
        <v>47</v>
      </c>
      <c r="C99" s="366"/>
      <c r="D99" s="367"/>
      <c r="E99" s="129"/>
      <c r="F99" s="93"/>
      <c r="G99" s="94"/>
      <c r="H99" s="123"/>
      <c r="I99" s="119">
        <f>SUM(I90:I97)</f>
        <v>575000</v>
      </c>
      <c r="J99" s="129"/>
      <c r="K99" s="93"/>
      <c r="L99" s="94"/>
      <c r="M99" s="123"/>
      <c r="N99" s="119">
        <f>SUM(N90:N98)</f>
        <v>507960</v>
      </c>
      <c r="O99" s="129"/>
      <c r="P99" s="93"/>
      <c r="Q99" s="94"/>
      <c r="R99" s="123"/>
      <c r="S99" s="119">
        <f>SUM(S90:S97)</f>
        <v>472436</v>
      </c>
      <c r="T99" s="321"/>
      <c r="U99" s="322"/>
      <c r="V99" s="322"/>
      <c r="W99" s="322"/>
      <c r="X99" s="323"/>
      <c r="Y99" s="321"/>
      <c r="Z99" s="322"/>
      <c r="AA99" s="322"/>
      <c r="AB99" s="322"/>
      <c r="AC99" s="323"/>
      <c r="AD99" s="321"/>
      <c r="AE99" s="322"/>
      <c r="AF99" s="322"/>
      <c r="AG99" s="322"/>
      <c r="AH99" s="323"/>
    </row>
    <row r="100" spans="1:34" s="8" customFormat="1" ht="15" customHeight="1">
      <c r="A100" s="147"/>
      <c r="B100" s="186"/>
      <c r="C100" s="187"/>
      <c r="D100" s="188"/>
      <c r="E100" s="129"/>
      <c r="F100" s="93"/>
      <c r="G100" s="94"/>
      <c r="H100" s="123"/>
      <c r="I100" s="118"/>
      <c r="J100" s="129"/>
      <c r="K100" s="93"/>
      <c r="L100" s="94"/>
      <c r="M100" s="123"/>
      <c r="N100" s="118"/>
      <c r="O100" s="129"/>
      <c r="P100" s="93"/>
      <c r="Q100" s="94"/>
      <c r="R100" s="123"/>
      <c r="S100" s="118"/>
      <c r="T100" s="321"/>
      <c r="U100" s="322"/>
      <c r="V100" s="322"/>
      <c r="W100" s="322"/>
      <c r="X100" s="323"/>
      <c r="Y100" s="321"/>
      <c r="Z100" s="322"/>
      <c r="AA100" s="322"/>
      <c r="AB100" s="322"/>
      <c r="AC100" s="323"/>
      <c r="AD100" s="321"/>
      <c r="AE100" s="322"/>
      <c r="AF100" s="322"/>
      <c r="AG100" s="322"/>
      <c r="AH100" s="323"/>
    </row>
    <row r="101" spans="1:34" s="8" customFormat="1">
      <c r="A101" s="148" t="s">
        <v>65</v>
      </c>
      <c r="B101" s="362" t="s">
        <v>121</v>
      </c>
      <c r="C101" s="363"/>
      <c r="D101" s="364"/>
      <c r="E101" s="129"/>
      <c r="F101" s="93"/>
      <c r="G101" s="94"/>
      <c r="H101" s="123"/>
      <c r="I101" s="118"/>
      <c r="J101" s="129"/>
      <c r="K101" s="93"/>
      <c r="L101" s="94"/>
      <c r="M101" s="123"/>
      <c r="N101" s="118"/>
      <c r="O101" s="129"/>
      <c r="P101" s="93"/>
      <c r="Q101" s="94"/>
      <c r="R101" s="123"/>
      <c r="S101" s="118"/>
      <c r="T101" s="321"/>
      <c r="U101" s="322"/>
      <c r="V101" s="322"/>
      <c r="W101" s="322"/>
      <c r="X101" s="323"/>
      <c r="Y101" s="321"/>
      <c r="Z101" s="322"/>
      <c r="AA101" s="322"/>
      <c r="AB101" s="322"/>
      <c r="AC101" s="323"/>
      <c r="AD101" s="321"/>
      <c r="AE101" s="322"/>
      <c r="AF101" s="322"/>
      <c r="AG101" s="322"/>
      <c r="AH101" s="323"/>
    </row>
    <row r="102" spans="1:34" s="8" customFormat="1" ht="15" customHeight="1">
      <c r="A102" s="146">
        <v>1</v>
      </c>
      <c r="B102" s="333" t="s">
        <v>114</v>
      </c>
      <c r="C102" s="334"/>
      <c r="D102" s="335"/>
      <c r="E102" s="129"/>
      <c r="F102" s="93" t="s">
        <v>100</v>
      </c>
      <c r="G102" s="94">
        <v>8</v>
      </c>
      <c r="H102" s="44">
        <v>4000</v>
      </c>
      <c r="I102" s="118">
        <f t="shared" ref="I102:I104" si="26">H102*G102</f>
        <v>32000</v>
      </c>
      <c r="J102" s="129"/>
      <c r="K102" s="93" t="s">
        <v>100</v>
      </c>
      <c r="L102" s="94">
        <v>24</v>
      </c>
      <c r="M102" s="44">
        <v>1140</v>
      </c>
      <c r="N102" s="118">
        <f t="shared" ref="N102:N107" si="27">M102*L102</f>
        <v>27360</v>
      </c>
      <c r="O102" s="129"/>
      <c r="P102" s="93" t="s">
        <v>100</v>
      </c>
      <c r="Q102" s="94">
        <v>8</v>
      </c>
      <c r="R102" s="44">
        <v>15000</v>
      </c>
      <c r="S102" s="118">
        <f t="shared" ref="S102:S107" si="28">R102*Q102</f>
        <v>120000</v>
      </c>
      <c r="T102" s="321"/>
      <c r="U102" s="322"/>
      <c r="V102" s="322"/>
      <c r="W102" s="322"/>
      <c r="X102" s="323"/>
      <c r="Y102" s="321"/>
      <c r="Z102" s="322"/>
      <c r="AA102" s="322"/>
      <c r="AB102" s="322"/>
      <c r="AC102" s="323"/>
      <c r="AD102" s="321"/>
      <c r="AE102" s="322"/>
      <c r="AF102" s="322"/>
      <c r="AG102" s="322"/>
      <c r="AH102" s="323"/>
    </row>
    <row r="103" spans="1:34" s="8" customFormat="1" ht="15" customHeight="1">
      <c r="A103" s="146">
        <v>2</v>
      </c>
      <c r="B103" s="333" t="s">
        <v>154</v>
      </c>
      <c r="C103" s="334"/>
      <c r="D103" s="335"/>
      <c r="E103" s="129"/>
      <c r="F103" s="93" t="s">
        <v>100</v>
      </c>
      <c r="G103" s="94">
        <f>1*8</f>
        <v>8</v>
      </c>
      <c r="H103" s="44">
        <v>5000</v>
      </c>
      <c r="I103" s="118">
        <f t="shared" si="26"/>
        <v>40000</v>
      </c>
      <c r="J103" s="129"/>
      <c r="K103" s="93" t="s">
        <v>100</v>
      </c>
      <c r="L103" s="94">
        <v>24</v>
      </c>
      <c r="M103" s="44">
        <v>6600</v>
      </c>
      <c r="N103" s="118">
        <f t="shared" si="27"/>
        <v>158400</v>
      </c>
      <c r="O103" s="129"/>
      <c r="P103" s="93" t="s">
        <v>100</v>
      </c>
      <c r="Q103" s="94">
        <v>24</v>
      </c>
      <c r="R103" s="44">
        <v>6000</v>
      </c>
      <c r="S103" s="118">
        <f t="shared" si="28"/>
        <v>144000</v>
      </c>
      <c r="T103" s="321"/>
      <c r="U103" s="322"/>
      <c r="V103" s="322"/>
      <c r="W103" s="322"/>
      <c r="X103" s="323"/>
      <c r="Y103" s="321"/>
      <c r="Z103" s="322"/>
      <c r="AA103" s="322"/>
      <c r="AB103" s="322"/>
      <c r="AC103" s="323"/>
      <c r="AD103" s="321"/>
      <c r="AE103" s="322"/>
      <c r="AF103" s="322"/>
      <c r="AG103" s="322"/>
      <c r="AH103" s="323"/>
    </row>
    <row r="104" spans="1:34" s="8" customFormat="1" ht="15" customHeight="1">
      <c r="A104" s="146">
        <v>3</v>
      </c>
      <c r="B104" s="333" t="s">
        <v>161</v>
      </c>
      <c r="C104" s="334"/>
      <c r="D104" s="335"/>
      <c r="E104" s="129"/>
      <c r="F104" s="93" t="s">
        <v>100</v>
      </c>
      <c r="G104" s="94">
        <f>1*8</f>
        <v>8</v>
      </c>
      <c r="H104" s="44">
        <v>5000</v>
      </c>
      <c r="I104" s="118">
        <f t="shared" si="26"/>
        <v>40000</v>
      </c>
      <c r="J104" s="129"/>
      <c r="K104" s="93" t="s">
        <v>100</v>
      </c>
      <c r="L104" s="94">
        <v>24</v>
      </c>
      <c r="M104" s="44">
        <v>8160</v>
      </c>
      <c r="N104" s="118">
        <f t="shared" si="27"/>
        <v>195840</v>
      </c>
      <c r="O104" s="129"/>
      <c r="P104" s="93" t="s">
        <v>100</v>
      </c>
      <c r="Q104" s="94">
        <v>24</v>
      </c>
      <c r="R104" s="44">
        <v>6300</v>
      </c>
      <c r="S104" s="118">
        <f t="shared" si="28"/>
        <v>151200</v>
      </c>
      <c r="T104" s="321"/>
      <c r="U104" s="322"/>
      <c r="V104" s="322"/>
      <c r="W104" s="322"/>
      <c r="X104" s="323"/>
      <c r="Y104" s="321"/>
      <c r="Z104" s="322"/>
      <c r="AA104" s="322"/>
      <c r="AB104" s="322"/>
      <c r="AC104" s="323"/>
      <c r="AD104" s="321"/>
      <c r="AE104" s="322"/>
      <c r="AF104" s="322"/>
      <c r="AG104" s="322"/>
      <c r="AH104" s="323"/>
    </row>
    <row r="105" spans="1:34" s="8" customFormat="1" ht="15" customHeight="1">
      <c r="A105" s="146">
        <v>4</v>
      </c>
      <c r="B105" s="333" t="s">
        <v>125</v>
      </c>
      <c r="C105" s="334"/>
      <c r="D105" s="335"/>
      <c r="E105" s="129"/>
      <c r="F105" s="93" t="s">
        <v>100</v>
      </c>
      <c r="G105" s="94">
        <f>1*8</f>
        <v>8</v>
      </c>
      <c r="H105" s="44">
        <v>5625</v>
      </c>
      <c r="I105" s="118">
        <f t="shared" ref="I105:I106" si="29">H105*G105</f>
        <v>45000</v>
      </c>
      <c r="J105" s="129"/>
      <c r="K105" s="93" t="s">
        <v>100</v>
      </c>
      <c r="L105" s="94">
        <v>12</v>
      </c>
      <c r="M105" s="44">
        <v>19200</v>
      </c>
      <c r="N105" s="118">
        <f t="shared" si="27"/>
        <v>230400</v>
      </c>
      <c r="O105" s="129"/>
      <c r="P105" s="93" t="s">
        <v>100</v>
      </c>
      <c r="Q105" s="94">
        <v>24</v>
      </c>
      <c r="R105" s="44">
        <v>6500</v>
      </c>
      <c r="S105" s="118">
        <f t="shared" si="28"/>
        <v>156000</v>
      </c>
      <c r="T105" s="321"/>
      <c r="U105" s="322"/>
      <c r="V105" s="322"/>
      <c r="W105" s="322"/>
      <c r="X105" s="323"/>
      <c r="Y105" s="321"/>
      <c r="Z105" s="322"/>
      <c r="AA105" s="322"/>
      <c r="AB105" s="322"/>
      <c r="AC105" s="323"/>
      <c r="AD105" s="321"/>
      <c r="AE105" s="322"/>
      <c r="AF105" s="322"/>
      <c r="AG105" s="322"/>
      <c r="AH105" s="323"/>
    </row>
    <row r="106" spans="1:34" s="8" customFormat="1" ht="15" customHeight="1">
      <c r="A106" s="146">
        <v>5</v>
      </c>
      <c r="B106" s="333" t="s">
        <v>124</v>
      </c>
      <c r="C106" s="334"/>
      <c r="D106" s="335"/>
      <c r="E106" s="129"/>
      <c r="F106" s="93" t="s">
        <v>100</v>
      </c>
      <c r="G106" s="94">
        <f>1*8</f>
        <v>8</v>
      </c>
      <c r="H106" s="44">
        <v>2500</v>
      </c>
      <c r="I106" s="118">
        <f t="shared" si="29"/>
        <v>20000</v>
      </c>
      <c r="J106" s="129"/>
      <c r="K106" s="93" t="s">
        <v>100</v>
      </c>
      <c r="L106" s="94">
        <v>12</v>
      </c>
      <c r="M106" s="44">
        <v>5400</v>
      </c>
      <c r="N106" s="118">
        <f t="shared" si="27"/>
        <v>64800</v>
      </c>
      <c r="O106" s="129"/>
      <c r="P106" s="93" t="s">
        <v>100</v>
      </c>
      <c r="Q106" s="94">
        <v>24</v>
      </c>
      <c r="R106" s="44">
        <v>6500</v>
      </c>
      <c r="S106" s="118">
        <f t="shared" si="28"/>
        <v>156000</v>
      </c>
      <c r="T106" s="321"/>
      <c r="U106" s="322"/>
      <c r="V106" s="322"/>
      <c r="W106" s="322"/>
      <c r="X106" s="323"/>
      <c r="Y106" s="321"/>
      <c r="Z106" s="322"/>
      <c r="AA106" s="322"/>
      <c r="AB106" s="322"/>
      <c r="AC106" s="323"/>
      <c r="AD106" s="321"/>
      <c r="AE106" s="322"/>
      <c r="AF106" s="322"/>
      <c r="AG106" s="322"/>
      <c r="AH106" s="323"/>
    </row>
    <row r="107" spans="1:34" s="8" customFormat="1" ht="15" customHeight="1">
      <c r="A107" s="146">
        <v>6</v>
      </c>
      <c r="B107" s="333" t="s">
        <v>109</v>
      </c>
      <c r="C107" s="334"/>
      <c r="D107" s="335"/>
      <c r="E107" s="129"/>
      <c r="F107" s="93" t="s">
        <v>12</v>
      </c>
      <c r="G107" s="94">
        <v>1</v>
      </c>
      <c r="H107" s="44">
        <v>15000</v>
      </c>
      <c r="I107" s="118">
        <f t="shared" ref="I107" si="30">H107*G107</f>
        <v>15000</v>
      </c>
      <c r="J107" s="129"/>
      <c r="K107" s="93" t="s">
        <v>12</v>
      </c>
      <c r="L107" s="94">
        <v>1</v>
      </c>
      <c r="M107" s="44">
        <v>42000</v>
      </c>
      <c r="N107" s="118">
        <f t="shared" si="27"/>
        <v>42000</v>
      </c>
      <c r="O107" s="129"/>
      <c r="P107" s="93" t="s">
        <v>12</v>
      </c>
      <c r="Q107" s="94">
        <v>1</v>
      </c>
      <c r="R107" s="44">
        <v>10000</v>
      </c>
      <c r="S107" s="118">
        <f t="shared" si="28"/>
        <v>10000</v>
      </c>
      <c r="T107" s="321"/>
      <c r="U107" s="322"/>
      <c r="V107" s="322"/>
      <c r="W107" s="322"/>
      <c r="X107" s="323"/>
      <c r="Y107" s="321"/>
      <c r="Z107" s="322"/>
      <c r="AA107" s="322"/>
      <c r="AB107" s="322"/>
      <c r="AC107" s="323"/>
      <c r="AD107" s="321"/>
      <c r="AE107" s="322"/>
      <c r="AF107" s="322"/>
      <c r="AG107" s="322"/>
      <c r="AH107" s="323"/>
    </row>
    <row r="108" spans="1:34" s="8" customFormat="1" ht="15" customHeight="1">
      <c r="A108" s="146">
        <v>7</v>
      </c>
      <c r="B108" s="333" t="s">
        <v>198</v>
      </c>
      <c r="C108" s="334"/>
      <c r="D108" s="335"/>
      <c r="E108" s="129"/>
      <c r="F108" s="93"/>
      <c r="G108" s="94"/>
      <c r="H108" s="44"/>
      <c r="I108" s="118"/>
      <c r="J108" s="129"/>
      <c r="K108" s="93" t="s">
        <v>12</v>
      </c>
      <c r="L108" s="94">
        <v>1</v>
      </c>
      <c r="M108" s="44">
        <v>32400</v>
      </c>
      <c r="N108" s="118">
        <f>M108*L108</f>
        <v>32400</v>
      </c>
      <c r="O108" s="129"/>
      <c r="P108" s="93"/>
      <c r="Q108" s="94"/>
      <c r="R108" s="44"/>
      <c r="S108" s="118"/>
      <c r="T108" s="321"/>
      <c r="U108" s="322"/>
      <c r="V108" s="322"/>
      <c r="W108" s="322"/>
      <c r="X108" s="323"/>
      <c r="Y108" s="321"/>
      <c r="Z108" s="322"/>
      <c r="AA108" s="322"/>
      <c r="AB108" s="322"/>
      <c r="AC108" s="323"/>
      <c r="AD108" s="321"/>
      <c r="AE108" s="322"/>
      <c r="AF108" s="322"/>
      <c r="AG108" s="322"/>
      <c r="AH108" s="323"/>
    </row>
    <row r="109" spans="1:34" s="8" customFormat="1" ht="15" customHeight="1">
      <c r="A109" s="146"/>
      <c r="B109" s="365" t="s">
        <v>47</v>
      </c>
      <c r="C109" s="366"/>
      <c r="D109" s="367"/>
      <c r="E109" s="129"/>
      <c r="F109" s="93"/>
      <c r="G109" s="94"/>
      <c r="H109" s="123"/>
      <c r="I109" s="119">
        <f>SUM(I102:I107)</f>
        <v>192000</v>
      </c>
      <c r="J109" s="129"/>
      <c r="K109" s="93"/>
      <c r="L109" s="94"/>
      <c r="M109" s="123"/>
      <c r="N109" s="119">
        <f>SUM(N102:N108)</f>
        <v>751200</v>
      </c>
      <c r="O109" s="129"/>
      <c r="P109" s="93"/>
      <c r="Q109" s="94"/>
      <c r="R109" s="123"/>
      <c r="S109" s="119">
        <f>SUM(S102:S107)</f>
        <v>737200</v>
      </c>
      <c r="T109" s="321"/>
      <c r="U109" s="322"/>
      <c r="V109" s="322"/>
      <c r="W109" s="322"/>
      <c r="X109" s="323"/>
      <c r="Y109" s="321"/>
      <c r="Z109" s="322"/>
      <c r="AA109" s="322"/>
      <c r="AB109" s="322"/>
      <c r="AC109" s="323"/>
      <c r="AD109" s="321"/>
      <c r="AE109" s="322"/>
      <c r="AF109" s="322"/>
      <c r="AG109" s="322"/>
      <c r="AH109" s="323"/>
    </row>
    <row r="110" spans="1:34" s="8" customFormat="1" ht="15" customHeight="1">
      <c r="A110" s="147"/>
      <c r="B110" s="186"/>
      <c r="C110" s="187"/>
      <c r="D110" s="188"/>
      <c r="E110" s="129"/>
      <c r="F110" s="93"/>
      <c r="G110" s="94"/>
      <c r="H110" s="123"/>
      <c r="I110" s="118"/>
      <c r="J110" s="129"/>
      <c r="K110" s="93"/>
      <c r="L110" s="94"/>
      <c r="M110" s="123"/>
      <c r="N110" s="118"/>
      <c r="O110" s="129"/>
      <c r="P110" s="93"/>
      <c r="Q110" s="94"/>
      <c r="R110" s="123"/>
      <c r="S110" s="118"/>
      <c r="T110" s="321"/>
      <c r="U110" s="322"/>
      <c r="V110" s="322"/>
      <c r="W110" s="322"/>
      <c r="X110" s="323"/>
      <c r="Y110" s="321"/>
      <c r="Z110" s="322"/>
      <c r="AA110" s="322"/>
      <c r="AB110" s="322"/>
      <c r="AC110" s="323"/>
      <c r="AD110" s="321"/>
      <c r="AE110" s="322"/>
      <c r="AF110" s="322"/>
      <c r="AG110" s="322"/>
      <c r="AH110" s="323"/>
    </row>
    <row r="111" spans="1:34" s="8" customFormat="1">
      <c r="A111" s="148" t="s">
        <v>134</v>
      </c>
      <c r="B111" s="362" t="s">
        <v>137</v>
      </c>
      <c r="C111" s="363"/>
      <c r="D111" s="364"/>
      <c r="E111" s="129"/>
      <c r="F111" s="93"/>
      <c r="G111" s="94"/>
      <c r="H111" s="123"/>
      <c r="I111" s="118"/>
      <c r="J111" s="129"/>
      <c r="K111" s="93"/>
      <c r="L111" s="94"/>
      <c r="M111" s="123"/>
      <c r="N111" s="118"/>
      <c r="O111" s="129"/>
      <c r="P111" s="93"/>
      <c r="Q111" s="94"/>
      <c r="R111" s="123"/>
      <c r="S111" s="118"/>
      <c r="T111" s="321"/>
      <c r="U111" s="322"/>
      <c r="V111" s="322"/>
      <c r="W111" s="322"/>
      <c r="X111" s="323"/>
      <c r="Y111" s="321"/>
      <c r="Z111" s="322"/>
      <c r="AA111" s="322"/>
      <c r="AB111" s="322"/>
      <c r="AC111" s="323"/>
      <c r="AD111" s="321"/>
      <c r="AE111" s="322"/>
      <c r="AF111" s="322"/>
      <c r="AG111" s="322"/>
      <c r="AH111" s="323"/>
    </row>
    <row r="112" spans="1:34" s="8" customFormat="1" ht="15" customHeight="1">
      <c r="A112" s="146">
        <v>1</v>
      </c>
      <c r="B112" s="333" t="s">
        <v>138</v>
      </c>
      <c r="C112" s="334"/>
      <c r="D112" s="335"/>
      <c r="E112" s="129"/>
      <c r="F112" s="93" t="s">
        <v>100</v>
      </c>
      <c r="G112" s="94">
        <v>0</v>
      </c>
      <c r="H112" s="44">
        <v>0</v>
      </c>
      <c r="I112" s="118">
        <f t="shared" ref="I112:I114" si="31">H112*G112</f>
        <v>0</v>
      </c>
      <c r="J112" s="129"/>
      <c r="K112" s="93" t="s">
        <v>100</v>
      </c>
      <c r="L112" s="94">
        <v>0</v>
      </c>
      <c r="M112" s="44">
        <v>0</v>
      </c>
      <c r="N112" s="118">
        <f t="shared" ref="N112:N114" si="32">M112*L112</f>
        <v>0</v>
      </c>
      <c r="O112" s="129"/>
      <c r="P112" s="93" t="s">
        <v>100</v>
      </c>
      <c r="Q112" s="94">
        <v>0</v>
      </c>
      <c r="R112" s="44">
        <v>0</v>
      </c>
      <c r="S112" s="118">
        <f t="shared" ref="S112:S114" si="33">R112*Q112</f>
        <v>0</v>
      </c>
      <c r="T112" s="321"/>
      <c r="U112" s="322"/>
      <c r="V112" s="322"/>
      <c r="W112" s="322"/>
      <c r="X112" s="323"/>
      <c r="Y112" s="321"/>
      <c r="Z112" s="322"/>
      <c r="AA112" s="322"/>
      <c r="AB112" s="322"/>
      <c r="AC112" s="323"/>
      <c r="AD112" s="321"/>
      <c r="AE112" s="322"/>
      <c r="AF112" s="322"/>
      <c r="AG112" s="322"/>
      <c r="AH112" s="323"/>
    </row>
    <row r="113" spans="1:34" s="8" customFormat="1" ht="15" customHeight="1">
      <c r="A113" s="146">
        <v>2</v>
      </c>
      <c r="B113" s="333" t="s">
        <v>159</v>
      </c>
      <c r="C113" s="334"/>
      <c r="D113" s="335"/>
      <c r="E113" s="129"/>
      <c r="F113" s="93" t="s">
        <v>100</v>
      </c>
      <c r="G113" s="94">
        <f>134*2</f>
        <v>268</v>
      </c>
      <c r="H113" s="44">
        <v>6500</v>
      </c>
      <c r="I113" s="118">
        <f t="shared" si="31"/>
        <v>1742000</v>
      </c>
      <c r="J113" s="129"/>
      <c r="K113" s="93" t="s">
        <v>100</v>
      </c>
      <c r="L113" s="94">
        <f>134*2</f>
        <v>268</v>
      </c>
      <c r="M113" s="44">
        <v>6600</v>
      </c>
      <c r="N113" s="118">
        <f t="shared" si="32"/>
        <v>1768800</v>
      </c>
      <c r="O113" s="129"/>
      <c r="P113" s="93" t="s">
        <v>100</v>
      </c>
      <c r="Q113" s="94">
        <v>134</v>
      </c>
      <c r="R113" s="44">
        <v>6100</v>
      </c>
      <c r="S113" s="118">
        <f t="shared" si="33"/>
        <v>817400</v>
      </c>
      <c r="T113" s="321"/>
      <c r="U113" s="322"/>
      <c r="V113" s="322"/>
      <c r="W113" s="322"/>
      <c r="X113" s="323"/>
      <c r="Y113" s="321"/>
      <c r="Z113" s="322"/>
      <c r="AA113" s="322"/>
      <c r="AB113" s="322"/>
      <c r="AC113" s="323"/>
      <c r="AD113" s="321"/>
      <c r="AE113" s="322"/>
      <c r="AF113" s="322"/>
      <c r="AG113" s="322"/>
      <c r="AH113" s="323"/>
    </row>
    <row r="114" spans="1:34" s="8" customFormat="1" ht="15" customHeight="1">
      <c r="A114" s="146">
        <v>3</v>
      </c>
      <c r="B114" s="333" t="s">
        <v>109</v>
      </c>
      <c r="C114" s="334"/>
      <c r="D114" s="335"/>
      <c r="E114" s="129"/>
      <c r="F114" s="93" t="s">
        <v>12</v>
      </c>
      <c r="G114" s="94">
        <v>1</v>
      </c>
      <c r="H114" s="44">
        <v>15000</v>
      </c>
      <c r="I114" s="118">
        <f t="shared" si="31"/>
        <v>15000</v>
      </c>
      <c r="J114" s="129"/>
      <c r="K114" s="93" t="s">
        <v>12</v>
      </c>
      <c r="L114" s="94">
        <v>1</v>
      </c>
      <c r="M114" s="44">
        <v>156000</v>
      </c>
      <c r="N114" s="118">
        <f t="shared" si="32"/>
        <v>156000</v>
      </c>
      <c r="O114" s="129"/>
      <c r="P114" s="93" t="s">
        <v>12</v>
      </c>
      <c r="Q114" s="94">
        <v>1</v>
      </c>
      <c r="R114" s="44">
        <v>40000</v>
      </c>
      <c r="S114" s="118">
        <f t="shared" si="33"/>
        <v>40000</v>
      </c>
      <c r="T114" s="321"/>
      <c r="U114" s="322"/>
      <c r="V114" s="322"/>
      <c r="W114" s="322"/>
      <c r="X114" s="323"/>
      <c r="Y114" s="321"/>
      <c r="Z114" s="322"/>
      <c r="AA114" s="322"/>
      <c r="AB114" s="322"/>
      <c r="AC114" s="323"/>
      <c r="AD114" s="321"/>
      <c r="AE114" s="322"/>
      <c r="AF114" s="322"/>
      <c r="AG114" s="322"/>
      <c r="AH114" s="323"/>
    </row>
    <row r="115" spans="1:34" s="8" customFormat="1" ht="15" customHeight="1">
      <c r="A115" s="146">
        <v>4</v>
      </c>
      <c r="B115" s="333" t="s">
        <v>198</v>
      </c>
      <c r="C115" s="334"/>
      <c r="D115" s="335"/>
      <c r="E115" s="129"/>
      <c r="F115" s="93"/>
      <c r="G115" s="94"/>
      <c r="H115" s="44"/>
      <c r="I115" s="118"/>
      <c r="J115" s="129"/>
      <c r="K115" s="93" t="s">
        <v>12</v>
      </c>
      <c r="L115" s="94">
        <v>1</v>
      </c>
      <c r="M115" s="44">
        <v>144720</v>
      </c>
      <c r="N115" s="118">
        <f>M115*L115</f>
        <v>144720</v>
      </c>
      <c r="O115" s="129"/>
      <c r="P115" s="93"/>
      <c r="Q115" s="94"/>
      <c r="R115" s="44"/>
      <c r="S115" s="118"/>
      <c r="T115" s="321"/>
      <c r="U115" s="322"/>
      <c r="V115" s="322"/>
      <c r="W115" s="322"/>
      <c r="X115" s="323"/>
      <c r="Y115" s="321"/>
      <c r="Z115" s="322"/>
      <c r="AA115" s="322"/>
      <c r="AB115" s="322"/>
      <c r="AC115" s="323"/>
      <c r="AD115" s="321"/>
      <c r="AE115" s="322"/>
      <c r="AF115" s="322"/>
      <c r="AG115" s="322"/>
      <c r="AH115" s="323"/>
    </row>
    <row r="116" spans="1:34" s="8" customFormat="1" ht="15" customHeight="1">
      <c r="A116" s="146"/>
      <c r="B116" s="365" t="s">
        <v>47</v>
      </c>
      <c r="C116" s="366"/>
      <c r="D116" s="367"/>
      <c r="E116" s="129"/>
      <c r="F116" s="93"/>
      <c r="G116" s="94"/>
      <c r="H116" s="123"/>
      <c r="I116" s="119">
        <f>SUM(I112:I114)</f>
        <v>1757000</v>
      </c>
      <c r="J116" s="129"/>
      <c r="K116" s="93"/>
      <c r="L116" s="94"/>
      <c r="M116" s="123"/>
      <c r="N116" s="119">
        <f>SUM(N112:N115)</f>
        <v>2069520</v>
      </c>
      <c r="O116" s="129"/>
      <c r="P116" s="93"/>
      <c r="Q116" s="94"/>
      <c r="R116" s="123"/>
      <c r="S116" s="119">
        <f>SUM(S112:S114)</f>
        <v>857400</v>
      </c>
      <c r="T116" s="321"/>
      <c r="U116" s="322"/>
      <c r="V116" s="322"/>
      <c r="W116" s="322"/>
      <c r="X116" s="323"/>
      <c r="Y116" s="321"/>
      <c r="Z116" s="322"/>
      <c r="AA116" s="322"/>
      <c r="AB116" s="322"/>
      <c r="AC116" s="323"/>
      <c r="AD116" s="321"/>
      <c r="AE116" s="322"/>
      <c r="AF116" s="322"/>
      <c r="AG116" s="322"/>
      <c r="AH116" s="323"/>
    </row>
    <row r="117" spans="1:34" s="8" customFormat="1" ht="15" customHeight="1">
      <c r="A117" s="147"/>
      <c r="B117" s="189"/>
      <c r="C117" s="190"/>
      <c r="D117" s="191"/>
      <c r="E117" s="129"/>
      <c r="F117" s="93"/>
      <c r="G117" s="94"/>
      <c r="H117" s="123"/>
      <c r="I117" s="118"/>
      <c r="J117" s="129"/>
      <c r="K117" s="93"/>
      <c r="L117" s="94"/>
      <c r="M117" s="123"/>
      <c r="N117" s="118"/>
      <c r="O117" s="129"/>
      <c r="P117" s="93"/>
      <c r="Q117" s="94"/>
      <c r="R117" s="123"/>
      <c r="S117" s="118"/>
      <c r="T117" s="321"/>
      <c r="U117" s="322"/>
      <c r="V117" s="322"/>
      <c r="W117" s="322"/>
      <c r="X117" s="323"/>
      <c r="Y117" s="321"/>
      <c r="Z117" s="322"/>
      <c r="AA117" s="322"/>
      <c r="AB117" s="322"/>
      <c r="AC117" s="323"/>
      <c r="AD117" s="321"/>
      <c r="AE117" s="322"/>
      <c r="AF117" s="322"/>
      <c r="AG117" s="322"/>
      <c r="AH117" s="323"/>
    </row>
    <row r="118" spans="1:34" s="8" customFormat="1">
      <c r="A118" s="148" t="s">
        <v>135</v>
      </c>
      <c r="B118" s="362" t="s">
        <v>143</v>
      </c>
      <c r="C118" s="363"/>
      <c r="D118" s="364"/>
      <c r="E118" s="129"/>
      <c r="F118" s="93"/>
      <c r="G118" s="94"/>
      <c r="H118" s="123"/>
      <c r="I118" s="118"/>
      <c r="J118" s="129"/>
      <c r="K118" s="93"/>
      <c r="L118" s="94"/>
      <c r="M118" s="123"/>
      <c r="N118" s="118"/>
      <c r="O118" s="129"/>
      <c r="P118" s="93"/>
      <c r="Q118" s="94"/>
      <c r="R118" s="123"/>
      <c r="S118" s="118"/>
      <c r="T118" s="321"/>
      <c r="U118" s="322"/>
      <c r="V118" s="322"/>
      <c r="W118" s="322"/>
      <c r="X118" s="323"/>
      <c r="Y118" s="321"/>
      <c r="Z118" s="322"/>
      <c r="AA118" s="322"/>
      <c r="AB118" s="322"/>
      <c r="AC118" s="323"/>
      <c r="AD118" s="321"/>
      <c r="AE118" s="322"/>
      <c r="AF118" s="322"/>
      <c r="AG118" s="322"/>
      <c r="AH118" s="323"/>
    </row>
    <row r="119" spans="1:34" s="8" customFormat="1" ht="15" customHeight="1">
      <c r="A119" s="146">
        <v>1</v>
      </c>
      <c r="B119" s="333" t="s">
        <v>142</v>
      </c>
      <c r="C119" s="334"/>
      <c r="D119" s="335"/>
      <c r="E119" s="129"/>
      <c r="F119" s="93" t="s">
        <v>100</v>
      </c>
      <c r="G119" s="94">
        <v>0</v>
      </c>
      <c r="H119" s="44">
        <v>0</v>
      </c>
      <c r="I119" s="118">
        <f t="shared" ref="I119:I122" si="34">H119*G119</f>
        <v>0</v>
      </c>
      <c r="J119" s="129"/>
      <c r="K119" s="93" t="s">
        <v>100</v>
      </c>
      <c r="L119" s="94">
        <v>0</v>
      </c>
      <c r="M119" s="44">
        <v>0</v>
      </c>
      <c r="N119" s="118">
        <f t="shared" ref="N119:N122" si="35">M119*L119</f>
        <v>0</v>
      </c>
      <c r="O119" s="129"/>
      <c r="P119" s="93" t="s">
        <v>100</v>
      </c>
      <c r="Q119" s="94">
        <v>0</v>
      </c>
      <c r="R119" s="44">
        <v>0</v>
      </c>
      <c r="S119" s="118">
        <f t="shared" ref="S119:S122" si="36">R119*Q119</f>
        <v>0</v>
      </c>
      <c r="T119" s="321"/>
      <c r="U119" s="322"/>
      <c r="V119" s="322"/>
      <c r="W119" s="322"/>
      <c r="X119" s="323"/>
      <c r="Y119" s="321"/>
      <c r="Z119" s="322"/>
      <c r="AA119" s="322"/>
      <c r="AB119" s="322"/>
      <c r="AC119" s="323"/>
      <c r="AD119" s="321"/>
      <c r="AE119" s="322"/>
      <c r="AF119" s="322"/>
      <c r="AG119" s="322"/>
      <c r="AH119" s="323"/>
    </row>
    <row r="120" spans="1:34" s="8" customFormat="1" ht="15" customHeight="1">
      <c r="A120" s="146">
        <v>2</v>
      </c>
      <c r="B120" s="333" t="s">
        <v>157</v>
      </c>
      <c r="C120" s="334"/>
      <c r="D120" s="335"/>
      <c r="E120" s="129"/>
      <c r="F120" s="93" t="s">
        <v>100</v>
      </c>
      <c r="G120" s="94">
        <f>69*2</f>
        <v>138</v>
      </c>
      <c r="H120" s="44">
        <v>8000</v>
      </c>
      <c r="I120" s="118">
        <f t="shared" si="34"/>
        <v>1104000</v>
      </c>
      <c r="J120" s="129"/>
      <c r="K120" s="93" t="s">
        <v>100</v>
      </c>
      <c r="L120" s="94">
        <f>69*2</f>
        <v>138</v>
      </c>
      <c r="M120" s="44">
        <v>6600</v>
      </c>
      <c r="N120" s="118">
        <f t="shared" si="35"/>
        <v>910800</v>
      </c>
      <c r="O120" s="129"/>
      <c r="P120" s="93" t="s">
        <v>100</v>
      </c>
      <c r="Q120" s="94">
        <v>69</v>
      </c>
      <c r="R120" s="44">
        <v>6100</v>
      </c>
      <c r="S120" s="118">
        <f t="shared" si="36"/>
        <v>420900</v>
      </c>
      <c r="T120" s="321"/>
      <c r="U120" s="322"/>
      <c r="V120" s="322"/>
      <c r="W120" s="322"/>
      <c r="X120" s="323"/>
      <c r="Y120" s="321"/>
      <c r="Z120" s="322"/>
      <c r="AA120" s="322"/>
      <c r="AB120" s="322"/>
      <c r="AC120" s="323"/>
      <c r="AD120" s="321"/>
      <c r="AE120" s="322"/>
      <c r="AF120" s="322"/>
      <c r="AG120" s="322"/>
      <c r="AH120" s="323"/>
    </row>
    <row r="121" spans="1:34" s="8" customFormat="1" ht="15" customHeight="1">
      <c r="A121" s="146">
        <v>3</v>
      </c>
      <c r="B121" s="333" t="s">
        <v>119</v>
      </c>
      <c r="C121" s="334"/>
      <c r="D121" s="335"/>
      <c r="E121" s="129"/>
      <c r="F121" s="93" t="s">
        <v>100</v>
      </c>
      <c r="G121" s="94">
        <f>69*2</f>
        <v>138</v>
      </c>
      <c r="H121" s="44">
        <v>3500</v>
      </c>
      <c r="I121" s="118">
        <f t="shared" si="34"/>
        <v>483000</v>
      </c>
      <c r="J121" s="129"/>
      <c r="K121" s="93" t="s">
        <v>100</v>
      </c>
      <c r="L121" s="94">
        <v>48</v>
      </c>
      <c r="M121" s="44">
        <v>1080</v>
      </c>
      <c r="N121" s="118">
        <f t="shared" si="35"/>
        <v>51840</v>
      </c>
      <c r="O121" s="129"/>
      <c r="P121" s="93" t="s">
        <v>100</v>
      </c>
      <c r="Q121" s="94">
        <v>69</v>
      </c>
      <c r="R121" s="44">
        <v>1690</v>
      </c>
      <c r="S121" s="118">
        <f t="shared" si="36"/>
        <v>116610</v>
      </c>
      <c r="T121" s="321"/>
      <c r="U121" s="322"/>
      <c r="V121" s="322"/>
      <c r="W121" s="322"/>
      <c r="X121" s="323"/>
      <c r="Y121" s="321"/>
      <c r="Z121" s="322"/>
      <c r="AA121" s="322"/>
      <c r="AB121" s="322"/>
      <c r="AC121" s="323"/>
      <c r="AD121" s="321"/>
      <c r="AE121" s="322"/>
      <c r="AF121" s="322"/>
      <c r="AG121" s="322"/>
      <c r="AH121" s="323"/>
    </row>
    <row r="122" spans="1:34" s="8" customFormat="1" ht="15" customHeight="1">
      <c r="A122" s="146">
        <v>4</v>
      </c>
      <c r="B122" s="333" t="s">
        <v>109</v>
      </c>
      <c r="C122" s="334"/>
      <c r="D122" s="335"/>
      <c r="E122" s="129"/>
      <c r="F122" s="93" t="s">
        <v>12</v>
      </c>
      <c r="G122" s="94">
        <v>1</v>
      </c>
      <c r="H122" s="44">
        <v>15000</v>
      </c>
      <c r="I122" s="118">
        <f t="shared" si="34"/>
        <v>15000</v>
      </c>
      <c r="J122" s="129"/>
      <c r="K122" s="93" t="s">
        <v>12</v>
      </c>
      <c r="L122" s="94">
        <v>1</v>
      </c>
      <c r="M122" s="44">
        <v>81000</v>
      </c>
      <c r="N122" s="118">
        <f t="shared" si="35"/>
        <v>81000</v>
      </c>
      <c r="O122" s="129"/>
      <c r="P122" s="93" t="s">
        <v>12</v>
      </c>
      <c r="Q122" s="94">
        <v>1</v>
      </c>
      <c r="R122" s="44">
        <v>20000</v>
      </c>
      <c r="S122" s="118">
        <f t="shared" si="36"/>
        <v>20000</v>
      </c>
      <c r="T122" s="321"/>
      <c r="U122" s="322"/>
      <c r="V122" s="322"/>
      <c r="W122" s="322"/>
      <c r="X122" s="323"/>
      <c r="Y122" s="321"/>
      <c r="Z122" s="322"/>
      <c r="AA122" s="322"/>
      <c r="AB122" s="322"/>
      <c r="AC122" s="323"/>
      <c r="AD122" s="321"/>
      <c r="AE122" s="322"/>
      <c r="AF122" s="322"/>
      <c r="AG122" s="322"/>
      <c r="AH122" s="323"/>
    </row>
    <row r="123" spans="1:34" s="8" customFormat="1" ht="15" customHeight="1">
      <c r="A123" s="146">
        <v>5</v>
      </c>
      <c r="B123" s="333" t="s">
        <v>198</v>
      </c>
      <c r="C123" s="334"/>
      <c r="D123" s="335"/>
      <c r="E123" s="129"/>
      <c r="F123" s="93"/>
      <c r="G123" s="94"/>
      <c r="H123" s="44"/>
      <c r="I123" s="118"/>
      <c r="J123" s="129"/>
      <c r="K123" s="93" t="s">
        <v>12</v>
      </c>
      <c r="L123" s="94">
        <v>1</v>
      </c>
      <c r="M123" s="44">
        <v>74520</v>
      </c>
      <c r="N123" s="118">
        <f>M123*L123</f>
        <v>74520</v>
      </c>
      <c r="O123" s="129"/>
      <c r="P123" s="93"/>
      <c r="Q123" s="94"/>
      <c r="R123" s="44"/>
      <c r="S123" s="118"/>
      <c r="T123" s="321"/>
      <c r="U123" s="322"/>
      <c r="V123" s="322"/>
      <c r="W123" s="322"/>
      <c r="X123" s="323"/>
      <c r="Y123" s="321"/>
      <c r="Z123" s="322"/>
      <c r="AA123" s="322"/>
      <c r="AB123" s="322"/>
      <c r="AC123" s="323"/>
      <c r="AD123" s="321"/>
      <c r="AE123" s="322"/>
      <c r="AF123" s="322"/>
      <c r="AG123" s="322"/>
      <c r="AH123" s="323"/>
    </row>
    <row r="124" spans="1:34" s="8" customFormat="1" ht="15" customHeight="1">
      <c r="A124" s="146"/>
      <c r="B124" s="365" t="s">
        <v>47</v>
      </c>
      <c r="C124" s="366"/>
      <c r="D124" s="367"/>
      <c r="E124" s="129"/>
      <c r="F124" s="93"/>
      <c r="G124" s="94"/>
      <c r="H124" s="123"/>
      <c r="I124" s="119">
        <f>SUM(I119:I122)</f>
        <v>1602000</v>
      </c>
      <c r="J124" s="129"/>
      <c r="K124" s="93"/>
      <c r="L124" s="94"/>
      <c r="M124" s="123"/>
      <c r="N124" s="119">
        <f>SUM(N119:N123)</f>
        <v>1118160</v>
      </c>
      <c r="O124" s="129"/>
      <c r="P124" s="93"/>
      <c r="Q124" s="94"/>
      <c r="R124" s="123"/>
      <c r="S124" s="119">
        <f>SUM(S119:S122)</f>
        <v>557510</v>
      </c>
      <c r="T124" s="321"/>
      <c r="U124" s="322"/>
      <c r="V124" s="322"/>
      <c r="W124" s="322"/>
      <c r="X124" s="323"/>
      <c r="Y124" s="321"/>
      <c r="Z124" s="322"/>
      <c r="AA124" s="322"/>
      <c r="AB124" s="322"/>
      <c r="AC124" s="323"/>
      <c r="AD124" s="321"/>
      <c r="AE124" s="322"/>
      <c r="AF124" s="322"/>
      <c r="AG124" s="322"/>
      <c r="AH124" s="323"/>
    </row>
    <row r="125" spans="1:34" s="8" customFormat="1" ht="15" customHeight="1">
      <c r="A125" s="147"/>
      <c r="B125" s="189"/>
      <c r="C125" s="190"/>
      <c r="D125" s="191"/>
      <c r="E125" s="129"/>
      <c r="F125" s="93"/>
      <c r="G125" s="94"/>
      <c r="H125" s="123"/>
      <c r="I125" s="118"/>
      <c r="J125" s="129"/>
      <c r="K125" s="93"/>
      <c r="L125" s="94"/>
      <c r="M125" s="123"/>
      <c r="N125" s="118"/>
      <c r="O125" s="129"/>
      <c r="P125" s="93"/>
      <c r="Q125" s="94"/>
      <c r="R125" s="123"/>
      <c r="S125" s="118"/>
      <c r="T125" s="321"/>
      <c r="U125" s="322"/>
      <c r="V125" s="322"/>
      <c r="W125" s="322"/>
      <c r="X125" s="323"/>
      <c r="Y125" s="321"/>
      <c r="Z125" s="322"/>
      <c r="AA125" s="322"/>
      <c r="AB125" s="322"/>
      <c r="AC125" s="323"/>
      <c r="AD125" s="321"/>
      <c r="AE125" s="322"/>
      <c r="AF125" s="322"/>
      <c r="AG125" s="322"/>
      <c r="AH125" s="323"/>
    </row>
    <row r="126" spans="1:34" s="8" customFormat="1">
      <c r="A126" s="148" t="s">
        <v>66</v>
      </c>
      <c r="B126" s="362" t="s">
        <v>149</v>
      </c>
      <c r="C126" s="363"/>
      <c r="D126" s="364"/>
      <c r="E126" s="129"/>
      <c r="F126" s="93"/>
      <c r="G126" s="94"/>
      <c r="H126" s="123"/>
      <c r="I126" s="118"/>
      <c r="J126" s="129"/>
      <c r="K126" s="93"/>
      <c r="L126" s="94"/>
      <c r="M126" s="123"/>
      <c r="N126" s="118"/>
      <c r="O126" s="129"/>
      <c r="P126" s="93"/>
      <c r="Q126" s="94"/>
      <c r="R126" s="123"/>
      <c r="S126" s="118"/>
      <c r="T126" s="321"/>
      <c r="U126" s="322"/>
      <c r="V126" s="322"/>
      <c r="W126" s="322"/>
      <c r="X126" s="323"/>
      <c r="Y126" s="321"/>
      <c r="Z126" s="322"/>
      <c r="AA126" s="322"/>
      <c r="AB126" s="322"/>
      <c r="AC126" s="323"/>
      <c r="AD126" s="321"/>
      <c r="AE126" s="322"/>
      <c r="AF126" s="322"/>
      <c r="AG126" s="322"/>
      <c r="AH126" s="323"/>
    </row>
    <row r="127" spans="1:34" s="8" customFormat="1" ht="15" customHeight="1">
      <c r="A127" s="146">
        <v>1</v>
      </c>
      <c r="B127" s="333" t="s">
        <v>151</v>
      </c>
      <c r="C127" s="334"/>
      <c r="D127" s="335"/>
      <c r="E127" s="129"/>
      <c r="F127" s="93" t="s">
        <v>12</v>
      </c>
      <c r="G127" s="94">
        <v>1</v>
      </c>
      <c r="H127" s="44">
        <v>50000</v>
      </c>
      <c r="I127" s="118">
        <f t="shared" ref="I127:I130" si="37">H127*G127</f>
        <v>50000</v>
      </c>
      <c r="J127" s="129"/>
      <c r="K127" s="93" t="s">
        <v>12</v>
      </c>
      <c r="L127" s="94">
        <v>1</v>
      </c>
      <c r="M127" s="44">
        <v>30000</v>
      </c>
      <c r="N127" s="118">
        <f t="shared" ref="N127:N130" si="38">M127*L127</f>
        <v>30000</v>
      </c>
      <c r="O127" s="129"/>
      <c r="P127" s="93" t="s">
        <v>12</v>
      </c>
      <c r="Q127" s="94">
        <v>1</v>
      </c>
      <c r="R127" s="44">
        <v>120000</v>
      </c>
      <c r="S127" s="118">
        <f t="shared" ref="S127:S130" si="39">R127*Q127</f>
        <v>120000</v>
      </c>
      <c r="T127" s="321"/>
      <c r="U127" s="322"/>
      <c r="V127" s="322"/>
      <c r="W127" s="322"/>
      <c r="X127" s="323"/>
      <c r="Y127" s="321"/>
      <c r="Z127" s="322"/>
      <c r="AA127" s="322"/>
      <c r="AB127" s="322"/>
      <c r="AC127" s="323"/>
      <c r="AD127" s="321"/>
      <c r="AE127" s="322"/>
      <c r="AF127" s="322"/>
      <c r="AG127" s="322"/>
      <c r="AH127" s="323"/>
    </row>
    <row r="128" spans="1:34" s="8" customFormat="1" ht="15" customHeight="1">
      <c r="A128" s="146">
        <v>2</v>
      </c>
      <c r="B128" s="333" t="s">
        <v>152</v>
      </c>
      <c r="C128" s="334"/>
      <c r="D128" s="335"/>
      <c r="E128" s="129"/>
      <c r="F128" s="93" t="s">
        <v>12</v>
      </c>
      <c r="G128" s="94">
        <v>1</v>
      </c>
      <c r="H128" s="44">
        <v>50000</v>
      </c>
      <c r="I128" s="118">
        <f t="shared" si="37"/>
        <v>50000</v>
      </c>
      <c r="J128" s="129"/>
      <c r="K128" s="93" t="s">
        <v>12</v>
      </c>
      <c r="L128" s="94">
        <v>1</v>
      </c>
      <c r="M128" s="44">
        <v>30000</v>
      </c>
      <c r="N128" s="118">
        <f t="shared" si="38"/>
        <v>30000</v>
      </c>
      <c r="O128" s="129"/>
      <c r="P128" s="93" t="s">
        <v>12</v>
      </c>
      <c r="Q128" s="94">
        <v>1</v>
      </c>
      <c r="R128" s="44">
        <v>120000</v>
      </c>
      <c r="S128" s="118">
        <f t="shared" si="39"/>
        <v>120000</v>
      </c>
      <c r="T128" s="321"/>
      <c r="U128" s="322"/>
      <c r="V128" s="322"/>
      <c r="W128" s="322"/>
      <c r="X128" s="323"/>
      <c r="Y128" s="321"/>
      <c r="Z128" s="322"/>
      <c r="AA128" s="322"/>
      <c r="AB128" s="322"/>
      <c r="AC128" s="323"/>
      <c r="AD128" s="321"/>
      <c r="AE128" s="322"/>
      <c r="AF128" s="322"/>
      <c r="AG128" s="322"/>
      <c r="AH128" s="323"/>
    </row>
    <row r="129" spans="1:34" s="8" customFormat="1" ht="15" customHeight="1">
      <c r="A129" s="146">
        <v>3</v>
      </c>
      <c r="B129" s="333" t="s">
        <v>153</v>
      </c>
      <c r="C129" s="334"/>
      <c r="D129" s="335"/>
      <c r="E129" s="129"/>
      <c r="F129" s="93" t="s">
        <v>12</v>
      </c>
      <c r="G129" s="94">
        <v>1</v>
      </c>
      <c r="H129" s="44">
        <v>50000</v>
      </c>
      <c r="I129" s="118">
        <f t="shared" si="37"/>
        <v>50000</v>
      </c>
      <c r="J129" s="129"/>
      <c r="K129" s="93" t="s">
        <v>12</v>
      </c>
      <c r="L129" s="94">
        <v>1</v>
      </c>
      <c r="M129" s="44">
        <v>30000</v>
      </c>
      <c r="N129" s="118">
        <f t="shared" si="38"/>
        <v>30000</v>
      </c>
      <c r="O129" s="129"/>
      <c r="P129" s="93" t="s">
        <v>12</v>
      </c>
      <c r="Q129" s="94">
        <v>1</v>
      </c>
      <c r="R129" s="44">
        <v>120000</v>
      </c>
      <c r="S129" s="118">
        <f t="shared" si="39"/>
        <v>120000</v>
      </c>
      <c r="T129" s="321"/>
      <c r="U129" s="322"/>
      <c r="V129" s="322"/>
      <c r="W129" s="322"/>
      <c r="X129" s="323"/>
      <c r="Y129" s="321"/>
      <c r="Z129" s="322"/>
      <c r="AA129" s="322"/>
      <c r="AB129" s="322"/>
      <c r="AC129" s="323"/>
      <c r="AD129" s="321"/>
      <c r="AE129" s="322"/>
      <c r="AF129" s="322"/>
      <c r="AG129" s="322"/>
      <c r="AH129" s="323"/>
    </row>
    <row r="130" spans="1:34" s="8" customFormat="1" ht="15" customHeight="1">
      <c r="A130" s="146">
        <v>4</v>
      </c>
      <c r="B130" s="333" t="s">
        <v>150</v>
      </c>
      <c r="C130" s="334"/>
      <c r="D130" s="335"/>
      <c r="E130" s="129"/>
      <c r="F130" s="93" t="s">
        <v>12</v>
      </c>
      <c r="G130" s="94">
        <v>1</v>
      </c>
      <c r="H130" s="44">
        <v>50000</v>
      </c>
      <c r="I130" s="118">
        <f t="shared" si="37"/>
        <v>50000</v>
      </c>
      <c r="J130" s="129"/>
      <c r="K130" s="93" t="s">
        <v>12</v>
      </c>
      <c r="L130" s="94">
        <v>1</v>
      </c>
      <c r="M130" s="44">
        <v>30000</v>
      </c>
      <c r="N130" s="118">
        <f t="shared" si="38"/>
        <v>30000</v>
      </c>
      <c r="O130" s="129"/>
      <c r="P130" s="93" t="s">
        <v>12</v>
      </c>
      <c r="Q130" s="94">
        <v>1</v>
      </c>
      <c r="R130" s="44">
        <v>120000</v>
      </c>
      <c r="S130" s="118">
        <f t="shared" si="39"/>
        <v>120000</v>
      </c>
      <c r="T130" s="321"/>
      <c r="U130" s="322"/>
      <c r="V130" s="322"/>
      <c r="W130" s="322"/>
      <c r="X130" s="323"/>
      <c r="Y130" s="321"/>
      <c r="Z130" s="322"/>
      <c r="AA130" s="322"/>
      <c r="AB130" s="322"/>
      <c r="AC130" s="323"/>
      <c r="AD130" s="321"/>
      <c r="AE130" s="322"/>
      <c r="AF130" s="322"/>
      <c r="AG130" s="322"/>
      <c r="AH130" s="323"/>
    </row>
    <row r="131" spans="1:34" s="8" customFormat="1" ht="15" customHeight="1">
      <c r="A131" s="146"/>
      <c r="B131" s="365" t="s">
        <v>47</v>
      </c>
      <c r="C131" s="366"/>
      <c r="D131" s="367"/>
      <c r="E131" s="129"/>
      <c r="F131" s="93"/>
      <c r="G131" s="94"/>
      <c r="H131" s="123"/>
      <c r="I131" s="119">
        <f>SUM(I127:I130)</f>
        <v>200000</v>
      </c>
      <c r="J131" s="129"/>
      <c r="K131" s="93"/>
      <c r="L131" s="94"/>
      <c r="M131" s="123"/>
      <c r="N131" s="119">
        <f>SUM(N127:N130)</f>
        <v>120000</v>
      </c>
      <c r="O131" s="129"/>
      <c r="P131" s="93"/>
      <c r="Q131" s="94"/>
      <c r="R131" s="123"/>
      <c r="S131" s="119">
        <f>SUM(S127:S130)</f>
        <v>480000</v>
      </c>
      <c r="T131" s="321"/>
      <c r="U131" s="322"/>
      <c r="V131" s="322"/>
      <c r="W131" s="322"/>
      <c r="X131" s="323"/>
      <c r="Y131" s="321"/>
      <c r="Z131" s="322"/>
      <c r="AA131" s="322"/>
      <c r="AB131" s="322"/>
      <c r="AC131" s="323"/>
      <c r="AD131" s="321"/>
      <c r="AE131" s="322"/>
      <c r="AF131" s="322"/>
      <c r="AG131" s="322"/>
      <c r="AH131" s="323"/>
    </row>
    <row r="132" spans="1:34" s="8" customFormat="1" ht="15" customHeight="1">
      <c r="A132" s="147"/>
      <c r="B132" s="200"/>
      <c r="C132" s="201"/>
      <c r="D132" s="202"/>
      <c r="E132" s="129"/>
      <c r="F132" s="93"/>
      <c r="G132" s="94"/>
      <c r="H132" s="123"/>
      <c r="I132" s="118"/>
      <c r="J132" s="129"/>
      <c r="K132" s="93"/>
      <c r="L132" s="94"/>
      <c r="M132" s="123"/>
      <c r="N132" s="118"/>
      <c r="O132" s="129"/>
      <c r="P132" s="93"/>
      <c r="Q132" s="94"/>
      <c r="R132" s="123"/>
      <c r="S132" s="118"/>
      <c r="T132" s="321"/>
      <c r="U132" s="322"/>
      <c r="V132" s="322"/>
      <c r="W132" s="322"/>
      <c r="X132" s="323"/>
      <c r="Y132" s="321"/>
      <c r="Z132" s="322"/>
      <c r="AA132" s="322"/>
      <c r="AB132" s="322"/>
      <c r="AC132" s="323"/>
      <c r="AD132" s="321"/>
      <c r="AE132" s="322"/>
      <c r="AF132" s="322"/>
      <c r="AG132" s="322"/>
      <c r="AH132" s="323"/>
    </row>
    <row r="133" spans="1:34" s="8" customFormat="1" ht="15" customHeight="1">
      <c r="A133" s="149" t="s">
        <v>67</v>
      </c>
      <c r="B133" s="360" t="s">
        <v>179</v>
      </c>
      <c r="C133" s="337"/>
      <c r="D133" s="338"/>
      <c r="E133" s="130"/>
      <c r="F133" s="95"/>
      <c r="G133" s="96"/>
      <c r="H133" s="112"/>
      <c r="I133" s="109"/>
      <c r="J133" s="130"/>
      <c r="K133" s="95"/>
      <c r="L133" s="96"/>
      <c r="M133" s="112"/>
      <c r="N133" s="109"/>
      <c r="O133" s="130"/>
      <c r="P133" s="95"/>
      <c r="Q133" s="96"/>
      <c r="R133" s="112"/>
      <c r="S133" s="109"/>
      <c r="T133" s="321"/>
      <c r="U133" s="322"/>
      <c r="V133" s="322"/>
      <c r="W133" s="322"/>
      <c r="X133" s="323"/>
      <c r="Y133" s="321"/>
      <c r="Z133" s="322"/>
      <c r="AA133" s="322"/>
      <c r="AB133" s="322"/>
      <c r="AC133" s="323"/>
      <c r="AD133" s="321"/>
      <c r="AE133" s="322"/>
      <c r="AF133" s="322"/>
      <c r="AG133" s="322"/>
      <c r="AH133" s="323"/>
    </row>
    <row r="134" spans="1:34" s="8" customFormat="1" ht="15" customHeight="1">
      <c r="A134" s="146">
        <v>1</v>
      </c>
      <c r="B134" s="361" t="s">
        <v>48</v>
      </c>
      <c r="C134" s="337"/>
      <c r="D134" s="338"/>
      <c r="E134" s="131"/>
      <c r="F134" s="97" t="s">
        <v>43</v>
      </c>
      <c r="G134" s="98">
        <v>1200</v>
      </c>
      <c r="H134" s="113">
        <v>95</v>
      </c>
      <c r="I134" s="109">
        <f t="shared" ref="I134:I138" si="40">G134*H134</f>
        <v>114000</v>
      </c>
      <c r="J134" s="131"/>
      <c r="K134" s="97" t="s">
        <v>43</v>
      </c>
      <c r="L134" s="98">
        <v>500</v>
      </c>
      <c r="M134" s="113">
        <v>54</v>
      </c>
      <c r="N134" s="109">
        <f t="shared" ref="N134:N143" si="41">L134*M134</f>
        <v>27000</v>
      </c>
      <c r="O134" s="131"/>
      <c r="P134" s="97" t="s">
        <v>43</v>
      </c>
      <c r="Q134" s="98">
        <v>3000</v>
      </c>
      <c r="R134" s="113">
        <v>36</v>
      </c>
      <c r="S134" s="109">
        <f t="shared" ref="S134:S143" si="42">Q134*R134</f>
        <v>108000</v>
      </c>
      <c r="T134" s="321"/>
      <c r="U134" s="322"/>
      <c r="V134" s="322"/>
      <c r="W134" s="322"/>
      <c r="X134" s="323"/>
      <c r="Y134" s="321"/>
      <c r="Z134" s="322"/>
      <c r="AA134" s="322"/>
      <c r="AB134" s="322"/>
      <c r="AC134" s="323"/>
      <c r="AD134" s="321"/>
      <c r="AE134" s="322"/>
      <c r="AF134" s="322"/>
      <c r="AG134" s="322"/>
      <c r="AH134" s="323"/>
    </row>
    <row r="135" spans="1:34" s="8" customFormat="1" ht="15" customHeight="1">
      <c r="A135" s="146">
        <v>2</v>
      </c>
      <c r="B135" s="361" t="s">
        <v>49</v>
      </c>
      <c r="C135" s="337"/>
      <c r="D135" s="338"/>
      <c r="E135" s="131"/>
      <c r="F135" s="97" t="s">
        <v>43</v>
      </c>
      <c r="G135" s="98">
        <v>50</v>
      </c>
      <c r="H135" s="113">
        <v>95</v>
      </c>
      <c r="I135" s="109">
        <f t="shared" si="40"/>
        <v>4750</v>
      </c>
      <c r="J135" s="131"/>
      <c r="K135" s="97" t="s">
        <v>43</v>
      </c>
      <c r="L135" s="98">
        <v>25</v>
      </c>
      <c r="M135" s="113">
        <v>54</v>
      </c>
      <c r="N135" s="109">
        <f t="shared" si="41"/>
        <v>1350</v>
      </c>
      <c r="O135" s="131"/>
      <c r="P135" s="97" t="s">
        <v>43</v>
      </c>
      <c r="Q135" s="98">
        <v>200</v>
      </c>
      <c r="R135" s="113">
        <v>60</v>
      </c>
      <c r="S135" s="109">
        <f t="shared" si="42"/>
        <v>12000</v>
      </c>
      <c r="T135" s="321"/>
      <c r="U135" s="322"/>
      <c r="V135" s="322"/>
      <c r="W135" s="322"/>
      <c r="X135" s="323"/>
      <c r="Y135" s="321"/>
      <c r="Z135" s="322"/>
      <c r="AA135" s="322"/>
      <c r="AB135" s="322"/>
      <c r="AC135" s="323"/>
      <c r="AD135" s="321"/>
      <c r="AE135" s="322"/>
      <c r="AF135" s="322"/>
      <c r="AG135" s="322"/>
      <c r="AH135" s="323"/>
    </row>
    <row r="136" spans="1:34" s="8" customFormat="1" ht="15" customHeight="1">
      <c r="A136" s="146">
        <v>3</v>
      </c>
      <c r="B136" s="361" t="s">
        <v>73</v>
      </c>
      <c r="C136" s="337"/>
      <c r="D136" s="338"/>
      <c r="E136" s="131"/>
      <c r="F136" s="97" t="s">
        <v>43</v>
      </c>
      <c r="G136" s="98">
        <v>120</v>
      </c>
      <c r="H136" s="113">
        <v>150</v>
      </c>
      <c r="I136" s="109">
        <f t="shared" si="40"/>
        <v>18000</v>
      </c>
      <c r="J136" s="131"/>
      <c r="K136" s="97" t="s">
        <v>43</v>
      </c>
      <c r="L136" s="98">
        <v>40</v>
      </c>
      <c r="M136" s="113">
        <v>120</v>
      </c>
      <c r="N136" s="109">
        <f t="shared" si="41"/>
        <v>4800</v>
      </c>
      <c r="O136" s="131"/>
      <c r="P136" s="97" t="s">
        <v>43</v>
      </c>
      <c r="Q136" s="98">
        <v>50</v>
      </c>
      <c r="R136" s="113">
        <v>160</v>
      </c>
      <c r="S136" s="109">
        <f t="shared" si="42"/>
        <v>8000</v>
      </c>
      <c r="T136" s="321"/>
      <c r="U136" s="322"/>
      <c r="V136" s="322"/>
      <c r="W136" s="322"/>
      <c r="X136" s="323"/>
      <c r="Y136" s="321"/>
      <c r="Z136" s="322"/>
      <c r="AA136" s="322"/>
      <c r="AB136" s="322"/>
      <c r="AC136" s="323"/>
      <c r="AD136" s="321"/>
      <c r="AE136" s="322"/>
      <c r="AF136" s="322"/>
      <c r="AG136" s="322"/>
      <c r="AH136" s="323"/>
    </row>
    <row r="137" spans="1:34" s="8" customFormat="1" ht="15" customHeight="1">
      <c r="A137" s="146">
        <v>4</v>
      </c>
      <c r="B137" s="361" t="s">
        <v>86</v>
      </c>
      <c r="C137" s="337"/>
      <c r="D137" s="338"/>
      <c r="E137" s="131"/>
      <c r="F137" s="99" t="s">
        <v>42</v>
      </c>
      <c r="G137" s="100">
        <v>100</v>
      </c>
      <c r="H137" s="108">
        <v>720</v>
      </c>
      <c r="I137" s="109">
        <f t="shared" si="40"/>
        <v>72000</v>
      </c>
      <c r="J137" s="131"/>
      <c r="K137" s="99" t="s">
        <v>42</v>
      </c>
      <c r="L137" s="100">
        <v>35</v>
      </c>
      <c r="M137" s="108">
        <v>2580</v>
      </c>
      <c r="N137" s="109">
        <f t="shared" si="41"/>
        <v>90300</v>
      </c>
      <c r="O137" s="131"/>
      <c r="P137" s="99" t="s">
        <v>42</v>
      </c>
      <c r="Q137" s="100">
        <v>30</v>
      </c>
      <c r="R137" s="108">
        <v>1235</v>
      </c>
      <c r="S137" s="109">
        <f t="shared" si="42"/>
        <v>37050</v>
      </c>
      <c r="T137" s="321"/>
      <c r="U137" s="322"/>
      <c r="V137" s="322"/>
      <c r="W137" s="322"/>
      <c r="X137" s="323"/>
      <c r="Y137" s="321"/>
      <c r="Z137" s="322"/>
      <c r="AA137" s="322"/>
      <c r="AB137" s="322"/>
      <c r="AC137" s="323"/>
      <c r="AD137" s="321"/>
      <c r="AE137" s="322"/>
      <c r="AF137" s="322"/>
      <c r="AG137" s="322"/>
      <c r="AH137" s="323"/>
    </row>
    <row r="138" spans="1:34" s="8" customFormat="1" ht="15" customHeight="1">
      <c r="A138" s="146">
        <v>5</v>
      </c>
      <c r="B138" s="361" t="s">
        <v>87</v>
      </c>
      <c r="C138" s="337"/>
      <c r="D138" s="338"/>
      <c r="E138" s="131"/>
      <c r="F138" s="97" t="s">
        <v>88</v>
      </c>
      <c r="G138" s="98">
        <v>10</v>
      </c>
      <c r="H138" s="113">
        <v>1150</v>
      </c>
      <c r="I138" s="109">
        <f t="shared" si="40"/>
        <v>11500</v>
      </c>
      <c r="J138" s="131"/>
      <c r="K138" s="97" t="s">
        <v>88</v>
      </c>
      <c r="L138" s="98">
        <v>12</v>
      </c>
      <c r="M138" s="113">
        <v>780</v>
      </c>
      <c r="N138" s="109">
        <f t="shared" si="41"/>
        <v>9360</v>
      </c>
      <c r="O138" s="131"/>
      <c r="P138" s="97" t="s">
        <v>88</v>
      </c>
      <c r="Q138" s="98">
        <v>5</v>
      </c>
      <c r="R138" s="113">
        <v>975</v>
      </c>
      <c r="S138" s="109">
        <f t="shared" si="42"/>
        <v>4875</v>
      </c>
      <c r="T138" s="321"/>
      <c r="U138" s="322"/>
      <c r="V138" s="322"/>
      <c r="W138" s="322"/>
      <c r="X138" s="323"/>
      <c r="Y138" s="321"/>
      <c r="Z138" s="322"/>
      <c r="AA138" s="322"/>
      <c r="AB138" s="322"/>
      <c r="AC138" s="323"/>
      <c r="AD138" s="321"/>
      <c r="AE138" s="322"/>
      <c r="AF138" s="322"/>
      <c r="AG138" s="322"/>
      <c r="AH138" s="323"/>
    </row>
    <row r="139" spans="1:34" s="8" customFormat="1" ht="15" customHeight="1">
      <c r="A139" s="146">
        <v>6</v>
      </c>
      <c r="B139" s="361" t="s">
        <v>83</v>
      </c>
      <c r="C139" s="389"/>
      <c r="D139" s="390"/>
      <c r="E139" s="131"/>
      <c r="F139" s="97" t="s">
        <v>50</v>
      </c>
      <c r="G139" s="101">
        <v>150</v>
      </c>
      <c r="H139" s="113">
        <v>3000</v>
      </c>
      <c r="I139" s="109">
        <f t="shared" ref="I139:I143" si="43">G139*H139</f>
        <v>450000</v>
      </c>
      <c r="J139" s="131"/>
      <c r="K139" s="97" t="s">
        <v>50</v>
      </c>
      <c r="L139" s="101">
        <v>98</v>
      </c>
      <c r="M139" s="113">
        <v>4440</v>
      </c>
      <c r="N139" s="109">
        <f t="shared" si="41"/>
        <v>435120</v>
      </c>
      <c r="O139" s="131"/>
      <c r="P139" s="97" t="s">
        <v>50</v>
      </c>
      <c r="Q139" s="101">
        <v>75</v>
      </c>
      <c r="R139" s="113">
        <v>13650</v>
      </c>
      <c r="S139" s="109">
        <f t="shared" si="42"/>
        <v>1023750</v>
      </c>
      <c r="T139" s="321"/>
      <c r="U139" s="322"/>
      <c r="V139" s="322"/>
      <c r="W139" s="322"/>
      <c r="X139" s="323"/>
      <c r="Y139" s="321"/>
      <c r="Z139" s="322"/>
      <c r="AA139" s="322"/>
      <c r="AB139" s="322"/>
      <c r="AC139" s="323"/>
      <c r="AD139" s="321"/>
      <c r="AE139" s="322"/>
      <c r="AF139" s="322"/>
      <c r="AG139" s="322"/>
      <c r="AH139" s="323"/>
    </row>
    <row r="140" spans="1:34" s="8" customFormat="1" ht="15" customHeight="1">
      <c r="A140" s="146">
        <v>7</v>
      </c>
      <c r="B140" s="397" t="s">
        <v>97</v>
      </c>
      <c r="C140" s="337"/>
      <c r="D140" s="337"/>
      <c r="E140" s="131"/>
      <c r="F140" s="97" t="s">
        <v>43</v>
      </c>
      <c r="G140" s="101">
        <v>10</v>
      </c>
      <c r="H140" s="113">
        <v>336</v>
      </c>
      <c r="I140" s="109">
        <f t="shared" si="43"/>
        <v>3360</v>
      </c>
      <c r="J140" s="131"/>
      <c r="K140" s="97" t="s">
        <v>43</v>
      </c>
      <c r="L140" s="101">
        <v>20</v>
      </c>
      <c r="M140" s="113">
        <v>180</v>
      </c>
      <c r="N140" s="109">
        <f t="shared" si="41"/>
        <v>3600</v>
      </c>
      <c r="O140" s="131"/>
      <c r="P140" s="97" t="s">
        <v>43</v>
      </c>
      <c r="Q140" s="101">
        <v>500</v>
      </c>
      <c r="R140" s="113">
        <v>75</v>
      </c>
      <c r="S140" s="109">
        <f t="shared" si="42"/>
        <v>37500</v>
      </c>
      <c r="T140" s="321"/>
      <c r="U140" s="322"/>
      <c r="V140" s="322"/>
      <c r="W140" s="322"/>
      <c r="X140" s="323"/>
      <c r="Y140" s="321"/>
      <c r="Z140" s="322"/>
      <c r="AA140" s="322"/>
      <c r="AB140" s="322"/>
      <c r="AC140" s="323"/>
      <c r="AD140" s="321"/>
      <c r="AE140" s="322"/>
      <c r="AF140" s="322"/>
      <c r="AG140" s="322"/>
      <c r="AH140" s="323"/>
    </row>
    <row r="141" spans="1:34" s="8" customFormat="1" ht="15" customHeight="1">
      <c r="A141" s="146">
        <v>8</v>
      </c>
      <c r="B141" s="397" t="s">
        <v>98</v>
      </c>
      <c r="C141" s="337"/>
      <c r="D141" s="337"/>
      <c r="E141" s="131"/>
      <c r="F141" s="97" t="s">
        <v>43</v>
      </c>
      <c r="G141" s="101">
        <v>10</v>
      </c>
      <c r="H141" s="113">
        <v>336</v>
      </c>
      <c r="I141" s="109">
        <f t="shared" si="43"/>
        <v>3360</v>
      </c>
      <c r="J141" s="131"/>
      <c r="K141" s="97" t="s">
        <v>43</v>
      </c>
      <c r="L141" s="101">
        <v>6</v>
      </c>
      <c r="M141" s="113">
        <v>3600</v>
      </c>
      <c r="N141" s="109">
        <f t="shared" si="41"/>
        <v>21600</v>
      </c>
      <c r="O141" s="131"/>
      <c r="P141" s="97" t="s">
        <v>43</v>
      </c>
      <c r="Q141" s="101">
        <v>0</v>
      </c>
      <c r="R141" s="113">
        <v>58</v>
      </c>
      <c r="S141" s="109">
        <f t="shared" si="42"/>
        <v>0</v>
      </c>
      <c r="T141" s="321"/>
      <c r="U141" s="322"/>
      <c r="V141" s="322"/>
      <c r="W141" s="322"/>
      <c r="X141" s="323"/>
      <c r="Y141" s="321"/>
      <c r="Z141" s="322"/>
      <c r="AA141" s="322"/>
      <c r="AB141" s="322"/>
      <c r="AC141" s="323"/>
      <c r="AD141" s="321"/>
      <c r="AE141" s="322"/>
      <c r="AF141" s="322"/>
      <c r="AG141" s="322"/>
      <c r="AH141" s="323"/>
    </row>
    <row r="142" spans="1:34" s="8" customFormat="1" ht="15" customHeight="1">
      <c r="A142" s="146">
        <v>9</v>
      </c>
      <c r="B142" s="397" t="s">
        <v>99</v>
      </c>
      <c r="C142" s="337"/>
      <c r="D142" s="337"/>
      <c r="E142" s="131"/>
      <c r="F142" s="97" t="s">
        <v>43</v>
      </c>
      <c r="G142" s="101">
        <v>10</v>
      </c>
      <c r="H142" s="113">
        <v>600</v>
      </c>
      <c r="I142" s="109">
        <f t="shared" si="43"/>
        <v>6000</v>
      </c>
      <c r="J142" s="131"/>
      <c r="K142" s="97" t="s">
        <v>43</v>
      </c>
      <c r="L142" s="101">
        <v>6</v>
      </c>
      <c r="M142" s="113">
        <v>2400</v>
      </c>
      <c r="N142" s="109">
        <f t="shared" si="41"/>
        <v>14400</v>
      </c>
      <c r="O142" s="131"/>
      <c r="P142" s="97" t="s">
        <v>43</v>
      </c>
      <c r="Q142" s="101">
        <v>50</v>
      </c>
      <c r="R142" s="113">
        <v>364</v>
      </c>
      <c r="S142" s="109">
        <f t="shared" si="42"/>
        <v>18200</v>
      </c>
      <c r="T142" s="321"/>
      <c r="U142" s="322"/>
      <c r="V142" s="322"/>
      <c r="W142" s="322"/>
      <c r="X142" s="323"/>
      <c r="Y142" s="321"/>
      <c r="Z142" s="322"/>
      <c r="AA142" s="322"/>
      <c r="AB142" s="322"/>
      <c r="AC142" s="323"/>
      <c r="AD142" s="321"/>
      <c r="AE142" s="322"/>
      <c r="AF142" s="322"/>
      <c r="AG142" s="322"/>
      <c r="AH142" s="323"/>
    </row>
    <row r="143" spans="1:34" s="8" customFormat="1" ht="15" customHeight="1">
      <c r="A143" s="146">
        <v>10</v>
      </c>
      <c r="B143" s="336" t="s">
        <v>61</v>
      </c>
      <c r="C143" s="337"/>
      <c r="D143" s="338"/>
      <c r="E143" s="131"/>
      <c r="F143" s="97" t="s">
        <v>12</v>
      </c>
      <c r="G143" s="101">
        <v>1</v>
      </c>
      <c r="H143" s="113">
        <v>20000</v>
      </c>
      <c r="I143" s="109">
        <f t="shared" si="43"/>
        <v>20000</v>
      </c>
      <c r="J143" s="131"/>
      <c r="K143" s="97" t="s">
        <v>12</v>
      </c>
      <c r="L143" s="101">
        <v>1</v>
      </c>
      <c r="M143" s="113">
        <v>60000</v>
      </c>
      <c r="N143" s="109">
        <f t="shared" si="41"/>
        <v>60000</v>
      </c>
      <c r="O143" s="131"/>
      <c r="P143" s="97" t="s">
        <v>12</v>
      </c>
      <c r="Q143" s="101">
        <v>1</v>
      </c>
      <c r="R143" s="113">
        <v>150000</v>
      </c>
      <c r="S143" s="109">
        <f t="shared" si="42"/>
        <v>150000</v>
      </c>
      <c r="T143" s="321"/>
      <c r="U143" s="322"/>
      <c r="V143" s="322"/>
      <c r="W143" s="322"/>
      <c r="X143" s="323"/>
      <c r="Y143" s="321"/>
      <c r="Z143" s="322"/>
      <c r="AA143" s="322"/>
      <c r="AB143" s="322"/>
      <c r="AC143" s="323"/>
      <c r="AD143" s="321"/>
      <c r="AE143" s="322"/>
      <c r="AF143" s="322"/>
      <c r="AG143" s="322"/>
      <c r="AH143" s="323"/>
    </row>
    <row r="144" spans="1:34" s="8" customFormat="1" ht="15" customHeight="1">
      <c r="A144" s="146"/>
      <c r="B144" s="207"/>
      <c r="C144" s="208"/>
      <c r="D144" s="209"/>
      <c r="E144" s="131"/>
      <c r="F144" s="97"/>
      <c r="G144" s="224"/>
      <c r="H144" s="113"/>
      <c r="I144" s="109"/>
      <c r="J144" s="131"/>
      <c r="K144" s="97"/>
      <c r="L144" s="224"/>
      <c r="M144" s="113"/>
      <c r="N144" s="109"/>
      <c r="O144" s="131"/>
      <c r="P144" s="97"/>
      <c r="Q144" s="224"/>
      <c r="R144" s="113"/>
      <c r="S144" s="109"/>
      <c r="T144" s="321"/>
      <c r="U144" s="322"/>
      <c r="V144" s="322"/>
      <c r="W144" s="322"/>
      <c r="X144" s="323"/>
      <c r="Y144" s="321"/>
      <c r="Z144" s="322"/>
      <c r="AA144" s="322"/>
      <c r="AB144" s="322"/>
      <c r="AC144" s="323"/>
      <c r="AD144" s="321"/>
      <c r="AE144" s="322"/>
      <c r="AF144" s="322"/>
      <c r="AG144" s="322"/>
      <c r="AH144" s="323"/>
    </row>
    <row r="145" spans="1:34" s="8" customFormat="1" ht="15" customHeight="1">
      <c r="A145" s="149"/>
      <c r="B145" s="360" t="s">
        <v>180</v>
      </c>
      <c r="C145" s="337"/>
      <c r="D145" s="338"/>
      <c r="E145" s="130"/>
      <c r="F145" s="95"/>
      <c r="G145" s="96"/>
      <c r="H145" s="112"/>
      <c r="I145" s="109"/>
      <c r="J145" s="130"/>
      <c r="K145" s="95"/>
      <c r="L145" s="96"/>
      <c r="M145" s="112"/>
      <c r="N145" s="109"/>
      <c r="O145" s="130"/>
      <c r="P145" s="95"/>
      <c r="Q145" s="96"/>
      <c r="R145" s="112"/>
      <c r="S145" s="109"/>
      <c r="T145" s="321"/>
      <c r="U145" s="322"/>
      <c r="V145" s="322"/>
      <c r="W145" s="322"/>
      <c r="X145" s="323"/>
      <c r="Y145" s="321"/>
      <c r="Z145" s="322"/>
      <c r="AA145" s="322"/>
      <c r="AB145" s="322"/>
      <c r="AC145" s="323"/>
      <c r="AD145" s="321"/>
      <c r="AE145" s="322"/>
      <c r="AF145" s="322"/>
      <c r="AG145" s="322"/>
      <c r="AH145" s="323"/>
    </row>
    <row r="146" spans="1:34" s="8" customFormat="1" ht="15" customHeight="1">
      <c r="A146" s="146">
        <v>1</v>
      </c>
      <c r="B146" s="361" t="s">
        <v>181</v>
      </c>
      <c r="C146" s="337"/>
      <c r="D146" s="338"/>
      <c r="E146" s="131"/>
      <c r="F146" s="97" t="s">
        <v>43</v>
      </c>
      <c r="G146" s="98">
        <v>2</v>
      </c>
      <c r="H146" s="113">
        <v>50</v>
      </c>
      <c r="I146" s="109">
        <f t="shared" ref="I146:I147" si="44">G146*H146</f>
        <v>100</v>
      </c>
      <c r="J146" s="131"/>
      <c r="K146" s="97" t="s">
        <v>43</v>
      </c>
      <c r="L146" s="98">
        <v>10</v>
      </c>
      <c r="M146" s="113">
        <v>60</v>
      </c>
      <c r="N146" s="109">
        <f t="shared" ref="N146:N148" si="45">L146*M146</f>
        <v>600</v>
      </c>
      <c r="O146" s="131"/>
      <c r="P146" s="97" t="s">
        <v>43</v>
      </c>
      <c r="Q146" s="98">
        <v>20</v>
      </c>
      <c r="R146" s="113">
        <v>60</v>
      </c>
      <c r="S146" s="109">
        <f t="shared" ref="S146:S148" si="46">Q146*R146</f>
        <v>1200</v>
      </c>
      <c r="T146" s="321"/>
      <c r="U146" s="322"/>
      <c r="V146" s="322"/>
      <c r="W146" s="322"/>
      <c r="X146" s="323"/>
      <c r="Y146" s="321"/>
      <c r="Z146" s="322"/>
      <c r="AA146" s="322"/>
      <c r="AB146" s="322"/>
      <c r="AC146" s="323"/>
      <c r="AD146" s="321"/>
      <c r="AE146" s="322"/>
      <c r="AF146" s="322"/>
      <c r="AG146" s="322"/>
      <c r="AH146" s="323"/>
    </row>
    <row r="147" spans="1:34" s="8" customFormat="1" ht="15" customHeight="1">
      <c r="A147" s="146">
        <v>2</v>
      </c>
      <c r="B147" s="361" t="s">
        <v>182</v>
      </c>
      <c r="C147" s="337"/>
      <c r="D147" s="338"/>
      <c r="E147" s="131"/>
      <c r="F147" s="97" t="s">
        <v>43</v>
      </c>
      <c r="G147" s="98">
        <v>2</v>
      </c>
      <c r="H147" s="113">
        <v>80</v>
      </c>
      <c r="I147" s="109">
        <f t="shared" si="44"/>
        <v>160</v>
      </c>
      <c r="J147" s="131"/>
      <c r="K147" s="97" t="s">
        <v>43</v>
      </c>
      <c r="L147" s="98">
        <v>6</v>
      </c>
      <c r="M147" s="113">
        <v>144</v>
      </c>
      <c r="N147" s="109">
        <f t="shared" si="45"/>
        <v>864</v>
      </c>
      <c r="O147" s="131"/>
      <c r="P147" s="97" t="s">
        <v>43</v>
      </c>
      <c r="Q147" s="98">
        <v>30</v>
      </c>
      <c r="R147" s="113">
        <v>50</v>
      </c>
      <c r="S147" s="109">
        <f t="shared" si="46"/>
        <v>1500</v>
      </c>
      <c r="T147" s="321"/>
      <c r="U147" s="322"/>
      <c r="V147" s="322"/>
      <c r="W147" s="322"/>
      <c r="X147" s="323"/>
      <c r="Y147" s="321"/>
      <c r="Z147" s="322"/>
      <c r="AA147" s="322"/>
      <c r="AB147" s="322"/>
      <c r="AC147" s="323"/>
      <c r="AD147" s="321"/>
      <c r="AE147" s="322"/>
      <c r="AF147" s="322"/>
      <c r="AG147" s="322"/>
      <c r="AH147" s="323"/>
    </row>
    <row r="148" spans="1:34" s="8" customFormat="1" ht="15" customHeight="1">
      <c r="A148" s="146">
        <v>3</v>
      </c>
      <c r="B148" s="361" t="s">
        <v>183</v>
      </c>
      <c r="C148" s="337"/>
      <c r="D148" s="338"/>
      <c r="E148" s="131"/>
      <c r="F148" s="97" t="s">
        <v>184</v>
      </c>
      <c r="G148" s="98">
        <v>1</v>
      </c>
      <c r="H148" s="222">
        <v>350</v>
      </c>
      <c r="I148" s="109">
        <f t="shared" ref="I148" si="47">G148*H148</f>
        <v>350</v>
      </c>
      <c r="J148" s="131"/>
      <c r="K148" s="97" t="s">
        <v>184</v>
      </c>
      <c r="L148" s="98">
        <v>2</v>
      </c>
      <c r="M148" s="113">
        <v>540</v>
      </c>
      <c r="N148" s="109">
        <f t="shared" si="45"/>
        <v>1080</v>
      </c>
      <c r="O148" s="131"/>
      <c r="P148" s="97" t="s">
        <v>184</v>
      </c>
      <c r="Q148" s="98">
        <v>40</v>
      </c>
      <c r="R148" s="113">
        <v>200</v>
      </c>
      <c r="S148" s="109">
        <f t="shared" si="46"/>
        <v>8000</v>
      </c>
      <c r="T148" s="321"/>
      <c r="U148" s="322"/>
      <c r="V148" s="322"/>
      <c r="W148" s="322"/>
      <c r="X148" s="323"/>
      <c r="Y148" s="321"/>
      <c r="Z148" s="322"/>
      <c r="AA148" s="322"/>
      <c r="AB148" s="322"/>
      <c r="AC148" s="323"/>
      <c r="AD148" s="321"/>
      <c r="AE148" s="322"/>
      <c r="AF148" s="322"/>
      <c r="AG148" s="322"/>
      <c r="AH148" s="323"/>
    </row>
    <row r="149" spans="1:34" s="8" customFormat="1" ht="15" customHeight="1">
      <c r="A149" s="150"/>
      <c r="B149" s="391" t="s">
        <v>47</v>
      </c>
      <c r="C149" s="392"/>
      <c r="D149" s="393"/>
      <c r="E149" s="128"/>
      <c r="F149" s="91"/>
      <c r="G149" s="92"/>
      <c r="H149" s="110"/>
      <c r="I149" s="114">
        <f>SUM(I134:I148)</f>
        <v>703580</v>
      </c>
      <c r="J149" s="128"/>
      <c r="K149" s="91"/>
      <c r="L149" s="92"/>
      <c r="M149" s="110"/>
      <c r="N149" s="114">
        <f>SUM(N134:N148)</f>
        <v>670074</v>
      </c>
      <c r="O149" s="128"/>
      <c r="P149" s="91"/>
      <c r="Q149" s="92"/>
      <c r="R149" s="110"/>
      <c r="S149" s="114">
        <f>SUM(S134:S148)</f>
        <v>1410075</v>
      </c>
      <c r="T149" s="321"/>
      <c r="U149" s="322"/>
      <c r="V149" s="322"/>
      <c r="W149" s="322"/>
      <c r="X149" s="323"/>
      <c r="Y149" s="321"/>
      <c r="Z149" s="322"/>
      <c r="AA149" s="322"/>
      <c r="AB149" s="322"/>
      <c r="AC149" s="323"/>
      <c r="AD149" s="321"/>
      <c r="AE149" s="322"/>
      <c r="AF149" s="322"/>
      <c r="AG149" s="322"/>
      <c r="AH149" s="323"/>
    </row>
    <row r="150" spans="1:34" s="8" customFormat="1" ht="15" customHeight="1">
      <c r="A150" s="150"/>
      <c r="B150" s="391"/>
      <c r="C150" s="395"/>
      <c r="D150" s="396"/>
      <c r="E150" s="128"/>
      <c r="F150" s="95"/>
      <c r="G150" s="96"/>
      <c r="H150" s="112"/>
      <c r="I150" s="115"/>
      <c r="J150" s="128"/>
      <c r="K150" s="95"/>
      <c r="L150" s="96"/>
      <c r="M150" s="112"/>
      <c r="N150" s="115"/>
      <c r="O150" s="128"/>
      <c r="P150" s="95"/>
      <c r="Q150" s="96"/>
      <c r="R150" s="112"/>
      <c r="S150" s="115"/>
      <c r="T150" s="321"/>
      <c r="U150" s="322"/>
      <c r="V150" s="322"/>
      <c r="W150" s="322"/>
      <c r="X150" s="323"/>
      <c r="Y150" s="321"/>
      <c r="Z150" s="322"/>
      <c r="AA150" s="322"/>
      <c r="AB150" s="322"/>
      <c r="AC150" s="323"/>
      <c r="AD150" s="321"/>
      <c r="AE150" s="322"/>
      <c r="AF150" s="322"/>
      <c r="AG150" s="322"/>
      <c r="AH150" s="323"/>
    </row>
    <row r="151" spans="1:34" s="8" customFormat="1" ht="15" customHeight="1">
      <c r="A151" s="149" t="s">
        <v>95</v>
      </c>
      <c r="B151" s="360" t="s">
        <v>144</v>
      </c>
      <c r="C151" s="337"/>
      <c r="D151" s="338"/>
      <c r="E151" s="130"/>
      <c r="F151" s="97"/>
      <c r="G151" s="96"/>
      <c r="H151" s="112"/>
      <c r="I151" s="109"/>
      <c r="J151" s="130"/>
      <c r="K151" s="97"/>
      <c r="L151" s="96"/>
      <c r="M151" s="112"/>
      <c r="N151" s="109"/>
      <c r="O151" s="130"/>
      <c r="P151" s="97"/>
      <c r="Q151" s="96"/>
      <c r="R151" s="112"/>
      <c r="S151" s="109"/>
      <c r="T151" s="321"/>
      <c r="U151" s="322"/>
      <c r="V151" s="322"/>
      <c r="W151" s="322"/>
      <c r="X151" s="323"/>
      <c r="Y151" s="321"/>
      <c r="Z151" s="322"/>
      <c r="AA151" s="322"/>
      <c r="AB151" s="322"/>
      <c r="AC151" s="323"/>
      <c r="AD151" s="321"/>
      <c r="AE151" s="322"/>
      <c r="AF151" s="322"/>
      <c r="AG151" s="322"/>
      <c r="AH151" s="323"/>
    </row>
    <row r="152" spans="1:34" s="8" customFormat="1" ht="15" customHeight="1">
      <c r="A152" s="146"/>
      <c r="B152" s="336" t="s">
        <v>92</v>
      </c>
      <c r="C152" s="337"/>
      <c r="D152" s="338"/>
      <c r="E152" s="184">
        <v>1</v>
      </c>
      <c r="F152" s="97" t="s">
        <v>10</v>
      </c>
      <c r="G152" s="185">
        <v>70</v>
      </c>
      <c r="H152" s="113">
        <v>2010</v>
      </c>
      <c r="I152" s="109">
        <f t="shared" ref="I152:I156" si="48">H152*G152*E152</f>
        <v>140700</v>
      </c>
      <c r="J152" s="184">
        <v>1</v>
      </c>
      <c r="K152" s="97" t="s">
        <v>10</v>
      </c>
      <c r="L152" s="185">
        <v>75</v>
      </c>
      <c r="M152" s="113">
        <v>2160</v>
      </c>
      <c r="N152" s="109">
        <f t="shared" ref="N152:N156" si="49">M152*L152*J152</f>
        <v>162000</v>
      </c>
      <c r="O152" s="184">
        <v>1</v>
      </c>
      <c r="P152" s="97" t="s">
        <v>10</v>
      </c>
      <c r="Q152" s="185">
        <v>30</v>
      </c>
      <c r="R152" s="113">
        <v>1700</v>
      </c>
      <c r="S152" s="109">
        <f t="shared" ref="S152:S156" si="50">R152*Q152*O152</f>
        <v>51000</v>
      </c>
      <c r="T152" s="321"/>
      <c r="U152" s="322"/>
      <c r="V152" s="322"/>
      <c r="W152" s="322"/>
      <c r="X152" s="323"/>
      <c r="Y152" s="321"/>
      <c r="Z152" s="322"/>
      <c r="AA152" s="322"/>
      <c r="AB152" s="322"/>
      <c r="AC152" s="323"/>
      <c r="AD152" s="321"/>
      <c r="AE152" s="322"/>
      <c r="AF152" s="322"/>
      <c r="AG152" s="322"/>
      <c r="AH152" s="323"/>
    </row>
    <row r="153" spans="1:34" s="8" customFormat="1" ht="15" customHeight="1">
      <c r="A153" s="146"/>
      <c r="B153" s="336" t="s">
        <v>93</v>
      </c>
      <c r="C153" s="337"/>
      <c r="D153" s="338"/>
      <c r="E153" s="184">
        <v>1</v>
      </c>
      <c r="F153" s="97" t="s">
        <v>10</v>
      </c>
      <c r="G153" s="185">
        <v>70</v>
      </c>
      <c r="H153" s="113">
        <v>2010</v>
      </c>
      <c r="I153" s="109">
        <f t="shared" si="48"/>
        <v>140700</v>
      </c>
      <c r="J153" s="184">
        <v>1</v>
      </c>
      <c r="K153" s="97" t="s">
        <v>10</v>
      </c>
      <c r="L153" s="185">
        <v>75</v>
      </c>
      <c r="M153" s="113">
        <v>1440</v>
      </c>
      <c r="N153" s="109">
        <f t="shared" si="49"/>
        <v>108000</v>
      </c>
      <c r="O153" s="184">
        <v>1</v>
      </c>
      <c r="P153" s="97" t="s">
        <v>10</v>
      </c>
      <c r="Q153" s="185">
        <v>30</v>
      </c>
      <c r="R153" s="113">
        <v>1500</v>
      </c>
      <c r="S153" s="109">
        <f t="shared" si="50"/>
        <v>45000</v>
      </c>
      <c r="T153" s="321"/>
      <c r="U153" s="322"/>
      <c r="V153" s="322"/>
      <c r="W153" s="322"/>
      <c r="X153" s="323"/>
      <c r="Y153" s="321"/>
      <c r="Z153" s="322"/>
      <c r="AA153" s="322"/>
      <c r="AB153" s="322"/>
      <c r="AC153" s="323"/>
      <c r="AD153" s="321"/>
      <c r="AE153" s="322"/>
      <c r="AF153" s="322"/>
      <c r="AG153" s="322"/>
      <c r="AH153" s="323"/>
    </row>
    <row r="154" spans="1:34" s="8" customFormat="1" ht="15" customHeight="1">
      <c r="A154" s="146"/>
      <c r="B154" s="173" t="s">
        <v>62</v>
      </c>
      <c r="C154" s="174"/>
      <c r="D154" s="175"/>
      <c r="E154" s="184">
        <v>6</v>
      </c>
      <c r="F154" s="97" t="s">
        <v>10</v>
      </c>
      <c r="G154" s="185">
        <v>70</v>
      </c>
      <c r="H154" s="113">
        <v>1800</v>
      </c>
      <c r="I154" s="109">
        <f t="shared" si="48"/>
        <v>756000</v>
      </c>
      <c r="J154" s="184">
        <v>6</v>
      </c>
      <c r="K154" s="97" t="s">
        <v>10</v>
      </c>
      <c r="L154" s="185">
        <v>75</v>
      </c>
      <c r="M154" s="113">
        <v>1260</v>
      </c>
      <c r="N154" s="109">
        <f t="shared" si="49"/>
        <v>567000</v>
      </c>
      <c r="O154" s="184">
        <v>3</v>
      </c>
      <c r="P154" s="97" t="s">
        <v>10</v>
      </c>
      <c r="Q154" s="185">
        <v>30</v>
      </c>
      <c r="R154" s="113">
        <v>1200</v>
      </c>
      <c r="S154" s="109">
        <f t="shared" si="50"/>
        <v>108000</v>
      </c>
      <c r="T154" s="321"/>
      <c r="U154" s="322"/>
      <c r="V154" s="322"/>
      <c r="W154" s="322"/>
      <c r="X154" s="323"/>
      <c r="Y154" s="321"/>
      <c r="Z154" s="322"/>
      <c r="AA154" s="322"/>
      <c r="AB154" s="322"/>
      <c r="AC154" s="323"/>
      <c r="AD154" s="321"/>
      <c r="AE154" s="322"/>
      <c r="AF154" s="322"/>
      <c r="AG154" s="322"/>
      <c r="AH154" s="323"/>
    </row>
    <row r="155" spans="1:34" s="8" customFormat="1" ht="15" customHeight="1">
      <c r="A155" s="146"/>
      <c r="B155" s="336" t="s">
        <v>63</v>
      </c>
      <c r="C155" s="337"/>
      <c r="D155" s="338"/>
      <c r="E155" s="184">
        <v>6</v>
      </c>
      <c r="F155" s="97" t="s">
        <v>10</v>
      </c>
      <c r="G155" s="185">
        <v>70</v>
      </c>
      <c r="H155" s="113">
        <v>1800</v>
      </c>
      <c r="I155" s="109">
        <f t="shared" si="48"/>
        <v>756000</v>
      </c>
      <c r="J155" s="184">
        <v>6</v>
      </c>
      <c r="K155" s="97" t="s">
        <v>10</v>
      </c>
      <c r="L155" s="185">
        <v>75</v>
      </c>
      <c r="M155" s="113">
        <v>1200</v>
      </c>
      <c r="N155" s="109">
        <f t="shared" si="49"/>
        <v>540000</v>
      </c>
      <c r="O155" s="184">
        <v>3</v>
      </c>
      <c r="P155" s="97" t="s">
        <v>10</v>
      </c>
      <c r="Q155" s="185">
        <v>30</v>
      </c>
      <c r="R155" s="113">
        <v>1200</v>
      </c>
      <c r="S155" s="109">
        <f t="shared" si="50"/>
        <v>108000</v>
      </c>
      <c r="T155" s="321"/>
      <c r="U155" s="322"/>
      <c r="V155" s="322"/>
      <c r="W155" s="322"/>
      <c r="X155" s="323"/>
      <c r="Y155" s="321"/>
      <c r="Z155" s="322"/>
      <c r="AA155" s="322"/>
      <c r="AB155" s="322"/>
      <c r="AC155" s="323"/>
      <c r="AD155" s="321"/>
      <c r="AE155" s="322"/>
      <c r="AF155" s="322"/>
      <c r="AG155" s="322"/>
      <c r="AH155" s="323"/>
    </row>
    <row r="156" spans="1:34" s="8" customFormat="1" ht="15" customHeight="1">
      <c r="A156" s="146"/>
      <c r="B156" s="394" t="s">
        <v>51</v>
      </c>
      <c r="C156" s="337"/>
      <c r="D156" s="337"/>
      <c r="E156" s="184">
        <v>16</v>
      </c>
      <c r="F156" s="97" t="s">
        <v>10</v>
      </c>
      <c r="G156" s="185">
        <v>70</v>
      </c>
      <c r="H156" s="113">
        <v>1100</v>
      </c>
      <c r="I156" s="109">
        <f t="shared" si="48"/>
        <v>1232000</v>
      </c>
      <c r="J156" s="184">
        <v>4</v>
      </c>
      <c r="K156" s="97" t="s">
        <v>10</v>
      </c>
      <c r="L156" s="185">
        <v>75</v>
      </c>
      <c r="M156" s="113">
        <v>1020</v>
      </c>
      <c r="N156" s="109">
        <f t="shared" si="49"/>
        <v>306000</v>
      </c>
      <c r="O156" s="184">
        <v>3</v>
      </c>
      <c r="P156" s="97" t="s">
        <v>10</v>
      </c>
      <c r="Q156" s="185">
        <v>30</v>
      </c>
      <c r="R156" s="113">
        <v>650</v>
      </c>
      <c r="S156" s="109">
        <f t="shared" si="50"/>
        <v>58500</v>
      </c>
      <c r="T156" s="321"/>
      <c r="U156" s="322"/>
      <c r="V156" s="322"/>
      <c r="W156" s="322"/>
      <c r="X156" s="323"/>
      <c r="Y156" s="321"/>
      <c r="Z156" s="322"/>
      <c r="AA156" s="322"/>
      <c r="AB156" s="322"/>
      <c r="AC156" s="323"/>
      <c r="AD156" s="321"/>
      <c r="AE156" s="322"/>
      <c r="AF156" s="322"/>
      <c r="AG156" s="322"/>
      <c r="AH156" s="323"/>
    </row>
    <row r="157" spans="1:34" s="8" customFormat="1" ht="15" customHeight="1">
      <c r="A157" s="146"/>
      <c r="B157" s="391" t="s">
        <v>47</v>
      </c>
      <c r="C157" s="392"/>
      <c r="D157" s="393"/>
      <c r="E157" s="152">
        <f>SUM(E152:E156)</f>
        <v>30</v>
      </c>
      <c r="F157" s="97"/>
      <c r="G157" s="96"/>
      <c r="H157" s="112"/>
      <c r="I157" s="114">
        <f>SUM(I152:I156)</f>
        <v>3025400</v>
      </c>
      <c r="J157" s="152">
        <f>SUM(J152:J156)</f>
        <v>18</v>
      </c>
      <c r="K157" s="97"/>
      <c r="L157" s="96"/>
      <c r="M157" s="112"/>
      <c r="N157" s="114">
        <f>SUM(N152:N156)</f>
        <v>1683000</v>
      </c>
      <c r="O157" s="152">
        <f>SUM(O152:O156)</f>
        <v>11</v>
      </c>
      <c r="P157" s="97"/>
      <c r="Q157" s="96"/>
      <c r="R157" s="112"/>
      <c r="S157" s="114">
        <f>SUM(S152:S156)</f>
        <v>370500</v>
      </c>
      <c r="T157" s="321"/>
      <c r="U157" s="322"/>
      <c r="V157" s="322"/>
      <c r="W157" s="322"/>
      <c r="X157" s="323"/>
      <c r="Y157" s="321"/>
      <c r="Z157" s="322"/>
      <c r="AA157" s="322"/>
      <c r="AB157" s="322"/>
      <c r="AC157" s="323"/>
      <c r="AD157" s="321"/>
      <c r="AE157" s="322"/>
      <c r="AF157" s="322"/>
      <c r="AG157" s="322"/>
      <c r="AH157" s="323"/>
    </row>
    <row r="158" spans="1:34" s="8" customFormat="1" ht="15" customHeight="1">
      <c r="A158" s="146"/>
      <c r="B158" s="176"/>
      <c r="C158" s="177"/>
      <c r="D158" s="178"/>
      <c r="E158" s="130"/>
      <c r="F158" s="97"/>
      <c r="G158" s="96"/>
      <c r="H158" s="112"/>
      <c r="I158" s="114"/>
      <c r="J158" s="130"/>
      <c r="K158" s="97"/>
      <c r="L158" s="96"/>
      <c r="M158" s="112"/>
      <c r="N158" s="114"/>
      <c r="O158" s="130"/>
      <c r="P158" s="97"/>
      <c r="Q158" s="96"/>
      <c r="R158" s="112"/>
      <c r="S158" s="114"/>
      <c r="T158" s="321"/>
      <c r="U158" s="322"/>
      <c r="V158" s="322"/>
      <c r="W158" s="322"/>
      <c r="X158" s="323"/>
      <c r="Y158" s="321"/>
      <c r="Z158" s="322"/>
      <c r="AA158" s="322"/>
      <c r="AB158" s="322"/>
      <c r="AC158" s="323"/>
      <c r="AD158" s="321"/>
      <c r="AE158" s="322"/>
      <c r="AF158" s="322"/>
      <c r="AG158" s="322"/>
      <c r="AH158" s="323"/>
    </row>
    <row r="159" spans="1:34" s="8" customFormat="1" ht="32.25" customHeight="1">
      <c r="A159" s="149" t="s">
        <v>106</v>
      </c>
      <c r="B159" s="362" t="s">
        <v>147</v>
      </c>
      <c r="C159" s="415"/>
      <c r="D159" s="416"/>
      <c r="E159" s="130"/>
      <c r="F159" s="97"/>
      <c r="G159" s="96"/>
      <c r="H159" s="112"/>
      <c r="I159" s="109"/>
      <c r="J159" s="130"/>
      <c r="K159" s="97"/>
      <c r="L159" s="96"/>
      <c r="M159" s="112"/>
      <c r="N159" s="109"/>
      <c r="O159" s="130"/>
      <c r="P159" s="97"/>
      <c r="Q159" s="96"/>
      <c r="R159" s="112"/>
      <c r="S159" s="109"/>
      <c r="T159" s="321"/>
      <c r="U159" s="322"/>
      <c r="V159" s="322"/>
      <c r="W159" s="322"/>
      <c r="X159" s="323"/>
      <c r="Y159" s="321"/>
      <c r="Z159" s="322"/>
      <c r="AA159" s="322"/>
      <c r="AB159" s="322"/>
      <c r="AC159" s="323"/>
      <c r="AD159" s="321"/>
      <c r="AE159" s="322"/>
      <c r="AF159" s="322"/>
      <c r="AG159" s="322"/>
      <c r="AH159" s="323"/>
    </row>
    <row r="160" spans="1:34" s="8" customFormat="1" ht="15" customHeight="1">
      <c r="A160" s="146"/>
      <c r="B160" s="336" t="s">
        <v>92</v>
      </c>
      <c r="C160" s="337"/>
      <c r="D160" s="338"/>
      <c r="E160" s="131">
        <v>1</v>
      </c>
      <c r="F160" s="97" t="s">
        <v>10</v>
      </c>
      <c r="G160" s="124">
        <v>10</v>
      </c>
      <c r="H160" s="113">
        <v>2600</v>
      </c>
      <c r="I160" s="109">
        <f>H160*G160*E160</f>
        <v>26000</v>
      </c>
      <c r="J160" s="131">
        <v>1</v>
      </c>
      <c r="K160" s="97" t="s">
        <v>10</v>
      </c>
      <c r="L160" s="124">
        <v>12</v>
      </c>
      <c r="M160" s="113">
        <v>3510</v>
      </c>
      <c r="N160" s="109">
        <f>M160*L160*J160</f>
        <v>42120</v>
      </c>
      <c r="O160" s="131">
        <v>2</v>
      </c>
      <c r="P160" s="97" t="s">
        <v>10</v>
      </c>
      <c r="Q160" s="124">
        <v>6</v>
      </c>
      <c r="R160" s="113">
        <v>2125</v>
      </c>
      <c r="S160" s="109">
        <f>R160*Q160*O160</f>
        <v>25500</v>
      </c>
      <c r="T160" s="321"/>
      <c r="U160" s="322"/>
      <c r="V160" s="322"/>
      <c r="W160" s="322"/>
      <c r="X160" s="323"/>
      <c r="Y160" s="321"/>
      <c r="Z160" s="322"/>
      <c r="AA160" s="322"/>
      <c r="AB160" s="322"/>
      <c r="AC160" s="323"/>
      <c r="AD160" s="321"/>
      <c r="AE160" s="322"/>
      <c r="AF160" s="322"/>
      <c r="AG160" s="322"/>
      <c r="AH160" s="323"/>
    </row>
    <row r="161" spans="1:34" s="8" customFormat="1" ht="15" customHeight="1">
      <c r="A161" s="146"/>
      <c r="B161" s="336" t="s">
        <v>94</v>
      </c>
      <c r="C161" s="337"/>
      <c r="D161" s="338"/>
      <c r="E161" s="131">
        <v>1</v>
      </c>
      <c r="F161" s="97" t="s">
        <v>10</v>
      </c>
      <c r="G161" s="124">
        <v>10</v>
      </c>
      <c r="H161" s="113">
        <v>2600</v>
      </c>
      <c r="I161" s="109">
        <f>H161*G161*E161</f>
        <v>26000</v>
      </c>
      <c r="J161" s="131">
        <v>1</v>
      </c>
      <c r="K161" s="97" t="s">
        <v>10</v>
      </c>
      <c r="L161" s="124">
        <v>12</v>
      </c>
      <c r="M161" s="113">
        <v>2340</v>
      </c>
      <c r="N161" s="109">
        <f>M161*L161*J161</f>
        <v>28080</v>
      </c>
      <c r="O161" s="131">
        <v>2</v>
      </c>
      <c r="P161" s="97" t="s">
        <v>10</v>
      </c>
      <c r="Q161" s="124">
        <v>6</v>
      </c>
      <c r="R161" s="113">
        <v>1875</v>
      </c>
      <c r="S161" s="109">
        <f>R161*Q161*O161</f>
        <v>22500</v>
      </c>
      <c r="T161" s="321"/>
      <c r="U161" s="322"/>
      <c r="V161" s="322"/>
      <c r="W161" s="322"/>
      <c r="X161" s="323"/>
      <c r="Y161" s="321"/>
      <c r="Z161" s="322"/>
      <c r="AA161" s="322"/>
      <c r="AB161" s="322"/>
      <c r="AC161" s="323"/>
      <c r="AD161" s="321"/>
      <c r="AE161" s="322"/>
      <c r="AF161" s="322"/>
      <c r="AG161" s="322"/>
      <c r="AH161" s="323"/>
    </row>
    <row r="162" spans="1:34" s="8" customFormat="1" ht="15" customHeight="1">
      <c r="A162" s="146"/>
      <c r="B162" s="336" t="s">
        <v>90</v>
      </c>
      <c r="C162" s="337"/>
      <c r="D162" s="338"/>
      <c r="E162" s="131">
        <v>1</v>
      </c>
      <c r="F162" s="97" t="s">
        <v>10</v>
      </c>
      <c r="G162" s="124">
        <v>10</v>
      </c>
      <c r="H162" s="113">
        <v>1900</v>
      </c>
      <c r="I162" s="109">
        <f t="shared" ref="I162:I163" si="51">H162*G162*E162</f>
        <v>19000</v>
      </c>
      <c r="J162" s="131">
        <v>1</v>
      </c>
      <c r="K162" s="97" t="s">
        <v>10</v>
      </c>
      <c r="L162" s="124">
        <v>12</v>
      </c>
      <c r="M162" s="113">
        <v>1950</v>
      </c>
      <c r="N162" s="109">
        <f t="shared" ref="N162:N163" si="52">M162*L162*J162</f>
        <v>23400</v>
      </c>
      <c r="O162" s="131">
        <v>2</v>
      </c>
      <c r="P162" s="97" t="s">
        <v>10</v>
      </c>
      <c r="Q162" s="124">
        <v>6</v>
      </c>
      <c r="R162" s="113">
        <v>1500</v>
      </c>
      <c r="S162" s="109">
        <f t="shared" ref="S162:S163" si="53">R162*Q162*O162</f>
        <v>18000</v>
      </c>
      <c r="T162" s="321"/>
      <c r="U162" s="322"/>
      <c r="V162" s="322"/>
      <c r="W162" s="322"/>
      <c r="X162" s="323"/>
      <c r="Y162" s="321"/>
      <c r="Z162" s="322"/>
      <c r="AA162" s="322"/>
      <c r="AB162" s="322"/>
      <c r="AC162" s="323"/>
      <c r="AD162" s="321"/>
      <c r="AE162" s="322"/>
      <c r="AF162" s="322"/>
      <c r="AG162" s="322"/>
      <c r="AH162" s="323"/>
    </row>
    <row r="163" spans="1:34" s="8" customFormat="1" ht="15" customHeight="1">
      <c r="A163" s="146"/>
      <c r="B163" s="336" t="s">
        <v>105</v>
      </c>
      <c r="C163" s="337"/>
      <c r="D163" s="338"/>
      <c r="E163" s="131">
        <v>1</v>
      </c>
      <c r="F163" s="97" t="s">
        <v>10</v>
      </c>
      <c r="G163" s="124">
        <v>10</v>
      </c>
      <c r="H163" s="113">
        <v>2500</v>
      </c>
      <c r="I163" s="109">
        <f t="shared" si="51"/>
        <v>25000</v>
      </c>
      <c r="J163" s="131">
        <v>2</v>
      </c>
      <c r="K163" s="97" t="s">
        <v>10</v>
      </c>
      <c r="L163" s="124">
        <v>12</v>
      </c>
      <c r="M163" s="113">
        <v>2145</v>
      </c>
      <c r="N163" s="109">
        <f t="shared" si="52"/>
        <v>51480</v>
      </c>
      <c r="O163" s="131">
        <v>2</v>
      </c>
      <c r="P163" s="97" t="s">
        <v>10</v>
      </c>
      <c r="Q163" s="124">
        <v>6</v>
      </c>
      <c r="R163" s="113">
        <v>1500</v>
      </c>
      <c r="S163" s="109">
        <f t="shared" si="53"/>
        <v>18000</v>
      </c>
      <c r="T163" s="321"/>
      <c r="U163" s="322"/>
      <c r="V163" s="322"/>
      <c r="W163" s="322"/>
      <c r="X163" s="323"/>
      <c r="Y163" s="321"/>
      <c r="Z163" s="322"/>
      <c r="AA163" s="322"/>
      <c r="AB163" s="322"/>
      <c r="AC163" s="323"/>
      <c r="AD163" s="321"/>
      <c r="AE163" s="322"/>
      <c r="AF163" s="322"/>
      <c r="AG163" s="322"/>
      <c r="AH163" s="323"/>
    </row>
    <row r="164" spans="1:34" s="8" customFormat="1" ht="15" customHeight="1">
      <c r="A164" s="146"/>
      <c r="B164" s="336" t="s">
        <v>62</v>
      </c>
      <c r="C164" s="337"/>
      <c r="D164" s="338"/>
      <c r="E164" s="131">
        <v>6</v>
      </c>
      <c r="F164" s="97" t="s">
        <v>10</v>
      </c>
      <c r="G164" s="124">
        <v>10</v>
      </c>
      <c r="H164" s="113">
        <v>2300</v>
      </c>
      <c r="I164" s="109">
        <f>H164*G164*E164</f>
        <v>138000</v>
      </c>
      <c r="J164" s="131">
        <v>2</v>
      </c>
      <c r="K164" s="97" t="s">
        <v>10</v>
      </c>
      <c r="L164" s="124">
        <v>12</v>
      </c>
      <c r="M164" s="113">
        <v>2047.5</v>
      </c>
      <c r="N164" s="109">
        <f>M164*L164*J164</f>
        <v>49140</v>
      </c>
      <c r="O164" s="131">
        <v>5</v>
      </c>
      <c r="P164" s="97" t="s">
        <v>10</v>
      </c>
      <c r="Q164" s="124">
        <v>6</v>
      </c>
      <c r="R164" s="113">
        <v>1500</v>
      </c>
      <c r="S164" s="109">
        <f>R164*Q164*O164</f>
        <v>45000</v>
      </c>
      <c r="T164" s="321"/>
      <c r="U164" s="322"/>
      <c r="V164" s="322"/>
      <c r="W164" s="322"/>
      <c r="X164" s="323"/>
      <c r="Y164" s="321"/>
      <c r="Z164" s="322"/>
      <c r="AA164" s="322"/>
      <c r="AB164" s="322"/>
      <c r="AC164" s="323"/>
      <c r="AD164" s="321"/>
      <c r="AE164" s="322"/>
      <c r="AF164" s="322"/>
      <c r="AG164" s="322"/>
      <c r="AH164" s="323"/>
    </row>
    <row r="165" spans="1:34" s="8" customFormat="1" ht="15" customHeight="1">
      <c r="A165" s="146"/>
      <c r="B165" s="336" t="s">
        <v>63</v>
      </c>
      <c r="C165" s="337"/>
      <c r="D165" s="338"/>
      <c r="E165" s="131">
        <v>6</v>
      </c>
      <c r="F165" s="97" t="s">
        <v>10</v>
      </c>
      <c r="G165" s="124">
        <v>10</v>
      </c>
      <c r="H165" s="113">
        <v>2300</v>
      </c>
      <c r="I165" s="109">
        <f t="shared" ref="I165" si="54">H165*G165*E165</f>
        <v>138000</v>
      </c>
      <c r="J165" s="131">
        <v>6</v>
      </c>
      <c r="K165" s="97" t="s">
        <v>10</v>
      </c>
      <c r="L165" s="124">
        <v>12</v>
      </c>
      <c r="M165" s="113">
        <v>1950</v>
      </c>
      <c r="N165" s="109">
        <f t="shared" ref="N165" si="55">M165*L165*J165</f>
        <v>140400</v>
      </c>
      <c r="O165" s="131">
        <v>5</v>
      </c>
      <c r="P165" s="97" t="s">
        <v>10</v>
      </c>
      <c r="Q165" s="124">
        <v>6</v>
      </c>
      <c r="R165" s="113">
        <v>1500</v>
      </c>
      <c r="S165" s="109">
        <f t="shared" ref="S165" si="56">R165*Q165*O165</f>
        <v>45000</v>
      </c>
      <c r="T165" s="321"/>
      <c r="U165" s="322"/>
      <c r="V165" s="322"/>
      <c r="W165" s="322"/>
      <c r="X165" s="323"/>
      <c r="Y165" s="321"/>
      <c r="Z165" s="322"/>
      <c r="AA165" s="322"/>
      <c r="AB165" s="322"/>
      <c r="AC165" s="323"/>
      <c r="AD165" s="321"/>
      <c r="AE165" s="322"/>
      <c r="AF165" s="322"/>
      <c r="AG165" s="322"/>
      <c r="AH165" s="323"/>
    </row>
    <row r="166" spans="1:34" s="8" customFormat="1" ht="15" customHeight="1">
      <c r="A166" s="146"/>
      <c r="B166" s="173"/>
      <c r="C166" s="179" t="s">
        <v>76</v>
      </c>
      <c r="D166" s="175"/>
      <c r="E166" s="131">
        <v>1</v>
      </c>
      <c r="F166" s="97" t="s">
        <v>10</v>
      </c>
      <c r="G166" s="124">
        <v>10</v>
      </c>
      <c r="H166" s="113">
        <v>1900</v>
      </c>
      <c r="I166" s="109">
        <f>H166*G166*E166</f>
        <v>19000</v>
      </c>
      <c r="J166" s="131">
        <v>1</v>
      </c>
      <c r="K166" s="97" t="s">
        <v>10</v>
      </c>
      <c r="L166" s="124">
        <v>12</v>
      </c>
      <c r="M166" s="113">
        <v>1755</v>
      </c>
      <c r="N166" s="109">
        <f>M166*L166*J166</f>
        <v>21060</v>
      </c>
      <c r="O166" s="131">
        <v>2</v>
      </c>
      <c r="P166" s="97" t="s">
        <v>10</v>
      </c>
      <c r="Q166" s="124">
        <v>6</v>
      </c>
      <c r="R166" s="113">
        <v>1500</v>
      </c>
      <c r="S166" s="109">
        <f>R166*Q166*O166</f>
        <v>18000</v>
      </c>
      <c r="T166" s="321"/>
      <c r="U166" s="322"/>
      <c r="V166" s="322"/>
      <c r="W166" s="322"/>
      <c r="X166" s="323"/>
      <c r="Y166" s="321"/>
      <c r="Z166" s="322"/>
      <c r="AA166" s="322"/>
      <c r="AB166" s="322"/>
      <c r="AC166" s="323"/>
      <c r="AD166" s="321"/>
      <c r="AE166" s="322"/>
      <c r="AF166" s="322"/>
      <c r="AG166" s="322"/>
      <c r="AH166" s="323"/>
    </row>
    <row r="167" spans="1:34" s="8" customFormat="1" ht="15" customHeight="1">
      <c r="A167" s="146"/>
      <c r="B167" s="336" t="s">
        <v>51</v>
      </c>
      <c r="C167" s="337"/>
      <c r="D167" s="338"/>
      <c r="E167" s="131">
        <v>16</v>
      </c>
      <c r="F167" s="97" t="s">
        <v>10</v>
      </c>
      <c r="G167" s="124">
        <v>10</v>
      </c>
      <c r="H167" s="113">
        <v>1800</v>
      </c>
      <c r="I167" s="109">
        <f t="shared" ref="I167" si="57">H167*G167*E167</f>
        <v>288000</v>
      </c>
      <c r="J167" s="131">
        <v>6</v>
      </c>
      <c r="K167" s="97" t="s">
        <v>10</v>
      </c>
      <c r="L167" s="124">
        <v>12</v>
      </c>
      <c r="M167" s="113">
        <v>1657.5</v>
      </c>
      <c r="N167" s="109">
        <f t="shared" ref="N167" si="58">M167*L167*J167</f>
        <v>119340</v>
      </c>
      <c r="O167" s="131">
        <v>10</v>
      </c>
      <c r="P167" s="97" t="s">
        <v>10</v>
      </c>
      <c r="Q167" s="124">
        <v>6</v>
      </c>
      <c r="R167" s="113">
        <v>815</v>
      </c>
      <c r="S167" s="109">
        <f t="shared" ref="S167" si="59">R167*Q167*O167</f>
        <v>48900</v>
      </c>
      <c r="T167" s="321"/>
      <c r="U167" s="322"/>
      <c r="V167" s="322"/>
      <c r="W167" s="322"/>
      <c r="X167" s="323"/>
      <c r="Y167" s="321"/>
      <c r="Z167" s="322"/>
      <c r="AA167" s="322"/>
      <c r="AB167" s="322"/>
      <c r="AC167" s="323"/>
      <c r="AD167" s="321"/>
      <c r="AE167" s="322"/>
      <c r="AF167" s="322"/>
      <c r="AG167" s="322"/>
      <c r="AH167" s="323"/>
    </row>
    <row r="168" spans="1:34" s="8" customFormat="1" ht="15" customHeight="1">
      <c r="A168" s="146"/>
      <c r="B168" s="391" t="s">
        <v>47</v>
      </c>
      <c r="C168" s="392"/>
      <c r="D168" s="393"/>
      <c r="E168" s="152">
        <f>SUM(E160:E167)</f>
        <v>33</v>
      </c>
      <c r="F168" s="97"/>
      <c r="G168" s="96"/>
      <c r="H168" s="112"/>
      <c r="I168" s="114">
        <f>SUM(I160:I167)</f>
        <v>679000</v>
      </c>
      <c r="J168" s="152">
        <f>SUM(J160:J167)</f>
        <v>20</v>
      </c>
      <c r="K168" s="97"/>
      <c r="L168" s="96"/>
      <c r="M168" s="112"/>
      <c r="N168" s="114">
        <f>SUM(N160:N167)</f>
        <v>475020</v>
      </c>
      <c r="O168" s="152">
        <f>SUM(O160:O167)</f>
        <v>30</v>
      </c>
      <c r="P168" s="97"/>
      <c r="Q168" s="96"/>
      <c r="R168" s="112"/>
      <c r="S168" s="114">
        <f>SUM(S160:S167)</f>
        <v>240900</v>
      </c>
      <c r="T168" s="321"/>
      <c r="U168" s="322"/>
      <c r="V168" s="322"/>
      <c r="W168" s="322"/>
      <c r="X168" s="323"/>
      <c r="Y168" s="321"/>
      <c r="Z168" s="322"/>
      <c r="AA168" s="322"/>
      <c r="AB168" s="322"/>
      <c r="AC168" s="323"/>
      <c r="AD168" s="321"/>
      <c r="AE168" s="322"/>
      <c r="AF168" s="322"/>
      <c r="AG168" s="322"/>
      <c r="AH168" s="323"/>
    </row>
    <row r="169" spans="1:34" s="8" customFormat="1" ht="15" customHeight="1">
      <c r="A169" s="146"/>
      <c r="B169" s="176"/>
      <c r="C169" s="177"/>
      <c r="D169" s="178"/>
      <c r="E169" s="152"/>
      <c r="F169" s="97"/>
      <c r="G169" s="96"/>
      <c r="H169" s="112"/>
      <c r="I169" s="114"/>
      <c r="J169" s="152"/>
      <c r="K169" s="97"/>
      <c r="L169" s="96"/>
      <c r="M169" s="112"/>
      <c r="N169" s="114"/>
      <c r="O169" s="152"/>
      <c r="P169" s="97"/>
      <c r="Q169" s="96"/>
      <c r="R169" s="112"/>
      <c r="S169" s="114"/>
      <c r="T169" s="321"/>
      <c r="U169" s="322"/>
      <c r="V169" s="322"/>
      <c r="W169" s="322"/>
      <c r="X169" s="323"/>
      <c r="Y169" s="321"/>
      <c r="Z169" s="322"/>
      <c r="AA169" s="322"/>
      <c r="AB169" s="322"/>
      <c r="AC169" s="323"/>
      <c r="AD169" s="321"/>
      <c r="AE169" s="322"/>
      <c r="AF169" s="322"/>
      <c r="AG169" s="322"/>
      <c r="AH169" s="323"/>
    </row>
    <row r="170" spans="1:34" s="8" customFormat="1">
      <c r="A170" s="149" t="s">
        <v>136</v>
      </c>
      <c r="B170" s="362" t="s">
        <v>145</v>
      </c>
      <c r="C170" s="415"/>
      <c r="D170" s="416"/>
      <c r="E170" s="130"/>
      <c r="F170" s="97"/>
      <c r="G170" s="96"/>
      <c r="H170" s="112"/>
      <c r="I170" s="109"/>
      <c r="J170" s="130"/>
      <c r="K170" s="97"/>
      <c r="L170" s="96"/>
      <c r="M170" s="112"/>
      <c r="N170" s="109"/>
      <c r="O170" s="130"/>
      <c r="P170" s="97"/>
      <c r="Q170" s="96"/>
      <c r="R170" s="112"/>
      <c r="S170" s="109"/>
      <c r="T170" s="321"/>
      <c r="U170" s="322"/>
      <c r="V170" s="322"/>
      <c r="W170" s="322"/>
      <c r="X170" s="323"/>
      <c r="Y170" s="321"/>
      <c r="Z170" s="322"/>
      <c r="AA170" s="322"/>
      <c r="AB170" s="322"/>
      <c r="AC170" s="323"/>
      <c r="AD170" s="321"/>
      <c r="AE170" s="322"/>
      <c r="AF170" s="322"/>
      <c r="AG170" s="322"/>
      <c r="AH170" s="323"/>
    </row>
    <row r="171" spans="1:34" s="8" customFormat="1" ht="15" customHeight="1">
      <c r="A171" s="146"/>
      <c r="B171" s="336" t="s">
        <v>92</v>
      </c>
      <c r="C171" s="337"/>
      <c r="D171" s="338"/>
      <c r="E171" s="131">
        <v>1</v>
      </c>
      <c r="F171" s="97" t="s">
        <v>10</v>
      </c>
      <c r="G171" s="124">
        <v>21</v>
      </c>
      <c r="H171" s="113">
        <v>2600</v>
      </c>
      <c r="I171" s="109">
        <f>H171*G171*E171</f>
        <v>54600</v>
      </c>
      <c r="J171" s="131">
        <v>1</v>
      </c>
      <c r="K171" s="97" t="s">
        <v>10</v>
      </c>
      <c r="L171" s="124">
        <v>21</v>
      </c>
      <c r="M171" s="113">
        <v>7020</v>
      </c>
      <c r="N171" s="109">
        <f>M171*L171*J171</f>
        <v>147420</v>
      </c>
      <c r="O171" s="131">
        <v>2</v>
      </c>
      <c r="P171" s="97" t="s">
        <v>10</v>
      </c>
      <c r="Q171" s="124">
        <v>12</v>
      </c>
      <c r="R171" s="113">
        <v>2125</v>
      </c>
      <c r="S171" s="109">
        <f>R171*Q171*O171</f>
        <v>51000</v>
      </c>
      <c r="T171" s="321"/>
      <c r="U171" s="322"/>
      <c r="V171" s="322"/>
      <c r="W171" s="322"/>
      <c r="X171" s="323"/>
      <c r="Y171" s="321"/>
      <c r="Z171" s="322"/>
      <c r="AA171" s="322"/>
      <c r="AB171" s="322"/>
      <c r="AC171" s="323"/>
      <c r="AD171" s="321"/>
      <c r="AE171" s="322"/>
      <c r="AF171" s="322"/>
      <c r="AG171" s="322"/>
      <c r="AH171" s="323"/>
    </row>
    <row r="172" spans="1:34" s="8" customFormat="1" ht="15" customHeight="1">
      <c r="A172" s="146"/>
      <c r="B172" s="336" t="s">
        <v>94</v>
      </c>
      <c r="C172" s="337"/>
      <c r="D172" s="338"/>
      <c r="E172" s="131">
        <v>1</v>
      </c>
      <c r="F172" s="97" t="s">
        <v>10</v>
      </c>
      <c r="G172" s="124">
        <v>21</v>
      </c>
      <c r="H172" s="113">
        <v>2600</v>
      </c>
      <c r="I172" s="109">
        <f>H172*G172*E172</f>
        <v>54600</v>
      </c>
      <c r="J172" s="131">
        <v>1</v>
      </c>
      <c r="K172" s="97" t="s">
        <v>10</v>
      </c>
      <c r="L172" s="124">
        <v>21</v>
      </c>
      <c r="M172" s="113">
        <v>4680</v>
      </c>
      <c r="N172" s="109">
        <f>M172*L172*J172</f>
        <v>98280</v>
      </c>
      <c r="O172" s="131">
        <v>2</v>
      </c>
      <c r="P172" s="97" t="s">
        <v>10</v>
      </c>
      <c r="Q172" s="124">
        <v>12</v>
      </c>
      <c r="R172" s="113">
        <v>1875</v>
      </c>
      <c r="S172" s="109">
        <f>R172*Q172*O172</f>
        <v>45000</v>
      </c>
      <c r="T172" s="321"/>
      <c r="U172" s="322"/>
      <c r="V172" s="322"/>
      <c r="W172" s="322"/>
      <c r="X172" s="323"/>
      <c r="Y172" s="321"/>
      <c r="Z172" s="322"/>
      <c r="AA172" s="322"/>
      <c r="AB172" s="322"/>
      <c r="AC172" s="323"/>
      <c r="AD172" s="321"/>
      <c r="AE172" s="322"/>
      <c r="AF172" s="322"/>
      <c r="AG172" s="322"/>
      <c r="AH172" s="323"/>
    </row>
    <row r="173" spans="1:34" s="8" customFormat="1" ht="15" customHeight="1">
      <c r="A173" s="146"/>
      <c r="B173" s="336" t="s">
        <v>90</v>
      </c>
      <c r="C173" s="337"/>
      <c r="D173" s="338"/>
      <c r="E173" s="131">
        <v>1</v>
      </c>
      <c r="F173" s="97" t="s">
        <v>10</v>
      </c>
      <c r="G173" s="124">
        <v>21</v>
      </c>
      <c r="H173" s="113">
        <v>1900</v>
      </c>
      <c r="I173" s="109">
        <f t="shared" ref="I173:I174" si="60">H173*G173*E173</f>
        <v>39900</v>
      </c>
      <c r="J173" s="131">
        <v>2</v>
      </c>
      <c r="K173" s="97" t="s">
        <v>10</v>
      </c>
      <c r="L173" s="124">
        <v>21</v>
      </c>
      <c r="M173" s="113">
        <v>3900</v>
      </c>
      <c r="N173" s="109">
        <f t="shared" ref="N173:N174" si="61">M173*L173*J173</f>
        <v>163800</v>
      </c>
      <c r="O173" s="131">
        <v>2</v>
      </c>
      <c r="P173" s="97" t="s">
        <v>10</v>
      </c>
      <c r="Q173" s="124">
        <v>12</v>
      </c>
      <c r="R173" s="113">
        <v>1500</v>
      </c>
      <c r="S173" s="109">
        <f t="shared" ref="S173:S174" si="62">R173*Q173*O173</f>
        <v>36000</v>
      </c>
      <c r="T173" s="321"/>
      <c r="U173" s="322"/>
      <c r="V173" s="322"/>
      <c r="W173" s="322"/>
      <c r="X173" s="323"/>
      <c r="Y173" s="321"/>
      <c r="Z173" s="322"/>
      <c r="AA173" s="322"/>
      <c r="AB173" s="322"/>
      <c r="AC173" s="323"/>
      <c r="AD173" s="321"/>
      <c r="AE173" s="322"/>
      <c r="AF173" s="322"/>
      <c r="AG173" s="322"/>
      <c r="AH173" s="323"/>
    </row>
    <row r="174" spans="1:34" s="8" customFormat="1" ht="15" customHeight="1">
      <c r="A174" s="146"/>
      <c r="B174" s="336" t="s">
        <v>105</v>
      </c>
      <c r="C174" s="337"/>
      <c r="D174" s="338"/>
      <c r="E174" s="131">
        <v>1</v>
      </c>
      <c r="F174" s="97" t="s">
        <v>10</v>
      </c>
      <c r="G174" s="124">
        <v>21</v>
      </c>
      <c r="H174" s="113">
        <v>2500</v>
      </c>
      <c r="I174" s="109">
        <f t="shared" si="60"/>
        <v>52500</v>
      </c>
      <c r="J174" s="131">
        <v>2</v>
      </c>
      <c r="K174" s="97" t="s">
        <v>10</v>
      </c>
      <c r="L174" s="124">
        <v>21</v>
      </c>
      <c r="M174" s="113">
        <v>4290</v>
      </c>
      <c r="N174" s="109">
        <f t="shared" si="61"/>
        <v>180180</v>
      </c>
      <c r="O174" s="131">
        <v>2</v>
      </c>
      <c r="P174" s="97" t="s">
        <v>10</v>
      </c>
      <c r="Q174" s="124">
        <v>12</v>
      </c>
      <c r="R174" s="113">
        <v>1500</v>
      </c>
      <c r="S174" s="109">
        <f t="shared" si="62"/>
        <v>36000</v>
      </c>
      <c r="T174" s="321"/>
      <c r="U174" s="322"/>
      <c r="V174" s="322"/>
      <c r="W174" s="322"/>
      <c r="X174" s="323"/>
      <c r="Y174" s="321"/>
      <c r="Z174" s="322"/>
      <c r="AA174" s="322"/>
      <c r="AB174" s="322"/>
      <c r="AC174" s="323"/>
      <c r="AD174" s="321"/>
      <c r="AE174" s="322"/>
      <c r="AF174" s="322"/>
      <c r="AG174" s="322"/>
      <c r="AH174" s="323"/>
    </row>
    <row r="175" spans="1:34" s="8" customFormat="1" ht="15" customHeight="1">
      <c r="A175" s="146"/>
      <c r="B175" s="336" t="s">
        <v>62</v>
      </c>
      <c r="C175" s="337"/>
      <c r="D175" s="338"/>
      <c r="E175" s="131">
        <v>3</v>
      </c>
      <c r="F175" s="97" t="s">
        <v>10</v>
      </c>
      <c r="G175" s="124">
        <v>21</v>
      </c>
      <c r="H175" s="113">
        <v>2300</v>
      </c>
      <c r="I175" s="109">
        <f>H175*G175*E175</f>
        <v>144900</v>
      </c>
      <c r="J175" s="131">
        <v>4</v>
      </c>
      <c r="K175" s="97" t="s">
        <v>10</v>
      </c>
      <c r="L175" s="124">
        <v>21</v>
      </c>
      <c r="M175" s="113">
        <v>3900</v>
      </c>
      <c r="N175" s="109">
        <f>M175*L175*J175</f>
        <v>327600</v>
      </c>
      <c r="O175" s="131">
        <v>5</v>
      </c>
      <c r="P175" s="97" t="s">
        <v>10</v>
      </c>
      <c r="Q175" s="124">
        <v>12</v>
      </c>
      <c r="R175" s="113">
        <v>1500</v>
      </c>
      <c r="S175" s="109">
        <f>R175*Q175*O175</f>
        <v>90000</v>
      </c>
      <c r="T175" s="321"/>
      <c r="U175" s="322"/>
      <c r="V175" s="322"/>
      <c r="W175" s="322"/>
      <c r="X175" s="323"/>
      <c r="Y175" s="321"/>
      <c r="Z175" s="322"/>
      <c r="AA175" s="322"/>
      <c r="AB175" s="322"/>
      <c r="AC175" s="323"/>
      <c r="AD175" s="321"/>
      <c r="AE175" s="322"/>
      <c r="AF175" s="322"/>
      <c r="AG175" s="322"/>
      <c r="AH175" s="323"/>
    </row>
    <row r="176" spans="1:34" s="8" customFormat="1" ht="15" customHeight="1">
      <c r="A176" s="146"/>
      <c r="B176" s="336" t="s">
        <v>63</v>
      </c>
      <c r="C176" s="337"/>
      <c r="D176" s="338"/>
      <c r="E176" s="131">
        <v>3</v>
      </c>
      <c r="F176" s="97" t="s">
        <v>10</v>
      </c>
      <c r="G176" s="124">
        <v>21</v>
      </c>
      <c r="H176" s="113">
        <v>2300</v>
      </c>
      <c r="I176" s="109">
        <f t="shared" ref="I176" si="63">H176*G176*E176</f>
        <v>144900</v>
      </c>
      <c r="J176" s="131">
        <v>4</v>
      </c>
      <c r="K176" s="97" t="s">
        <v>10</v>
      </c>
      <c r="L176" s="124">
        <v>21</v>
      </c>
      <c r="M176" s="113">
        <v>3705</v>
      </c>
      <c r="N176" s="109">
        <f t="shared" ref="N176" si="64">M176*L176*J176</f>
        <v>311220</v>
      </c>
      <c r="O176" s="131">
        <v>5</v>
      </c>
      <c r="P176" s="97" t="s">
        <v>10</v>
      </c>
      <c r="Q176" s="124">
        <v>12</v>
      </c>
      <c r="R176" s="113">
        <v>1500</v>
      </c>
      <c r="S176" s="109">
        <f t="shared" ref="S176" si="65">R176*Q176*O176</f>
        <v>90000</v>
      </c>
      <c r="T176" s="321"/>
      <c r="U176" s="322"/>
      <c r="V176" s="322"/>
      <c r="W176" s="322"/>
      <c r="X176" s="323"/>
      <c r="Y176" s="321"/>
      <c r="Z176" s="322"/>
      <c r="AA176" s="322"/>
      <c r="AB176" s="322"/>
      <c r="AC176" s="323"/>
      <c r="AD176" s="321"/>
      <c r="AE176" s="322"/>
      <c r="AF176" s="322"/>
      <c r="AG176" s="322"/>
      <c r="AH176" s="323"/>
    </row>
    <row r="177" spans="1:34" s="8" customFormat="1" ht="15" customHeight="1">
      <c r="A177" s="146"/>
      <c r="B177" s="197"/>
      <c r="C177" s="193" t="s">
        <v>76</v>
      </c>
      <c r="D177" s="192"/>
      <c r="E177" s="131">
        <v>1</v>
      </c>
      <c r="F177" s="97" t="s">
        <v>10</v>
      </c>
      <c r="G177" s="124">
        <v>21</v>
      </c>
      <c r="H177" s="113">
        <v>1900</v>
      </c>
      <c r="I177" s="109">
        <f>H177*G177*E177</f>
        <v>39900</v>
      </c>
      <c r="J177" s="131">
        <v>1</v>
      </c>
      <c r="K177" s="97" t="s">
        <v>10</v>
      </c>
      <c r="L177" s="124">
        <v>21</v>
      </c>
      <c r="M177" s="113">
        <v>3510</v>
      </c>
      <c r="N177" s="109">
        <f>M177*L177*J177</f>
        <v>73710</v>
      </c>
      <c r="O177" s="131">
        <v>2</v>
      </c>
      <c r="P177" s="97" t="s">
        <v>10</v>
      </c>
      <c r="Q177" s="124">
        <v>12</v>
      </c>
      <c r="R177" s="113">
        <v>1500</v>
      </c>
      <c r="S177" s="109">
        <f>R177*Q177*O177</f>
        <v>36000</v>
      </c>
      <c r="T177" s="321"/>
      <c r="U177" s="322"/>
      <c r="V177" s="322"/>
      <c r="W177" s="322"/>
      <c r="X177" s="323"/>
      <c r="Y177" s="321"/>
      <c r="Z177" s="322"/>
      <c r="AA177" s="322"/>
      <c r="AB177" s="322"/>
      <c r="AC177" s="323"/>
      <c r="AD177" s="321"/>
      <c r="AE177" s="322"/>
      <c r="AF177" s="322"/>
      <c r="AG177" s="322"/>
      <c r="AH177" s="323"/>
    </row>
    <row r="178" spans="1:34" s="8" customFormat="1" ht="15" customHeight="1">
      <c r="A178" s="146"/>
      <c r="B178" s="336" t="s">
        <v>51</v>
      </c>
      <c r="C178" s="337"/>
      <c r="D178" s="338"/>
      <c r="E178" s="131">
        <v>12</v>
      </c>
      <c r="F178" s="97" t="s">
        <v>10</v>
      </c>
      <c r="G178" s="124">
        <v>21</v>
      </c>
      <c r="H178" s="113">
        <v>1800</v>
      </c>
      <c r="I178" s="109">
        <f t="shared" ref="I178" si="66">H178*G178*E178</f>
        <v>453600</v>
      </c>
      <c r="J178" s="131">
        <v>6</v>
      </c>
      <c r="K178" s="97" t="s">
        <v>10</v>
      </c>
      <c r="L178" s="124">
        <v>21</v>
      </c>
      <c r="M178" s="113">
        <v>3315</v>
      </c>
      <c r="N178" s="109">
        <f t="shared" ref="N178" si="67">M178*L178*J178</f>
        <v>417690</v>
      </c>
      <c r="O178" s="131">
        <v>10</v>
      </c>
      <c r="P178" s="97" t="s">
        <v>10</v>
      </c>
      <c r="Q178" s="124">
        <v>12</v>
      </c>
      <c r="R178" s="113">
        <v>815</v>
      </c>
      <c r="S178" s="109">
        <f t="shared" ref="S178" si="68">R178*Q178*O178</f>
        <v>97800</v>
      </c>
      <c r="T178" s="321"/>
      <c r="U178" s="322"/>
      <c r="V178" s="322"/>
      <c r="W178" s="322"/>
      <c r="X178" s="323"/>
      <c r="Y178" s="321"/>
      <c r="Z178" s="322"/>
      <c r="AA178" s="322"/>
      <c r="AB178" s="322"/>
      <c r="AC178" s="323"/>
      <c r="AD178" s="321"/>
      <c r="AE178" s="322"/>
      <c r="AF178" s="322"/>
      <c r="AG178" s="322"/>
      <c r="AH178" s="323"/>
    </row>
    <row r="179" spans="1:34" s="8" customFormat="1" ht="15" customHeight="1">
      <c r="A179" s="146"/>
      <c r="B179" s="391" t="s">
        <v>47</v>
      </c>
      <c r="C179" s="392"/>
      <c r="D179" s="393"/>
      <c r="E179" s="152">
        <f>SUM(E171:E178)</f>
        <v>23</v>
      </c>
      <c r="F179" s="97"/>
      <c r="G179" s="96"/>
      <c r="H179" s="112"/>
      <c r="I179" s="114">
        <f>SUM(I171:I178)</f>
        <v>984900</v>
      </c>
      <c r="J179" s="152">
        <f>SUM(J171:J178)</f>
        <v>21</v>
      </c>
      <c r="K179" s="97"/>
      <c r="L179" s="96"/>
      <c r="M179" s="112"/>
      <c r="N179" s="114">
        <f>SUM(N171:N178)</f>
        <v>1719900</v>
      </c>
      <c r="O179" s="152">
        <f>SUM(O171:O178)</f>
        <v>30</v>
      </c>
      <c r="P179" s="97"/>
      <c r="Q179" s="96"/>
      <c r="R179" s="112"/>
      <c r="S179" s="114">
        <f>SUM(S171:S178)</f>
        <v>481800</v>
      </c>
      <c r="T179" s="321"/>
      <c r="U179" s="322"/>
      <c r="V179" s="322"/>
      <c r="W179" s="322"/>
      <c r="X179" s="323"/>
      <c r="Y179" s="321"/>
      <c r="Z179" s="322"/>
      <c r="AA179" s="322"/>
      <c r="AB179" s="322"/>
      <c r="AC179" s="323"/>
      <c r="AD179" s="321"/>
      <c r="AE179" s="322"/>
      <c r="AF179" s="322"/>
      <c r="AG179" s="322"/>
      <c r="AH179" s="323"/>
    </row>
    <row r="180" spans="1:34" s="8" customFormat="1" ht="15" customHeight="1">
      <c r="A180" s="146"/>
      <c r="B180" s="194"/>
      <c r="C180" s="195"/>
      <c r="D180" s="196"/>
      <c r="E180" s="152"/>
      <c r="F180" s="97"/>
      <c r="G180" s="96"/>
      <c r="H180" s="112"/>
      <c r="I180" s="114"/>
      <c r="J180" s="152"/>
      <c r="K180" s="97"/>
      <c r="L180" s="96"/>
      <c r="M180" s="112"/>
      <c r="N180" s="114"/>
      <c r="O180" s="152"/>
      <c r="P180" s="97"/>
      <c r="Q180" s="96"/>
      <c r="R180" s="112"/>
      <c r="S180" s="114"/>
      <c r="T180" s="321"/>
      <c r="U180" s="322"/>
      <c r="V180" s="322"/>
      <c r="W180" s="322"/>
      <c r="X180" s="323"/>
      <c r="Y180" s="321"/>
      <c r="Z180" s="322"/>
      <c r="AA180" s="322"/>
      <c r="AB180" s="322"/>
      <c r="AC180" s="323"/>
      <c r="AD180" s="321"/>
      <c r="AE180" s="322"/>
      <c r="AF180" s="322"/>
      <c r="AG180" s="322"/>
      <c r="AH180" s="323"/>
    </row>
    <row r="181" spans="1:34" s="8" customFormat="1">
      <c r="A181" s="149" t="s">
        <v>139</v>
      </c>
      <c r="B181" s="362" t="s">
        <v>146</v>
      </c>
      <c r="C181" s="415"/>
      <c r="D181" s="416"/>
      <c r="E181" s="130"/>
      <c r="F181" s="97"/>
      <c r="G181" s="96"/>
      <c r="H181" s="112"/>
      <c r="I181" s="109"/>
      <c r="J181" s="130"/>
      <c r="K181" s="97"/>
      <c r="L181" s="96"/>
      <c r="M181" s="112"/>
      <c r="N181" s="109"/>
      <c r="O181" s="130"/>
      <c r="P181" s="97"/>
      <c r="Q181" s="96"/>
      <c r="R181" s="112"/>
      <c r="S181" s="109"/>
      <c r="T181" s="321"/>
      <c r="U181" s="322"/>
      <c r="V181" s="322"/>
      <c r="W181" s="322"/>
      <c r="X181" s="323"/>
      <c r="Y181" s="321"/>
      <c r="Z181" s="322"/>
      <c r="AA181" s="322"/>
      <c r="AB181" s="322"/>
      <c r="AC181" s="323"/>
      <c r="AD181" s="321"/>
      <c r="AE181" s="322"/>
      <c r="AF181" s="322"/>
      <c r="AG181" s="322"/>
      <c r="AH181" s="323"/>
    </row>
    <row r="182" spans="1:34" s="8" customFormat="1" ht="15" customHeight="1">
      <c r="A182" s="146"/>
      <c r="B182" s="336" t="s">
        <v>92</v>
      </c>
      <c r="C182" s="337"/>
      <c r="D182" s="338"/>
      <c r="E182" s="131">
        <v>1</v>
      </c>
      <c r="F182" s="97" t="s">
        <v>10</v>
      </c>
      <c r="G182" s="124">
        <v>21</v>
      </c>
      <c r="H182" s="113">
        <v>2600</v>
      </c>
      <c r="I182" s="109">
        <f>H182*G182*E182</f>
        <v>54600</v>
      </c>
      <c r="J182" s="131">
        <v>1</v>
      </c>
      <c r="K182" s="97" t="s">
        <v>10</v>
      </c>
      <c r="L182" s="124">
        <v>21</v>
      </c>
      <c r="M182" s="113">
        <v>5850</v>
      </c>
      <c r="N182" s="109">
        <f>M182*L182*J182</f>
        <v>122850</v>
      </c>
      <c r="O182" s="131">
        <v>3</v>
      </c>
      <c r="P182" s="97" t="s">
        <v>10</v>
      </c>
      <c r="Q182" s="124">
        <v>12</v>
      </c>
      <c r="R182" s="113">
        <v>2125</v>
      </c>
      <c r="S182" s="109">
        <f>R182*Q182*O182</f>
        <v>76500</v>
      </c>
      <c r="T182" s="321"/>
      <c r="U182" s="322"/>
      <c r="V182" s="322"/>
      <c r="W182" s="322"/>
      <c r="X182" s="323"/>
      <c r="Y182" s="321"/>
      <c r="Z182" s="322"/>
      <c r="AA182" s="322"/>
      <c r="AB182" s="322"/>
      <c r="AC182" s="323"/>
      <c r="AD182" s="321"/>
      <c r="AE182" s="322"/>
      <c r="AF182" s="322"/>
      <c r="AG182" s="322"/>
      <c r="AH182" s="323"/>
    </row>
    <row r="183" spans="1:34" s="8" customFormat="1" ht="15" customHeight="1">
      <c r="A183" s="146"/>
      <c r="B183" s="336" t="s">
        <v>94</v>
      </c>
      <c r="C183" s="337"/>
      <c r="D183" s="338"/>
      <c r="E183" s="131">
        <v>1</v>
      </c>
      <c r="F183" s="97" t="s">
        <v>10</v>
      </c>
      <c r="G183" s="124">
        <v>21</v>
      </c>
      <c r="H183" s="113">
        <v>2600</v>
      </c>
      <c r="I183" s="109">
        <f>H183*G183*E183</f>
        <v>54600</v>
      </c>
      <c r="J183" s="131">
        <v>1</v>
      </c>
      <c r="K183" s="97" t="s">
        <v>10</v>
      </c>
      <c r="L183" s="124">
        <v>21</v>
      </c>
      <c r="M183" s="113">
        <v>4680</v>
      </c>
      <c r="N183" s="109">
        <f>M183*L183*J183</f>
        <v>98280</v>
      </c>
      <c r="O183" s="131">
        <v>3</v>
      </c>
      <c r="P183" s="97" t="s">
        <v>10</v>
      </c>
      <c r="Q183" s="124">
        <v>12</v>
      </c>
      <c r="R183" s="113">
        <v>1875</v>
      </c>
      <c r="S183" s="109">
        <f>R183*Q183*O183</f>
        <v>67500</v>
      </c>
      <c r="T183" s="321"/>
      <c r="U183" s="322"/>
      <c r="V183" s="322"/>
      <c r="W183" s="322"/>
      <c r="X183" s="323"/>
      <c r="Y183" s="321"/>
      <c r="Z183" s="322"/>
      <c r="AA183" s="322"/>
      <c r="AB183" s="322"/>
      <c r="AC183" s="323"/>
      <c r="AD183" s="321"/>
      <c r="AE183" s="322"/>
      <c r="AF183" s="322"/>
      <c r="AG183" s="322"/>
      <c r="AH183" s="323"/>
    </row>
    <row r="184" spans="1:34" s="8" customFormat="1" ht="15" customHeight="1">
      <c r="A184" s="146"/>
      <c r="B184" s="336" t="s">
        <v>90</v>
      </c>
      <c r="C184" s="337"/>
      <c r="D184" s="338"/>
      <c r="E184" s="131">
        <v>1</v>
      </c>
      <c r="F184" s="97" t="s">
        <v>10</v>
      </c>
      <c r="G184" s="124">
        <v>21</v>
      </c>
      <c r="H184" s="113">
        <v>1900</v>
      </c>
      <c r="I184" s="109">
        <f t="shared" ref="I184:I185" si="69">H184*G184*E184</f>
        <v>39900</v>
      </c>
      <c r="J184" s="131">
        <v>2</v>
      </c>
      <c r="K184" s="97" t="s">
        <v>10</v>
      </c>
      <c r="L184" s="124">
        <v>21</v>
      </c>
      <c r="M184" s="113">
        <v>3900</v>
      </c>
      <c r="N184" s="109">
        <f t="shared" ref="N184:N185" si="70">M184*L184*J184</f>
        <v>163800</v>
      </c>
      <c r="O184" s="131">
        <v>3</v>
      </c>
      <c r="P184" s="97" t="s">
        <v>10</v>
      </c>
      <c r="Q184" s="124">
        <v>12</v>
      </c>
      <c r="R184" s="113">
        <v>1500</v>
      </c>
      <c r="S184" s="109">
        <f t="shared" ref="S184:S185" si="71">R184*Q184*O184</f>
        <v>54000</v>
      </c>
      <c r="T184" s="321"/>
      <c r="U184" s="322"/>
      <c r="V184" s="322"/>
      <c r="W184" s="322"/>
      <c r="X184" s="323"/>
      <c r="Y184" s="321"/>
      <c r="Z184" s="322"/>
      <c r="AA184" s="322"/>
      <c r="AB184" s="322"/>
      <c r="AC184" s="323"/>
      <c r="AD184" s="321"/>
      <c r="AE184" s="322"/>
      <c r="AF184" s="322"/>
      <c r="AG184" s="322"/>
      <c r="AH184" s="323"/>
    </row>
    <row r="185" spans="1:34" s="8" customFormat="1" ht="15" customHeight="1">
      <c r="A185" s="146"/>
      <c r="B185" s="336" t="s">
        <v>105</v>
      </c>
      <c r="C185" s="337"/>
      <c r="D185" s="338"/>
      <c r="E185" s="131">
        <v>1</v>
      </c>
      <c r="F185" s="97" t="s">
        <v>10</v>
      </c>
      <c r="G185" s="124">
        <v>21</v>
      </c>
      <c r="H185" s="113">
        <v>2500</v>
      </c>
      <c r="I185" s="109">
        <f t="shared" si="69"/>
        <v>52500</v>
      </c>
      <c r="J185" s="131">
        <v>2</v>
      </c>
      <c r="K185" s="97" t="s">
        <v>10</v>
      </c>
      <c r="L185" s="124">
        <v>21</v>
      </c>
      <c r="M185" s="113">
        <v>4290</v>
      </c>
      <c r="N185" s="109">
        <f t="shared" si="70"/>
        <v>180180</v>
      </c>
      <c r="O185" s="131">
        <v>3</v>
      </c>
      <c r="P185" s="97" t="s">
        <v>10</v>
      </c>
      <c r="Q185" s="124">
        <v>12</v>
      </c>
      <c r="R185" s="113">
        <v>1500</v>
      </c>
      <c r="S185" s="109">
        <f t="shared" si="71"/>
        <v>54000</v>
      </c>
      <c r="T185" s="321"/>
      <c r="U185" s="322"/>
      <c r="V185" s="322"/>
      <c r="W185" s="322"/>
      <c r="X185" s="323"/>
      <c r="Y185" s="321"/>
      <c r="Z185" s="322"/>
      <c r="AA185" s="322"/>
      <c r="AB185" s="322"/>
      <c r="AC185" s="323"/>
      <c r="AD185" s="321"/>
      <c r="AE185" s="322"/>
      <c r="AF185" s="322"/>
      <c r="AG185" s="322"/>
      <c r="AH185" s="323"/>
    </row>
    <row r="186" spans="1:34" s="8" customFormat="1" ht="15" customHeight="1">
      <c r="A186" s="146"/>
      <c r="B186" s="336" t="s">
        <v>62</v>
      </c>
      <c r="C186" s="337"/>
      <c r="D186" s="338"/>
      <c r="E186" s="131">
        <v>3</v>
      </c>
      <c r="F186" s="97" t="s">
        <v>10</v>
      </c>
      <c r="G186" s="124">
        <v>21</v>
      </c>
      <c r="H186" s="113">
        <v>2300</v>
      </c>
      <c r="I186" s="109">
        <f>H186*G186*E186</f>
        <v>144900</v>
      </c>
      <c r="J186" s="131">
        <v>3</v>
      </c>
      <c r="K186" s="97" t="s">
        <v>10</v>
      </c>
      <c r="L186" s="124">
        <v>21</v>
      </c>
      <c r="M186" s="113">
        <v>3900</v>
      </c>
      <c r="N186" s="109">
        <f>M186*L186*J186</f>
        <v>245700</v>
      </c>
      <c r="O186" s="131">
        <v>6</v>
      </c>
      <c r="P186" s="97" t="s">
        <v>10</v>
      </c>
      <c r="Q186" s="124">
        <v>12</v>
      </c>
      <c r="R186" s="113">
        <v>1500</v>
      </c>
      <c r="S186" s="109">
        <f>R186*Q186*O186</f>
        <v>108000</v>
      </c>
      <c r="T186" s="321"/>
      <c r="U186" s="322"/>
      <c r="V186" s="322"/>
      <c r="W186" s="322"/>
      <c r="X186" s="323"/>
      <c r="Y186" s="321"/>
      <c r="Z186" s="322"/>
      <c r="AA186" s="322"/>
      <c r="AB186" s="322"/>
      <c r="AC186" s="323"/>
      <c r="AD186" s="321"/>
      <c r="AE186" s="322"/>
      <c r="AF186" s="322"/>
      <c r="AG186" s="322"/>
      <c r="AH186" s="323"/>
    </row>
    <row r="187" spans="1:34" s="8" customFormat="1" ht="15" customHeight="1">
      <c r="A187" s="146"/>
      <c r="B187" s="336" t="s">
        <v>63</v>
      </c>
      <c r="C187" s="337"/>
      <c r="D187" s="338"/>
      <c r="E187" s="131">
        <v>3</v>
      </c>
      <c r="F187" s="97" t="s">
        <v>10</v>
      </c>
      <c r="G187" s="124">
        <v>21</v>
      </c>
      <c r="H187" s="113">
        <v>2300</v>
      </c>
      <c r="I187" s="109">
        <f t="shared" ref="I187" si="72">H187*G187*E187</f>
        <v>144900</v>
      </c>
      <c r="J187" s="131">
        <v>3</v>
      </c>
      <c r="K187" s="97" t="s">
        <v>10</v>
      </c>
      <c r="L187" s="124">
        <v>21</v>
      </c>
      <c r="M187" s="113">
        <v>3705</v>
      </c>
      <c r="N187" s="109">
        <f t="shared" ref="N187" si="73">M187*L187*J187</f>
        <v>233415</v>
      </c>
      <c r="O187" s="131">
        <v>6</v>
      </c>
      <c r="P187" s="97" t="s">
        <v>10</v>
      </c>
      <c r="Q187" s="124">
        <v>12</v>
      </c>
      <c r="R187" s="113">
        <v>1500</v>
      </c>
      <c r="S187" s="109">
        <f t="shared" ref="S187" si="74">R187*Q187*O187</f>
        <v>108000</v>
      </c>
      <c r="T187" s="321"/>
      <c r="U187" s="322"/>
      <c r="V187" s="322"/>
      <c r="W187" s="322"/>
      <c r="X187" s="323"/>
      <c r="Y187" s="321"/>
      <c r="Z187" s="322"/>
      <c r="AA187" s="322"/>
      <c r="AB187" s="322"/>
      <c r="AC187" s="323"/>
      <c r="AD187" s="321"/>
      <c r="AE187" s="322"/>
      <c r="AF187" s="322"/>
      <c r="AG187" s="322"/>
      <c r="AH187" s="323"/>
    </row>
    <row r="188" spans="1:34" s="8" customFormat="1" ht="15" customHeight="1">
      <c r="A188" s="146"/>
      <c r="B188" s="198"/>
      <c r="C188" s="206" t="s">
        <v>76</v>
      </c>
      <c r="D188" s="199"/>
      <c r="E188" s="131">
        <v>1</v>
      </c>
      <c r="F188" s="97" t="s">
        <v>10</v>
      </c>
      <c r="G188" s="124">
        <v>21</v>
      </c>
      <c r="H188" s="113">
        <v>1900</v>
      </c>
      <c r="I188" s="109">
        <f>H188*G188*E188</f>
        <v>39900</v>
      </c>
      <c r="J188" s="131">
        <v>1</v>
      </c>
      <c r="K188" s="97" t="s">
        <v>10</v>
      </c>
      <c r="L188" s="124">
        <v>21</v>
      </c>
      <c r="M188" s="113">
        <v>3510</v>
      </c>
      <c r="N188" s="109">
        <f>M188*L188*J188</f>
        <v>73710</v>
      </c>
      <c r="O188" s="131">
        <v>3</v>
      </c>
      <c r="P188" s="97" t="s">
        <v>10</v>
      </c>
      <c r="Q188" s="124">
        <v>12</v>
      </c>
      <c r="R188" s="113">
        <v>1500</v>
      </c>
      <c r="S188" s="109">
        <f>R188*Q188*O188</f>
        <v>54000</v>
      </c>
      <c r="T188" s="321"/>
      <c r="U188" s="322"/>
      <c r="V188" s="322"/>
      <c r="W188" s="322"/>
      <c r="X188" s="323"/>
      <c r="Y188" s="321"/>
      <c r="Z188" s="322"/>
      <c r="AA188" s="322"/>
      <c r="AB188" s="322"/>
      <c r="AC188" s="323"/>
      <c r="AD188" s="321"/>
      <c r="AE188" s="322"/>
      <c r="AF188" s="322"/>
      <c r="AG188" s="322"/>
      <c r="AH188" s="323"/>
    </row>
    <row r="189" spans="1:34" s="8" customFormat="1" ht="15" customHeight="1">
      <c r="A189" s="146"/>
      <c r="B189" s="336" t="s">
        <v>51</v>
      </c>
      <c r="C189" s="337"/>
      <c r="D189" s="338"/>
      <c r="E189" s="131">
        <v>12</v>
      </c>
      <c r="F189" s="97" t="s">
        <v>10</v>
      </c>
      <c r="G189" s="124">
        <v>21</v>
      </c>
      <c r="H189" s="113">
        <v>1800</v>
      </c>
      <c r="I189" s="109">
        <f t="shared" ref="I189" si="75">H189*G189*E189</f>
        <v>453600</v>
      </c>
      <c r="J189" s="131">
        <v>3</v>
      </c>
      <c r="K189" s="97" t="s">
        <v>10</v>
      </c>
      <c r="L189" s="124">
        <v>21</v>
      </c>
      <c r="M189" s="113">
        <v>3315</v>
      </c>
      <c r="N189" s="109">
        <f t="shared" ref="N189" si="76">M189*L189*J189</f>
        <v>208845</v>
      </c>
      <c r="O189" s="131">
        <v>12</v>
      </c>
      <c r="P189" s="97" t="s">
        <v>10</v>
      </c>
      <c r="Q189" s="124">
        <v>12</v>
      </c>
      <c r="R189" s="113">
        <v>815</v>
      </c>
      <c r="S189" s="109">
        <f t="shared" ref="S189" si="77">R189*Q189*O189</f>
        <v>117360</v>
      </c>
      <c r="T189" s="321"/>
      <c r="U189" s="322"/>
      <c r="V189" s="322"/>
      <c r="W189" s="322"/>
      <c r="X189" s="323"/>
      <c r="Y189" s="321"/>
      <c r="Z189" s="322"/>
      <c r="AA189" s="322"/>
      <c r="AB189" s="322"/>
      <c r="AC189" s="323"/>
      <c r="AD189" s="321"/>
      <c r="AE189" s="322"/>
      <c r="AF189" s="322"/>
      <c r="AG189" s="322"/>
      <c r="AH189" s="323"/>
    </row>
    <row r="190" spans="1:34" s="8" customFormat="1" ht="15" customHeight="1">
      <c r="A190" s="146"/>
      <c r="B190" s="391" t="s">
        <v>47</v>
      </c>
      <c r="C190" s="392"/>
      <c r="D190" s="393"/>
      <c r="E190" s="152">
        <f>SUM(E182:E189)</f>
        <v>23</v>
      </c>
      <c r="F190" s="97"/>
      <c r="G190" s="96"/>
      <c r="H190" s="112"/>
      <c r="I190" s="114">
        <f>SUM(I182:I189)</f>
        <v>984900</v>
      </c>
      <c r="J190" s="152">
        <f>SUM(J182:J189)</f>
        <v>16</v>
      </c>
      <c r="K190" s="97"/>
      <c r="L190" s="96"/>
      <c r="M190" s="112"/>
      <c r="N190" s="114">
        <f>SUM(N182:N189)</f>
        <v>1326780</v>
      </c>
      <c r="O190" s="152">
        <f>SUM(O182:O189)</f>
        <v>39</v>
      </c>
      <c r="P190" s="97"/>
      <c r="Q190" s="96"/>
      <c r="R190" s="112"/>
      <c r="S190" s="114">
        <f>SUM(S182:S189)</f>
        <v>639360</v>
      </c>
      <c r="T190" s="321"/>
      <c r="U190" s="322"/>
      <c r="V190" s="322"/>
      <c r="W190" s="322"/>
      <c r="X190" s="323"/>
      <c r="Y190" s="321"/>
      <c r="Z190" s="322"/>
      <c r="AA190" s="322"/>
      <c r="AB190" s="322"/>
      <c r="AC190" s="323"/>
      <c r="AD190" s="321"/>
      <c r="AE190" s="322"/>
      <c r="AF190" s="322"/>
      <c r="AG190" s="322"/>
      <c r="AH190" s="323"/>
    </row>
    <row r="191" spans="1:34" s="8" customFormat="1" ht="15" customHeight="1">
      <c r="A191" s="146"/>
      <c r="B191" s="203"/>
      <c r="C191" s="204"/>
      <c r="D191" s="205"/>
      <c r="E191" s="152"/>
      <c r="F191" s="97"/>
      <c r="G191" s="96"/>
      <c r="H191" s="112"/>
      <c r="I191" s="114"/>
      <c r="J191" s="152"/>
      <c r="K191" s="97"/>
      <c r="L191" s="96"/>
      <c r="M191" s="112"/>
      <c r="N191" s="114"/>
      <c r="O191" s="152"/>
      <c r="P191" s="97"/>
      <c r="Q191" s="96"/>
      <c r="R191" s="112"/>
      <c r="S191" s="114"/>
      <c r="T191" s="321"/>
      <c r="U191" s="322"/>
      <c r="V191" s="322"/>
      <c r="W191" s="322"/>
      <c r="X191" s="323"/>
      <c r="Y191" s="321"/>
      <c r="Z191" s="322"/>
      <c r="AA191" s="322"/>
      <c r="AB191" s="322"/>
      <c r="AC191" s="323"/>
      <c r="AD191" s="321"/>
      <c r="AE191" s="322"/>
      <c r="AF191" s="322"/>
      <c r="AG191" s="322"/>
      <c r="AH191" s="323"/>
    </row>
    <row r="192" spans="1:34" s="8" customFormat="1">
      <c r="A192" s="149" t="s">
        <v>140</v>
      </c>
      <c r="B192" s="362" t="s">
        <v>185</v>
      </c>
      <c r="C192" s="415"/>
      <c r="D192" s="416"/>
      <c r="E192" s="130"/>
      <c r="F192" s="97"/>
      <c r="G192" s="96"/>
      <c r="H192" s="112"/>
      <c r="I192" s="109"/>
      <c r="J192" s="130"/>
      <c r="K192" s="97"/>
      <c r="L192" s="96"/>
      <c r="M192" s="112"/>
      <c r="N192" s="109"/>
      <c r="O192" s="130"/>
      <c r="P192" s="97"/>
      <c r="Q192" s="96"/>
      <c r="R192" s="112"/>
      <c r="S192" s="109"/>
      <c r="T192" s="321"/>
      <c r="U192" s="322"/>
      <c r="V192" s="322"/>
      <c r="W192" s="322"/>
      <c r="X192" s="323"/>
      <c r="Y192" s="321"/>
      <c r="Z192" s="322"/>
      <c r="AA192" s="322"/>
      <c r="AB192" s="322"/>
      <c r="AC192" s="323"/>
      <c r="AD192" s="321"/>
      <c r="AE192" s="322"/>
      <c r="AF192" s="322"/>
      <c r="AG192" s="322"/>
      <c r="AH192" s="323"/>
    </row>
    <row r="193" spans="1:34" s="8" customFormat="1" ht="15" customHeight="1">
      <c r="A193" s="146"/>
      <c r="B193" s="336" t="s">
        <v>186</v>
      </c>
      <c r="C193" s="337"/>
      <c r="D193" s="338"/>
      <c r="E193" s="131">
        <v>1</v>
      </c>
      <c r="F193" s="97" t="s">
        <v>10</v>
      </c>
      <c r="G193" s="124">
        <v>30</v>
      </c>
      <c r="H193" s="113">
        <v>1255</v>
      </c>
      <c r="I193" s="109">
        <f>H193*G193*E193</f>
        <v>37650</v>
      </c>
      <c r="J193" s="131">
        <v>1</v>
      </c>
      <c r="K193" s="97" t="s">
        <v>10</v>
      </c>
      <c r="L193" s="124">
        <v>14</v>
      </c>
      <c r="M193" s="113">
        <v>1800</v>
      </c>
      <c r="N193" s="109">
        <f>M193*L193*J193</f>
        <v>25200</v>
      </c>
      <c r="O193" s="131">
        <v>2</v>
      </c>
      <c r="P193" s="97" t="s">
        <v>10</v>
      </c>
      <c r="Q193" s="124">
        <v>6</v>
      </c>
      <c r="R193" s="113">
        <v>2125</v>
      </c>
      <c r="S193" s="109">
        <f>R193*Q193*O193</f>
        <v>25500</v>
      </c>
      <c r="T193" s="321"/>
      <c r="U193" s="322"/>
      <c r="V193" s="322"/>
      <c r="W193" s="322"/>
      <c r="X193" s="323"/>
      <c r="Y193" s="321"/>
      <c r="Z193" s="322"/>
      <c r="AA193" s="322"/>
      <c r="AB193" s="322"/>
      <c r="AC193" s="323"/>
      <c r="AD193" s="321"/>
      <c r="AE193" s="322"/>
      <c r="AF193" s="322"/>
      <c r="AG193" s="322"/>
      <c r="AH193" s="323"/>
    </row>
    <row r="194" spans="1:34" s="8" customFormat="1" ht="15" customHeight="1">
      <c r="A194" s="146"/>
      <c r="B194" s="336" t="s">
        <v>187</v>
      </c>
      <c r="C194" s="337"/>
      <c r="D194" s="338"/>
      <c r="E194" s="131">
        <v>2</v>
      </c>
      <c r="F194" s="97" t="s">
        <v>10</v>
      </c>
      <c r="G194" s="124">
        <v>30</v>
      </c>
      <c r="H194" s="113">
        <v>745</v>
      </c>
      <c r="I194" s="109">
        <f>H194*G194*E194</f>
        <v>44700</v>
      </c>
      <c r="J194" s="131">
        <v>2</v>
      </c>
      <c r="K194" s="97" t="s">
        <v>10</v>
      </c>
      <c r="L194" s="124">
        <v>14</v>
      </c>
      <c r="M194" s="113">
        <v>1080</v>
      </c>
      <c r="N194" s="109">
        <f>M194*L194*J194</f>
        <v>30240</v>
      </c>
      <c r="O194" s="131">
        <v>2</v>
      </c>
      <c r="P194" s="97" t="s">
        <v>10</v>
      </c>
      <c r="Q194" s="124">
        <v>6</v>
      </c>
      <c r="R194" s="113">
        <v>1875</v>
      </c>
      <c r="S194" s="109">
        <f>R194*Q194*O194</f>
        <v>22500</v>
      </c>
      <c r="T194" s="321"/>
      <c r="U194" s="322"/>
      <c r="V194" s="322"/>
      <c r="W194" s="322"/>
      <c r="X194" s="323"/>
      <c r="Y194" s="321"/>
      <c r="Z194" s="322"/>
      <c r="AA194" s="322"/>
      <c r="AB194" s="322"/>
      <c r="AC194" s="323"/>
      <c r="AD194" s="321"/>
      <c r="AE194" s="322"/>
      <c r="AF194" s="322"/>
      <c r="AG194" s="322"/>
      <c r="AH194" s="323"/>
    </row>
    <row r="195" spans="1:34" s="8" customFormat="1" ht="15" customHeight="1">
      <c r="A195" s="146"/>
      <c r="B195" s="336" t="s">
        <v>90</v>
      </c>
      <c r="C195" s="337"/>
      <c r="D195" s="338"/>
      <c r="E195" s="131">
        <v>1</v>
      </c>
      <c r="F195" s="97" t="s">
        <v>10</v>
      </c>
      <c r="G195" s="124">
        <v>30</v>
      </c>
      <c r="H195" s="113">
        <v>850</v>
      </c>
      <c r="I195" s="109">
        <f t="shared" ref="I195" si="78">H195*G195*E195</f>
        <v>25500</v>
      </c>
      <c r="J195" s="131">
        <v>1</v>
      </c>
      <c r="K195" s="97" t="s">
        <v>10</v>
      </c>
      <c r="L195" s="124">
        <v>14</v>
      </c>
      <c r="M195" s="113">
        <v>1320</v>
      </c>
      <c r="N195" s="109">
        <f t="shared" ref="N195" si="79">M195*L195*J195</f>
        <v>18480</v>
      </c>
      <c r="O195" s="131">
        <v>2</v>
      </c>
      <c r="P195" s="97" t="s">
        <v>10</v>
      </c>
      <c r="Q195" s="124">
        <v>6</v>
      </c>
      <c r="R195" s="113">
        <v>1500</v>
      </c>
      <c r="S195" s="109">
        <f t="shared" ref="S195" si="80">R195*Q195*O195</f>
        <v>18000</v>
      </c>
      <c r="T195" s="321"/>
      <c r="U195" s="322"/>
      <c r="V195" s="322"/>
      <c r="W195" s="322"/>
      <c r="X195" s="323"/>
      <c r="Y195" s="321"/>
      <c r="Z195" s="322"/>
      <c r="AA195" s="322"/>
      <c r="AB195" s="322"/>
      <c r="AC195" s="323"/>
      <c r="AD195" s="321"/>
      <c r="AE195" s="322"/>
      <c r="AF195" s="322"/>
      <c r="AG195" s="322"/>
      <c r="AH195" s="323"/>
    </row>
    <row r="196" spans="1:34" s="8" customFormat="1" ht="15" customHeight="1">
      <c r="A196" s="146"/>
      <c r="B196" s="336" t="s">
        <v>188</v>
      </c>
      <c r="C196" s="337"/>
      <c r="D196" s="338"/>
      <c r="E196" s="131"/>
      <c r="F196" s="97" t="s">
        <v>12</v>
      </c>
      <c r="G196" s="124">
        <v>1</v>
      </c>
      <c r="H196" s="113">
        <v>164854.69</v>
      </c>
      <c r="I196" s="109">
        <f>H196*G196</f>
        <v>164854.69</v>
      </c>
      <c r="J196" s="131">
        <v>1</v>
      </c>
      <c r="K196" s="97" t="s">
        <v>12</v>
      </c>
      <c r="L196" s="124">
        <v>1</v>
      </c>
      <c r="M196" s="113">
        <v>54000</v>
      </c>
      <c r="N196" s="109">
        <f>M196*L196</f>
        <v>54000</v>
      </c>
      <c r="O196" s="131">
        <v>2</v>
      </c>
      <c r="P196" s="97" t="s">
        <v>10</v>
      </c>
      <c r="Q196" s="124">
        <v>15</v>
      </c>
      <c r="R196" s="113">
        <v>1500</v>
      </c>
      <c r="S196" s="109">
        <f>R196*Q196*O196</f>
        <v>45000</v>
      </c>
      <c r="T196" s="321"/>
      <c r="U196" s="322"/>
      <c r="V196" s="322"/>
      <c r="W196" s="322"/>
      <c r="X196" s="323"/>
      <c r="Y196" s="321"/>
      <c r="Z196" s="322"/>
      <c r="AA196" s="322"/>
      <c r="AB196" s="322"/>
      <c r="AC196" s="323"/>
      <c r="AD196" s="321"/>
      <c r="AE196" s="322"/>
      <c r="AF196" s="322"/>
      <c r="AG196" s="322"/>
      <c r="AH196" s="323"/>
    </row>
    <row r="197" spans="1:34" s="8" customFormat="1" ht="15" customHeight="1">
      <c r="A197" s="146"/>
      <c r="B197" s="391" t="s">
        <v>47</v>
      </c>
      <c r="C197" s="392"/>
      <c r="D197" s="393"/>
      <c r="E197" s="152">
        <f>SUM(E193:E196)</f>
        <v>4</v>
      </c>
      <c r="F197" s="97"/>
      <c r="G197" s="96"/>
      <c r="H197" s="112"/>
      <c r="I197" s="114">
        <f>SUM(I193:I196)</f>
        <v>272704.69</v>
      </c>
      <c r="J197" s="152">
        <f>SUM(J193:J196)</f>
        <v>5</v>
      </c>
      <c r="K197" s="97"/>
      <c r="L197" s="96"/>
      <c r="M197" s="112"/>
      <c r="N197" s="114">
        <f>SUM(N193:N196)</f>
        <v>127920</v>
      </c>
      <c r="O197" s="152">
        <f>SUM(O193:O196)</f>
        <v>8</v>
      </c>
      <c r="P197" s="97"/>
      <c r="Q197" s="96"/>
      <c r="R197" s="112"/>
      <c r="S197" s="114">
        <f>SUM(S193:S196)</f>
        <v>111000</v>
      </c>
      <c r="T197" s="321"/>
      <c r="U197" s="322"/>
      <c r="V197" s="322"/>
      <c r="W197" s="322"/>
      <c r="X197" s="323"/>
      <c r="Y197" s="321"/>
      <c r="Z197" s="322"/>
      <c r="AA197" s="322"/>
      <c r="AB197" s="322"/>
      <c r="AC197" s="323"/>
      <c r="AD197" s="321"/>
      <c r="AE197" s="322"/>
      <c r="AF197" s="322"/>
      <c r="AG197" s="322"/>
      <c r="AH197" s="323"/>
    </row>
    <row r="198" spans="1:34" s="8" customFormat="1" ht="15" customHeight="1">
      <c r="A198" s="146"/>
      <c r="B198" s="218"/>
      <c r="C198" s="219"/>
      <c r="D198" s="220"/>
      <c r="E198" s="152"/>
      <c r="F198" s="97"/>
      <c r="G198" s="96"/>
      <c r="H198" s="112"/>
      <c r="I198" s="114"/>
      <c r="J198" s="152"/>
      <c r="K198" s="97"/>
      <c r="L198" s="96"/>
      <c r="M198" s="112"/>
      <c r="N198" s="114"/>
      <c r="O198" s="152"/>
      <c r="P198" s="97"/>
      <c r="Q198" s="96"/>
      <c r="R198" s="112"/>
      <c r="S198" s="114"/>
      <c r="T198" s="321"/>
      <c r="U198" s="322"/>
      <c r="V198" s="322"/>
      <c r="W198" s="322"/>
      <c r="X198" s="323"/>
      <c r="Y198" s="321"/>
      <c r="Z198" s="322"/>
      <c r="AA198" s="322"/>
      <c r="AB198" s="322"/>
      <c r="AC198" s="323"/>
      <c r="AD198" s="321"/>
      <c r="AE198" s="322"/>
      <c r="AF198" s="322"/>
      <c r="AG198" s="322"/>
      <c r="AH198" s="323"/>
    </row>
    <row r="199" spans="1:34" s="8" customFormat="1">
      <c r="A199" s="149" t="s">
        <v>140</v>
      </c>
      <c r="B199" s="362" t="s">
        <v>126</v>
      </c>
      <c r="C199" s="415"/>
      <c r="D199" s="416"/>
      <c r="E199" s="130"/>
      <c r="F199" s="97"/>
      <c r="G199" s="96"/>
      <c r="H199" s="112"/>
      <c r="I199" s="109"/>
      <c r="J199" s="130"/>
      <c r="K199" s="97"/>
      <c r="L199" s="96"/>
      <c r="M199" s="112"/>
      <c r="N199" s="109"/>
      <c r="O199" s="130"/>
      <c r="P199" s="97"/>
      <c r="Q199" s="96"/>
      <c r="R199" s="112"/>
      <c r="S199" s="109"/>
      <c r="T199" s="321"/>
      <c r="U199" s="322"/>
      <c r="V199" s="322"/>
      <c r="W199" s="322"/>
      <c r="X199" s="323"/>
      <c r="Y199" s="321"/>
      <c r="Z199" s="322"/>
      <c r="AA199" s="322"/>
      <c r="AB199" s="322"/>
      <c r="AC199" s="323"/>
      <c r="AD199" s="321"/>
      <c r="AE199" s="322"/>
      <c r="AF199" s="322"/>
      <c r="AG199" s="322"/>
      <c r="AH199" s="323"/>
    </row>
    <row r="200" spans="1:34" s="8" customFormat="1" ht="15" customHeight="1">
      <c r="A200" s="146"/>
      <c r="B200" s="336" t="s">
        <v>92</v>
      </c>
      <c r="C200" s="337"/>
      <c r="D200" s="338"/>
      <c r="E200" s="131">
        <v>1</v>
      </c>
      <c r="F200" s="97" t="s">
        <v>10</v>
      </c>
      <c r="G200" s="124">
        <v>15</v>
      </c>
      <c r="H200" s="113">
        <v>2600</v>
      </c>
      <c r="I200" s="109">
        <f>H200*G200*E200</f>
        <v>39000</v>
      </c>
      <c r="J200" s="131">
        <v>1</v>
      </c>
      <c r="K200" s="97" t="s">
        <v>10</v>
      </c>
      <c r="L200" s="124">
        <v>7</v>
      </c>
      <c r="M200" s="113">
        <v>3510</v>
      </c>
      <c r="N200" s="109">
        <f>M200*L200*J200</f>
        <v>24570</v>
      </c>
      <c r="O200" s="131">
        <v>1</v>
      </c>
      <c r="P200" s="97" t="s">
        <v>10</v>
      </c>
      <c r="Q200" s="124">
        <v>4</v>
      </c>
      <c r="R200" s="113">
        <v>2125</v>
      </c>
      <c r="S200" s="109">
        <f>R200*Q200*O200</f>
        <v>8500</v>
      </c>
      <c r="T200" s="321"/>
      <c r="U200" s="322"/>
      <c r="V200" s="322"/>
      <c r="W200" s="322"/>
      <c r="X200" s="323"/>
      <c r="Y200" s="321"/>
      <c r="Z200" s="322"/>
      <c r="AA200" s="322"/>
      <c r="AB200" s="322"/>
      <c r="AC200" s="323"/>
      <c r="AD200" s="321"/>
      <c r="AE200" s="322"/>
      <c r="AF200" s="322"/>
      <c r="AG200" s="322"/>
      <c r="AH200" s="323"/>
    </row>
    <row r="201" spans="1:34" s="8" customFormat="1" ht="15" customHeight="1">
      <c r="A201" s="146"/>
      <c r="B201" s="336" t="s">
        <v>105</v>
      </c>
      <c r="C201" s="337"/>
      <c r="D201" s="338"/>
      <c r="E201" s="131">
        <v>1</v>
      </c>
      <c r="F201" s="97" t="s">
        <v>10</v>
      </c>
      <c r="G201" s="124">
        <v>15</v>
      </c>
      <c r="H201" s="113">
        <v>2500</v>
      </c>
      <c r="I201" s="109">
        <f>H201*G201*E201</f>
        <v>37500</v>
      </c>
      <c r="J201" s="131">
        <v>2</v>
      </c>
      <c r="K201" s="97" t="s">
        <v>10</v>
      </c>
      <c r="L201" s="124">
        <v>7</v>
      </c>
      <c r="M201" s="113">
        <v>1950</v>
      </c>
      <c r="N201" s="109">
        <f>M201*L201*J201</f>
        <v>27300</v>
      </c>
      <c r="O201" s="131">
        <v>1</v>
      </c>
      <c r="P201" s="97" t="s">
        <v>10</v>
      </c>
      <c r="Q201" s="124">
        <v>4</v>
      </c>
      <c r="R201" s="113">
        <v>1875</v>
      </c>
      <c r="S201" s="109">
        <f>R201*Q201*O201</f>
        <v>7500</v>
      </c>
      <c r="T201" s="321"/>
      <c r="U201" s="322"/>
      <c r="V201" s="322"/>
      <c r="W201" s="322"/>
      <c r="X201" s="323"/>
      <c r="Y201" s="321"/>
      <c r="Z201" s="322"/>
      <c r="AA201" s="322"/>
      <c r="AB201" s="322"/>
      <c r="AC201" s="323"/>
      <c r="AD201" s="321"/>
      <c r="AE201" s="322"/>
      <c r="AF201" s="322"/>
      <c r="AG201" s="322"/>
      <c r="AH201" s="323"/>
    </row>
    <row r="202" spans="1:34" s="8" customFormat="1" ht="15" customHeight="1">
      <c r="A202" s="146"/>
      <c r="B202" s="336" t="s">
        <v>90</v>
      </c>
      <c r="C202" s="337"/>
      <c r="D202" s="338"/>
      <c r="E202" s="131">
        <v>1</v>
      </c>
      <c r="F202" s="97" t="s">
        <v>10</v>
      </c>
      <c r="G202" s="124">
        <v>15</v>
      </c>
      <c r="H202" s="113">
        <v>1900</v>
      </c>
      <c r="I202" s="109">
        <f t="shared" ref="I202" si="81">H202*G202*E202</f>
        <v>28500</v>
      </c>
      <c r="J202" s="131">
        <v>2</v>
      </c>
      <c r="K202" s="97" t="s">
        <v>10</v>
      </c>
      <c r="L202" s="124">
        <v>7</v>
      </c>
      <c r="M202" s="113">
        <v>2145</v>
      </c>
      <c r="N202" s="109">
        <f t="shared" ref="N202" si="82">M202*L202*J202</f>
        <v>30030</v>
      </c>
      <c r="O202" s="131">
        <v>1</v>
      </c>
      <c r="P202" s="97" t="s">
        <v>10</v>
      </c>
      <c r="Q202" s="124">
        <v>4</v>
      </c>
      <c r="R202" s="113">
        <v>1500</v>
      </c>
      <c r="S202" s="109">
        <f t="shared" ref="S202" si="83">R202*Q202*O202</f>
        <v>6000</v>
      </c>
      <c r="T202" s="321"/>
      <c r="U202" s="322"/>
      <c r="V202" s="322"/>
      <c r="W202" s="322"/>
      <c r="X202" s="323"/>
      <c r="Y202" s="321"/>
      <c r="Z202" s="322"/>
      <c r="AA202" s="322"/>
      <c r="AB202" s="322"/>
      <c r="AC202" s="323"/>
      <c r="AD202" s="321"/>
      <c r="AE202" s="322"/>
      <c r="AF202" s="322"/>
      <c r="AG202" s="322"/>
      <c r="AH202" s="323"/>
    </row>
    <row r="203" spans="1:34" s="8" customFormat="1" ht="15" customHeight="1">
      <c r="A203" s="146"/>
      <c r="B203" s="336" t="s">
        <v>62</v>
      </c>
      <c r="C203" s="337"/>
      <c r="D203" s="338"/>
      <c r="E203" s="131">
        <v>3</v>
      </c>
      <c r="F203" s="97" t="s">
        <v>10</v>
      </c>
      <c r="G203" s="124">
        <v>15</v>
      </c>
      <c r="H203" s="113">
        <v>2300</v>
      </c>
      <c r="I203" s="109">
        <f>H203*G203*E203</f>
        <v>103500</v>
      </c>
      <c r="J203" s="131">
        <v>2</v>
      </c>
      <c r="K203" s="97" t="s">
        <v>10</v>
      </c>
      <c r="L203" s="124">
        <v>7</v>
      </c>
      <c r="M203" s="113">
        <v>1950</v>
      </c>
      <c r="N203" s="109">
        <f>M203*L203*J203</f>
        <v>27300</v>
      </c>
      <c r="O203" s="131">
        <v>2</v>
      </c>
      <c r="P203" s="97" t="s">
        <v>10</v>
      </c>
      <c r="Q203" s="124">
        <v>4</v>
      </c>
      <c r="R203" s="113">
        <v>1500</v>
      </c>
      <c r="S203" s="109">
        <f>R203*Q203*O203</f>
        <v>12000</v>
      </c>
      <c r="T203" s="321"/>
      <c r="U203" s="322"/>
      <c r="V203" s="322"/>
      <c r="W203" s="322"/>
      <c r="X203" s="323"/>
      <c r="Y203" s="321"/>
      <c r="Z203" s="322"/>
      <c r="AA203" s="322"/>
      <c r="AB203" s="322"/>
      <c r="AC203" s="323"/>
      <c r="AD203" s="321"/>
      <c r="AE203" s="322"/>
      <c r="AF203" s="322"/>
      <c r="AG203" s="322"/>
      <c r="AH203" s="323"/>
    </row>
    <row r="204" spans="1:34" s="8" customFormat="1" ht="15" customHeight="1">
      <c r="A204" s="146"/>
      <c r="B204" s="336" t="s">
        <v>63</v>
      </c>
      <c r="C204" s="337"/>
      <c r="D204" s="338"/>
      <c r="E204" s="131">
        <v>3</v>
      </c>
      <c r="F204" s="97" t="s">
        <v>10</v>
      </c>
      <c r="G204" s="124">
        <v>15</v>
      </c>
      <c r="H204" s="113">
        <v>2300</v>
      </c>
      <c r="I204" s="109">
        <f t="shared" ref="I204" si="84">H204*G204*E204</f>
        <v>103500</v>
      </c>
      <c r="J204" s="131">
        <v>2</v>
      </c>
      <c r="K204" s="97" t="s">
        <v>10</v>
      </c>
      <c r="L204" s="124">
        <v>7</v>
      </c>
      <c r="M204" s="113">
        <v>1852.5</v>
      </c>
      <c r="N204" s="109">
        <f t="shared" ref="N204:N205" si="85">M204*L204*J204</f>
        <v>25935</v>
      </c>
      <c r="O204" s="131">
        <v>2</v>
      </c>
      <c r="P204" s="97" t="s">
        <v>10</v>
      </c>
      <c r="Q204" s="124">
        <v>4</v>
      </c>
      <c r="R204" s="113">
        <v>1500</v>
      </c>
      <c r="S204" s="109">
        <f t="shared" ref="S204:S206" si="86">R204*Q204*O204</f>
        <v>12000</v>
      </c>
      <c r="T204" s="321"/>
      <c r="U204" s="322"/>
      <c r="V204" s="322"/>
      <c r="W204" s="322"/>
      <c r="X204" s="323"/>
      <c r="Y204" s="321"/>
      <c r="Z204" s="322"/>
      <c r="AA204" s="322"/>
      <c r="AB204" s="322"/>
      <c r="AC204" s="323"/>
      <c r="AD204" s="321"/>
      <c r="AE204" s="322"/>
      <c r="AF204" s="322"/>
      <c r="AG204" s="322"/>
      <c r="AH204" s="323"/>
    </row>
    <row r="205" spans="1:34" s="8" customFormat="1" ht="15" customHeight="1">
      <c r="A205" s="146"/>
      <c r="B205" s="336" t="s">
        <v>51</v>
      </c>
      <c r="C205" s="337"/>
      <c r="D205" s="338"/>
      <c r="E205" s="131"/>
      <c r="F205" s="97"/>
      <c r="G205" s="124"/>
      <c r="H205" s="113"/>
      <c r="I205" s="109"/>
      <c r="J205" s="131">
        <v>2</v>
      </c>
      <c r="K205" s="97" t="s">
        <v>10</v>
      </c>
      <c r="L205" s="124">
        <v>7</v>
      </c>
      <c r="M205" s="113">
        <v>1657.5</v>
      </c>
      <c r="N205" s="109">
        <f t="shared" si="85"/>
        <v>23205</v>
      </c>
      <c r="O205" s="131">
        <v>0</v>
      </c>
      <c r="P205" s="97" t="s">
        <v>10</v>
      </c>
      <c r="Q205" s="124">
        <v>0</v>
      </c>
      <c r="R205" s="113">
        <v>0</v>
      </c>
      <c r="S205" s="109">
        <f t="shared" si="86"/>
        <v>0</v>
      </c>
      <c r="T205" s="321"/>
      <c r="U205" s="322"/>
      <c r="V205" s="322"/>
      <c r="W205" s="322"/>
      <c r="X205" s="323"/>
      <c r="Y205" s="321"/>
      <c r="Z205" s="322"/>
      <c r="AA205" s="322"/>
      <c r="AB205" s="322"/>
      <c r="AC205" s="323"/>
      <c r="AD205" s="321"/>
      <c r="AE205" s="322"/>
      <c r="AF205" s="322"/>
      <c r="AG205" s="322"/>
      <c r="AH205" s="323"/>
    </row>
    <row r="206" spans="1:34" s="8" customFormat="1" ht="15" customHeight="1">
      <c r="A206" s="146"/>
      <c r="B206" s="239"/>
      <c r="C206" s="246" t="s">
        <v>76</v>
      </c>
      <c r="D206" s="235"/>
      <c r="E206" s="131"/>
      <c r="F206" s="97"/>
      <c r="G206" s="124"/>
      <c r="H206" s="113"/>
      <c r="I206" s="109"/>
      <c r="J206" s="131"/>
      <c r="K206" s="97"/>
      <c r="L206" s="124"/>
      <c r="M206" s="113"/>
      <c r="N206" s="109"/>
      <c r="O206" s="131">
        <v>2</v>
      </c>
      <c r="P206" s="97" t="s">
        <v>10</v>
      </c>
      <c r="Q206" s="124">
        <v>4</v>
      </c>
      <c r="R206" s="113">
        <v>1500</v>
      </c>
      <c r="S206" s="109">
        <f t="shared" si="86"/>
        <v>12000</v>
      </c>
      <c r="T206" s="321"/>
      <c r="U206" s="322"/>
      <c r="V206" s="322"/>
      <c r="W206" s="322"/>
      <c r="X206" s="323"/>
      <c r="Y206" s="321"/>
      <c r="Z206" s="322"/>
      <c r="AA206" s="322"/>
      <c r="AB206" s="322"/>
      <c r="AC206" s="323"/>
      <c r="AD206" s="321"/>
      <c r="AE206" s="322"/>
      <c r="AF206" s="322"/>
      <c r="AG206" s="322"/>
      <c r="AH206" s="323"/>
    </row>
    <row r="207" spans="1:34" s="8" customFormat="1" ht="15" customHeight="1">
      <c r="A207" s="146"/>
      <c r="B207" s="391" t="s">
        <v>47</v>
      </c>
      <c r="C207" s="392"/>
      <c r="D207" s="393"/>
      <c r="E207" s="152">
        <f>SUM(E201:E204)</f>
        <v>8</v>
      </c>
      <c r="F207" s="97"/>
      <c r="G207" s="96"/>
      <c r="H207" s="112"/>
      <c r="I207" s="114">
        <f>SUM(I200:I204)</f>
        <v>312000</v>
      </c>
      <c r="J207" s="152">
        <f>SUM(J201:J204)</f>
        <v>8</v>
      </c>
      <c r="K207" s="97"/>
      <c r="L207" s="96"/>
      <c r="M207" s="112"/>
      <c r="N207" s="114">
        <f>SUM(N200:N205)</f>
        <v>158340</v>
      </c>
      <c r="O207" s="152">
        <f>SUM(O201:O204)</f>
        <v>6</v>
      </c>
      <c r="P207" s="97"/>
      <c r="Q207" s="96"/>
      <c r="R207" s="112"/>
      <c r="S207" s="114">
        <v>34000</v>
      </c>
      <c r="T207" s="321"/>
      <c r="U207" s="322"/>
      <c r="V207" s="322"/>
      <c r="W207" s="322"/>
      <c r="X207" s="323"/>
      <c r="Y207" s="321"/>
      <c r="Z207" s="322"/>
      <c r="AA207" s="322"/>
      <c r="AB207" s="322"/>
      <c r="AC207" s="323"/>
      <c r="AD207" s="321"/>
      <c r="AE207" s="322"/>
      <c r="AF207" s="322"/>
      <c r="AG207" s="322"/>
      <c r="AH207" s="323"/>
    </row>
    <row r="208" spans="1:34" s="8" customFormat="1" ht="15" customHeight="1">
      <c r="A208" s="146"/>
      <c r="B208" s="176"/>
      <c r="C208" s="177"/>
      <c r="D208" s="178"/>
      <c r="E208" s="152"/>
      <c r="F208" s="97"/>
      <c r="G208" s="96"/>
      <c r="H208" s="112"/>
      <c r="I208" s="114"/>
      <c r="J208" s="152"/>
      <c r="K208" s="97"/>
      <c r="L208" s="96"/>
      <c r="M208" s="112"/>
      <c r="N208" s="114"/>
      <c r="O208" s="152"/>
      <c r="P208" s="97"/>
      <c r="Q208" s="96"/>
      <c r="R208" s="112"/>
      <c r="S208" s="114"/>
      <c r="T208" s="321"/>
      <c r="U208" s="322"/>
      <c r="V208" s="322"/>
      <c r="W208" s="322"/>
      <c r="X208" s="323"/>
      <c r="Y208" s="321"/>
      <c r="Z208" s="322"/>
      <c r="AA208" s="322"/>
      <c r="AB208" s="322"/>
      <c r="AC208" s="323"/>
      <c r="AD208" s="321"/>
      <c r="AE208" s="322"/>
      <c r="AF208" s="322"/>
      <c r="AG208" s="322"/>
      <c r="AH208" s="323"/>
    </row>
    <row r="209" spans="1:35" s="8" customFormat="1" ht="15" customHeight="1">
      <c r="A209" s="149" t="s">
        <v>141</v>
      </c>
      <c r="B209" s="360" t="s">
        <v>20</v>
      </c>
      <c r="C209" s="337"/>
      <c r="D209" s="338"/>
      <c r="E209" s="130"/>
      <c r="F209" s="97"/>
      <c r="G209" s="96"/>
      <c r="H209" s="112"/>
      <c r="I209" s="115"/>
      <c r="J209" s="130"/>
      <c r="K209" s="97"/>
      <c r="L209" s="96"/>
      <c r="M209" s="112"/>
      <c r="N209" s="115"/>
      <c r="O209" s="130"/>
      <c r="P209" s="97"/>
      <c r="Q209" s="96"/>
      <c r="R209" s="112"/>
      <c r="S209" s="115"/>
      <c r="T209" s="321"/>
      <c r="U209" s="322"/>
      <c r="V209" s="322"/>
      <c r="W209" s="322"/>
      <c r="X209" s="323"/>
      <c r="Y209" s="321"/>
      <c r="Z209" s="322"/>
      <c r="AA209" s="322"/>
      <c r="AB209" s="322"/>
      <c r="AC209" s="323"/>
      <c r="AD209" s="321"/>
      <c r="AE209" s="322"/>
      <c r="AF209" s="322"/>
      <c r="AG209" s="322"/>
      <c r="AH209" s="323"/>
    </row>
    <row r="210" spans="1:35" s="8" customFormat="1" ht="15" customHeight="1">
      <c r="A210" s="146"/>
      <c r="B210" s="369" t="s">
        <v>52</v>
      </c>
      <c r="C210" s="389"/>
      <c r="D210" s="390"/>
      <c r="E210" s="130"/>
      <c r="F210" s="97"/>
      <c r="G210" s="96"/>
      <c r="H210" s="112"/>
      <c r="I210" s="114">
        <f>(I214+I215+I216)*0.003</f>
        <v>41376.704070000007</v>
      </c>
      <c r="J210" s="130"/>
      <c r="K210" s="97"/>
      <c r="L210" s="96"/>
      <c r="M210" s="112"/>
      <c r="N210" s="114">
        <f>(N214+N215+N216)*0.003</f>
        <v>41240.322</v>
      </c>
      <c r="O210" s="130"/>
      <c r="P210" s="97"/>
      <c r="Q210" s="96"/>
      <c r="R210" s="112"/>
      <c r="S210" s="114">
        <v>29180.23</v>
      </c>
      <c r="T210" s="321"/>
      <c r="U210" s="322"/>
      <c r="V210" s="322"/>
      <c r="W210" s="322"/>
      <c r="X210" s="323"/>
      <c r="Y210" s="321"/>
      <c r="Z210" s="322"/>
      <c r="AA210" s="322"/>
      <c r="AB210" s="322"/>
      <c r="AC210" s="323"/>
      <c r="AD210" s="321"/>
      <c r="AE210" s="322"/>
      <c r="AF210" s="322"/>
      <c r="AG210" s="322"/>
      <c r="AH210" s="323"/>
    </row>
    <row r="211" spans="1:35" s="8" customFormat="1" ht="15" customHeight="1">
      <c r="A211" s="149" t="s">
        <v>148</v>
      </c>
      <c r="B211" s="385" t="s">
        <v>133</v>
      </c>
      <c r="C211" s="386"/>
      <c r="D211" s="387"/>
      <c r="E211" s="130"/>
      <c r="F211" s="97"/>
      <c r="G211" s="96"/>
      <c r="H211" s="112"/>
      <c r="I211" s="114">
        <f>(I214+I215+I216)*0.05</f>
        <v>689611.73450000014</v>
      </c>
      <c r="J211" s="130"/>
      <c r="K211" s="97"/>
      <c r="L211" s="96"/>
      <c r="M211" s="112"/>
      <c r="N211" s="114">
        <f>(N214+N215+N216)*0.05</f>
        <v>687338.70000000007</v>
      </c>
      <c r="O211" s="130"/>
      <c r="P211" s="97"/>
      <c r="Q211" s="96"/>
      <c r="R211" s="112"/>
      <c r="S211" s="114">
        <v>486337.2</v>
      </c>
      <c r="T211" s="321"/>
      <c r="U211" s="322"/>
      <c r="V211" s="322"/>
      <c r="W211" s="322"/>
      <c r="X211" s="323"/>
      <c r="Y211" s="321"/>
      <c r="Z211" s="322"/>
      <c r="AA211" s="322"/>
      <c r="AB211" s="322"/>
      <c r="AC211" s="323"/>
      <c r="AD211" s="321"/>
      <c r="AE211" s="322"/>
      <c r="AF211" s="322"/>
      <c r="AG211" s="322"/>
      <c r="AH211" s="323"/>
    </row>
    <row r="212" spans="1:35" s="8" customFormat="1" ht="15" customHeight="1">
      <c r="A212" s="146"/>
      <c r="B212" s="388"/>
      <c r="C212" s="389"/>
      <c r="D212" s="390"/>
      <c r="E212" s="130"/>
      <c r="F212" s="97"/>
      <c r="G212" s="96"/>
      <c r="H212" s="112"/>
      <c r="I212" s="109"/>
      <c r="J212" s="130"/>
      <c r="K212" s="97"/>
      <c r="L212" s="96"/>
      <c r="M212" s="112"/>
      <c r="N212" s="109"/>
      <c r="O212" s="130"/>
      <c r="P212" s="97"/>
      <c r="Q212" s="96"/>
      <c r="R212" s="112"/>
      <c r="S212" s="109"/>
      <c r="T212" s="321"/>
      <c r="U212" s="322"/>
      <c r="V212" s="322"/>
      <c r="W212" s="322"/>
      <c r="X212" s="323"/>
      <c r="Y212" s="321"/>
      <c r="Z212" s="322"/>
      <c r="AA212" s="322"/>
      <c r="AB212" s="322"/>
      <c r="AC212" s="323"/>
      <c r="AD212" s="321"/>
      <c r="AE212" s="322"/>
      <c r="AF212" s="322"/>
      <c r="AG212" s="322"/>
      <c r="AH212" s="323"/>
    </row>
    <row r="213" spans="1:35" s="8" customFormat="1" ht="15" customHeight="1">
      <c r="A213" s="146"/>
      <c r="B213" s="400" t="s">
        <v>53</v>
      </c>
      <c r="C213" s="401"/>
      <c r="D213" s="402"/>
      <c r="E213" s="130"/>
      <c r="F213" s="97"/>
      <c r="G213" s="96"/>
      <c r="H213" s="112"/>
      <c r="I213" s="109"/>
      <c r="J213" s="130"/>
      <c r="K213" s="97"/>
      <c r="L213" s="96"/>
      <c r="M213" s="112"/>
      <c r="N213" s="109"/>
      <c r="O213" s="130"/>
      <c r="P213" s="97"/>
      <c r="Q213" s="96"/>
      <c r="R213" s="112"/>
      <c r="S213" s="109"/>
      <c r="T213" s="321"/>
      <c r="U213" s="322"/>
      <c r="V213" s="322"/>
      <c r="W213" s="322"/>
      <c r="X213" s="323"/>
      <c r="Y213" s="321"/>
      <c r="Z213" s="322"/>
      <c r="AA213" s="322"/>
      <c r="AB213" s="322"/>
      <c r="AC213" s="323"/>
      <c r="AD213" s="321"/>
      <c r="AE213" s="322"/>
      <c r="AF213" s="322"/>
      <c r="AG213" s="322"/>
      <c r="AH213" s="323"/>
    </row>
    <row r="214" spans="1:35" s="8" customFormat="1" ht="15" customHeight="1">
      <c r="A214" s="146"/>
      <c r="B214" s="400" t="s">
        <v>54</v>
      </c>
      <c r="C214" s="411"/>
      <c r="D214" s="412"/>
      <c r="E214" s="130"/>
      <c r="F214" s="97"/>
      <c r="G214" s="96"/>
      <c r="H214" s="112"/>
      <c r="I214" s="117">
        <f>I54</f>
        <v>807750</v>
      </c>
      <c r="J214" s="130"/>
      <c r="K214" s="97"/>
      <c r="L214" s="96"/>
      <c r="M214" s="112"/>
      <c r="N214" s="117">
        <f>N54</f>
        <v>1729332</v>
      </c>
      <c r="O214" s="130"/>
      <c r="P214" s="97"/>
      <c r="Q214" s="96"/>
      <c r="R214" s="112"/>
      <c r="S214" s="117">
        <f>S54</f>
        <v>2679800</v>
      </c>
      <c r="T214" s="321"/>
      <c r="U214" s="322"/>
      <c r="V214" s="322"/>
      <c r="W214" s="322"/>
      <c r="X214" s="323"/>
      <c r="Y214" s="321"/>
      <c r="Z214" s="322"/>
      <c r="AA214" s="322"/>
      <c r="AB214" s="322"/>
      <c r="AC214" s="323"/>
      <c r="AD214" s="321"/>
      <c r="AE214" s="322"/>
      <c r="AF214" s="322"/>
      <c r="AG214" s="322"/>
      <c r="AH214" s="323"/>
      <c r="AI214" s="168"/>
    </row>
    <row r="215" spans="1:35" s="8" customFormat="1" ht="15" customHeight="1">
      <c r="A215" s="146"/>
      <c r="B215" s="400" t="s">
        <v>55</v>
      </c>
      <c r="C215" s="401"/>
      <c r="D215" s="402"/>
      <c r="E215" s="130"/>
      <c r="F215" s="97"/>
      <c r="G215" s="96"/>
      <c r="H215" s="112"/>
      <c r="I215" s="114">
        <f>I69+I87+I99+I109+I149+I116+I124+I131</f>
        <v>6725580</v>
      </c>
      <c r="J215" s="130"/>
      <c r="K215" s="97"/>
      <c r="L215" s="96"/>
      <c r="M215" s="112"/>
      <c r="N215" s="114">
        <f>N69+N87+N99+N109+N149+N116+N124+N131</f>
        <v>6526482</v>
      </c>
      <c r="O215" s="130"/>
      <c r="P215" s="97"/>
      <c r="Q215" s="96"/>
      <c r="R215" s="112"/>
      <c r="S215" s="117">
        <f>S69+S87+S99+S109+S149+S116+S124+S131</f>
        <v>6579459</v>
      </c>
      <c r="T215" s="321"/>
      <c r="U215" s="322"/>
      <c r="V215" s="322"/>
      <c r="W215" s="322"/>
      <c r="X215" s="323"/>
      <c r="Y215" s="321"/>
      <c r="Z215" s="322"/>
      <c r="AA215" s="322"/>
      <c r="AB215" s="322"/>
      <c r="AC215" s="323"/>
      <c r="AD215" s="321"/>
      <c r="AE215" s="322"/>
      <c r="AF215" s="322"/>
      <c r="AG215" s="322"/>
      <c r="AH215" s="323"/>
      <c r="AI215" s="168"/>
    </row>
    <row r="216" spans="1:35" s="8" customFormat="1" ht="15" customHeight="1">
      <c r="A216" s="146"/>
      <c r="B216" s="400" t="s">
        <v>38</v>
      </c>
      <c r="C216" s="401"/>
      <c r="D216" s="402"/>
      <c r="E216" s="130"/>
      <c r="F216" s="97"/>
      <c r="G216" s="96"/>
      <c r="H216" s="112"/>
      <c r="I216" s="114">
        <f>I157+I168+I207+I179+I190+I197</f>
        <v>6258904.6900000004</v>
      </c>
      <c r="J216" s="130"/>
      <c r="K216" s="97"/>
      <c r="L216" s="96"/>
      <c r="M216" s="112"/>
      <c r="N216" s="114">
        <f>N157+N168+N207+N179+N190+N197</f>
        <v>5490960</v>
      </c>
      <c r="O216" s="130"/>
      <c r="P216" s="97"/>
      <c r="Q216" s="96"/>
      <c r="R216" s="112"/>
      <c r="S216" s="114">
        <f>S157+S168+S207+S179+S190+S197</f>
        <v>1877560</v>
      </c>
      <c r="T216" s="321"/>
      <c r="U216" s="322"/>
      <c r="V216" s="322"/>
      <c r="W216" s="322"/>
      <c r="X216" s="323"/>
      <c r="Y216" s="321"/>
      <c r="Z216" s="322"/>
      <c r="AA216" s="322"/>
      <c r="AB216" s="322"/>
      <c r="AC216" s="323"/>
      <c r="AD216" s="321"/>
      <c r="AE216" s="322"/>
      <c r="AF216" s="322"/>
      <c r="AG216" s="322"/>
      <c r="AH216" s="323"/>
      <c r="AI216" s="168"/>
    </row>
    <row r="217" spans="1:35" s="8" customFormat="1" ht="15" customHeight="1">
      <c r="A217" s="146"/>
      <c r="B217" s="400" t="s">
        <v>56</v>
      </c>
      <c r="C217" s="401"/>
      <c r="D217" s="402"/>
      <c r="E217" s="130"/>
      <c r="F217" s="97"/>
      <c r="G217" s="96"/>
      <c r="H217" s="112"/>
      <c r="I217" s="114">
        <f>(I214+I215+I216)*0.15</f>
        <v>2068835.2035000001</v>
      </c>
      <c r="J217" s="130"/>
      <c r="K217" s="97"/>
      <c r="L217" s="96"/>
      <c r="M217" s="112"/>
      <c r="N217" s="114">
        <v>1649612.88</v>
      </c>
      <c r="O217" s="130"/>
      <c r="P217" s="97"/>
      <c r="Q217" s="96"/>
      <c r="R217" s="112"/>
      <c r="S217" s="114">
        <v>1459011.6</v>
      </c>
      <c r="T217" s="321"/>
      <c r="U217" s="322"/>
      <c r="V217" s="322"/>
      <c r="W217" s="322"/>
      <c r="X217" s="323"/>
      <c r="Y217" s="321"/>
      <c r="Z217" s="322"/>
      <c r="AA217" s="322"/>
      <c r="AB217" s="322"/>
      <c r="AC217" s="323"/>
      <c r="AD217" s="321"/>
      <c r="AE217" s="322"/>
      <c r="AF217" s="322"/>
      <c r="AG217" s="322"/>
      <c r="AH217" s="323"/>
      <c r="AI217" s="168"/>
    </row>
    <row r="218" spans="1:35" s="8" customFormat="1" ht="15" customHeight="1">
      <c r="A218" s="146"/>
      <c r="B218" s="403" t="s">
        <v>57</v>
      </c>
      <c r="C218" s="404"/>
      <c r="D218" s="405"/>
      <c r="E218" s="130"/>
      <c r="F218" s="97"/>
      <c r="G218" s="96"/>
      <c r="H218" s="112"/>
      <c r="I218" s="114">
        <f>SUM(I210:I217)</f>
        <v>16592058.332070002</v>
      </c>
      <c r="J218" s="130"/>
      <c r="K218" s="97"/>
      <c r="L218" s="96"/>
      <c r="M218" s="112"/>
      <c r="N218" s="114">
        <f>SUM(N210:N217)</f>
        <v>16124965.901999999</v>
      </c>
      <c r="O218" s="130"/>
      <c r="P218" s="97"/>
      <c r="Q218" s="96"/>
      <c r="R218" s="112"/>
      <c r="S218" s="114">
        <f>SUM(S210:S217)</f>
        <v>13111348.029999999</v>
      </c>
      <c r="T218" s="324"/>
      <c r="U218" s="325"/>
      <c r="V218" s="325"/>
      <c r="W218" s="325"/>
      <c r="X218" s="326"/>
      <c r="Y218" s="324"/>
      <c r="Z218" s="325"/>
      <c r="AA218" s="325"/>
      <c r="AB218" s="325"/>
      <c r="AC218" s="326"/>
      <c r="AD218" s="324"/>
      <c r="AE218" s="325"/>
      <c r="AF218" s="325"/>
      <c r="AG218" s="325"/>
      <c r="AH218" s="326"/>
    </row>
    <row r="219" spans="1:35" s="8" customFormat="1" ht="15" customHeight="1" thickBot="1">
      <c r="A219" s="146"/>
      <c r="B219" s="406" t="s">
        <v>58</v>
      </c>
      <c r="C219" s="352"/>
      <c r="D219" s="407"/>
      <c r="E219" s="352" t="s">
        <v>204</v>
      </c>
      <c r="F219" s="352"/>
      <c r="G219" s="352"/>
      <c r="H219" s="353"/>
      <c r="I219" s="109"/>
      <c r="J219" s="352" t="s">
        <v>205</v>
      </c>
      <c r="K219" s="352"/>
      <c r="L219" s="352"/>
      <c r="M219" s="353"/>
      <c r="N219" s="109"/>
      <c r="O219" s="352" t="s">
        <v>203</v>
      </c>
      <c r="P219" s="352"/>
      <c r="Q219" s="352"/>
      <c r="R219" s="353"/>
      <c r="S219" s="109"/>
      <c r="T219" s="352"/>
      <c r="U219" s="352"/>
      <c r="V219" s="352"/>
      <c r="W219" s="353"/>
      <c r="X219" s="109"/>
      <c r="Y219" s="352"/>
      <c r="Z219" s="352"/>
      <c r="AA219" s="352"/>
      <c r="AB219" s="353"/>
      <c r="AC219" s="109"/>
      <c r="AD219" s="352"/>
      <c r="AE219" s="352"/>
      <c r="AF219" s="352"/>
      <c r="AG219" s="353"/>
      <c r="AH219" s="109"/>
    </row>
    <row r="220" spans="1:35" s="8" customFormat="1" ht="22.5" customHeight="1" thickBot="1">
      <c r="A220" s="151"/>
      <c r="B220" s="408" t="s">
        <v>32</v>
      </c>
      <c r="C220" s="409"/>
      <c r="D220" s="410"/>
      <c r="E220" s="107"/>
      <c r="F220" s="105"/>
      <c r="G220" s="106"/>
      <c r="H220" s="116" t="s">
        <v>59</v>
      </c>
      <c r="I220" s="132">
        <f>I218</f>
        <v>16592058.332070002</v>
      </c>
      <c r="J220" s="107"/>
      <c r="K220" s="105"/>
      <c r="L220" s="106"/>
      <c r="M220" s="116" t="s">
        <v>59</v>
      </c>
      <c r="N220" s="132">
        <f>N218</f>
        <v>16124965.901999999</v>
      </c>
      <c r="O220" s="107"/>
      <c r="P220" s="105"/>
      <c r="Q220" s="106"/>
      <c r="R220" s="116" t="s">
        <v>59</v>
      </c>
      <c r="S220" s="132">
        <f>S218</f>
        <v>13111348.029999999</v>
      </c>
      <c r="T220" s="107"/>
      <c r="U220" s="105"/>
      <c r="V220" s="106"/>
      <c r="W220" s="116" t="s">
        <v>59</v>
      </c>
      <c r="X220" s="132">
        <f>X218</f>
        <v>0</v>
      </c>
      <c r="Y220" s="107"/>
      <c r="Z220" s="105"/>
      <c r="AA220" s="106"/>
      <c r="AB220" s="116" t="s">
        <v>59</v>
      </c>
      <c r="AC220" s="132">
        <f>AC218</f>
        <v>0</v>
      </c>
      <c r="AD220" s="107"/>
      <c r="AE220" s="105"/>
      <c r="AF220" s="106"/>
      <c r="AG220" s="116" t="s">
        <v>59</v>
      </c>
      <c r="AH220" s="132">
        <f>AH218</f>
        <v>0</v>
      </c>
    </row>
    <row r="221" spans="1:35">
      <c r="A221" s="102"/>
      <c r="B221" s="103"/>
      <c r="C221" s="103"/>
      <c r="D221" s="103"/>
      <c r="E221" s="103"/>
      <c r="F221" s="103"/>
      <c r="G221" s="103"/>
      <c r="H221" s="103"/>
      <c r="I221" s="104"/>
      <c r="J221" s="103"/>
      <c r="K221" s="103"/>
      <c r="L221" s="103"/>
      <c r="M221" s="103"/>
      <c r="N221" s="104"/>
      <c r="O221" s="103"/>
      <c r="P221" s="103"/>
      <c r="Q221" s="103"/>
      <c r="R221" s="103"/>
      <c r="S221" s="104"/>
      <c r="T221" s="103"/>
      <c r="U221" s="103"/>
      <c r="V221" s="103"/>
      <c r="W221" s="103"/>
      <c r="X221" s="104"/>
      <c r="Y221" s="103"/>
      <c r="Z221" s="103"/>
      <c r="AA221" s="103"/>
      <c r="AB221" s="103"/>
      <c r="AC221" s="104"/>
      <c r="AD221" s="103"/>
      <c r="AE221" s="103"/>
      <c r="AF221" s="103"/>
      <c r="AG221" s="103"/>
      <c r="AH221" s="104"/>
    </row>
    <row r="222" spans="1:35">
      <c r="A222" s="413" t="s">
        <v>11</v>
      </c>
      <c r="B222" s="414"/>
      <c r="C222" s="414"/>
      <c r="D222" s="103"/>
      <c r="E222" s="103"/>
      <c r="F222" s="103"/>
      <c r="G222" s="103"/>
      <c r="H222" s="103"/>
      <c r="I222" s="104"/>
      <c r="J222" s="103"/>
      <c r="K222" s="103"/>
      <c r="L222" s="103"/>
      <c r="M222" s="103"/>
      <c r="N222" s="104"/>
      <c r="O222" s="103"/>
      <c r="P222" s="103"/>
      <c r="Q222" s="103"/>
      <c r="R222" s="103"/>
      <c r="S222" s="104"/>
      <c r="T222" s="103"/>
      <c r="U222" s="103"/>
      <c r="V222" s="103"/>
      <c r="W222" s="103"/>
      <c r="X222" s="104"/>
      <c r="Y222" s="103"/>
      <c r="Z222" s="103"/>
      <c r="AA222" s="103"/>
      <c r="AB222" s="103"/>
      <c r="AC222" s="104"/>
      <c r="AD222" s="103"/>
      <c r="AE222" s="103"/>
      <c r="AF222" s="103"/>
      <c r="AG222" s="103"/>
      <c r="AH222" s="104"/>
    </row>
    <row r="223" spans="1:35">
      <c r="A223" s="102"/>
      <c r="B223" s="103"/>
      <c r="C223" s="103"/>
      <c r="D223" s="103"/>
      <c r="E223" s="103"/>
      <c r="F223" s="103"/>
      <c r="G223" s="103"/>
      <c r="H223" s="103"/>
      <c r="I223" s="104"/>
      <c r="J223" s="103"/>
      <c r="K223" s="103"/>
      <c r="L223" s="103"/>
      <c r="M223" s="103"/>
      <c r="N223" s="104"/>
      <c r="O223" s="103"/>
      <c r="P223" s="103"/>
      <c r="Q223" s="103"/>
      <c r="R223" s="103"/>
      <c r="S223" s="104"/>
      <c r="T223" s="103"/>
      <c r="U223" s="103"/>
      <c r="V223" s="103"/>
      <c r="W223" s="103"/>
      <c r="X223" s="104"/>
      <c r="Y223" s="103"/>
      <c r="Z223" s="103"/>
      <c r="AA223" s="103"/>
      <c r="AB223" s="103"/>
      <c r="AC223" s="104"/>
      <c r="AD223" s="103"/>
      <c r="AE223" s="103"/>
      <c r="AF223" s="103"/>
      <c r="AG223" s="103"/>
      <c r="AH223" s="104"/>
    </row>
    <row r="224" spans="1:35">
      <c r="A224" s="398" t="s">
        <v>40</v>
      </c>
      <c r="B224" s="399"/>
      <c r="C224" s="399"/>
      <c r="D224" s="103"/>
      <c r="E224" s="103"/>
      <c r="F224" s="103"/>
      <c r="G224" s="103"/>
      <c r="H224" s="103"/>
      <c r="I224" s="104"/>
      <c r="J224" s="103"/>
      <c r="K224" s="103"/>
      <c r="L224" s="103"/>
      <c r="M224" s="103"/>
      <c r="N224" s="104"/>
      <c r="O224" s="103"/>
      <c r="P224" s="103"/>
      <c r="Q224" s="103"/>
      <c r="R224" s="103"/>
      <c r="S224" s="104"/>
      <c r="T224" s="103"/>
      <c r="U224" s="103"/>
      <c r="V224" s="103"/>
      <c r="W224" s="103"/>
      <c r="X224" s="104"/>
      <c r="Y224" s="103"/>
      <c r="Z224" s="103"/>
      <c r="AA224" s="103"/>
      <c r="AB224" s="103"/>
      <c r="AC224" s="104"/>
      <c r="AD224" s="103"/>
      <c r="AE224" s="103"/>
      <c r="AF224" s="103"/>
      <c r="AG224" s="103"/>
      <c r="AH224" s="104"/>
    </row>
    <row r="225" spans="1:34">
      <c r="A225" s="14" t="s">
        <v>70</v>
      </c>
      <c r="B225" s="16"/>
      <c r="C225" s="16"/>
      <c r="D225" s="153"/>
      <c r="E225" s="9"/>
      <c r="F225" s="9"/>
      <c r="G225" s="9"/>
      <c r="H225" s="10"/>
      <c r="I225" s="11" t="s">
        <v>60</v>
      </c>
      <c r="J225" s="9"/>
      <c r="K225" s="9"/>
      <c r="L225" s="9"/>
      <c r="M225" s="10"/>
      <c r="N225" s="11" t="s">
        <v>60</v>
      </c>
      <c r="O225" s="9"/>
      <c r="P225" s="9"/>
      <c r="Q225" s="9"/>
      <c r="R225" s="10"/>
      <c r="S225" s="11" t="s">
        <v>60</v>
      </c>
      <c r="T225" s="9"/>
      <c r="U225" s="9"/>
      <c r="V225" s="9"/>
      <c r="W225" s="10"/>
      <c r="X225" s="11" t="s">
        <v>60</v>
      </c>
      <c r="Y225" s="9"/>
      <c r="Z225" s="9"/>
      <c r="AA225" s="9"/>
      <c r="AB225" s="10"/>
      <c r="AC225" s="11" t="s">
        <v>60</v>
      </c>
      <c r="AD225" s="9"/>
      <c r="AE225" s="9"/>
      <c r="AF225" s="9"/>
      <c r="AG225" s="10"/>
      <c r="AH225" s="11" t="s">
        <v>60</v>
      </c>
    </row>
    <row r="226" spans="1:34">
      <c r="E226" s="9"/>
      <c r="F226" s="9"/>
      <c r="G226" s="9"/>
      <c r="H226" s="10"/>
      <c r="I226" s="11"/>
      <c r="J226" s="9"/>
      <c r="K226" s="9"/>
      <c r="L226" s="9"/>
      <c r="M226" s="10"/>
      <c r="N226" s="11"/>
      <c r="O226" s="9"/>
      <c r="P226" s="9"/>
      <c r="Q226" s="9"/>
      <c r="R226" s="10"/>
      <c r="S226" s="11"/>
      <c r="T226" s="9"/>
      <c r="U226" s="9"/>
      <c r="V226" s="9"/>
      <c r="W226" s="10"/>
      <c r="X226" s="11"/>
      <c r="Y226" s="9"/>
      <c r="Z226" s="9"/>
      <c r="AA226" s="9"/>
      <c r="AB226" s="10"/>
      <c r="AC226" s="11"/>
      <c r="AD226" s="9"/>
      <c r="AE226" s="9"/>
      <c r="AF226" s="9"/>
      <c r="AG226" s="10"/>
      <c r="AH226" s="11"/>
    </row>
    <row r="227" spans="1:34">
      <c r="A227" t="s">
        <v>29</v>
      </c>
      <c r="B227" s="16"/>
      <c r="C227" s="16"/>
      <c r="D227" s="16"/>
      <c r="E227" s="9"/>
      <c r="F227" s="9"/>
      <c r="G227" s="9"/>
      <c r="H227" s="10"/>
      <c r="I227" s="11"/>
      <c r="J227" s="9"/>
      <c r="K227" s="9"/>
      <c r="L227" s="9"/>
      <c r="M227" s="10"/>
      <c r="N227" s="11"/>
      <c r="O227" s="9"/>
      <c r="P227" s="9"/>
      <c r="Q227" s="9"/>
      <c r="R227" s="10"/>
      <c r="S227" s="11"/>
      <c r="T227" s="9"/>
      <c r="U227" s="9"/>
      <c r="V227" s="9"/>
      <c r="W227" s="10"/>
      <c r="X227" s="11"/>
      <c r="Y227" s="9"/>
      <c r="Z227" s="9"/>
      <c r="AA227" s="9"/>
      <c r="AB227" s="10"/>
      <c r="AC227" s="11"/>
      <c r="AD227" s="9"/>
      <c r="AE227" s="9"/>
      <c r="AF227" s="9"/>
      <c r="AG227" s="10"/>
      <c r="AH227" s="11"/>
    </row>
    <row r="228" spans="1:34">
      <c r="A228"/>
      <c r="B228"/>
      <c r="C228"/>
      <c r="D228"/>
      <c r="E228" s="9"/>
      <c r="F228" s="9"/>
      <c r="G228" s="9"/>
      <c r="H228" s="10"/>
      <c r="I228" s="11"/>
      <c r="J228" s="9"/>
      <c r="K228" s="9"/>
      <c r="L228" s="9"/>
      <c r="M228" s="10"/>
      <c r="N228" s="11"/>
      <c r="O228" s="9"/>
      <c r="P228" s="9"/>
      <c r="Q228" s="9"/>
      <c r="R228" s="10"/>
      <c r="S228" s="11"/>
      <c r="T228" s="9"/>
      <c r="U228" s="9"/>
      <c r="V228" s="9"/>
      <c r="W228" s="10"/>
      <c r="X228" s="11"/>
      <c r="Y228" s="9"/>
      <c r="Z228" s="9"/>
      <c r="AA228" s="9"/>
      <c r="AB228" s="10"/>
      <c r="AC228" s="11"/>
      <c r="AD228" s="9"/>
      <c r="AE228" s="9"/>
      <c r="AF228" s="9"/>
      <c r="AG228" s="10"/>
      <c r="AH228" s="11"/>
    </row>
    <row r="229" spans="1:34">
      <c r="A229" s="23" t="s">
        <v>89</v>
      </c>
      <c r="B229"/>
      <c r="C229"/>
      <c r="D229" s="40"/>
      <c r="E229" s="9"/>
      <c r="F229" s="9"/>
      <c r="G229" s="9"/>
      <c r="H229" s="10"/>
      <c r="I229" s="11"/>
      <c r="J229" s="9"/>
      <c r="K229" s="9"/>
      <c r="L229" s="9"/>
      <c r="M229" s="10"/>
      <c r="N229" s="11"/>
      <c r="O229" s="9"/>
      <c r="P229" s="9"/>
      <c r="Q229" s="9"/>
      <c r="R229" s="10"/>
      <c r="S229" s="11"/>
      <c r="T229" s="9"/>
      <c r="U229" s="9"/>
      <c r="V229" s="9"/>
      <c r="W229" s="10"/>
      <c r="X229" s="11"/>
      <c r="Y229" s="9"/>
      <c r="Z229" s="9"/>
      <c r="AA229" s="9"/>
      <c r="AB229" s="10"/>
      <c r="AC229" s="11"/>
      <c r="AD229" s="9"/>
      <c r="AE229" s="9"/>
      <c r="AF229" s="9"/>
      <c r="AG229" s="10"/>
      <c r="AH229" s="11"/>
    </row>
    <row r="230" spans="1:34">
      <c r="A230" t="s">
        <v>69</v>
      </c>
      <c r="B230"/>
      <c r="C230"/>
      <c r="D230" s="154"/>
      <c r="E230" s="9"/>
      <c r="F230" s="9"/>
      <c r="G230" s="9"/>
      <c r="H230" s="10"/>
      <c r="I230" s="11"/>
      <c r="J230" s="9"/>
      <c r="K230" s="9"/>
      <c r="L230" s="9"/>
      <c r="M230" s="10"/>
      <c r="N230" s="11"/>
      <c r="O230" s="9"/>
      <c r="P230" s="9"/>
      <c r="Q230" s="9"/>
      <c r="R230" s="10"/>
      <c r="S230" s="11"/>
      <c r="T230" s="9"/>
      <c r="U230" s="9"/>
      <c r="V230" s="9"/>
      <c r="W230" s="10"/>
      <c r="X230" s="11"/>
      <c r="Y230" s="9"/>
      <c r="Z230" s="9"/>
      <c r="AA230" s="9"/>
      <c r="AB230" s="10"/>
      <c r="AC230" s="11"/>
      <c r="AD230" s="9"/>
      <c r="AE230" s="9"/>
      <c r="AF230" s="9"/>
      <c r="AG230" s="10"/>
      <c r="AH230" s="11"/>
    </row>
    <row r="231" spans="1:34">
      <c r="E231" s="9"/>
      <c r="F231" s="9"/>
      <c r="G231" s="9"/>
      <c r="H231" s="10"/>
      <c r="I231" s="11"/>
      <c r="J231" s="9"/>
      <c r="K231" s="9"/>
      <c r="L231" s="9"/>
      <c r="M231" s="10"/>
      <c r="N231" s="11"/>
      <c r="O231" s="9"/>
      <c r="P231" s="9"/>
      <c r="Q231" s="9"/>
      <c r="R231" s="10"/>
      <c r="S231" s="11"/>
      <c r="T231" s="9"/>
      <c r="U231" s="9"/>
      <c r="V231" s="9"/>
      <c r="W231" s="10"/>
      <c r="X231" s="11"/>
      <c r="Y231" s="9"/>
      <c r="Z231" s="9"/>
      <c r="AA231" s="9"/>
      <c r="AB231" s="10"/>
      <c r="AC231" s="11"/>
      <c r="AD231" s="9"/>
      <c r="AE231" s="9"/>
      <c r="AF231" s="9"/>
      <c r="AG231" s="10"/>
      <c r="AH231" s="11"/>
    </row>
    <row r="232" spans="1:34">
      <c r="E232" s="2"/>
      <c r="F232" s="2"/>
      <c r="G232" s="13"/>
      <c r="H232" s="3"/>
      <c r="I232" s="3"/>
      <c r="J232" s="2"/>
      <c r="K232" s="2"/>
      <c r="L232" s="13"/>
      <c r="M232" s="3"/>
      <c r="N232" s="3"/>
      <c r="O232" s="2"/>
      <c r="P232" s="2"/>
      <c r="Q232" s="13"/>
      <c r="R232" s="3"/>
      <c r="S232" s="3"/>
      <c r="T232" s="2"/>
      <c r="U232" s="2"/>
      <c r="V232" s="13"/>
      <c r="W232" s="3"/>
      <c r="X232" s="3"/>
      <c r="Y232" s="2"/>
      <c r="Z232" s="2"/>
      <c r="AA232" s="13"/>
      <c r="AB232" s="3"/>
      <c r="AC232" s="3"/>
      <c r="AD232" s="2"/>
      <c r="AE232" s="2"/>
      <c r="AF232" s="13"/>
      <c r="AG232" s="3"/>
      <c r="AH232" s="3"/>
    </row>
    <row r="233" spans="1:34">
      <c r="E233" s="13"/>
      <c r="F233" s="13"/>
      <c r="G233" s="13"/>
      <c r="H233" s="3"/>
      <c r="I233" s="3"/>
      <c r="J233" s="13"/>
      <c r="K233" s="13"/>
      <c r="L233" s="13"/>
      <c r="M233" s="3"/>
      <c r="N233" s="3"/>
      <c r="O233" s="13"/>
      <c r="P233" s="13"/>
      <c r="Q233" s="13"/>
      <c r="R233" s="3"/>
      <c r="S233" s="3"/>
      <c r="T233" s="13"/>
      <c r="U233" s="13"/>
      <c r="V233" s="13"/>
      <c r="W233" s="3"/>
      <c r="X233" s="3"/>
      <c r="Y233" s="13"/>
      <c r="Z233" s="13"/>
      <c r="AA233" s="13"/>
      <c r="AB233" s="3"/>
      <c r="AC233" s="3"/>
      <c r="AD233" s="13"/>
      <c r="AE233" s="13"/>
      <c r="AF233" s="13"/>
      <c r="AG233" s="3"/>
      <c r="AH233" s="3"/>
    </row>
    <row r="234" spans="1:34">
      <c r="E234" s="13"/>
      <c r="F234" s="13"/>
      <c r="G234" s="13"/>
      <c r="H234" s="3"/>
      <c r="I234" s="3"/>
      <c r="J234" s="13"/>
      <c r="K234" s="13"/>
      <c r="L234" s="13"/>
      <c r="M234" s="3"/>
      <c r="N234" s="3"/>
      <c r="O234" s="13"/>
      <c r="P234" s="13"/>
      <c r="Q234" s="13"/>
      <c r="R234" s="3"/>
      <c r="S234" s="3"/>
      <c r="T234" s="13"/>
      <c r="U234" s="13"/>
      <c r="V234" s="13"/>
      <c r="W234" s="3"/>
      <c r="X234" s="3"/>
      <c r="Y234" s="13"/>
      <c r="Z234" s="13"/>
      <c r="AA234" s="13"/>
      <c r="AB234" s="3"/>
      <c r="AC234" s="3"/>
      <c r="AD234" s="13"/>
      <c r="AE234" s="13"/>
      <c r="AF234" s="13"/>
      <c r="AG234" s="3"/>
      <c r="AH234" s="3"/>
    </row>
    <row r="235" spans="1:34">
      <c r="E235" s="2"/>
      <c r="F235" s="2"/>
      <c r="G235" s="13"/>
      <c r="H235" s="3"/>
      <c r="I235" s="3"/>
      <c r="J235" s="2"/>
      <c r="K235" s="2"/>
      <c r="L235" s="13"/>
      <c r="M235" s="3"/>
      <c r="N235" s="3"/>
      <c r="O235" s="2"/>
      <c r="P235" s="2"/>
      <c r="Q235" s="13"/>
      <c r="R235" s="3"/>
      <c r="S235" s="3"/>
      <c r="T235" s="2"/>
      <c r="U235" s="2"/>
      <c r="V235" s="13"/>
      <c r="W235" s="3"/>
      <c r="X235" s="3"/>
      <c r="Y235" s="2"/>
      <c r="Z235" s="2"/>
      <c r="AA235" s="13"/>
      <c r="AB235" s="3"/>
      <c r="AC235" s="3"/>
      <c r="AD235" s="2"/>
      <c r="AE235" s="2"/>
      <c r="AF235" s="13"/>
      <c r="AG235" s="3"/>
      <c r="AH235" s="3"/>
    </row>
    <row r="236" spans="1:34">
      <c r="E236" s="2"/>
      <c r="F236" s="2"/>
      <c r="G236" s="13"/>
      <c r="H236" s="3"/>
      <c r="I236" s="3"/>
      <c r="J236" s="2"/>
      <c r="K236" s="2"/>
      <c r="L236" s="13"/>
      <c r="M236" s="3"/>
      <c r="N236" s="3"/>
      <c r="O236" s="2"/>
      <c r="P236" s="2"/>
      <c r="Q236" s="13"/>
      <c r="R236" s="3"/>
      <c r="S236" s="3"/>
      <c r="T236" s="2"/>
      <c r="U236" s="2"/>
      <c r="V236" s="13"/>
      <c r="W236" s="3"/>
      <c r="X236" s="3"/>
      <c r="Y236" s="2"/>
      <c r="Z236" s="2"/>
      <c r="AA236" s="13"/>
      <c r="AB236" s="3"/>
      <c r="AC236" s="3"/>
      <c r="AD236" s="2"/>
      <c r="AE236" s="2"/>
      <c r="AF236" s="13"/>
      <c r="AG236" s="3"/>
      <c r="AH236" s="3"/>
    </row>
  </sheetData>
  <mergeCells count="226">
    <mergeCell ref="B81:D81"/>
    <mergeCell ref="B82:D82"/>
    <mergeCell ref="B75:D75"/>
    <mergeCell ref="B66:D66"/>
    <mergeCell ref="B194:D194"/>
    <mergeCell ref="B195:D195"/>
    <mergeCell ref="B196:D196"/>
    <mergeCell ref="B197:D197"/>
    <mergeCell ref="H12:J13"/>
    <mergeCell ref="K12:M13"/>
    <mergeCell ref="N12:P13"/>
    <mergeCell ref="D7:AH7"/>
    <mergeCell ref="D9:AH9"/>
    <mergeCell ref="B183:D183"/>
    <mergeCell ref="B184:D184"/>
    <mergeCell ref="B185:D185"/>
    <mergeCell ref="B186:D186"/>
    <mergeCell ref="B181:D181"/>
    <mergeCell ref="B126:D126"/>
    <mergeCell ref="B127:D127"/>
    <mergeCell ref="B128:D128"/>
    <mergeCell ref="B129:D129"/>
    <mergeCell ref="B130:D130"/>
    <mergeCell ref="B131:D131"/>
    <mergeCell ref="B96:D96"/>
    <mergeCell ref="B61:D61"/>
    <mergeCell ref="B77:D77"/>
    <mergeCell ref="B78:D78"/>
    <mergeCell ref="B83:D83"/>
    <mergeCell ref="B170:D170"/>
    <mergeCell ref="B101:D101"/>
    <mergeCell ref="B111:D111"/>
    <mergeCell ref="B112:D112"/>
    <mergeCell ref="B113:D113"/>
    <mergeCell ref="B114:D114"/>
    <mergeCell ref="B116:D116"/>
    <mergeCell ref="B159:D159"/>
    <mergeCell ref="B160:D160"/>
    <mergeCell ref="B161:D161"/>
    <mergeCell ref="B162:D162"/>
    <mergeCell ref="B163:D163"/>
    <mergeCell ref="B106:D106"/>
    <mergeCell ref="B107:D107"/>
    <mergeCell ref="B109:D109"/>
    <mergeCell ref="B104:D104"/>
    <mergeCell ref="B137:D137"/>
    <mergeCell ref="B165:D165"/>
    <mergeCell ref="B167:D167"/>
    <mergeCell ref="B143:D143"/>
    <mergeCell ref="B140:D140"/>
    <mergeCell ref="B141:D141"/>
    <mergeCell ref="B142:D142"/>
    <mergeCell ref="B182:D182"/>
    <mergeCell ref="A224:C224"/>
    <mergeCell ref="B216:D216"/>
    <mergeCell ref="B217:D217"/>
    <mergeCell ref="B218:D218"/>
    <mergeCell ref="B219:D219"/>
    <mergeCell ref="B220:D220"/>
    <mergeCell ref="B215:D215"/>
    <mergeCell ref="B213:D213"/>
    <mergeCell ref="B214:D214"/>
    <mergeCell ref="A222:C222"/>
    <mergeCell ref="B187:D187"/>
    <mergeCell ref="B189:D189"/>
    <mergeCell ref="B190:D190"/>
    <mergeCell ref="B200:D200"/>
    <mergeCell ref="B199:D199"/>
    <mergeCell ref="B192:D192"/>
    <mergeCell ref="B193:D193"/>
    <mergeCell ref="B204:D204"/>
    <mergeCell ref="B207:D207"/>
    <mergeCell ref="B105:D105"/>
    <mergeCell ref="B89:D89"/>
    <mergeCell ref="B90:D90"/>
    <mergeCell ref="B91:D91"/>
    <mergeCell ref="B92:D92"/>
    <mergeCell ref="B201:D201"/>
    <mergeCell ref="B202:D202"/>
    <mergeCell ref="B203:D203"/>
    <mergeCell ref="B149:D149"/>
    <mergeCell ref="B150:D150"/>
    <mergeCell ref="B139:D139"/>
    <mergeCell ref="B134:D134"/>
    <mergeCell ref="B135:D135"/>
    <mergeCell ref="B171:D171"/>
    <mergeCell ref="B172:D172"/>
    <mergeCell ref="B173:D173"/>
    <mergeCell ref="B174:D174"/>
    <mergeCell ref="B175:D175"/>
    <mergeCell ref="B176:D176"/>
    <mergeCell ref="B178:D178"/>
    <mergeCell ref="B179:D179"/>
    <mergeCell ref="B164:D164"/>
    <mergeCell ref="B49:D49"/>
    <mergeCell ref="B50:D50"/>
    <mergeCell ref="B54:D54"/>
    <mergeCell ref="B46:D46"/>
    <mergeCell ref="B28:D28"/>
    <mergeCell ref="B29:D29"/>
    <mergeCell ref="B18:D18"/>
    <mergeCell ref="E219:H219"/>
    <mergeCell ref="B209:D209"/>
    <mergeCell ref="B211:D211"/>
    <mergeCell ref="B212:D212"/>
    <mergeCell ref="B210:D210"/>
    <mergeCell ref="B65:D65"/>
    <mergeCell ref="B71:D71"/>
    <mergeCell ref="B63:D63"/>
    <mergeCell ref="B168:D168"/>
    <mergeCell ref="B151:D151"/>
    <mergeCell ref="B152:D152"/>
    <mergeCell ref="B153:D153"/>
    <mergeCell ref="B155:D155"/>
    <mergeCell ref="B156:D156"/>
    <mergeCell ref="B157:D157"/>
    <mergeCell ref="B133:D133"/>
    <mergeCell ref="B136:D136"/>
    <mergeCell ref="B73:D73"/>
    <mergeCell ref="B74:D74"/>
    <mergeCell ref="B76:D76"/>
    <mergeCell ref="B79:D79"/>
    <mergeCell ref="B80:D80"/>
    <mergeCell ref="B102:D102"/>
    <mergeCell ref="B103:D103"/>
    <mergeCell ref="A1:C4"/>
    <mergeCell ref="D8:F8"/>
    <mergeCell ref="B64:D64"/>
    <mergeCell ref="B16:D16"/>
    <mergeCell ref="B40:D40"/>
    <mergeCell ref="B44:D44"/>
    <mergeCell ref="B57:D57"/>
    <mergeCell ref="B56:D56"/>
    <mergeCell ref="B42:D42"/>
    <mergeCell ref="A12:A13"/>
    <mergeCell ref="B12:D13"/>
    <mergeCell ref="B14:D14"/>
    <mergeCell ref="B15:D15"/>
    <mergeCell ref="B20:D20"/>
    <mergeCell ref="B21:D21"/>
    <mergeCell ref="B48:D48"/>
    <mergeCell ref="B43:D43"/>
    <mergeCell ref="B53:D53"/>
    <mergeCell ref="B145:D145"/>
    <mergeCell ref="B146:D146"/>
    <mergeCell ref="B147:D147"/>
    <mergeCell ref="B148:D148"/>
    <mergeCell ref="B118:D118"/>
    <mergeCell ref="B119:D119"/>
    <mergeCell ref="B120:D120"/>
    <mergeCell ref="B121:D121"/>
    <mergeCell ref="B122:D122"/>
    <mergeCell ref="B124:D124"/>
    <mergeCell ref="B58:D58"/>
    <mergeCell ref="B62:D62"/>
    <mergeCell ref="B93:D93"/>
    <mergeCell ref="B97:D97"/>
    <mergeCell ref="B99:D99"/>
    <mergeCell ref="B94:D94"/>
    <mergeCell ref="B95:D95"/>
    <mergeCell ref="B69:D69"/>
    <mergeCell ref="B138:D138"/>
    <mergeCell ref="B87:D87"/>
    <mergeCell ref="B59:D59"/>
    <mergeCell ref="B60:D60"/>
    <mergeCell ref="B72:D72"/>
    <mergeCell ref="B45:D45"/>
    <mergeCell ref="E12:G13"/>
    <mergeCell ref="AD219:AG219"/>
    <mergeCell ref="AD14:AH218"/>
    <mergeCell ref="Y14:AC218"/>
    <mergeCell ref="J219:M219"/>
    <mergeCell ref="E11:I11"/>
    <mergeCell ref="J11:N11"/>
    <mergeCell ref="R6:S6"/>
    <mergeCell ref="R8:S8"/>
    <mergeCell ref="O11:S11"/>
    <mergeCell ref="Q12:Q13"/>
    <mergeCell ref="R12:R13"/>
    <mergeCell ref="S12:S13"/>
    <mergeCell ref="O219:R219"/>
    <mergeCell ref="M6:N6"/>
    <mergeCell ref="M8:N8"/>
    <mergeCell ref="H6:I6"/>
    <mergeCell ref="H8:I8"/>
    <mergeCell ref="T219:W219"/>
    <mergeCell ref="AB6:AC6"/>
    <mergeCell ref="AB8:AC8"/>
    <mergeCell ref="Y11:AC11"/>
    <mergeCell ref="Y12:Y13"/>
    <mergeCell ref="AA12:AA13"/>
    <mergeCell ref="AB12:AB13"/>
    <mergeCell ref="AC12:AC13"/>
    <mergeCell ref="Y219:AB219"/>
    <mergeCell ref="W6:X6"/>
    <mergeCell ref="W8:X8"/>
    <mergeCell ref="T11:X11"/>
    <mergeCell ref="T12:T13"/>
    <mergeCell ref="U12:U13"/>
    <mergeCell ref="V12:V13"/>
    <mergeCell ref="W12:W13"/>
    <mergeCell ref="X12:X13"/>
    <mergeCell ref="AF1:AH4"/>
    <mergeCell ref="AG6:AH6"/>
    <mergeCell ref="AG8:AH8"/>
    <mergeCell ref="AD11:AH11"/>
    <mergeCell ref="AD12:AD13"/>
    <mergeCell ref="AE12:AE13"/>
    <mergeCell ref="T14:X218"/>
    <mergeCell ref="D1:AE2"/>
    <mergeCell ref="D3:AE4"/>
    <mergeCell ref="B68:D68"/>
    <mergeCell ref="B84:D84"/>
    <mergeCell ref="B98:D98"/>
    <mergeCell ref="B108:D108"/>
    <mergeCell ref="B115:D115"/>
    <mergeCell ref="B123:D123"/>
    <mergeCell ref="B205:D205"/>
    <mergeCell ref="B41:D41"/>
    <mergeCell ref="B67:D67"/>
    <mergeCell ref="B85:D85"/>
    <mergeCell ref="B86:D86"/>
    <mergeCell ref="AF12:AF13"/>
    <mergeCell ref="AG12:AG13"/>
    <mergeCell ref="AH12:AH13"/>
    <mergeCell ref="Z12:Z13"/>
  </mergeCells>
  <printOptions horizontalCentered="1" verticalCentered="1"/>
  <pageMargins left="0" right="0" top="0" bottom="0" header="0.3" footer="0.3"/>
  <pageSetup paperSize="8" scale="42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C4B8E-7BFB-4EA1-9714-DB70AB749E4E}">
  <sheetPr>
    <tabColor rgb="FFFFFF00"/>
    <pageSetUpPr fitToPage="1"/>
  </sheetPr>
  <dimension ref="A1:AI240"/>
  <sheetViews>
    <sheetView tabSelected="1" view="pageBreakPreview" topLeftCell="A7" zoomScale="70" zoomScaleNormal="70" zoomScaleSheetLayoutView="70" workbookViewId="0">
      <pane xSplit="4" ySplit="7" topLeftCell="J179" activePane="bottomRight" state="frozen"/>
      <selection activeCell="A7" sqref="A7"/>
      <selection pane="topRight" activeCell="E7" sqref="E7"/>
      <selection pane="bottomLeft" activeCell="A14" sqref="A14"/>
      <selection pane="bottomRight" activeCell="O200" sqref="O200"/>
    </sheetView>
  </sheetViews>
  <sheetFormatPr defaultRowHeight="15"/>
  <cols>
    <col min="1" max="1" width="6.85546875" style="2" customWidth="1"/>
    <col min="2" max="2" width="5.5703125" style="2" customWidth="1"/>
    <col min="3" max="3" width="14.28515625" style="2" customWidth="1"/>
    <col min="4" max="4" width="80.5703125" style="2" customWidth="1"/>
    <col min="5" max="6" width="6.7109375" style="3" customWidth="1"/>
    <col min="7" max="7" width="10.7109375" style="3" customWidth="1"/>
    <col min="8" max="8" width="16.5703125" style="4" customWidth="1"/>
    <col min="9" max="9" width="22.140625" style="5" customWidth="1"/>
    <col min="10" max="11" width="6.7109375" style="3" customWidth="1"/>
    <col min="12" max="12" width="10.7109375" style="3" customWidth="1"/>
    <col min="13" max="13" width="16.5703125" style="4" customWidth="1"/>
    <col min="14" max="14" width="22.140625" style="5" customWidth="1"/>
    <col min="15" max="16" width="6.7109375" style="3" customWidth="1"/>
    <col min="17" max="17" width="10.7109375" style="3" customWidth="1"/>
    <col min="18" max="18" width="16.5703125" style="4" customWidth="1"/>
    <col min="19" max="19" width="22.140625" style="5" customWidth="1"/>
    <col min="20" max="21" width="6.7109375" style="3" customWidth="1"/>
    <col min="22" max="22" width="10.7109375" style="3" customWidth="1"/>
    <col min="23" max="23" width="16.5703125" style="4" customWidth="1"/>
    <col min="24" max="24" width="22.140625" style="5" customWidth="1"/>
    <col min="25" max="26" width="6.7109375" style="3" customWidth="1"/>
    <col min="27" max="27" width="10.7109375" style="3" customWidth="1"/>
    <col min="28" max="28" width="16.5703125" style="4" customWidth="1"/>
    <col min="29" max="29" width="22.140625" style="5" customWidth="1"/>
    <col min="30" max="31" width="6.7109375" style="3" customWidth="1"/>
    <col min="32" max="32" width="10.7109375" style="3" customWidth="1"/>
    <col min="33" max="33" width="16.5703125" style="4" customWidth="1"/>
    <col min="34" max="34" width="22.140625" style="5" customWidth="1"/>
    <col min="35" max="35" width="12.85546875" style="2" bestFit="1" customWidth="1"/>
    <col min="36" max="216" width="9.140625" style="2"/>
    <col min="217" max="217" width="5.7109375" style="2" customWidth="1"/>
    <col min="218" max="218" width="8.28515625" style="2" customWidth="1"/>
    <col min="219" max="219" width="1.5703125" style="2" bestFit="1" customWidth="1"/>
    <col min="220" max="220" width="50.7109375" style="2" customWidth="1"/>
    <col min="221" max="221" width="6" style="2" bestFit="1" customWidth="1"/>
    <col min="222" max="222" width="7.28515625" style="2" bestFit="1" customWidth="1"/>
    <col min="223" max="223" width="5.7109375" style="2" customWidth="1"/>
    <col min="224" max="224" width="11.42578125" style="2" customWidth="1"/>
    <col min="225" max="225" width="12.7109375" style="2" customWidth="1"/>
    <col min="226" max="472" width="9.140625" style="2"/>
    <col min="473" max="473" width="5.7109375" style="2" customWidth="1"/>
    <col min="474" max="474" width="8.28515625" style="2" customWidth="1"/>
    <col min="475" max="475" width="1.5703125" style="2" bestFit="1" customWidth="1"/>
    <col min="476" max="476" width="50.7109375" style="2" customWidth="1"/>
    <col min="477" max="477" width="6" style="2" bestFit="1" customWidth="1"/>
    <col min="478" max="478" width="7.28515625" style="2" bestFit="1" customWidth="1"/>
    <col min="479" max="479" width="5.7109375" style="2" customWidth="1"/>
    <col min="480" max="480" width="11.42578125" style="2" customWidth="1"/>
    <col min="481" max="481" width="12.7109375" style="2" customWidth="1"/>
    <col min="482" max="728" width="9.140625" style="2"/>
    <col min="729" max="729" width="5.7109375" style="2" customWidth="1"/>
    <col min="730" max="730" width="8.28515625" style="2" customWidth="1"/>
    <col min="731" max="731" width="1.5703125" style="2" bestFit="1" customWidth="1"/>
    <col min="732" max="732" width="50.7109375" style="2" customWidth="1"/>
    <col min="733" max="733" width="6" style="2" bestFit="1" customWidth="1"/>
    <col min="734" max="734" width="7.28515625" style="2" bestFit="1" customWidth="1"/>
    <col min="735" max="735" width="5.7109375" style="2" customWidth="1"/>
    <col min="736" max="736" width="11.42578125" style="2" customWidth="1"/>
    <col min="737" max="737" width="12.7109375" style="2" customWidth="1"/>
    <col min="738" max="984" width="9.140625" style="2"/>
    <col min="985" max="985" width="5.7109375" style="2" customWidth="1"/>
    <col min="986" max="986" width="8.28515625" style="2" customWidth="1"/>
    <col min="987" max="987" width="1.5703125" style="2" bestFit="1" customWidth="1"/>
    <col min="988" max="988" width="50.7109375" style="2" customWidth="1"/>
    <col min="989" max="989" width="6" style="2" bestFit="1" customWidth="1"/>
    <col min="990" max="990" width="7.28515625" style="2" bestFit="1" customWidth="1"/>
    <col min="991" max="991" width="5.7109375" style="2" customWidth="1"/>
    <col min="992" max="992" width="11.42578125" style="2" customWidth="1"/>
    <col min="993" max="993" width="12.7109375" style="2" customWidth="1"/>
    <col min="994" max="1240" width="9.140625" style="2"/>
    <col min="1241" max="1241" width="5.7109375" style="2" customWidth="1"/>
    <col min="1242" max="1242" width="8.28515625" style="2" customWidth="1"/>
    <col min="1243" max="1243" width="1.5703125" style="2" bestFit="1" customWidth="1"/>
    <col min="1244" max="1244" width="50.7109375" style="2" customWidth="1"/>
    <col min="1245" max="1245" width="6" style="2" bestFit="1" customWidth="1"/>
    <col min="1246" max="1246" width="7.28515625" style="2" bestFit="1" customWidth="1"/>
    <col min="1247" max="1247" width="5.7109375" style="2" customWidth="1"/>
    <col min="1248" max="1248" width="11.42578125" style="2" customWidth="1"/>
    <col min="1249" max="1249" width="12.7109375" style="2" customWidth="1"/>
    <col min="1250" max="1496" width="9.140625" style="2"/>
    <col min="1497" max="1497" width="5.7109375" style="2" customWidth="1"/>
    <col min="1498" max="1498" width="8.28515625" style="2" customWidth="1"/>
    <col min="1499" max="1499" width="1.5703125" style="2" bestFit="1" customWidth="1"/>
    <col min="1500" max="1500" width="50.7109375" style="2" customWidth="1"/>
    <col min="1501" max="1501" width="6" style="2" bestFit="1" customWidth="1"/>
    <col min="1502" max="1502" width="7.28515625" style="2" bestFit="1" customWidth="1"/>
    <col min="1503" max="1503" width="5.7109375" style="2" customWidth="1"/>
    <col min="1504" max="1504" width="11.42578125" style="2" customWidth="1"/>
    <col min="1505" max="1505" width="12.7109375" style="2" customWidth="1"/>
    <col min="1506" max="1752" width="9.140625" style="2"/>
    <col min="1753" max="1753" width="5.7109375" style="2" customWidth="1"/>
    <col min="1754" max="1754" width="8.28515625" style="2" customWidth="1"/>
    <col min="1755" max="1755" width="1.5703125" style="2" bestFit="1" customWidth="1"/>
    <col min="1756" max="1756" width="50.7109375" style="2" customWidth="1"/>
    <col min="1757" max="1757" width="6" style="2" bestFit="1" customWidth="1"/>
    <col min="1758" max="1758" width="7.28515625" style="2" bestFit="1" customWidth="1"/>
    <col min="1759" max="1759" width="5.7109375" style="2" customWidth="1"/>
    <col min="1760" max="1760" width="11.42578125" style="2" customWidth="1"/>
    <col min="1761" max="1761" width="12.7109375" style="2" customWidth="1"/>
    <col min="1762" max="2008" width="9.140625" style="2"/>
    <col min="2009" max="2009" width="5.7109375" style="2" customWidth="1"/>
    <col min="2010" max="2010" width="8.28515625" style="2" customWidth="1"/>
    <col min="2011" max="2011" width="1.5703125" style="2" bestFit="1" customWidth="1"/>
    <col min="2012" max="2012" width="50.7109375" style="2" customWidth="1"/>
    <col min="2013" max="2013" width="6" style="2" bestFit="1" customWidth="1"/>
    <col min="2014" max="2014" width="7.28515625" style="2" bestFit="1" customWidth="1"/>
    <col min="2015" max="2015" width="5.7109375" style="2" customWidth="1"/>
    <col min="2016" max="2016" width="11.42578125" style="2" customWidth="1"/>
    <col min="2017" max="2017" width="12.7109375" style="2" customWidth="1"/>
    <col min="2018" max="2264" width="9.140625" style="2"/>
    <col min="2265" max="2265" width="5.7109375" style="2" customWidth="1"/>
    <col min="2266" max="2266" width="8.28515625" style="2" customWidth="1"/>
    <col min="2267" max="2267" width="1.5703125" style="2" bestFit="1" customWidth="1"/>
    <col min="2268" max="2268" width="50.7109375" style="2" customWidth="1"/>
    <col min="2269" max="2269" width="6" style="2" bestFit="1" customWidth="1"/>
    <col min="2270" max="2270" width="7.28515625" style="2" bestFit="1" customWidth="1"/>
    <col min="2271" max="2271" width="5.7109375" style="2" customWidth="1"/>
    <col min="2272" max="2272" width="11.42578125" style="2" customWidth="1"/>
    <col min="2273" max="2273" width="12.7109375" style="2" customWidth="1"/>
    <col min="2274" max="2520" width="9.140625" style="2"/>
    <col min="2521" max="2521" width="5.7109375" style="2" customWidth="1"/>
    <col min="2522" max="2522" width="8.28515625" style="2" customWidth="1"/>
    <col min="2523" max="2523" width="1.5703125" style="2" bestFit="1" customWidth="1"/>
    <col min="2524" max="2524" width="50.7109375" style="2" customWidth="1"/>
    <col min="2525" max="2525" width="6" style="2" bestFit="1" customWidth="1"/>
    <col min="2526" max="2526" width="7.28515625" style="2" bestFit="1" customWidth="1"/>
    <col min="2527" max="2527" width="5.7109375" style="2" customWidth="1"/>
    <col min="2528" max="2528" width="11.42578125" style="2" customWidth="1"/>
    <col min="2529" max="2529" width="12.7109375" style="2" customWidth="1"/>
    <col min="2530" max="2776" width="9.140625" style="2"/>
    <col min="2777" max="2777" width="5.7109375" style="2" customWidth="1"/>
    <col min="2778" max="2778" width="8.28515625" style="2" customWidth="1"/>
    <col min="2779" max="2779" width="1.5703125" style="2" bestFit="1" customWidth="1"/>
    <col min="2780" max="2780" width="50.7109375" style="2" customWidth="1"/>
    <col min="2781" max="2781" width="6" style="2" bestFit="1" customWidth="1"/>
    <col min="2782" max="2782" width="7.28515625" style="2" bestFit="1" customWidth="1"/>
    <col min="2783" max="2783" width="5.7109375" style="2" customWidth="1"/>
    <col min="2784" max="2784" width="11.42578125" style="2" customWidth="1"/>
    <col min="2785" max="2785" width="12.7109375" style="2" customWidth="1"/>
    <col min="2786" max="3032" width="9.140625" style="2"/>
    <col min="3033" max="3033" width="5.7109375" style="2" customWidth="1"/>
    <col min="3034" max="3034" width="8.28515625" style="2" customWidth="1"/>
    <col min="3035" max="3035" width="1.5703125" style="2" bestFit="1" customWidth="1"/>
    <col min="3036" max="3036" width="50.7109375" style="2" customWidth="1"/>
    <col min="3037" max="3037" width="6" style="2" bestFit="1" customWidth="1"/>
    <col min="3038" max="3038" width="7.28515625" style="2" bestFit="1" customWidth="1"/>
    <col min="3039" max="3039" width="5.7109375" style="2" customWidth="1"/>
    <col min="3040" max="3040" width="11.42578125" style="2" customWidth="1"/>
    <col min="3041" max="3041" width="12.7109375" style="2" customWidth="1"/>
    <col min="3042" max="3288" width="9.140625" style="2"/>
    <col min="3289" max="3289" width="5.7109375" style="2" customWidth="1"/>
    <col min="3290" max="3290" width="8.28515625" style="2" customWidth="1"/>
    <col min="3291" max="3291" width="1.5703125" style="2" bestFit="1" customWidth="1"/>
    <col min="3292" max="3292" width="50.7109375" style="2" customWidth="1"/>
    <col min="3293" max="3293" width="6" style="2" bestFit="1" customWidth="1"/>
    <col min="3294" max="3294" width="7.28515625" style="2" bestFit="1" customWidth="1"/>
    <col min="3295" max="3295" width="5.7109375" style="2" customWidth="1"/>
    <col min="3296" max="3296" width="11.42578125" style="2" customWidth="1"/>
    <col min="3297" max="3297" width="12.7109375" style="2" customWidth="1"/>
    <col min="3298" max="3544" width="9.140625" style="2"/>
    <col min="3545" max="3545" width="5.7109375" style="2" customWidth="1"/>
    <col min="3546" max="3546" width="8.28515625" style="2" customWidth="1"/>
    <col min="3547" max="3547" width="1.5703125" style="2" bestFit="1" customWidth="1"/>
    <col min="3548" max="3548" width="50.7109375" style="2" customWidth="1"/>
    <col min="3549" max="3549" width="6" style="2" bestFit="1" customWidth="1"/>
    <col min="3550" max="3550" width="7.28515625" style="2" bestFit="1" customWidth="1"/>
    <col min="3551" max="3551" width="5.7109375" style="2" customWidth="1"/>
    <col min="3552" max="3552" width="11.42578125" style="2" customWidth="1"/>
    <col min="3553" max="3553" width="12.7109375" style="2" customWidth="1"/>
    <col min="3554" max="3800" width="9.140625" style="2"/>
    <col min="3801" max="3801" width="5.7109375" style="2" customWidth="1"/>
    <col min="3802" max="3802" width="8.28515625" style="2" customWidth="1"/>
    <col min="3803" max="3803" width="1.5703125" style="2" bestFit="1" customWidth="1"/>
    <col min="3804" max="3804" width="50.7109375" style="2" customWidth="1"/>
    <col min="3805" max="3805" width="6" style="2" bestFit="1" customWidth="1"/>
    <col min="3806" max="3806" width="7.28515625" style="2" bestFit="1" customWidth="1"/>
    <col min="3807" max="3807" width="5.7109375" style="2" customWidth="1"/>
    <col min="3808" max="3808" width="11.42578125" style="2" customWidth="1"/>
    <col min="3809" max="3809" width="12.7109375" style="2" customWidth="1"/>
    <col min="3810" max="4056" width="9.140625" style="2"/>
    <col min="4057" max="4057" width="5.7109375" style="2" customWidth="1"/>
    <col min="4058" max="4058" width="8.28515625" style="2" customWidth="1"/>
    <col min="4059" max="4059" width="1.5703125" style="2" bestFit="1" customWidth="1"/>
    <col min="4060" max="4060" width="50.7109375" style="2" customWidth="1"/>
    <col min="4061" max="4061" width="6" style="2" bestFit="1" customWidth="1"/>
    <col min="4062" max="4062" width="7.28515625" style="2" bestFit="1" customWidth="1"/>
    <col min="4063" max="4063" width="5.7109375" style="2" customWidth="1"/>
    <col min="4064" max="4064" width="11.42578125" style="2" customWidth="1"/>
    <col min="4065" max="4065" width="12.7109375" style="2" customWidth="1"/>
    <col min="4066" max="4312" width="9.140625" style="2"/>
    <col min="4313" max="4313" width="5.7109375" style="2" customWidth="1"/>
    <col min="4314" max="4314" width="8.28515625" style="2" customWidth="1"/>
    <col min="4315" max="4315" width="1.5703125" style="2" bestFit="1" customWidth="1"/>
    <col min="4316" max="4316" width="50.7109375" style="2" customWidth="1"/>
    <col min="4317" max="4317" width="6" style="2" bestFit="1" customWidth="1"/>
    <col min="4318" max="4318" width="7.28515625" style="2" bestFit="1" customWidth="1"/>
    <col min="4319" max="4319" width="5.7109375" style="2" customWidth="1"/>
    <col min="4320" max="4320" width="11.42578125" style="2" customWidth="1"/>
    <col min="4321" max="4321" width="12.7109375" style="2" customWidth="1"/>
    <col min="4322" max="4568" width="9.140625" style="2"/>
    <col min="4569" max="4569" width="5.7109375" style="2" customWidth="1"/>
    <col min="4570" max="4570" width="8.28515625" style="2" customWidth="1"/>
    <col min="4571" max="4571" width="1.5703125" style="2" bestFit="1" customWidth="1"/>
    <col min="4572" max="4572" width="50.7109375" style="2" customWidth="1"/>
    <col min="4573" max="4573" width="6" style="2" bestFit="1" customWidth="1"/>
    <col min="4574" max="4574" width="7.28515625" style="2" bestFit="1" customWidth="1"/>
    <col min="4575" max="4575" width="5.7109375" style="2" customWidth="1"/>
    <col min="4576" max="4576" width="11.42578125" style="2" customWidth="1"/>
    <col min="4577" max="4577" width="12.7109375" style="2" customWidth="1"/>
    <col min="4578" max="4824" width="9.140625" style="2"/>
    <col min="4825" max="4825" width="5.7109375" style="2" customWidth="1"/>
    <col min="4826" max="4826" width="8.28515625" style="2" customWidth="1"/>
    <col min="4827" max="4827" width="1.5703125" style="2" bestFit="1" customWidth="1"/>
    <col min="4828" max="4828" width="50.7109375" style="2" customWidth="1"/>
    <col min="4829" max="4829" width="6" style="2" bestFit="1" customWidth="1"/>
    <col min="4830" max="4830" width="7.28515625" style="2" bestFit="1" customWidth="1"/>
    <col min="4831" max="4831" width="5.7109375" style="2" customWidth="1"/>
    <col min="4832" max="4832" width="11.42578125" style="2" customWidth="1"/>
    <col min="4833" max="4833" width="12.7109375" style="2" customWidth="1"/>
    <col min="4834" max="5080" width="9.140625" style="2"/>
    <col min="5081" max="5081" width="5.7109375" style="2" customWidth="1"/>
    <col min="5082" max="5082" width="8.28515625" style="2" customWidth="1"/>
    <col min="5083" max="5083" width="1.5703125" style="2" bestFit="1" customWidth="1"/>
    <col min="5084" max="5084" width="50.7109375" style="2" customWidth="1"/>
    <col min="5085" max="5085" width="6" style="2" bestFit="1" customWidth="1"/>
    <col min="5086" max="5086" width="7.28515625" style="2" bestFit="1" customWidth="1"/>
    <col min="5087" max="5087" width="5.7109375" style="2" customWidth="1"/>
    <col min="5088" max="5088" width="11.42578125" style="2" customWidth="1"/>
    <col min="5089" max="5089" width="12.7109375" style="2" customWidth="1"/>
    <col min="5090" max="5336" width="9.140625" style="2"/>
    <col min="5337" max="5337" width="5.7109375" style="2" customWidth="1"/>
    <col min="5338" max="5338" width="8.28515625" style="2" customWidth="1"/>
    <col min="5339" max="5339" width="1.5703125" style="2" bestFit="1" customWidth="1"/>
    <col min="5340" max="5340" width="50.7109375" style="2" customWidth="1"/>
    <col min="5341" max="5341" width="6" style="2" bestFit="1" customWidth="1"/>
    <col min="5342" max="5342" width="7.28515625" style="2" bestFit="1" customWidth="1"/>
    <col min="5343" max="5343" width="5.7109375" style="2" customWidth="1"/>
    <col min="5344" max="5344" width="11.42578125" style="2" customWidth="1"/>
    <col min="5345" max="5345" width="12.7109375" style="2" customWidth="1"/>
    <col min="5346" max="5592" width="9.140625" style="2"/>
    <col min="5593" max="5593" width="5.7109375" style="2" customWidth="1"/>
    <col min="5594" max="5594" width="8.28515625" style="2" customWidth="1"/>
    <col min="5595" max="5595" width="1.5703125" style="2" bestFit="1" customWidth="1"/>
    <col min="5596" max="5596" width="50.7109375" style="2" customWidth="1"/>
    <col min="5597" max="5597" width="6" style="2" bestFit="1" customWidth="1"/>
    <col min="5598" max="5598" width="7.28515625" style="2" bestFit="1" customWidth="1"/>
    <col min="5599" max="5599" width="5.7109375" style="2" customWidth="1"/>
    <col min="5600" max="5600" width="11.42578125" style="2" customWidth="1"/>
    <col min="5601" max="5601" width="12.7109375" style="2" customWidth="1"/>
    <col min="5602" max="5848" width="9.140625" style="2"/>
    <col min="5849" max="5849" width="5.7109375" style="2" customWidth="1"/>
    <col min="5850" max="5850" width="8.28515625" style="2" customWidth="1"/>
    <col min="5851" max="5851" width="1.5703125" style="2" bestFit="1" customWidth="1"/>
    <col min="5852" max="5852" width="50.7109375" style="2" customWidth="1"/>
    <col min="5853" max="5853" width="6" style="2" bestFit="1" customWidth="1"/>
    <col min="5854" max="5854" width="7.28515625" style="2" bestFit="1" customWidth="1"/>
    <col min="5855" max="5855" width="5.7109375" style="2" customWidth="1"/>
    <col min="5856" max="5856" width="11.42578125" style="2" customWidth="1"/>
    <col min="5857" max="5857" width="12.7109375" style="2" customWidth="1"/>
    <col min="5858" max="6104" width="9.140625" style="2"/>
    <col min="6105" max="6105" width="5.7109375" style="2" customWidth="1"/>
    <col min="6106" max="6106" width="8.28515625" style="2" customWidth="1"/>
    <col min="6107" max="6107" width="1.5703125" style="2" bestFit="1" customWidth="1"/>
    <col min="6108" max="6108" width="50.7109375" style="2" customWidth="1"/>
    <col min="6109" max="6109" width="6" style="2" bestFit="1" customWidth="1"/>
    <col min="6110" max="6110" width="7.28515625" style="2" bestFit="1" customWidth="1"/>
    <col min="6111" max="6111" width="5.7109375" style="2" customWidth="1"/>
    <col min="6112" max="6112" width="11.42578125" style="2" customWidth="1"/>
    <col min="6113" max="6113" width="12.7109375" style="2" customWidth="1"/>
    <col min="6114" max="6360" width="9.140625" style="2"/>
    <col min="6361" max="6361" width="5.7109375" style="2" customWidth="1"/>
    <col min="6362" max="6362" width="8.28515625" style="2" customWidth="1"/>
    <col min="6363" max="6363" width="1.5703125" style="2" bestFit="1" customWidth="1"/>
    <col min="6364" max="6364" width="50.7109375" style="2" customWidth="1"/>
    <col min="6365" max="6365" width="6" style="2" bestFit="1" customWidth="1"/>
    <col min="6366" max="6366" width="7.28515625" style="2" bestFit="1" customWidth="1"/>
    <col min="6367" max="6367" width="5.7109375" style="2" customWidth="1"/>
    <col min="6368" max="6368" width="11.42578125" style="2" customWidth="1"/>
    <col min="6369" max="6369" width="12.7109375" style="2" customWidth="1"/>
    <col min="6370" max="6616" width="9.140625" style="2"/>
    <col min="6617" max="6617" width="5.7109375" style="2" customWidth="1"/>
    <col min="6618" max="6618" width="8.28515625" style="2" customWidth="1"/>
    <col min="6619" max="6619" width="1.5703125" style="2" bestFit="1" customWidth="1"/>
    <col min="6620" max="6620" width="50.7109375" style="2" customWidth="1"/>
    <col min="6621" max="6621" width="6" style="2" bestFit="1" customWidth="1"/>
    <col min="6622" max="6622" width="7.28515625" style="2" bestFit="1" customWidth="1"/>
    <col min="6623" max="6623" width="5.7109375" style="2" customWidth="1"/>
    <col min="6624" max="6624" width="11.42578125" style="2" customWidth="1"/>
    <col min="6625" max="6625" width="12.7109375" style="2" customWidth="1"/>
    <col min="6626" max="6872" width="9.140625" style="2"/>
    <col min="6873" max="6873" width="5.7109375" style="2" customWidth="1"/>
    <col min="6874" max="6874" width="8.28515625" style="2" customWidth="1"/>
    <col min="6875" max="6875" width="1.5703125" style="2" bestFit="1" customWidth="1"/>
    <col min="6876" max="6876" width="50.7109375" style="2" customWidth="1"/>
    <col min="6877" max="6877" width="6" style="2" bestFit="1" customWidth="1"/>
    <col min="6878" max="6878" width="7.28515625" style="2" bestFit="1" customWidth="1"/>
    <col min="6879" max="6879" width="5.7109375" style="2" customWidth="1"/>
    <col min="6880" max="6880" width="11.42578125" style="2" customWidth="1"/>
    <col min="6881" max="6881" width="12.7109375" style="2" customWidth="1"/>
    <col min="6882" max="7128" width="9.140625" style="2"/>
    <col min="7129" max="7129" width="5.7109375" style="2" customWidth="1"/>
    <col min="7130" max="7130" width="8.28515625" style="2" customWidth="1"/>
    <col min="7131" max="7131" width="1.5703125" style="2" bestFit="1" customWidth="1"/>
    <col min="7132" max="7132" width="50.7109375" style="2" customWidth="1"/>
    <col min="7133" max="7133" width="6" style="2" bestFit="1" customWidth="1"/>
    <col min="7134" max="7134" width="7.28515625" style="2" bestFit="1" customWidth="1"/>
    <col min="7135" max="7135" width="5.7109375" style="2" customWidth="1"/>
    <col min="7136" max="7136" width="11.42578125" style="2" customWidth="1"/>
    <col min="7137" max="7137" width="12.7109375" style="2" customWidth="1"/>
    <col min="7138" max="7384" width="9.140625" style="2"/>
    <col min="7385" max="7385" width="5.7109375" style="2" customWidth="1"/>
    <col min="7386" max="7386" width="8.28515625" style="2" customWidth="1"/>
    <col min="7387" max="7387" width="1.5703125" style="2" bestFit="1" customWidth="1"/>
    <col min="7388" max="7388" width="50.7109375" style="2" customWidth="1"/>
    <col min="7389" max="7389" width="6" style="2" bestFit="1" customWidth="1"/>
    <col min="7390" max="7390" width="7.28515625" style="2" bestFit="1" customWidth="1"/>
    <col min="7391" max="7391" width="5.7109375" style="2" customWidth="1"/>
    <col min="7392" max="7392" width="11.42578125" style="2" customWidth="1"/>
    <col min="7393" max="7393" width="12.7109375" style="2" customWidth="1"/>
    <col min="7394" max="7640" width="9.140625" style="2"/>
    <col min="7641" max="7641" width="5.7109375" style="2" customWidth="1"/>
    <col min="7642" max="7642" width="8.28515625" style="2" customWidth="1"/>
    <col min="7643" max="7643" width="1.5703125" style="2" bestFit="1" customWidth="1"/>
    <col min="7644" max="7644" width="50.7109375" style="2" customWidth="1"/>
    <col min="7645" max="7645" width="6" style="2" bestFit="1" customWidth="1"/>
    <col min="7646" max="7646" width="7.28515625" style="2" bestFit="1" customWidth="1"/>
    <col min="7647" max="7647" width="5.7109375" style="2" customWidth="1"/>
    <col min="7648" max="7648" width="11.42578125" style="2" customWidth="1"/>
    <col min="7649" max="7649" width="12.7109375" style="2" customWidth="1"/>
    <col min="7650" max="7896" width="9.140625" style="2"/>
    <col min="7897" max="7897" width="5.7109375" style="2" customWidth="1"/>
    <col min="7898" max="7898" width="8.28515625" style="2" customWidth="1"/>
    <col min="7899" max="7899" width="1.5703125" style="2" bestFit="1" customWidth="1"/>
    <col min="7900" max="7900" width="50.7109375" style="2" customWidth="1"/>
    <col min="7901" max="7901" width="6" style="2" bestFit="1" customWidth="1"/>
    <col min="7902" max="7902" width="7.28515625" style="2" bestFit="1" customWidth="1"/>
    <col min="7903" max="7903" width="5.7109375" style="2" customWidth="1"/>
    <col min="7904" max="7904" width="11.42578125" style="2" customWidth="1"/>
    <col min="7905" max="7905" width="12.7109375" style="2" customWidth="1"/>
    <col min="7906" max="8152" width="9.140625" style="2"/>
    <col min="8153" max="8153" width="5.7109375" style="2" customWidth="1"/>
    <col min="8154" max="8154" width="8.28515625" style="2" customWidth="1"/>
    <col min="8155" max="8155" width="1.5703125" style="2" bestFit="1" customWidth="1"/>
    <col min="8156" max="8156" width="50.7109375" style="2" customWidth="1"/>
    <col min="8157" max="8157" width="6" style="2" bestFit="1" customWidth="1"/>
    <col min="8158" max="8158" width="7.28515625" style="2" bestFit="1" customWidth="1"/>
    <col min="8159" max="8159" width="5.7109375" style="2" customWidth="1"/>
    <col min="8160" max="8160" width="11.42578125" style="2" customWidth="1"/>
    <col min="8161" max="8161" width="12.7109375" style="2" customWidth="1"/>
    <col min="8162" max="8408" width="9.140625" style="2"/>
    <col min="8409" max="8409" width="5.7109375" style="2" customWidth="1"/>
    <col min="8410" max="8410" width="8.28515625" style="2" customWidth="1"/>
    <col min="8411" max="8411" width="1.5703125" style="2" bestFit="1" customWidth="1"/>
    <col min="8412" max="8412" width="50.7109375" style="2" customWidth="1"/>
    <col min="8413" max="8413" width="6" style="2" bestFit="1" customWidth="1"/>
    <col min="8414" max="8414" width="7.28515625" style="2" bestFit="1" customWidth="1"/>
    <col min="8415" max="8415" width="5.7109375" style="2" customWidth="1"/>
    <col min="8416" max="8416" width="11.42578125" style="2" customWidth="1"/>
    <col min="8417" max="8417" width="12.7109375" style="2" customWidth="1"/>
    <col min="8418" max="8664" width="9.140625" style="2"/>
    <col min="8665" max="8665" width="5.7109375" style="2" customWidth="1"/>
    <col min="8666" max="8666" width="8.28515625" style="2" customWidth="1"/>
    <col min="8667" max="8667" width="1.5703125" style="2" bestFit="1" customWidth="1"/>
    <col min="8668" max="8668" width="50.7109375" style="2" customWidth="1"/>
    <col min="8669" max="8669" width="6" style="2" bestFit="1" customWidth="1"/>
    <col min="8670" max="8670" width="7.28515625" style="2" bestFit="1" customWidth="1"/>
    <col min="8671" max="8671" width="5.7109375" style="2" customWidth="1"/>
    <col min="8672" max="8672" width="11.42578125" style="2" customWidth="1"/>
    <col min="8673" max="8673" width="12.7109375" style="2" customWidth="1"/>
    <col min="8674" max="8920" width="9.140625" style="2"/>
    <col min="8921" max="8921" width="5.7109375" style="2" customWidth="1"/>
    <col min="8922" max="8922" width="8.28515625" style="2" customWidth="1"/>
    <col min="8923" max="8923" width="1.5703125" style="2" bestFit="1" customWidth="1"/>
    <col min="8924" max="8924" width="50.7109375" style="2" customWidth="1"/>
    <col min="8925" max="8925" width="6" style="2" bestFit="1" customWidth="1"/>
    <col min="8926" max="8926" width="7.28515625" style="2" bestFit="1" customWidth="1"/>
    <col min="8927" max="8927" width="5.7109375" style="2" customWidth="1"/>
    <col min="8928" max="8928" width="11.42578125" style="2" customWidth="1"/>
    <col min="8929" max="8929" width="12.7109375" style="2" customWidth="1"/>
    <col min="8930" max="9176" width="9.140625" style="2"/>
    <col min="9177" max="9177" width="5.7109375" style="2" customWidth="1"/>
    <col min="9178" max="9178" width="8.28515625" style="2" customWidth="1"/>
    <col min="9179" max="9179" width="1.5703125" style="2" bestFit="1" customWidth="1"/>
    <col min="9180" max="9180" width="50.7109375" style="2" customWidth="1"/>
    <col min="9181" max="9181" width="6" style="2" bestFit="1" customWidth="1"/>
    <col min="9182" max="9182" width="7.28515625" style="2" bestFit="1" customWidth="1"/>
    <col min="9183" max="9183" width="5.7109375" style="2" customWidth="1"/>
    <col min="9184" max="9184" width="11.42578125" style="2" customWidth="1"/>
    <col min="9185" max="9185" width="12.7109375" style="2" customWidth="1"/>
    <col min="9186" max="9432" width="9.140625" style="2"/>
    <col min="9433" max="9433" width="5.7109375" style="2" customWidth="1"/>
    <col min="9434" max="9434" width="8.28515625" style="2" customWidth="1"/>
    <col min="9435" max="9435" width="1.5703125" style="2" bestFit="1" customWidth="1"/>
    <col min="9436" max="9436" width="50.7109375" style="2" customWidth="1"/>
    <col min="9437" max="9437" width="6" style="2" bestFit="1" customWidth="1"/>
    <col min="9438" max="9438" width="7.28515625" style="2" bestFit="1" customWidth="1"/>
    <col min="9439" max="9439" width="5.7109375" style="2" customWidth="1"/>
    <col min="9440" max="9440" width="11.42578125" style="2" customWidth="1"/>
    <col min="9441" max="9441" width="12.7109375" style="2" customWidth="1"/>
    <col min="9442" max="9688" width="9.140625" style="2"/>
    <col min="9689" max="9689" width="5.7109375" style="2" customWidth="1"/>
    <col min="9690" max="9690" width="8.28515625" style="2" customWidth="1"/>
    <col min="9691" max="9691" width="1.5703125" style="2" bestFit="1" customWidth="1"/>
    <col min="9692" max="9692" width="50.7109375" style="2" customWidth="1"/>
    <col min="9693" max="9693" width="6" style="2" bestFit="1" customWidth="1"/>
    <col min="9694" max="9694" width="7.28515625" style="2" bestFit="1" customWidth="1"/>
    <col min="9695" max="9695" width="5.7109375" style="2" customWidth="1"/>
    <col min="9696" max="9696" width="11.42578125" style="2" customWidth="1"/>
    <col min="9697" max="9697" width="12.7109375" style="2" customWidth="1"/>
    <col min="9698" max="9944" width="9.140625" style="2"/>
    <col min="9945" max="9945" width="5.7109375" style="2" customWidth="1"/>
    <col min="9946" max="9946" width="8.28515625" style="2" customWidth="1"/>
    <col min="9947" max="9947" width="1.5703125" style="2" bestFit="1" customWidth="1"/>
    <col min="9948" max="9948" width="50.7109375" style="2" customWidth="1"/>
    <col min="9949" max="9949" width="6" style="2" bestFit="1" customWidth="1"/>
    <col min="9950" max="9950" width="7.28515625" style="2" bestFit="1" customWidth="1"/>
    <col min="9951" max="9951" width="5.7109375" style="2" customWidth="1"/>
    <col min="9952" max="9952" width="11.42578125" style="2" customWidth="1"/>
    <col min="9953" max="9953" width="12.7109375" style="2" customWidth="1"/>
    <col min="9954" max="10200" width="9.140625" style="2"/>
    <col min="10201" max="10201" width="5.7109375" style="2" customWidth="1"/>
    <col min="10202" max="10202" width="8.28515625" style="2" customWidth="1"/>
    <col min="10203" max="10203" width="1.5703125" style="2" bestFit="1" customWidth="1"/>
    <col min="10204" max="10204" width="50.7109375" style="2" customWidth="1"/>
    <col min="10205" max="10205" width="6" style="2" bestFit="1" customWidth="1"/>
    <col min="10206" max="10206" width="7.28515625" style="2" bestFit="1" customWidth="1"/>
    <col min="10207" max="10207" width="5.7109375" style="2" customWidth="1"/>
    <col min="10208" max="10208" width="11.42578125" style="2" customWidth="1"/>
    <col min="10209" max="10209" width="12.7109375" style="2" customWidth="1"/>
    <col min="10210" max="10456" width="9.140625" style="2"/>
    <col min="10457" max="10457" width="5.7109375" style="2" customWidth="1"/>
    <col min="10458" max="10458" width="8.28515625" style="2" customWidth="1"/>
    <col min="10459" max="10459" width="1.5703125" style="2" bestFit="1" customWidth="1"/>
    <col min="10460" max="10460" width="50.7109375" style="2" customWidth="1"/>
    <col min="10461" max="10461" width="6" style="2" bestFit="1" customWidth="1"/>
    <col min="10462" max="10462" width="7.28515625" style="2" bestFit="1" customWidth="1"/>
    <col min="10463" max="10463" width="5.7109375" style="2" customWidth="1"/>
    <col min="10464" max="10464" width="11.42578125" style="2" customWidth="1"/>
    <col min="10465" max="10465" width="12.7109375" style="2" customWidth="1"/>
    <col min="10466" max="10712" width="9.140625" style="2"/>
    <col min="10713" max="10713" width="5.7109375" style="2" customWidth="1"/>
    <col min="10714" max="10714" width="8.28515625" style="2" customWidth="1"/>
    <col min="10715" max="10715" width="1.5703125" style="2" bestFit="1" customWidth="1"/>
    <col min="10716" max="10716" width="50.7109375" style="2" customWidth="1"/>
    <col min="10717" max="10717" width="6" style="2" bestFit="1" customWidth="1"/>
    <col min="10718" max="10718" width="7.28515625" style="2" bestFit="1" customWidth="1"/>
    <col min="10719" max="10719" width="5.7109375" style="2" customWidth="1"/>
    <col min="10720" max="10720" width="11.42578125" style="2" customWidth="1"/>
    <col min="10721" max="10721" width="12.7109375" style="2" customWidth="1"/>
    <col min="10722" max="10968" width="9.140625" style="2"/>
    <col min="10969" max="10969" width="5.7109375" style="2" customWidth="1"/>
    <col min="10970" max="10970" width="8.28515625" style="2" customWidth="1"/>
    <col min="10971" max="10971" width="1.5703125" style="2" bestFit="1" customWidth="1"/>
    <col min="10972" max="10972" width="50.7109375" style="2" customWidth="1"/>
    <col min="10973" max="10973" width="6" style="2" bestFit="1" customWidth="1"/>
    <col min="10974" max="10974" width="7.28515625" style="2" bestFit="1" customWidth="1"/>
    <col min="10975" max="10975" width="5.7109375" style="2" customWidth="1"/>
    <col min="10976" max="10976" width="11.42578125" style="2" customWidth="1"/>
    <col min="10977" max="10977" width="12.7109375" style="2" customWidth="1"/>
    <col min="10978" max="11224" width="9.140625" style="2"/>
    <col min="11225" max="11225" width="5.7109375" style="2" customWidth="1"/>
    <col min="11226" max="11226" width="8.28515625" style="2" customWidth="1"/>
    <col min="11227" max="11227" width="1.5703125" style="2" bestFit="1" customWidth="1"/>
    <col min="11228" max="11228" width="50.7109375" style="2" customWidth="1"/>
    <col min="11229" max="11229" width="6" style="2" bestFit="1" customWidth="1"/>
    <col min="11230" max="11230" width="7.28515625" style="2" bestFit="1" customWidth="1"/>
    <col min="11231" max="11231" width="5.7109375" style="2" customWidth="1"/>
    <col min="11232" max="11232" width="11.42578125" style="2" customWidth="1"/>
    <col min="11233" max="11233" width="12.7109375" style="2" customWidth="1"/>
    <col min="11234" max="11480" width="9.140625" style="2"/>
    <col min="11481" max="11481" width="5.7109375" style="2" customWidth="1"/>
    <col min="11482" max="11482" width="8.28515625" style="2" customWidth="1"/>
    <col min="11483" max="11483" width="1.5703125" style="2" bestFit="1" customWidth="1"/>
    <col min="11484" max="11484" width="50.7109375" style="2" customWidth="1"/>
    <col min="11485" max="11485" width="6" style="2" bestFit="1" customWidth="1"/>
    <col min="11486" max="11486" width="7.28515625" style="2" bestFit="1" customWidth="1"/>
    <col min="11487" max="11487" width="5.7109375" style="2" customWidth="1"/>
    <col min="11488" max="11488" width="11.42578125" style="2" customWidth="1"/>
    <col min="11489" max="11489" width="12.7109375" style="2" customWidth="1"/>
    <col min="11490" max="11736" width="9.140625" style="2"/>
    <col min="11737" max="11737" width="5.7109375" style="2" customWidth="1"/>
    <col min="11738" max="11738" width="8.28515625" style="2" customWidth="1"/>
    <col min="11739" max="11739" width="1.5703125" style="2" bestFit="1" customWidth="1"/>
    <col min="11740" max="11740" width="50.7109375" style="2" customWidth="1"/>
    <col min="11741" max="11741" width="6" style="2" bestFit="1" customWidth="1"/>
    <col min="11742" max="11742" width="7.28515625" style="2" bestFit="1" customWidth="1"/>
    <col min="11743" max="11743" width="5.7109375" style="2" customWidth="1"/>
    <col min="11744" max="11744" width="11.42578125" style="2" customWidth="1"/>
    <col min="11745" max="11745" width="12.7109375" style="2" customWidth="1"/>
    <col min="11746" max="11992" width="9.140625" style="2"/>
    <col min="11993" max="11993" width="5.7109375" style="2" customWidth="1"/>
    <col min="11994" max="11994" width="8.28515625" style="2" customWidth="1"/>
    <col min="11995" max="11995" width="1.5703125" style="2" bestFit="1" customWidth="1"/>
    <col min="11996" max="11996" width="50.7109375" style="2" customWidth="1"/>
    <col min="11997" max="11997" width="6" style="2" bestFit="1" customWidth="1"/>
    <col min="11998" max="11998" width="7.28515625" style="2" bestFit="1" customWidth="1"/>
    <col min="11999" max="11999" width="5.7109375" style="2" customWidth="1"/>
    <col min="12000" max="12000" width="11.42578125" style="2" customWidth="1"/>
    <col min="12001" max="12001" width="12.7109375" style="2" customWidth="1"/>
    <col min="12002" max="12248" width="9.140625" style="2"/>
    <col min="12249" max="12249" width="5.7109375" style="2" customWidth="1"/>
    <col min="12250" max="12250" width="8.28515625" style="2" customWidth="1"/>
    <col min="12251" max="12251" width="1.5703125" style="2" bestFit="1" customWidth="1"/>
    <col min="12252" max="12252" width="50.7109375" style="2" customWidth="1"/>
    <col min="12253" max="12253" width="6" style="2" bestFit="1" customWidth="1"/>
    <col min="12254" max="12254" width="7.28515625" style="2" bestFit="1" customWidth="1"/>
    <col min="12255" max="12255" width="5.7109375" style="2" customWidth="1"/>
    <col min="12256" max="12256" width="11.42578125" style="2" customWidth="1"/>
    <col min="12257" max="12257" width="12.7109375" style="2" customWidth="1"/>
    <col min="12258" max="12504" width="9.140625" style="2"/>
    <col min="12505" max="12505" width="5.7109375" style="2" customWidth="1"/>
    <col min="12506" max="12506" width="8.28515625" style="2" customWidth="1"/>
    <col min="12507" max="12507" width="1.5703125" style="2" bestFit="1" customWidth="1"/>
    <col min="12508" max="12508" width="50.7109375" style="2" customWidth="1"/>
    <col min="12509" max="12509" width="6" style="2" bestFit="1" customWidth="1"/>
    <col min="12510" max="12510" width="7.28515625" style="2" bestFit="1" customWidth="1"/>
    <col min="12511" max="12511" width="5.7109375" style="2" customWidth="1"/>
    <col min="12512" max="12512" width="11.42578125" style="2" customWidth="1"/>
    <col min="12513" max="12513" width="12.7109375" style="2" customWidth="1"/>
    <col min="12514" max="12760" width="9.140625" style="2"/>
    <col min="12761" max="12761" width="5.7109375" style="2" customWidth="1"/>
    <col min="12762" max="12762" width="8.28515625" style="2" customWidth="1"/>
    <col min="12763" max="12763" width="1.5703125" style="2" bestFit="1" customWidth="1"/>
    <col min="12764" max="12764" width="50.7109375" style="2" customWidth="1"/>
    <col min="12765" max="12765" width="6" style="2" bestFit="1" customWidth="1"/>
    <col min="12766" max="12766" width="7.28515625" style="2" bestFit="1" customWidth="1"/>
    <col min="12767" max="12767" width="5.7109375" style="2" customWidth="1"/>
    <col min="12768" max="12768" width="11.42578125" style="2" customWidth="1"/>
    <col min="12769" max="12769" width="12.7109375" style="2" customWidth="1"/>
    <col min="12770" max="13016" width="9.140625" style="2"/>
    <col min="13017" max="13017" width="5.7109375" style="2" customWidth="1"/>
    <col min="13018" max="13018" width="8.28515625" style="2" customWidth="1"/>
    <col min="13019" max="13019" width="1.5703125" style="2" bestFit="1" customWidth="1"/>
    <col min="13020" max="13020" width="50.7109375" style="2" customWidth="1"/>
    <col min="13021" max="13021" width="6" style="2" bestFit="1" customWidth="1"/>
    <col min="13022" max="13022" width="7.28515625" style="2" bestFit="1" customWidth="1"/>
    <col min="13023" max="13023" width="5.7109375" style="2" customWidth="1"/>
    <col min="13024" max="13024" width="11.42578125" style="2" customWidth="1"/>
    <col min="13025" max="13025" width="12.7109375" style="2" customWidth="1"/>
    <col min="13026" max="13272" width="9.140625" style="2"/>
    <col min="13273" max="13273" width="5.7109375" style="2" customWidth="1"/>
    <col min="13274" max="13274" width="8.28515625" style="2" customWidth="1"/>
    <col min="13275" max="13275" width="1.5703125" style="2" bestFit="1" customWidth="1"/>
    <col min="13276" max="13276" width="50.7109375" style="2" customWidth="1"/>
    <col min="13277" max="13277" width="6" style="2" bestFit="1" customWidth="1"/>
    <col min="13278" max="13278" width="7.28515625" style="2" bestFit="1" customWidth="1"/>
    <col min="13279" max="13279" width="5.7109375" style="2" customWidth="1"/>
    <col min="13280" max="13280" width="11.42578125" style="2" customWidth="1"/>
    <col min="13281" max="13281" width="12.7109375" style="2" customWidth="1"/>
    <col min="13282" max="13528" width="9.140625" style="2"/>
    <col min="13529" max="13529" width="5.7109375" style="2" customWidth="1"/>
    <col min="13530" max="13530" width="8.28515625" style="2" customWidth="1"/>
    <col min="13531" max="13531" width="1.5703125" style="2" bestFit="1" customWidth="1"/>
    <col min="13532" max="13532" width="50.7109375" style="2" customWidth="1"/>
    <col min="13533" max="13533" width="6" style="2" bestFit="1" customWidth="1"/>
    <col min="13534" max="13534" width="7.28515625" style="2" bestFit="1" customWidth="1"/>
    <col min="13535" max="13535" width="5.7109375" style="2" customWidth="1"/>
    <col min="13536" max="13536" width="11.42578125" style="2" customWidth="1"/>
    <col min="13537" max="13537" width="12.7109375" style="2" customWidth="1"/>
    <col min="13538" max="13784" width="9.140625" style="2"/>
    <col min="13785" max="13785" width="5.7109375" style="2" customWidth="1"/>
    <col min="13786" max="13786" width="8.28515625" style="2" customWidth="1"/>
    <col min="13787" max="13787" width="1.5703125" style="2" bestFit="1" customWidth="1"/>
    <col min="13788" max="13788" width="50.7109375" style="2" customWidth="1"/>
    <col min="13789" max="13789" width="6" style="2" bestFit="1" customWidth="1"/>
    <col min="13790" max="13790" width="7.28515625" style="2" bestFit="1" customWidth="1"/>
    <col min="13791" max="13791" width="5.7109375" style="2" customWidth="1"/>
    <col min="13792" max="13792" width="11.42578125" style="2" customWidth="1"/>
    <col min="13793" max="13793" width="12.7109375" style="2" customWidth="1"/>
    <col min="13794" max="14040" width="9.140625" style="2"/>
    <col min="14041" max="14041" width="5.7109375" style="2" customWidth="1"/>
    <col min="14042" max="14042" width="8.28515625" style="2" customWidth="1"/>
    <col min="14043" max="14043" width="1.5703125" style="2" bestFit="1" customWidth="1"/>
    <col min="14044" max="14044" width="50.7109375" style="2" customWidth="1"/>
    <col min="14045" max="14045" width="6" style="2" bestFit="1" customWidth="1"/>
    <col min="14046" max="14046" width="7.28515625" style="2" bestFit="1" customWidth="1"/>
    <col min="14047" max="14047" width="5.7109375" style="2" customWidth="1"/>
    <col min="14048" max="14048" width="11.42578125" style="2" customWidth="1"/>
    <col min="14049" max="14049" width="12.7109375" style="2" customWidth="1"/>
    <col min="14050" max="14296" width="9.140625" style="2"/>
    <col min="14297" max="14297" width="5.7109375" style="2" customWidth="1"/>
    <col min="14298" max="14298" width="8.28515625" style="2" customWidth="1"/>
    <col min="14299" max="14299" width="1.5703125" style="2" bestFit="1" customWidth="1"/>
    <col min="14300" max="14300" width="50.7109375" style="2" customWidth="1"/>
    <col min="14301" max="14301" width="6" style="2" bestFit="1" customWidth="1"/>
    <col min="14302" max="14302" width="7.28515625" style="2" bestFit="1" customWidth="1"/>
    <col min="14303" max="14303" width="5.7109375" style="2" customWidth="1"/>
    <col min="14304" max="14304" width="11.42578125" style="2" customWidth="1"/>
    <col min="14305" max="14305" width="12.7109375" style="2" customWidth="1"/>
    <col min="14306" max="14552" width="9.140625" style="2"/>
    <col min="14553" max="14553" width="5.7109375" style="2" customWidth="1"/>
    <col min="14554" max="14554" width="8.28515625" style="2" customWidth="1"/>
    <col min="14555" max="14555" width="1.5703125" style="2" bestFit="1" customWidth="1"/>
    <col min="14556" max="14556" width="50.7109375" style="2" customWidth="1"/>
    <col min="14557" max="14557" width="6" style="2" bestFit="1" customWidth="1"/>
    <col min="14558" max="14558" width="7.28515625" style="2" bestFit="1" customWidth="1"/>
    <col min="14559" max="14559" width="5.7109375" style="2" customWidth="1"/>
    <col min="14560" max="14560" width="11.42578125" style="2" customWidth="1"/>
    <col min="14561" max="14561" width="12.7109375" style="2" customWidth="1"/>
    <col min="14562" max="14808" width="9.140625" style="2"/>
    <col min="14809" max="14809" width="5.7109375" style="2" customWidth="1"/>
    <col min="14810" max="14810" width="8.28515625" style="2" customWidth="1"/>
    <col min="14811" max="14811" width="1.5703125" style="2" bestFit="1" customWidth="1"/>
    <col min="14812" max="14812" width="50.7109375" style="2" customWidth="1"/>
    <col min="14813" max="14813" width="6" style="2" bestFit="1" customWidth="1"/>
    <col min="14814" max="14814" width="7.28515625" style="2" bestFit="1" customWidth="1"/>
    <col min="14815" max="14815" width="5.7109375" style="2" customWidth="1"/>
    <col min="14816" max="14816" width="11.42578125" style="2" customWidth="1"/>
    <col min="14817" max="14817" width="12.7109375" style="2" customWidth="1"/>
    <col min="14818" max="15064" width="9.140625" style="2"/>
    <col min="15065" max="15065" width="5.7109375" style="2" customWidth="1"/>
    <col min="15066" max="15066" width="8.28515625" style="2" customWidth="1"/>
    <col min="15067" max="15067" width="1.5703125" style="2" bestFit="1" customWidth="1"/>
    <col min="15068" max="15068" width="50.7109375" style="2" customWidth="1"/>
    <col min="15069" max="15069" width="6" style="2" bestFit="1" customWidth="1"/>
    <col min="15070" max="15070" width="7.28515625" style="2" bestFit="1" customWidth="1"/>
    <col min="15071" max="15071" width="5.7109375" style="2" customWidth="1"/>
    <col min="15072" max="15072" width="11.42578125" style="2" customWidth="1"/>
    <col min="15073" max="15073" width="12.7109375" style="2" customWidth="1"/>
    <col min="15074" max="15320" width="9.140625" style="2"/>
    <col min="15321" max="15321" width="5.7109375" style="2" customWidth="1"/>
    <col min="15322" max="15322" width="8.28515625" style="2" customWidth="1"/>
    <col min="15323" max="15323" width="1.5703125" style="2" bestFit="1" customWidth="1"/>
    <col min="15324" max="15324" width="50.7109375" style="2" customWidth="1"/>
    <col min="15325" max="15325" width="6" style="2" bestFit="1" customWidth="1"/>
    <col min="15326" max="15326" width="7.28515625" style="2" bestFit="1" customWidth="1"/>
    <col min="15327" max="15327" width="5.7109375" style="2" customWidth="1"/>
    <col min="15328" max="15328" width="11.42578125" style="2" customWidth="1"/>
    <col min="15329" max="15329" width="12.7109375" style="2" customWidth="1"/>
    <col min="15330" max="15576" width="9.140625" style="2"/>
    <col min="15577" max="15577" width="5.7109375" style="2" customWidth="1"/>
    <col min="15578" max="15578" width="8.28515625" style="2" customWidth="1"/>
    <col min="15579" max="15579" width="1.5703125" style="2" bestFit="1" customWidth="1"/>
    <col min="15580" max="15580" width="50.7109375" style="2" customWidth="1"/>
    <col min="15581" max="15581" width="6" style="2" bestFit="1" customWidth="1"/>
    <col min="15582" max="15582" width="7.28515625" style="2" bestFit="1" customWidth="1"/>
    <col min="15583" max="15583" width="5.7109375" style="2" customWidth="1"/>
    <col min="15584" max="15584" width="11.42578125" style="2" customWidth="1"/>
    <col min="15585" max="15585" width="12.7109375" style="2" customWidth="1"/>
    <col min="15586" max="15832" width="9.140625" style="2"/>
    <col min="15833" max="15833" width="5.7109375" style="2" customWidth="1"/>
    <col min="15834" max="15834" width="8.28515625" style="2" customWidth="1"/>
    <col min="15835" max="15835" width="1.5703125" style="2" bestFit="1" customWidth="1"/>
    <col min="15836" max="15836" width="50.7109375" style="2" customWidth="1"/>
    <col min="15837" max="15837" width="6" style="2" bestFit="1" customWidth="1"/>
    <col min="15838" max="15838" width="7.28515625" style="2" bestFit="1" customWidth="1"/>
    <col min="15839" max="15839" width="5.7109375" style="2" customWidth="1"/>
    <col min="15840" max="15840" width="11.42578125" style="2" customWidth="1"/>
    <col min="15841" max="15841" width="12.7109375" style="2" customWidth="1"/>
    <col min="15842" max="16088" width="9.140625" style="2"/>
    <col min="16089" max="16089" width="5.7109375" style="2" customWidth="1"/>
    <col min="16090" max="16090" width="8.28515625" style="2" customWidth="1"/>
    <col min="16091" max="16091" width="1.5703125" style="2" bestFit="1" customWidth="1"/>
    <col min="16092" max="16092" width="50.7109375" style="2" customWidth="1"/>
    <col min="16093" max="16093" width="6" style="2" bestFit="1" customWidth="1"/>
    <col min="16094" max="16094" width="7.28515625" style="2" bestFit="1" customWidth="1"/>
    <col min="16095" max="16095" width="5.7109375" style="2" customWidth="1"/>
    <col min="16096" max="16096" width="11.42578125" style="2" customWidth="1"/>
    <col min="16097" max="16097" width="12.7109375" style="2" customWidth="1"/>
    <col min="16098" max="16384" width="9.140625" style="2"/>
  </cols>
  <sheetData>
    <row r="1" spans="1:35" ht="15" customHeight="1">
      <c r="A1" s="300"/>
      <c r="B1" s="301"/>
      <c r="C1" s="302"/>
      <c r="D1" s="327" t="s">
        <v>77</v>
      </c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  <c r="R1" s="328"/>
      <c r="S1" s="328"/>
      <c r="T1" s="328"/>
      <c r="U1" s="328"/>
      <c r="V1" s="328"/>
      <c r="W1" s="328"/>
      <c r="X1" s="328"/>
      <c r="Y1" s="328"/>
      <c r="Z1" s="328"/>
      <c r="AA1" s="328"/>
      <c r="AB1" s="328"/>
      <c r="AC1" s="328"/>
      <c r="AD1" s="328"/>
      <c r="AE1" s="329"/>
      <c r="AF1" s="300"/>
      <c r="AG1" s="301"/>
      <c r="AH1" s="302"/>
    </row>
    <row r="2" spans="1:35">
      <c r="A2" s="303"/>
      <c r="B2" s="304"/>
      <c r="C2" s="305"/>
      <c r="D2" s="327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8"/>
      <c r="X2" s="328"/>
      <c r="Y2" s="328"/>
      <c r="Z2" s="328"/>
      <c r="AA2" s="328"/>
      <c r="AB2" s="328"/>
      <c r="AC2" s="328"/>
      <c r="AD2" s="328"/>
      <c r="AE2" s="329"/>
      <c r="AF2" s="303"/>
      <c r="AG2" s="304"/>
      <c r="AH2" s="305"/>
    </row>
    <row r="3" spans="1:35">
      <c r="A3" s="303"/>
      <c r="B3" s="304"/>
      <c r="C3" s="305"/>
      <c r="D3" s="330" t="s">
        <v>78</v>
      </c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  <c r="P3" s="331"/>
      <c r="Q3" s="331"/>
      <c r="R3" s="331"/>
      <c r="S3" s="331"/>
      <c r="T3" s="331"/>
      <c r="U3" s="331"/>
      <c r="V3" s="331"/>
      <c r="W3" s="331"/>
      <c r="X3" s="331"/>
      <c r="Y3" s="331"/>
      <c r="Z3" s="331"/>
      <c r="AA3" s="331"/>
      <c r="AB3" s="331"/>
      <c r="AC3" s="331"/>
      <c r="AD3" s="331"/>
      <c r="AE3" s="332"/>
      <c r="AF3" s="303"/>
      <c r="AG3" s="304"/>
      <c r="AH3" s="305"/>
    </row>
    <row r="4" spans="1:35" ht="13.5" customHeight="1">
      <c r="A4" s="306"/>
      <c r="B4" s="307"/>
      <c r="C4" s="308"/>
      <c r="D4" s="330"/>
      <c r="E4" s="331"/>
      <c r="F4" s="331"/>
      <c r="G4" s="331"/>
      <c r="H4" s="331"/>
      <c r="I4" s="331"/>
      <c r="J4" s="331"/>
      <c r="K4" s="331"/>
      <c r="L4" s="331"/>
      <c r="M4" s="331"/>
      <c r="N4" s="331"/>
      <c r="O4" s="331"/>
      <c r="P4" s="331"/>
      <c r="Q4" s="331"/>
      <c r="R4" s="331"/>
      <c r="S4" s="331"/>
      <c r="T4" s="331"/>
      <c r="U4" s="331"/>
      <c r="V4" s="331"/>
      <c r="W4" s="331"/>
      <c r="X4" s="331"/>
      <c r="Y4" s="331"/>
      <c r="Z4" s="331"/>
      <c r="AA4" s="331"/>
      <c r="AB4" s="331"/>
      <c r="AC4" s="331"/>
      <c r="AD4" s="331"/>
      <c r="AE4" s="332"/>
      <c r="AF4" s="306"/>
      <c r="AG4" s="307"/>
      <c r="AH4" s="308"/>
    </row>
    <row r="5" spans="1:35" ht="10.5" customHeight="1">
      <c r="A5" s="156"/>
      <c r="B5" s="157"/>
      <c r="C5" s="157"/>
      <c r="D5" s="157"/>
      <c r="E5" s="240"/>
      <c r="F5" s="240"/>
      <c r="G5" s="240"/>
      <c r="H5" s="158"/>
      <c r="I5" s="283"/>
      <c r="J5" s="282"/>
      <c r="K5" s="282"/>
      <c r="L5" s="282"/>
      <c r="M5" s="158"/>
      <c r="N5" s="283"/>
      <c r="O5" s="282"/>
      <c r="P5" s="282"/>
      <c r="Q5" s="282"/>
      <c r="R5" s="158"/>
      <c r="S5" s="283"/>
      <c r="T5" s="282"/>
      <c r="U5" s="282"/>
      <c r="V5" s="282"/>
      <c r="W5" s="158"/>
      <c r="X5" s="283"/>
      <c r="Y5" s="282"/>
      <c r="Z5" s="282"/>
      <c r="AA5" s="282"/>
      <c r="AB5" s="158"/>
      <c r="AC5" s="283"/>
      <c r="AD5" s="282"/>
      <c r="AE5" s="282"/>
      <c r="AF5" s="240"/>
      <c r="AG5" s="158"/>
      <c r="AH5" s="159"/>
    </row>
    <row r="6" spans="1:35" ht="17.25" customHeight="1">
      <c r="A6" s="160" t="s">
        <v>79</v>
      </c>
      <c r="B6" s="157"/>
      <c r="C6" s="161"/>
      <c r="D6" s="162"/>
      <c r="E6" s="162"/>
      <c r="F6" s="162"/>
      <c r="G6" s="163"/>
      <c r="H6" s="309"/>
      <c r="I6" s="354"/>
      <c r="J6" s="162"/>
      <c r="K6" s="162"/>
      <c r="L6" s="163"/>
      <c r="M6" s="309"/>
      <c r="N6" s="354"/>
      <c r="O6" s="162"/>
      <c r="P6" s="162"/>
      <c r="Q6" s="163"/>
      <c r="R6" s="309"/>
      <c r="S6" s="354"/>
      <c r="T6" s="162"/>
      <c r="U6" s="162"/>
      <c r="V6" s="163"/>
      <c r="W6" s="309"/>
      <c r="X6" s="354"/>
      <c r="Y6" s="162"/>
      <c r="Z6" s="162"/>
      <c r="AA6" s="163"/>
      <c r="AB6" s="309"/>
      <c r="AC6" s="354"/>
      <c r="AD6" s="162"/>
      <c r="AE6" s="162"/>
      <c r="AF6" s="163" t="s">
        <v>80</v>
      </c>
      <c r="AG6" s="309">
        <v>45000</v>
      </c>
      <c r="AH6" s="310"/>
    </row>
    <row r="7" spans="1:35" ht="77.25" customHeight="1">
      <c r="A7" s="164"/>
      <c r="B7" s="157"/>
      <c r="C7" s="161"/>
      <c r="D7" s="354" t="s">
        <v>113</v>
      </c>
      <c r="E7" s="354"/>
      <c r="F7" s="354"/>
      <c r="G7" s="354"/>
      <c r="H7" s="354"/>
      <c r="I7" s="354"/>
      <c r="J7" s="354"/>
      <c r="K7" s="354"/>
      <c r="L7" s="354"/>
      <c r="M7" s="354"/>
      <c r="N7" s="354"/>
      <c r="O7" s="354"/>
      <c r="P7" s="354"/>
      <c r="Q7" s="354"/>
      <c r="R7" s="354"/>
      <c r="S7" s="354"/>
      <c r="T7" s="354"/>
      <c r="U7" s="354"/>
      <c r="V7" s="354"/>
      <c r="W7" s="354"/>
      <c r="X7" s="354"/>
      <c r="Y7" s="354"/>
      <c r="Z7" s="354"/>
      <c r="AA7" s="354"/>
      <c r="AB7" s="354"/>
      <c r="AC7" s="354"/>
      <c r="AD7" s="354"/>
      <c r="AE7" s="354"/>
      <c r="AF7" s="354"/>
      <c r="AG7" s="354"/>
      <c r="AH7" s="310"/>
    </row>
    <row r="8" spans="1:35" ht="17.25" customHeight="1">
      <c r="A8" s="160" t="s">
        <v>81</v>
      </c>
      <c r="B8" s="157"/>
      <c r="C8" s="161"/>
      <c r="D8" s="368"/>
      <c r="E8" s="368"/>
      <c r="F8" s="368"/>
      <c r="G8" s="368"/>
      <c r="H8" s="368"/>
      <c r="I8" s="368"/>
      <c r="J8" s="368"/>
      <c r="K8" s="368"/>
      <c r="L8" s="368"/>
      <c r="M8" s="368"/>
      <c r="N8" s="368"/>
      <c r="O8" s="368"/>
      <c r="P8" s="368"/>
      <c r="Q8" s="368"/>
      <c r="R8" s="368"/>
      <c r="S8" s="368"/>
      <c r="T8" s="368"/>
      <c r="U8" s="368"/>
      <c r="V8" s="368"/>
      <c r="W8" s="368"/>
      <c r="X8" s="368"/>
      <c r="Y8" s="368"/>
      <c r="Z8" s="368"/>
      <c r="AA8" s="368"/>
      <c r="AB8" s="368"/>
      <c r="AC8" s="368"/>
      <c r="AD8" s="368"/>
      <c r="AE8" s="368"/>
      <c r="AF8" s="240" t="s">
        <v>82</v>
      </c>
      <c r="AG8" s="311"/>
      <c r="AH8" s="312"/>
    </row>
    <row r="9" spans="1:35" ht="15.75" customHeight="1">
      <c r="A9" s="161"/>
      <c r="B9" s="157"/>
      <c r="C9" s="161"/>
      <c r="D9" s="417" t="s">
        <v>243</v>
      </c>
      <c r="E9" s="417"/>
      <c r="F9" s="417"/>
      <c r="G9" s="417"/>
      <c r="H9" s="417"/>
      <c r="I9" s="417"/>
      <c r="J9" s="417"/>
      <c r="K9" s="417"/>
      <c r="L9" s="417"/>
      <c r="M9" s="417"/>
      <c r="N9" s="417"/>
      <c r="O9" s="417"/>
      <c r="P9" s="417"/>
      <c r="Q9" s="417"/>
      <c r="R9" s="417"/>
      <c r="S9" s="417"/>
      <c r="T9" s="417"/>
      <c r="U9" s="417"/>
      <c r="V9" s="417"/>
      <c r="W9" s="417"/>
      <c r="X9" s="417"/>
      <c r="Y9" s="417"/>
      <c r="Z9" s="417"/>
      <c r="AA9" s="417"/>
      <c r="AB9" s="417"/>
      <c r="AC9" s="417"/>
      <c r="AD9" s="417"/>
      <c r="AE9" s="417"/>
      <c r="AF9" s="417"/>
      <c r="AG9" s="417"/>
      <c r="AH9" s="417"/>
    </row>
    <row r="10" spans="1:35" ht="15.75" customHeight="1">
      <c r="A10" s="161"/>
      <c r="B10" s="157"/>
      <c r="C10" s="161"/>
      <c r="D10" s="284"/>
      <c r="E10" s="282"/>
      <c r="F10" s="282"/>
      <c r="G10" s="285"/>
      <c r="H10" s="158"/>
      <c r="I10" s="283"/>
      <c r="J10" s="282"/>
      <c r="K10" s="282"/>
      <c r="L10" s="285"/>
      <c r="M10" s="158"/>
      <c r="N10" s="283"/>
      <c r="O10" s="282"/>
      <c r="P10" s="282"/>
      <c r="Q10" s="285"/>
      <c r="R10" s="158"/>
      <c r="S10" s="283"/>
      <c r="T10" s="282"/>
      <c r="U10" s="282"/>
      <c r="V10" s="285"/>
      <c r="W10" s="158"/>
      <c r="X10" s="283"/>
      <c r="Y10" s="282"/>
      <c r="Z10" s="282"/>
      <c r="AA10" s="285"/>
      <c r="AB10" s="158"/>
      <c r="AC10" s="283"/>
      <c r="AD10" s="282"/>
      <c r="AE10" s="282"/>
      <c r="AF10" s="285"/>
      <c r="AG10" s="158"/>
      <c r="AH10" s="283"/>
    </row>
    <row r="11" spans="1:35" ht="15.75" customHeight="1">
      <c r="A11" s="166"/>
      <c r="B11" s="165"/>
      <c r="C11" s="166"/>
      <c r="D11" s="167"/>
      <c r="E11" s="313" t="s">
        <v>191</v>
      </c>
      <c r="F11" s="313"/>
      <c r="G11" s="313"/>
      <c r="H11" s="313"/>
      <c r="I11" s="313"/>
      <c r="J11" s="313" t="s">
        <v>192</v>
      </c>
      <c r="K11" s="313"/>
      <c r="L11" s="313"/>
      <c r="M11" s="313"/>
      <c r="N11" s="313"/>
      <c r="O11" s="313" t="s">
        <v>193</v>
      </c>
      <c r="P11" s="313"/>
      <c r="Q11" s="313"/>
      <c r="R11" s="313"/>
      <c r="S11" s="313"/>
      <c r="T11" s="313" t="s">
        <v>194</v>
      </c>
      <c r="U11" s="313"/>
      <c r="V11" s="313"/>
      <c r="W11" s="313"/>
      <c r="X11" s="313"/>
      <c r="Y11" s="313" t="s">
        <v>195</v>
      </c>
      <c r="Z11" s="313"/>
      <c r="AA11" s="313"/>
      <c r="AB11" s="313"/>
      <c r="AC11" s="313"/>
      <c r="AD11" s="313" t="s">
        <v>196</v>
      </c>
      <c r="AE11" s="313"/>
      <c r="AF11" s="313"/>
      <c r="AG11" s="313"/>
      <c r="AH11" s="313"/>
    </row>
    <row r="12" spans="1:35" ht="15" customHeight="1">
      <c r="A12" s="372" t="s">
        <v>4</v>
      </c>
      <c r="B12" s="356" t="s">
        <v>5</v>
      </c>
      <c r="C12" s="342"/>
      <c r="D12" s="357"/>
      <c r="E12" s="314" t="s">
        <v>8</v>
      </c>
      <c r="F12" s="316" t="s">
        <v>33</v>
      </c>
      <c r="G12" s="342" t="s">
        <v>34</v>
      </c>
      <c r="H12" s="344" t="s">
        <v>6</v>
      </c>
      <c r="I12" s="346" t="s">
        <v>7</v>
      </c>
      <c r="J12" s="314" t="s">
        <v>8</v>
      </c>
      <c r="K12" s="316" t="s">
        <v>33</v>
      </c>
      <c r="L12" s="342" t="s">
        <v>34</v>
      </c>
      <c r="M12" s="344" t="s">
        <v>6</v>
      </c>
      <c r="N12" s="346" t="s">
        <v>7</v>
      </c>
      <c r="O12" s="314" t="s">
        <v>8</v>
      </c>
      <c r="P12" s="316" t="s">
        <v>33</v>
      </c>
      <c r="Q12" s="342" t="s">
        <v>34</v>
      </c>
      <c r="R12" s="344" t="s">
        <v>6</v>
      </c>
      <c r="S12" s="346" t="s">
        <v>7</v>
      </c>
      <c r="T12" s="314" t="s">
        <v>8</v>
      </c>
      <c r="U12" s="316" t="s">
        <v>33</v>
      </c>
      <c r="V12" s="342" t="s">
        <v>34</v>
      </c>
      <c r="W12" s="344" t="s">
        <v>6</v>
      </c>
      <c r="X12" s="346" t="s">
        <v>7</v>
      </c>
      <c r="Y12" s="314" t="s">
        <v>8</v>
      </c>
      <c r="Z12" s="316" t="s">
        <v>33</v>
      </c>
      <c r="AA12" s="342" t="s">
        <v>34</v>
      </c>
      <c r="AB12" s="344" t="s">
        <v>6</v>
      </c>
      <c r="AC12" s="346" t="s">
        <v>7</v>
      </c>
      <c r="AD12" s="314" t="s">
        <v>8</v>
      </c>
      <c r="AE12" s="316" t="s">
        <v>33</v>
      </c>
      <c r="AF12" s="342" t="s">
        <v>34</v>
      </c>
      <c r="AG12" s="344" t="s">
        <v>6</v>
      </c>
      <c r="AH12" s="346" t="s">
        <v>7</v>
      </c>
    </row>
    <row r="13" spans="1:35" s="8" customFormat="1" ht="15" customHeight="1" thickBot="1">
      <c r="A13" s="373"/>
      <c r="B13" s="358"/>
      <c r="C13" s="349"/>
      <c r="D13" s="359"/>
      <c r="E13" s="355"/>
      <c r="F13" s="348"/>
      <c r="G13" s="349"/>
      <c r="H13" s="350"/>
      <c r="I13" s="351"/>
      <c r="J13" s="355"/>
      <c r="K13" s="348"/>
      <c r="L13" s="349"/>
      <c r="M13" s="350"/>
      <c r="N13" s="351"/>
      <c r="O13" s="355"/>
      <c r="P13" s="348"/>
      <c r="Q13" s="349"/>
      <c r="R13" s="350"/>
      <c r="S13" s="351"/>
      <c r="T13" s="355"/>
      <c r="U13" s="348"/>
      <c r="V13" s="349"/>
      <c r="W13" s="350"/>
      <c r="X13" s="351"/>
      <c r="Y13" s="355"/>
      <c r="Z13" s="348"/>
      <c r="AA13" s="349"/>
      <c r="AB13" s="350"/>
      <c r="AC13" s="351"/>
      <c r="AD13" s="315"/>
      <c r="AE13" s="317"/>
      <c r="AF13" s="343"/>
      <c r="AG13" s="345"/>
      <c r="AH13" s="347"/>
    </row>
    <row r="14" spans="1:35" s="8" customFormat="1" ht="15.75" customHeight="1">
      <c r="A14" s="142" t="s">
        <v>18</v>
      </c>
      <c r="B14" s="374" t="s">
        <v>17</v>
      </c>
      <c r="C14" s="375"/>
      <c r="D14" s="376"/>
      <c r="E14" s="125"/>
      <c r="F14" s="120"/>
      <c r="G14" s="120"/>
      <c r="H14" s="121"/>
      <c r="I14" s="122"/>
      <c r="J14" s="125"/>
      <c r="K14" s="120"/>
      <c r="L14" s="120"/>
      <c r="M14" s="121"/>
      <c r="N14" s="122"/>
      <c r="O14" s="125"/>
      <c r="P14" s="120"/>
      <c r="Q14" s="120"/>
      <c r="R14" s="121"/>
      <c r="S14" s="122"/>
      <c r="T14" s="318" t="s">
        <v>197</v>
      </c>
      <c r="U14" s="319"/>
      <c r="V14" s="319"/>
      <c r="W14" s="319"/>
      <c r="X14" s="320"/>
      <c r="Y14" s="318" t="s">
        <v>197</v>
      </c>
      <c r="Z14" s="319"/>
      <c r="AA14" s="319"/>
      <c r="AB14" s="319"/>
      <c r="AC14" s="320"/>
      <c r="AD14" s="318" t="s">
        <v>197</v>
      </c>
      <c r="AE14" s="319"/>
      <c r="AF14" s="319"/>
      <c r="AG14" s="319"/>
      <c r="AH14" s="320"/>
    </row>
    <row r="15" spans="1:35" s="8" customFormat="1">
      <c r="A15" s="143">
        <v>1</v>
      </c>
      <c r="B15" s="369" t="s">
        <v>173</v>
      </c>
      <c r="C15" s="377"/>
      <c r="D15" s="378"/>
      <c r="E15" s="126"/>
      <c r="F15" s="87" t="s">
        <v>12</v>
      </c>
      <c r="G15" s="88">
        <v>1</v>
      </c>
      <c r="H15" s="108">
        <v>300000</v>
      </c>
      <c r="I15" s="109">
        <f>H15*G15</f>
        <v>300000</v>
      </c>
      <c r="J15" s="126"/>
      <c r="K15" s="87" t="s">
        <v>12</v>
      </c>
      <c r="L15" s="88">
        <v>1</v>
      </c>
      <c r="M15" s="108">
        <v>984000</v>
      </c>
      <c r="N15" s="109">
        <f>M15*L15</f>
        <v>984000</v>
      </c>
      <c r="O15" s="126"/>
      <c r="P15" s="87" t="s">
        <v>12</v>
      </c>
      <c r="Q15" s="88">
        <v>1</v>
      </c>
      <c r="R15" s="108">
        <v>875000</v>
      </c>
      <c r="S15" s="109">
        <f>R15*Q15</f>
        <v>875000</v>
      </c>
      <c r="T15" s="321"/>
      <c r="U15" s="322"/>
      <c r="V15" s="322"/>
      <c r="W15" s="322"/>
      <c r="X15" s="323"/>
      <c r="Y15" s="321"/>
      <c r="Z15" s="322"/>
      <c r="AA15" s="322"/>
      <c r="AB15" s="322"/>
      <c r="AC15" s="323"/>
      <c r="AD15" s="321"/>
      <c r="AE15" s="322"/>
      <c r="AF15" s="322"/>
      <c r="AG15" s="322"/>
      <c r="AH15" s="323"/>
      <c r="AI15" s="168"/>
    </row>
    <row r="16" spans="1:35" s="8" customFormat="1" ht="15" customHeight="1">
      <c r="A16" s="143"/>
      <c r="B16" s="369" t="s">
        <v>174</v>
      </c>
      <c r="C16" s="370"/>
      <c r="D16" s="371"/>
      <c r="E16" s="126"/>
      <c r="F16" s="87" t="s">
        <v>12</v>
      </c>
      <c r="G16" s="88">
        <v>1</v>
      </c>
      <c r="H16" s="108">
        <v>200000</v>
      </c>
      <c r="I16" s="109">
        <f>H16*G16</f>
        <v>200000</v>
      </c>
      <c r="J16" s="126"/>
      <c r="K16" s="87" t="s">
        <v>12</v>
      </c>
      <c r="L16" s="88">
        <v>1</v>
      </c>
      <c r="M16" s="108">
        <v>540000</v>
      </c>
      <c r="N16" s="109">
        <f>M16*L16</f>
        <v>540000</v>
      </c>
      <c r="O16" s="126"/>
      <c r="P16" s="87" t="s">
        <v>12</v>
      </c>
      <c r="Q16" s="88">
        <v>1</v>
      </c>
      <c r="R16" s="108">
        <v>325000</v>
      </c>
      <c r="S16" s="109">
        <f>R16*Q16</f>
        <v>325000</v>
      </c>
      <c r="T16" s="321"/>
      <c r="U16" s="322"/>
      <c r="V16" s="322"/>
      <c r="W16" s="322"/>
      <c r="X16" s="323"/>
      <c r="Y16" s="321"/>
      <c r="Z16" s="322"/>
      <c r="AA16" s="322"/>
      <c r="AB16" s="322"/>
      <c r="AC16" s="323"/>
      <c r="AD16" s="321"/>
      <c r="AE16" s="322"/>
      <c r="AF16" s="322"/>
      <c r="AG16" s="322"/>
      <c r="AH16" s="323"/>
    </row>
    <row r="17" spans="1:35" s="8" customFormat="1" ht="15" customHeight="1">
      <c r="A17" s="143"/>
      <c r="B17" s="228"/>
      <c r="C17" s="241"/>
      <c r="D17" s="242"/>
      <c r="E17" s="126"/>
      <c r="F17" s="87"/>
      <c r="G17" s="88"/>
      <c r="H17" s="108"/>
      <c r="I17" s="109"/>
      <c r="J17" s="126"/>
      <c r="K17" s="87"/>
      <c r="L17" s="88"/>
      <c r="M17" s="108"/>
      <c r="N17" s="109"/>
      <c r="O17" s="126"/>
      <c r="P17" s="87"/>
      <c r="Q17" s="88"/>
      <c r="R17" s="108"/>
      <c r="S17" s="109"/>
      <c r="T17" s="321"/>
      <c r="U17" s="322"/>
      <c r="V17" s="322"/>
      <c r="W17" s="322"/>
      <c r="X17" s="323"/>
      <c r="Y17" s="321"/>
      <c r="Z17" s="322"/>
      <c r="AA17" s="322"/>
      <c r="AB17" s="322"/>
      <c r="AC17" s="323"/>
      <c r="AD17" s="321"/>
      <c r="AE17" s="322"/>
      <c r="AF17" s="322"/>
      <c r="AG17" s="322"/>
      <c r="AH17" s="323"/>
    </row>
    <row r="18" spans="1:35" s="8" customFormat="1" ht="15" customHeight="1">
      <c r="A18" s="143"/>
      <c r="B18" s="369" t="s">
        <v>175</v>
      </c>
      <c r="C18" s="377"/>
      <c r="D18" s="378"/>
      <c r="E18" s="126"/>
      <c r="F18" s="87" t="s">
        <v>12</v>
      </c>
      <c r="G18" s="88">
        <v>1</v>
      </c>
      <c r="H18" s="108">
        <v>10000</v>
      </c>
      <c r="I18" s="109">
        <f>H18*G18</f>
        <v>10000</v>
      </c>
      <c r="J18" s="126"/>
      <c r="K18" s="87" t="s">
        <v>12</v>
      </c>
      <c r="L18" s="88">
        <v>1</v>
      </c>
      <c r="M18" s="108">
        <v>21000</v>
      </c>
      <c r="N18" s="109">
        <f>M18*L18</f>
        <v>21000</v>
      </c>
      <c r="O18" s="126"/>
      <c r="P18" s="87" t="s">
        <v>12</v>
      </c>
      <c r="Q18" s="88">
        <v>1</v>
      </c>
      <c r="R18" s="108">
        <v>180000</v>
      </c>
      <c r="S18" s="109">
        <f>R18*Q18</f>
        <v>180000</v>
      </c>
      <c r="T18" s="321"/>
      <c r="U18" s="322"/>
      <c r="V18" s="322"/>
      <c r="W18" s="322"/>
      <c r="X18" s="323"/>
      <c r="Y18" s="321"/>
      <c r="Z18" s="322"/>
      <c r="AA18" s="322"/>
      <c r="AB18" s="322"/>
      <c r="AC18" s="323"/>
      <c r="AD18" s="321"/>
      <c r="AE18" s="322"/>
      <c r="AF18" s="322"/>
      <c r="AG18" s="322"/>
      <c r="AH18" s="323"/>
    </row>
    <row r="19" spans="1:35" s="8" customFormat="1" ht="15" customHeight="1">
      <c r="A19" s="143"/>
      <c r="B19" s="228"/>
      <c r="C19" s="229"/>
      <c r="D19" s="230"/>
      <c r="E19" s="126"/>
      <c r="F19" s="87"/>
      <c r="G19" s="88"/>
      <c r="H19" s="108"/>
      <c r="I19" s="109"/>
      <c r="J19" s="126"/>
      <c r="K19" s="87"/>
      <c r="L19" s="88"/>
      <c r="M19" s="108"/>
      <c r="N19" s="109"/>
      <c r="O19" s="126"/>
      <c r="P19" s="87"/>
      <c r="Q19" s="88"/>
      <c r="R19" s="108"/>
      <c r="S19" s="109"/>
      <c r="T19" s="321"/>
      <c r="U19" s="322"/>
      <c r="V19" s="322"/>
      <c r="W19" s="322"/>
      <c r="X19" s="323"/>
      <c r="Y19" s="321"/>
      <c r="Z19" s="322"/>
      <c r="AA19" s="322"/>
      <c r="AB19" s="322"/>
      <c r="AC19" s="323"/>
      <c r="AD19" s="321"/>
      <c r="AE19" s="322"/>
      <c r="AF19" s="322"/>
      <c r="AG19" s="322"/>
      <c r="AH19" s="323"/>
    </row>
    <row r="20" spans="1:35" s="8" customFormat="1" ht="15" customHeight="1">
      <c r="A20" s="144">
        <v>2</v>
      </c>
      <c r="B20" s="379" t="s">
        <v>162</v>
      </c>
      <c r="C20" s="380"/>
      <c r="D20" s="381"/>
      <c r="E20" s="127"/>
      <c r="F20" s="87"/>
      <c r="G20" s="89"/>
      <c r="H20" s="108"/>
      <c r="I20" s="109"/>
      <c r="J20" s="127"/>
      <c r="K20" s="87"/>
      <c r="L20" s="89"/>
      <c r="M20" s="108"/>
      <c r="N20" s="109"/>
      <c r="O20" s="127"/>
      <c r="P20" s="87"/>
      <c r="Q20" s="89"/>
      <c r="R20" s="108"/>
      <c r="S20" s="109"/>
      <c r="T20" s="321"/>
      <c r="U20" s="322"/>
      <c r="V20" s="322"/>
      <c r="W20" s="322"/>
      <c r="X20" s="323"/>
      <c r="Y20" s="321"/>
      <c r="Z20" s="322"/>
      <c r="AA20" s="322"/>
      <c r="AB20" s="322"/>
      <c r="AC20" s="323"/>
      <c r="AD20" s="321"/>
      <c r="AE20" s="322"/>
      <c r="AF20" s="322"/>
      <c r="AG20" s="322"/>
      <c r="AH20" s="323"/>
    </row>
    <row r="21" spans="1:35" s="8" customFormat="1">
      <c r="A21" s="144"/>
      <c r="B21" s="379" t="s">
        <v>189</v>
      </c>
      <c r="C21" s="380"/>
      <c r="D21" s="381"/>
      <c r="E21" s="127"/>
      <c r="F21" s="87" t="s">
        <v>9</v>
      </c>
      <c r="G21" s="472">
        <v>675</v>
      </c>
      <c r="H21" s="108">
        <v>35</v>
      </c>
      <c r="I21" s="109">
        <f t="shared" ref="I21:I50" si="0">H21*G21</f>
        <v>23625</v>
      </c>
      <c r="J21" s="127"/>
      <c r="K21" s="87" t="s">
        <v>9</v>
      </c>
      <c r="L21" s="89">
        <v>675</v>
      </c>
      <c r="M21" s="108">
        <v>60</v>
      </c>
      <c r="N21" s="109">
        <f t="shared" ref="N21:N26" si="1">M21*L21</f>
        <v>40500</v>
      </c>
      <c r="O21" s="127"/>
      <c r="P21" s="87" t="s">
        <v>9</v>
      </c>
      <c r="Q21" s="470">
        <v>675</v>
      </c>
      <c r="R21" s="108">
        <v>20</v>
      </c>
      <c r="S21" s="109">
        <f t="shared" ref="S21:S26" si="2">R21*Q21</f>
        <v>13500</v>
      </c>
      <c r="T21" s="321"/>
      <c r="U21" s="322"/>
      <c r="V21" s="322"/>
      <c r="W21" s="322"/>
      <c r="X21" s="323"/>
      <c r="Y21" s="321"/>
      <c r="Z21" s="322"/>
      <c r="AA21" s="322"/>
      <c r="AB21" s="322"/>
      <c r="AC21" s="323"/>
      <c r="AD21" s="321"/>
      <c r="AE21" s="322"/>
      <c r="AF21" s="322"/>
      <c r="AG21" s="322"/>
      <c r="AH21" s="323"/>
      <c r="AI21" s="168"/>
    </row>
    <row r="22" spans="1:35" s="8" customFormat="1">
      <c r="A22" s="144"/>
      <c r="B22" s="225" t="s">
        <v>74</v>
      </c>
      <c r="C22" s="226"/>
      <c r="D22" s="227"/>
      <c r="E22" s="127"/>
      <c r="F22" s="87" t="s">
        <v>16</v>
      </c>
      <c r="G22" s="473">
        <v>35</v>
      </c>
      <c r="H22" s="108">
        <v>3250</v>
      </c>
      <c r="I22" s="109">
        <f t="shared" si="0"/>
        <v>113750</v>
      </c>
      <c r="J22" s="127"/>
      <c r="K22" s="87" t="s">
        <v>16</v>
      </c>
      <c r="L22" s="89">
        <v>35</v>
      </c>
      <c r="M22" s="108">
        <v>180</v>
      </c>
      <c r="N22" s="109">
        <f t="shared" si="1"/>
        <v>6300</v>
      </c>
      <c r="O22" s="127"/>
      <c r="P22" s="87" t="s">
        <v>16</v>
      </c>
      <c r="Q22" s="89">
        <v>180</v>
      </c>
      <c r="R22" s="108">
        <v>55</v>
      </c>
      <c r="S22" s="109">
        <f t="shared" si="2"/>
        <v>9900</v>
      </c>
      <c r="T22" s="321"/>
      <c r="U22" s="322"/>
      <c r="V22" s="322"/>
      <c r="W22" s="322"/>
      <c r="X22" s="323"/>
      <c r="Y22" s="321"/>
      <c r="Z22" s="322"/>
      <c r="AA22" s="322"/>
      <c r="AB22" s="322"/>
      <c r="AC22" s="323"/>
      <c r="AD22" s="321"/>
      <c r="AE22" s="322"/>
      <c r="AF22" s="322"/>
      <c r="AG22" s="322"/>
      <c r="AH22" s="323"/>
    </row>
    <row r="23" spans="1:35" s="8" customFormat="1">
      <c r="A23" s="144"/>
      <c r="B23" s="225" t="s">
        <v>41</v>
      </c>
      <c r="C23" s="226"/>
      <c r="D23" s="227"/>
      <c r="E23" s="127"/>
      <c r="F23" s="87" t="s">
        <v>15</v>
      </c>
      <c r="G23" s="473">
        <v>3</v>
      </c>
      <c r="H23" s="108">
        <v>2700</v>
      </c>
      <c r="I23" s="109">
        <f t="shared" si="0"/>
        <v>8100</v>
      </c>
      <c r="J23" s="127"/>
      <c r="K23" s="87" t="s">
        <v>15</v>
      </c>
      <c r="L23" s="89">
        <v>3</v>
      </c>
      <c r="M23" s="108">
        <v>1440</v>
      </c>
      <c r="N23" s="109">
        <f t="shared" si="1"/>
        <v>4320</v>
      </c>
      <c r="O23" s="127"/>
      <c r="P23" s="87" t="s">
        <v>15</v>
      </c>
      <c r="Q23" s="89">
        <v>4</v>
      </c>
      <c r="R23" s="108">
        <v>650</v>
      </c>
      <c r="S23" s="109">
        <f t="shared" si="2"/>
        <v>2600</v>
      </c>
      <c r="T23" s="321"/>
      <c r="U23" s="322"/>
      <c r="V23" s="322"/>
      <c r="W23" s="322"/>
      <c r="X23" s="323"/>
      <c r="Y23" s="321"/>
      <c r="Z23" s="322"/>
      <c r="AA23" s="322"/>
      <c r="AB23" s="322"/>
      <c r="AC23" s="323"/>
      <c r="AD23" s="321"/>
      <c r="AE23" s="322"/>
      <c r="AF23" s="322"/>
      <c r="AG23" s="322"/>
      <c r="AH23" s="323"/>
    </row>
    <row r="24" spans="1:35" s="8" customFormat="1">
      <c r="A24" s="144"/>
      <c r="B24" s="225" t="s">
        <v>72</v>
      </c>
      <c r="C24" s="226"/>
      <c r="D24" s="227"/>
      <c r="E24" s="127"/>
      <c r="F24" s="87" t="s">
        <v>12</v>
      </c>
      <c r="G24" s="473">
        <v>1</v>
      </c>
      <c r="H24" s="108">
        <v>5000</v>
      </c>
      <c r="I24" s="109">
        <f t="shared" si="0"/>
        <v>5000</v>
      </c>
      <c r="J24" s="127"/>
      <c r="K24" s="87" t="s">
        <v>12</v>
      </c>
      <c r="L24" s="89">
        <v>1</v>
      </c>
      <c r="M24" s="108">
        <v>14400</v>
      </c>
      <c r="N24" s="109">
        <f t="shared" si="1"/>
        <v>14400</v>
      </c>
      <c r="O24" s="127"/>
      <c r="P24" s="87" t="s">
        <v>12</v>
      </c>
      <c r="Q24" s="89">
        <v>1</v>
      </c>
      <c r="R24" s="108">
        <v>60000</v>
      </c>
      <c r="S24" s="109">
        <f t="shared" si="2"/>
        <v>60000</v>
      </c>
      <c r="T24" s="321"/>
      <c r="U24" s="322"/>
      <c r="V24" s="322"/>
      <c r="W24" s="322"/>
      <c r="X24" s="323"/>
      <c r="Y24" s="321"/>
      <c r="Z24" s="322"/>
      <c r="AA24" s="322"/>
      <c r="AB24" s="322"/>
      <c r="AC24" s="323"/>
      <c r="AD24" s="321"/>
      <c r="AE24" s="322"/>
      <c r="AF24" s="322"/>
      <c r="AG24" s="322"/>
      <c r="AH24" s="323"/>
    </row>
    <row r="25" spans="1:35" s="8" customFormat="1">
      <c r="A25" s="144"/>
      <c r="B25" s="225" t="s">
        <v>91</v>
      </c>
      <c r="C25" s="226"/>
      <c r="D25" s="227"/>
      <c r="E25" s="127"/>
      <c r="F25" s="87" t="s">
        <v>43</v>
      </c>
      <c r="G25" s="474">
        <v>12</v>
      </c>
      <c r="H25" s="108">
        <v>4000</v>
      </c>
      <c r="I25" s="109">
        <f t="shared" si="0"/>
        <v>48000</v>
      </c>
      <c r="J25" s="127"/>
      <c r="K25" s="87" t="s">
        <v>43</v>
      </c>
      <c r="L25" s="90">
        <v>12</v>
      </c>
      <c r="M25" s="108">
        <v>1200</v>
      </c>
      <c r="N25" s="109">
        <f t="shared" si="1"/>
        <v>14400</v>
      </c>
      <c r="O25" s="127"/>
      <c r="P25" s="87" t="s">
        <v>43</v>
      </c>
      <c r="Q25" s="90">
        <v>8</v>
      </c>
      <c r="R25" s="108">
        <v>2300</v>
      </c>
      <c r="S25" s="109">
        <f t="shared" si="2"/>
        <v>18400</v>
      </c>
      <c r="T25" s="321"/>
      <c r="U25" s="322"/>
      <c r="V25" s="322"/>
      <c r="W25" s="322"/>
      <c r="X25" s="323"/>
      <c r="Y25" s="321"/>
      <c r="Z25" s="322"/>
      <c r="AA25" s="322"/>
      <c r="AB25" s="322"/>
      <c r="AC25" s="323"/>
      <c r="AD25" s="321"/>
      <c r="AE25" s="322"/>
      <c r="AF25" s="322"/>
      <c r="AG25" s="322"/>
      <c r="AH25" s="323"/>
    </row>
    <row r="26" spans="1:35" s="8" customFormat="1">
      <c r="A26" s="144"/>
      <c r="B26" s="225" t="s">
        <v>96</v>
      </c>
      <c r="C26" s="226"/>
      <c r="D26" s="227"/>
      <c r="E26" s="127"/>
      <c r="F26" s="87" t="s">
        <v>43</v>
      </c>
      <c r="G26" s="474">
        <v>12</v>
      </c>
      <c r="H26" s="108">
        <v>4000</v>
      </c>
      <c r="I26" s="109">
        <f t="shared" si="0"/>
        <v>48000</v>
      </c>
      <c r="J26" s="127"/>
      <c r="K26" s="87" t="s">
        <v>43</v>
      </c>
      <c r="L26" s="90">
        <v>12</v>
      </c>
      <c r="M26" s="108">
        <v>1200</v>
      </c>
      <c r="N26" s="109">
        <f t="shared" si="1"/>
        <v>14400</v>
      </c>
      <c r="O26" s="127"/>
      <c r="P26" s="87" t="s">
        <v>43</v>
      </c>
      <c r="Q26" s="90">
        <v>6</v>
      </c>
      <c r="R26" s="108">
        <v>3500</v>
      </c>
      <c r="S26" s="109">
        <f t="shared" si="2"/>
        <v>21000</v>
      </c>
      <c r="T26" s="321"/>
      <c r="U26" s="322"/>
      <c r="V26" s="322"/>
      <c r="W26" s="322"/>
      <c r="X26" s="323"/>
      <c r="Y26" s="321"/>
      <c r="Z26" s="322"/>
      <c r="AA26" s="322"/>
      <c r="AB26" s="322"/>
      <c r="AC26" s="323"/>
      <c r="AD26" s="321"/>
      <c r="AE26" s="322"/>
      <c r="AF26" s="322"/>
      <c r="AG26" s="322"/>
      <c r="AH26" s="323"/>
    </row>
    <row r="27" spans="1:35" s="8" customFormat="1">
      <c r="A27" s="144"/>
      <c r="B27" s="225"/>
      <c r="C27" s="226"/>
      <c r="D27" s="227"/>
      <c r="E27" s="127"/>
      <c r="F27" s="87"/>
      <c r="G27" s="90"/>
      <c r="H27" s="108"/>
      <c r="I27" s="109"/>
      <c r="J27" s="127"/>
      <c r="K27" s="87"/>
      <c r="L27" s="90"/>
      <c r="M27" s="108"/>
      <c r="N27" s="109"/>
      <c r="O27" s="127"/>
      <c r="P27" s="87"/>
      <c r="Q27" s="90"/>
      <c r="R27" s="108"/>
      <c r="S27" s="109"/>
      <c r="T27" s="321"/>
      <c r="U27" s="322"/>
      <c r="V27" s="322"/>
      <c r="W27" s="322"/>
      <c r="X27" s="323"/>
      <c r="Y27" s="321"/>
      <c r="Z27" s="322"/>
      <c r="AA27" s="322"/>
      <c r="AB27" s="322"/>
      <c r="AC27" s="323"/>
      <c r="AD27" s="321"/>
      <c r="AE27" s="322"/>
      <c r="AF27" s="322"/>
      <c r="AG27" s="322"/>
      <c r="AH27" s="323"/>
    </row>
    <row r="28" spans="1:35" s="8" customFormat="1" ht="15" customHeight="1">
      <c r="A28" s="144"/>
      <c r="B28" s="379" t="s">
        <v>163</v>
      </c>
      <c r="C28" s="380"/>
      <c r="D28" s="381"/>
      <c r="E28" s="127"/>
      <c r="F28" s="87"/>
      <c r="G28" s="89"/>
      <c r="H28" s="108"/>
      <c r="I28" s="109"/>
      <c r="J28" s="127"/>
      <c r="K28" s="87"/>
      <c r="L28" s="89"/>
      <c r="M28" s="108"/>
      <c r="N28" s="109"/>
      <c r="O28" s="127"/>
      <c r="P28" s="87"/>
      <c r="Q28" s="89"/>
      <c r="R28" s="108"/>
      <c r="S28" s="109"/>
      <c r="T28" s="321"/>
      <c r="U28" s="322"/>
      <c r="V28" s="322"/>
      <c r="W28" s="322"/>
      <c r="X28" s="323"/>
      <c r="Y28" s="321"/>
      <c r="Z28" s="322"/>
      <c r="AA28" s="322"/>
      <c r="AB28" s="322"/>
      <c r="AC28" s="323"/>
      <c r="AD28" s="321"/>
      <c r="AE28" s="322"/>
      <c r="AF28" s="322"/>
      <c r="AG28" s="322"/>
      <c r="AH28" s="323"/>
    </row>
    <row r="29" spans="1:35" s="8" customFormat="1">
      <c r="A29" s="144"/>
      <c r="B29" s="379" t="s">
        <v>164</v>
      </c>
      <c r="C29" s="380"/>
      <c r="D29" s="381"/>
      <c r="E29" s="127"/>
      <c r="F29" s="87" t="s">
        <v>43</v>
      </c>
      <c r="G29" s="89">
        <v>4</v>
      </c>
      <c r="H29" s="108">
        <v>300</v>
      </c>
      <c r="I29" s="109">
        <f t="shared" ref="I29:I37" si="3">H29*G29</f>
        <v>1200</v>
      </c>
      <c r="J29" s="127"/>
      <c r="K29" s="87" t="s">
        <v>43</v>
      </c>
      <c r="L29" s="89">
        <v>0</v>
      </c>
      <c r="M29" s="108">
        <v>240</v>
      </c>
      <c r="N29" s="109">
        <f t="shared" ref="N29:N37" si="4">M29*L29</f>
        <v>0</v>
      </c>
      <c r="O29" s="127"/>
      <c r="P29" s="87" t="s">
        <v>9</v>
      </c>
      <c r="Q29" s="89">
        <v>12</v>
      </c>
      <c r="R29" s="108">
        <v>20</v>
      </c>
      <c r="S29" s="109">
        <f t="shared" ref="S29:S37" si="5">R29*Q29</f>
        <v>240</v>
      </c>
      <c r="T29" s="321"/>
      <c r="U29" s="322"/>
      <c r="V29" s="322"/>
      <c r="W29" s="322"/>
      <c r="X29" s="323"/>
      <c r="Y29" s="321"/>
      <c r="Z29" s="322"/>
      <c r="AA29" s="322"/>
      <c r="AB29" s="322"/>
      <c r="AC29" s="323"/>
      <c r="AD29" s="321"/>
      <c r="AE29" s="322"/>
      <c r="AF29" s="322"/>
      <c r="AG29" s="322"/>
      <c r="AH29" s="323"/>
      <c r="AI29" s="168"/>
    </row>
    <row r="30" spans="1:35" s="8" customFormat="1">
      <c r="A30" s="144"/>
      <c r="B30" s="225" t="s">
        <v>190</v>
      </c>
      <c r="C30" s="226"/>
      <c r="D30" s="227"/>
      <c r="E30" s="127"/>
      <c r="F30" s="223" t="s">
        <v>165</v>
      </c>
      <c r="G30" s="89">
        <v>4</v>
      </c>
      <c r="H30" s="108">
        <v>200</v>
      </c>
      <c r="I30" s="109">
        <f t="shared" si="3"/>
        <v>800</v>
      </c>
      <c r="J30" s="127"/>
      <c r="K30" s="223" t="s">
        <v>165</v>
      </c>
      <c r="L30" s="89">
        <v>4</v>
      </c>
      <c r="M30" s="108">
        <v>60</v>
      </c>
      <c r="N30" s="109">
        <f t="shared" si="4"/>
        <v>240</v>
      </c>
      <c r="O30" s="127"/>
      <c r="P30" s="87" t="s">
        <v>9</v>
      </c>
      <c r="Q30" s="89">
        <v>12</v>
      </c>
      <c r="R30" s="108">
        <v>55</v>
      </c>
      <c r="S30" s="109">
        <f t="shared" si="5"/>
        <v>660</v>
      </c>
      <c r="T30" s="321"/>
      <c r="U30" s="322"/>
      <c r="V30" s="322"/>
      <c r="W30" s="322"/>
      <c r="X30" s="323"/>
      <c r="Y30" s="321"/>
      <c r="Z30" s="322"/>
      <c r="AA30" s="322"/>
      <c r="AB30" s="322"/>
      <c r="AC30" s="323"/>
      <c r="AD30" s="321"/>
      <c r="AE30" s="322"/>
      <c r="AF30" s="322"/>
      <c r="AG30" s="322"/>
      <c r="AH30" s="323"/>
    </row>
    <row r="31" spans="1:35" s="8" customFormat="1">
      <c r="A31" s="144"/>
      <c r="B31" s="225" t="s">
        <v>166</v>
      </c>
      <c r="C31" s="226"/>
      <c r="D31" s="227"/>
      <c r="E31" s="127"/>
      <c r="F31" s="87" t="s">
        <v>9</v>
      </c>
      <c r="G31" s="89">
        <v>28</v>
      </c>
      <c r="H31" s="108">
        <v>1500</v>
      </c>
      <c r="I31" s="109">
        <f t="shared" si="3"/>
        <v>42000</v>
      </c>
      <c r="J31" s="127"/>
      <c r="K31" s="87" t="s">
        <v>9</v>
      </c>
      <c r="L31" s="89">
        <v>28</v>
      </c>
      <c r="M31" s="108">
        <v>180</v>
      </c>
      <c r="N31" s="109">
        <f t="shared" si="4"/>
        <v>5040</v>
      </c>
      <c r="O31" s="127"/>
      <c r="P31" s="87" t="s">
        <v>15</v>
      </c>
      <c r="Q31" s="89">
        <v>12</v>
      </c>
      <c r="R31" s="108">
        <v>650</v>
      </c>
      <c r="S31" s="109">
        <f t="shared" si="5"/>
        <v>7800</v>
      </c>
      <c r="T31" s="321"/>
      <c r="U31" s="322"/>
      <c r="V31" s="322"/>
      <c r="W31" s="322"/>
      <c r="X31" s="323"/>
      <c r="Y31" s="321"/>
      <c r="Z31" s="322"/>
      <c r="AA31" s="322"/>
      <c r="AB31" s="322"/>
      <c r="AC31" s="323"/>
      <c r="AD31" s="321"/>
      <c r="AE31" s="322"/>
      <c r="AF31" s="322"/>
      <c r="AG31" s="322"/>
      <c r="AH31" s="323"/>
    </row>
    <row r="32" spans="1:35" s="8" customFormat="1">
      <c r="A32" s="144"/>
      <c r="B32" s="225" t="s">
        <v>167</v>
      </c>
      <c r="C32" s="226"/>
      <c r="D32" s="227"/>
      <c r="E32" s="127"/>
      <c r="F32" s="87" t="s">
        <v>43</v>
      </c>
      <c r="G32" s="89">
        <v>4</v>
      </c>
      <c r="H32" s="108">
        <v>20</v>
      </c>
      <c r="I32" s="109">
        <f t="shared" si="3"/>
        <v>80</v>
      </c>
      <c r="J32" s="127"/>
      <c r="K32" s="87" t="s">
        <v>43</v>
      </c>
      <c r="L32" s="89">
        <v>4</v>
      </c>
      <c r="M32" s="108">
        <v>18</v>
      </c>
      <c r="N32" s="109">
        <f t="shared" si="4"/>
        <v>72</v>
      </c>
      <c r="O32" s="127"/>
      <c r="P32" s="87" t="s">
        <v>12</v>
      </c>
      <c r="Q32" s="89">
        <v>180</v>
      </c>
      <c r="R32" s="108">
        <v>75</v>
      </c>
      <c r="S32" s="109">
        <f t="shared" si="5"/>
        <v>13500</v>
      </c>
      <c r="T32" s="321"/>
      <c r="U32" s="322"/>
      <c r="V32" s="322"/>
      <c r="W32" s="322"/>
      <c r="X32" s="323"/>
      <c r="Y32" s="321"/>
      <c r="Z32" s="322"/>
      <c r="AA32" s="322"/>
      <c r="AB32" s="322"/>
      <c r="AC32" s="323"/>
      <c r="AD32" s="321"/>
      <c r="AE32" s="322"/>
      <c r="AF32" s="322"/>
      <c r="AG32" s="322"/>
      <c r="AH32" s="323"/>
    </row>
    <row r="33" spans="1:34" s="8" customFormat="1">
      <c r="A33" s="144"/>
      <c r="B33" s="225" t="s">
        <v>168</v>
      </c>
      <c r="C33" s="226"/>
      <c r="D33" s="227"/>
      <c r="E33" s="127"/>
      <c r="F33" s="223" t="s">
        <v>165</v>
      </c>
      <c r="G33" s="90">
        <v>30</v>
      </c>
      <c r="H33" s="108">
        <v>350</v>
      </c>
      <c r="I33" s="109">
        <f t="shared" si="3"/>
        <v>10500</v>
      </c>
      <c r="J33" s="127"/>
      <c r="K33" s="223" t="s">
        <v>165</v>
      </c>
      <c r="L33" s="471">
        <v>30</v>
      </c>
      <c r="M33" s="108">
        <v>54</v>
      </c>
      <c r="N33" s="109">
        <f t="shared" si="4"/>
        <v>1620</v>
      </c>
      <c r="O33" s="127"/>
      <c r="P33" s="223" t="s">
        <v>12</v>
      </c>
      <c r="Q33" s="90">
        <v>50</v>
      </c>
      <c r="R33" s="108">
        <v>1500</v>
      </c>
      <c r="S33" s="109">
        <f t="shared" si="5"/>
        <v>75000</v>
      </c>
      <c r="T33" s="321"/>
      <c r="U33" s="322"/>
      <c r="V33" s="322"/>
      <c r="W33" s="322"/>
      <c r="X33" s="323"/>
      <c r="Y33" s="321"/>
      <c r="Z33" s="322"/>
      <c r="AA33" s="322"/>
      <c r="AB33" s="322"/>
      <c r="AC33" s="323"/>
      <c r="AD33" s="321"/>
      <c r="AE33" s="322"/>
      <c r="AF33" s="322"/>
      <c r="AG33" s="322"/>
      <c r="AH33" s="323"/>
    </row>
    <row r="34" spans="1:34" s="8" customFormat="1">
      <c r="A34" s="144"/>
      <c r="B34" s="225" t="s">
        <v>169</v>
      </c>
      <c r="C34" s="226"/>
      <c r="D34" s="227"/>
      <c r="E34" s="127"/>
      <c r="F34" s="87" t="s">
        <v>43</v>
      </c>
      <c r="G34" s="90">
        <v>1</v>
      </c>
      <c r="H34" s="108">
        <v>1500</v>
      </c>
      <c r="I34" s="109">
        <f t="shared" si="3"/>
        <v>1500</v>
      </c>
      <c r="J34" s="127"/>
      <c r="K34" s="87" t="s">
        <v>43</v>
      </c>
      <c r="L34" s="90">
        <v>1</v>
      </c>
      <c r="M34" s="108">
        <v>2160</v>
      </c>
      <c r="N34" s="109">
        <f t="shared" si="4"/>
        <v>2160</v>
      </c>
      <c r="O34" s="127"/>
      <c r="P34" s="87" t="s">
        <v>12</v>
      </c>
      <c r="Q34" s="90">
        <v>1</v>
      </c>
      <c r="R34" s="108">
        <v>80000</v>
      </c>
      <c r="S34" s="109">
        <f t="shared" si="5"/>
        <v>80000</v>
      </c>
      <c r="T34" s="321"/>
      <c r="U34" s="322"/>
      <c r="V34" s="322"/>
      <c r="W34" s="322"/>
      <c r="X34" s="323"/>
      <c r="Y34" s="321"/>
      <c r="Z34" s="322"/>
      <c r="AA34" s="322"/>
      <c r="AB34" s="322"/>
      <c r="AC34" s="323"/>
      <c r="AD34" s="321"/>
      <c r="AE34" s="322"/>
      <c r="AF34" s="322"/>
      <c r="AG34" s="322"/>
      <c r="AH34" s="323"/>
    </row>
    <row r="35" spans="1:34" s="8" customFormat="1">
      <c r="A35" s="144"/>
      <c r="B35" s="225" t="s">
        <v>170</v>
      </c>
      <c r="C35" s="226"/>
      <c r="D35" s="227"/>
      <c r="E35" s="127"/>
      <c r="F35" s="223" t="s">
        <v>43</v>
      </c>
      <c r="G35" s="90">
        <v>8</v>
      </c>
      <c r="H35" s="108">
        <v>1500</v>
      </c>
      <c r="I35" s="109">
        <f t="shared" si="3"/>
        <v>12000</v>
      </c>
      <c r="J35" s="127"/>
      <c r="K35" s="223" t="s">
        <v>43</v>
      </c>
      <c r="L35" s="471">
        <v>8</v>
      </c>
      <c r="M35" s="108">
        <v>1500</v>
      </c>
      <c r="N35" s="109">
        <f t="shared" si="4"/>
        <v>12000</v>
      </c>
      <c r="O35" s="127"/>
      <c r="P35" s="223" t="s">
        <v>9</v>
      </c>
      <c r="Q35" s="90">
        <v>5</v>
      </c>
      <c r="R35" s="108">
        <v>1500</v>
      </c>
      <c r="S35" s="109">
        <f t="shared" si="5"/>
        <v>7500</v>
      </c>
      <c r="T35" s="321"/>
      <c r="U35" s="322"/>
      <c r="V35" s="322"/>
      <c r="W35" s="322"/>
      <c r="X35" s="323"/>
      <c r="Y35" s="321"/>
      <c r="Z35" s="322"/>
      <c r="AA35" s="322"/>
      <c r="AB35" s="322"/>
      <c r="AC35" s="323"/>
      <c r="AD35" s="321"/>
      <c r="AE35" s="322"/>
      <c r="AF35" s="322"/>
      <c r="AG35" s="322"/>
      <c r="AH35" s="323"/>
    </row>
    <row r="36" spans="1:34" s="8" customFormat="1">
      <c r="A36" s="144"/>
      <c r="B36" s="225" t="s">
        <v>171</v>
      </c>
      <c r="C36" s="226"/>
      <c r="D36" s="227"/>
      <c r="E36" s="127"/>
      <c r="F36" s="87" t="s">
        <v>43</v>
      </c>
      <c r="G36" s="90">
        <v>4</v>
      </c>
      <c r="H36" s="108">
        <v>1200</v>
      </c>
      <c r="I36" s="109">
        <f t="shared" si="3"/>
        <v>4800</v>
      </c>
      <c r="J36" s="127"/>
      <c r="K36" s="87" t="s">
        <v>43</v>
      </c>
      <c r="L36" s="90">
        <v>4</v>
      </c>
      <c r="M36" s="108">
        <v>300</v>
      </c>
      <c r="N36" s="109">
        <f t="shared" si="4"/>
        <v>1200</v>
      </c>
      <c r="O36" s="127"/>
      <c r="P36" s="223" t="s">
        <v>9</v>
      </c>
      <c r="Q36" s="90">
        <v>5</v>
      </c>
      <c r="R36" s="108">
        <v>750</v>
      </c>
      <c r="S36" s="109">
        <f t="shared" si="5"/>
        <v>3750</v>
      </c>
      <c r="T36" s="321"/>
      <c r="U36" s="322"/>
      <c r="V36" s="322"/>
      <c r="W36" s="322"/>
      <c r="X36" s="323"/>
      <c r="Y36" s="321"/>
      <c r="Z36" s="322"/>
      <c r="AA36" s="322"/>
      <c r="AB36" s="322"/>
      <c r="AC36" s="323"/>
      <c r="AD36" s="321"/>
      <c r="AE36" s="322"/>
      <c r="AF36" s="322"/>
      <c r="AG36" s="322"/>
      <c r="AH36" s="323"/>
    </row>
    <row r="37" spans="1:34" s="8" customFormat="1">
      <c r="A37" s="144"/>
      <c r="B37" s="225" t="s">
        <v>172</v>
      </c>
      <c r="C37" s="226"/>
      <c r="D37" s="227"/>
      <c r="E37" s="127"/>
      <c r="F37" s="87" t="s">
        <v>43</v>
      </c>
      <c r="G37" s="90">
        <v>4</v>
      </c>
      <c r="H37" s="108">
        <v>750</v>
      </c>
      <c r="I37" s="109">
        <f t="shared" si="3"/>
        <v>3000</v>
      </c>
      <c r="J37" s="127"/>
      <c r="K37" s="87" t="s">
        <v>43</v>
      </c>
      <c r="L37" s="90">
        <v>4</v>
      </c>
      <c r="M37" s="108">
        <v>180</v>
      </c>
      <c r="N37" s="109">
        <f t="shared" si="4"/>
        <v>720</v>
      </c>
      <c r="O37" s="127"/>
      <c r="P37" s="223" t="s">
        <v>9</v>
      </c>
      <c r="Q37" s="90">
        <v>5</v>
      </c>
      <c r="R37" s="108">
        <v>850</v>
      </c>
      <c r="S37" s="109">
        <f t="shared" si="5"/>
        <v>4250</v>
      </c>
      <c r="T37" s="321"/>
      <c r="U37" s="322"/>
      <c r="V37" s="322"/>
      <c r="W37" s="322"/>
      <c r="X37" s="323"/>
      <c r="Y37" s="321"/>
      <c r="Z37" s="322"/>
      <c r="AA37" s="322"/>
      <c r="AB37" s="322"/>
      <c r="AC37" s="323"/>
      <c r="AD37" s="321"/>
      <c r="AE37" s="322"/>
      <c r="AF37" s="322"/>
      <c r="AG37" s="322"/>
      <c r="AH37" s="323"/>
    </row>
    <row r="38" spans="1:34" s="8" customFormat="1">
      <c r="A38" s="144"/>
      <c r="B38" s="225"/>
      <c r="C38" s="226"/>
      <c r="D38" s="227"/>
      <c r="E38" s="127"/>
      <c r="F38" s="87"/>
      <c r="G38" s="90"/>
      <c r="H38" s="108"/>
      <c r="I38" s="221"/>
      <c r="J38" s="127"/>
      <c r="K38" s="87"/>
      <c r="L38" s="90"/>
      <c r="M38" s="108"/>
      <c r="N38" s="221"/>
      <c r="O38" s="127"/>
      <c r="P38" s="87"/>
      <c r="Q38" s="90"/>
      <c r="R38" s="108"/>
      <c r="S38" s="221"/>
      <c r="T38" s="321"/>
      <c r="U38" s="322"/>
      <c r="V38" s="322"/>
      <c r="W38" s="322"/>
      <c r="X38" s="323"/>
      <c r="Y38" s="321"/>
      <c r="Z38" s="322"/>
      <c r="AA38" s="322"/>
      <c r="AB38" s="322"/>
      <c r="AC38" s="323"/>
      <c r="AD38" s="321"/>
      <c r="AE38" s="322"/>
      <c r="AF38" s="322"/>
      <c r="AG38" s="322"/>
      <c r="AH38" s="323"/>
    </row>
    <row r="39" spans="1:34" s="8" customFormat="1">
      <c r="A39" s="144">
        <v>3</v>
      </c>
      <c r="B39" s="225" t="s">
        <v>176</v>
      </c>
      <c r="C39" s="226"/>
      <c r="D39" s="227"/>
      <c r="E39" s="127"/>
      <c r="F39" s="87"/>
      <c r="G39" s="90"/>
      <c r="H39" s="108"/>
      <c r="I39" s="108"/>
      <c r="J39" s="127"/>
      <c r="K39" s="87"/>
      <c r="L39" s="90"/>
      <c r="M39" s="108"/>
      <c r="N39" s="108"/>
      <c r="O39" s="127"/>
      <c r="P39" s="87"/>
      <c r="Q39" s="90"/>
      <c r="R39" s="108"/>
      <c r="S39" s="108"/>
      <c r="T39" s="321"/>
      <c r="U39" s="322"/>
      <c r="V39" s="322"/>
      <c r="W39" s="322"/>
      <c r="X39" s="323"/>
      <c r="Y39" s="321"/>
      <c r="Z39" s="322"/>
      <c r="AA39" s="322"/>
      <c r="AB39" s="322"/>
      <c r="AC39" s="323"/>
      <c r="AD39" s="321"/>
      <c r="AE39" s="322"/>
      <c r="AF39" s="322"/>
      <c r="AG39" s="322"/>
      <c r="AH39" s="323"/>
    </row>
    <row r="40" spans="1:34" s="8" customFormat="1">
      <c r="A40" s="144"/>
      <c r="B40" s="339" t="s">
        <v>44</v>
      </c>
      <c r="C40" s="340"/>
      <c r="D40" s="341"/>
      <c r="E40" s="127"/>
      <c r="F40" s="87" t="s">
        <v>39</v>
      </c>
      <c r="G40" s="90">
        <v>8</v>
      </c>
      <c r="H40" s="108">
        <v>5200</v>
      </c>
      <c r="I40" s="109">
        <f t="shared" si="0"/>
        <v>41600</v>
      </c>
      <c r="J40" s="127"/>
      <c r="K40" s="87" t="s">
        <v>39</v>
      </c>
      <c r="L40" s="90">
        <v>8</v>
      </c>
      <c r="M40" s="108">
        <v>5400</v>
      </c>
      <c r="N40" s="109">
        <f t="shared" ref="N40:N50" si="6">M40*L40</f>
        <v>43200</v>
      </c>
      <c r="O40" s="127"/>
      <c r="P40" s="87" t="s">
        <v>39</v>
      </c>
      <c r="Q40" s="90">
        <v>6</v>
      </c>
      <c r="R40" s="108">
        <v>30000</v>
      </c>
      <c r="S40" s="109">
        <f t="shared" ref="S40:S50" si="7">R40*Q40</f>
        <v>180000</v>
      </c>
      <c r="T40" s="321"/>
      <c r="U40" s="322"/>
      <c r="V40" s="322"/>
      <c r="W40" s="322"/>
      <c r="X40" s="323"/>
      <c r="Y40" s="321"/>
      <c r="Z40" s="322"/>
      <c r="AA40" s="322"/>
      <c r="AB40" s="322"/>
      <c r="AC40" s="323"/>
      <c r="AD40" s="321"/>
      <c r="AE40" s="322"/>
      <c r="AF40" s="322"/>
      <c r="AG40" s="322"/>
      <c r="AH40" s="323"/>
    </row>
    <row r="41" spans="1:34" s="8" customFormat="1">
      <c r="A41" s="144"/>
      <c r="B41" s="339" t="s">
        <v>199</v>
      </c>
      <c r="C41" s="340"/>
      <c r="D41" s="341"/>
      <c r="E41" s="127"/>
      <c r="F41" s="87" t="s">
        <v>39</v>
      </c>
      <c r="G41" s="90">
        <v>0</v>
      </c>
      <c r="H41" s="108">
        <v>0</v>
      </c>
      <c r="I41" s="109">
        <v>0</v>
      </c>
      <c r="J41" s="127"/>
      <c r="K41" s="87" t="s">
        <v>39</v>
      </c>
      <c r="L41" s="90">
        <v>0</v>
      </c>
      <c r="M41" s="108">
        <v>0</v>
      </c>
      <c r="N41" s="109">
        <v>0</v>
      </c>
      <c r="O41" s="127"/>
      <c r="P41" s="87" t="s">
        <v>39</v>
      </c>
      <c r="Q41" s="90">
        <v>6</v>
      </c>
      <c r="R41" s="108">
        <v>9000</v>
      </c>
      <c r="S41" s="109">
        <f t="shared" si="7"/>
        <v>54000</v>
      </c>
      <c r="T41" s="321"/>
      <c r="U41" s="322"/>
      <c r="V41" s="322"/>
      <c r="W41" s="322"/>
      <c r="X41" s="323"/>
      <c r="Y41" s="321"/>
      <c r="Z41" s="322"/>
      <c r="AA41" s="322"/>
      <c r="AB41" s="322"/>
      <c r="AC41" s="323"/>
      <c r="AD41" s="321"/>
      <c r="AE41" s="322"/>
      <c r="AF41" s="322"/>
      <c r="AG41" s="322"/>
      <c r="AH41" s="323"/>
    </row>
    <row r="42" spans="1:34" s="8" customFormat="1">
      <c r="A42" s="144"/>
      <c r="B42" s="339" t="s">
        <v>75</v>
      </c>
      <c r="C42" s="340"/>
      <c r="D42" s="341"/>
      <c r="E42" s="127"/>
      <c r="F42" s="87" t="s">
        <v>39</v>
      </c>
      <c r="G42" s="90">
        <v>12</v>
      </c>
      <c r="H42" s="108">
        <v>2300</v>
      </c>
      <c r="I42" s="109">
        <f t="shared" si="0"/>
        <v>27600</v>
      </c>
      <c r="J42" s="127"/>
      <c r="K42" s="87" t="s">
        <v>39</v>
      </c>
      <c r="L42" s="90">
        <v>12</v>
      </c>
      <c r="M42" s="108">
        <v>3000</v>
      </c>
      <c r="N42" s="109">
        <f t="shared" si="6"/>
        <v>36000</v>
      </c>
      <c r="O42" s="127"/>
      <c r="P42" s="87" t="s">
        <v>39</v>
      </c>
      <c r="Q42" s="90">
        <v>6</v>
      </c>
      <c r="R42" s="108">
        <v>3800</v>
      </c>
      <c r="S42" s="109">
        <f t="shared" si="7"/>
        <v>22800</v>
      </c>
      <c r="T42" s="321"/>
      <c r="U42" s="322"/>
      <c r="V42" s="322"/>
      <c r="W42" s="322"/>
      <c r="X42" s="323"/>
      <c r="Y42" s="321"/>
      <c r="Z42" s="322"/>
      <c r="AA42" s="322"/>
      <c r="AB42" s="322"/>
      <c r="AC42" s="323"/>
      <c r="AD42" s="321"/>
      <c r="AE42" s="322"/>
      <c r="AF42" s="322"/>
      <c r="AG42" s="322"/>
      <c r="AH42" s="323"/>
    </row>
    <row r="43" spans="1:34" s="8" customFormat="1">
      <c r="A43" s="144"/>
      <c r="B43" s="339" t="s">
        <v>84</v>
      </c>
      <c r="C43" s="380"/>
      <c r="D43" s="381"/>
      <c r="E43" s="127"/>
      <c r="F43" s="87" t="s">
        <v>39</v>
      </c>
      <c r="G43" s="90">
        <v>10</v>
      </c>
      <c r="H43" s="108">
        <v>1400</v>
      </c>
      <c r="I43" s="109">
        <f t="shared" si="0"/>
        <v>14000</v>
      </c>
      <c r="J43" s="127"/>
      <c r="K43" s="87" t="s">
        <v>39</v>
      </c>
      <c r="L43" s="90">
        <v>10</v>
      </c>
      <c r="M43" s="108">
        <v>1800</v>
      </c>
      <c r="N43" s="109">
        <f t="shared" si="6"/>
        <v>18000</v>
      </c>
      <c r="O43" s="127"/>
      <c r="P43" s="87" t="s">
        <v>39</v>
      </c>
      <c r="Q43" s="90">
        <v>10</v>
      </c>
      <c r="R43" s="108">
        <v>4500</v>
      </c>
      <c r="S43" s="109">
        <f t="shared" si="7"/>
        <v>45000</v>
      </c>
      <c r="T43" s="321"/>
      <c r="U43" s="322"/>
      <c r="V43" s="322"/>
      <c r="W43" s="322"/>
      <c r="X43" s="323"/>
      <c r="Y43" s="321"/>
      <c r="Z43" s="322"/>
      <c r="AA43" s="322"/>
      <c r="AB43" s="322"/>
      <c r="AC43" s="323"/>
      <c r="AD43" s="321"/>
      <c r="AE43" s="322"/>
      <c r="AF43" s="322"/>
      <c r="AG43" s="322"/>
      <c r="AH43" s="323"/>
    </row>
    <row r="44" spans="1:34" s="8" customFormat="1">
      <c r="A44" s="144"/>
      <c r="B44" s="339" t="s">
        <v>45</v>
      </c>
      <c r="C44" s="340"/>
      <c r="D44" s="341"/>
      <c r="E44" s="127"/>
      <c r="F44" s="87" t="s">
        <v>12</v>
      </c>
      <c r="G44" s="90">
        <v>1</v>
      </c>
      <c r="H44" s="108">
        <v>4000</v>
      </c>
      <c r="I44" s="109">
        <f t="shared" si="0"/>
        <v>4000</v>
      </c>
      <c r="J44" s="127"/>
      <c r="K44" s="87" t="s">
        <v>12</v>
      </c>
      <c r="L44" s="90">
        <v>1</v>
      </c>
      <c r="M44" s="108">
        <v>3600</v>
      </c>
      <c r="N44" s="109">
        <f t="shared" si="6"/>
        <v>3600</v>
      </c>
      <c r="O44" s="127"/>
      <c r="P44" s="87" t="s">
        <v>12</v>
      </c>
      <c r="Q44" s="90">
        <v>6</v>
      </c>
      <c r="R44" s="108">
        <v>4500</v>
      </c>
      <c r="S44" s="109">
        <f t="shared" si="7"/>
        <v>27000</v>
      </c>
      <c r="T44" s="321"/>
      <c r="U44" s="322"/>
      <c r="V44" s="322"/>
      <c r="W44" s="322"/>
      <c r="X44" s="323"/>
      <c r="Y44" s="321"/>
      <c r="Z44" s="322"/>
      <c r="AA44" s="322"/>
      <c r="AB44" s="322"/>
      <c r="AC44" s="323"/>
      <c r="AD44" s="321"/>
      <c r="AE44" s="322"/>
      <c r="AF44" s="322"/>
      <c r="AG44" s="322"/>
      <c r="AH44" s="323"/>
    </row>
    <row r="45" spans="1:34" s="8" customFormat="1">
      <c r="A45" s="144"/>
      <c r="B45" s="339" t="s">
        <v>132</v>
      </c>
      <c r="C45" s="340"/>
      <c r="D45" s="341"/>
      <c r="E45" s="127"/>
      <c r="F45" s="87" t="s">
        <v>12</v>
      </c>
      <c r="G45" s="90">
        <v>1</v>
      </c>
      <c r="H45" s="108">
        <v>4000</v>
      </c>
      <c r="I45" s="109">
        <f t="shared" si="0"/>
        <v>4000</v>
      </c>
      <c r="J45" s="127"/>
      <c r="K45" s="87" t="s">
        <v>12</v>
      </c>
      <c r="L45" s="90">
        <v>1</v>
      </c>
      <c r="M45" s="108">
        <v>4200</v>
      </c>
      <c r="N45" s="109">
        <f t="shared" si="6"/>
        <v>4200</v>
      </c>
      <c r="O45" s="127"/>
      <c r="P45" s="87" t="s">
        <v>12</v>
      </c>
      <c r="Q45" s="90">
        <v>6</v>
      </c>
      <c r="R45" s="108">
        <v>4500</v>
      </c>
      <c r="S45" s="109">
        <f t="shared" si="7"/>
        <v>27000</v>
      </c>
      <c r="T45" s="321"/>
      <c r="U45" s="322"/>
      <c r="V45" s="322"/>
      <c r="W45" s="322"/>
      <c r="X45" s="323"/>
      <c r="Y45" s="321"/>
      <c r="Z45" s="322"/>
      <c r="AA45" s="322"/>
      <c r="AB45" s="322"/>
      <c r="AC45" s="323"/>
      <c r="AD45" s="321"/>
      <c r="AE45" s="322"/>
      <c r="AF45" s="322"/>
      <c r="AG45" s="322"/>
      <c r="AH45" s="323"/>
    </row>
    <row r="46" spans="1:34" s="8" customFormat="1">
      <c r="A46" s="144"/>
      <c r="B46" s="339" t="s">
        <v>108</v>
      </c>
      <c r="C46" s="340"/>
      <c r="D46" s="341"/>
      <c r="E46" s="127"/>
      <c r="F46" s="87" t="s">
        <v>12</v>
      </c>
      <c r="G46" s="90">
        <v>1</v>
      </c>
      <c r="H46" s="108">
        <v>2500</v>
      </c>
      <c r="I46" s="109">
        <f t="shared" si="0"/>
        <v>2500</v>
      </c>
      <c r="J46" s="127"/>
      <c r="K46" s="87" t="s">
        <v>12</v>
      </c>
      <c r="L46" s="90">
        <v>1</v>
      </c>
      <c r="M46" s="108">
        <v>4800</v>
      </c>
      <c r="N46" s="109">
        <f t="shared" si="6"/>
        <v>4800</v>
      </c>
      <c r="O46" s="127"/>
      <c r="P46" s="87" t="s">
        <v>12</v>
      </c>
      <c r="Q46" s="90">
        <v>1</v>
      </c>
      <c r="R46" s="108">
        <v>15000</v>
      </c>
      <c r="S46" s="109">
        <f t="shared" si="7"/>
        <v>15000</v>
      </c>
      <c r="T46" s="321"/>
      <c r="U46" s="322"/>
      <c r="V46" s="322"/>
      <c r="W46" s="322"/>
      <c r="X46" s="323"/>
      <c r="Y46" s="321"/>
      <c r="Z46" s="322"/>
      <c r="AA46" s="322"/>
      <c r="AB46" s="322"/>
      <c r="AC46" s="323"/>
      <c r="AD46" s="321"/>
      <c r="AE46" s="322"/>
      <c r="AF46" s="322"/>
      <c r="AG46" s="322"/>
      <c r="AH46" s="323"/>
    </row>
    <row r="47" spans="1:34" s="8" customFormat="1">
      <c r="A47" s="144"/>
      <c r="B47" s="231" t="s">
        <v>101</v>
      </c>
      <c r="C47" s="232"/>
      <c r="D47" s="233"/>
      <c r="E47" s="127"/>
      <c r="F47" s="87" t="s">
        <v>39</v>
      </c>
      <c r="G47" s="90">
        <v>2</v>
      </c>
      <c r="H47" s="108">
        <v>10000</v>
      </c>
      <c r="I47" s="109">
        <f t="shared" si="0"/>
        <v>20000</v>
      </c>
      <c r="J47" s="127"/>
      <c r="K47" s="87" t="s">
        <v>39</v>
      </c>
      <c r="L47" s="90">
        <v>2</v>
      </c>
      <c r="M47" s="108">
        <v>6000</v>
      </c>
      <c r="N47" s="109">
        <f t="shared" si="6"/>
        <v>12000</v>
      </c>
      <c r="O47" s="127"/>
      <c r="P47" s="87" t="s">
        <v>39</v>
      </c>
      <c r="Q47" s="90">
        <v>2</v>
      </c>
      <c r="R47" s="108">
        <v>65000</v>
      </c>
      <c r="S47" s="109">
        <f t="shared" si="7"/>
        <v>130000</v>
      </c>
      <c r="T47" s="321"/>
      <c r="U47" s="322"/>
      <c r="V47" s="322"/>
      <c r="W47" s="322"/>
      <c r="X47" s="323"/>
      <c r="Y47" s="321"/>
      <c r="Z47" s="322"/>
      <c r="AA47" s="322"/>
      <c r="AB47" s="322"/>
      <c r="AC47" s="323"/>
      <c r="AD47" s="321"/>
      <c r="AE47" s="322"/>
      <c r="AF47" s="322"/>
      <c r="AG47" s="322"/>
      <c r="AH47" s="323"/>
    </row>
    <row r="48" spans="1:34" s="8" customFormat="1">
      <c r="A48" s="144"/>
      <c r="B48" s="369" t="s">
        <v>85</v>
      </c>
      <c r="C48" s="370"/>
      <c r="D48" s="371"/>
      <c r="E48" s="127"/>
      <c r="F48" s="87" t="s">
        <v>12</v>
      </c>
      <c r="G48" s="90">
        <v>1</v>
      </c>
      <c r="H48" s="108">
        <v>15000</v>
      </c>
      <c r="I48" s="109">
        <f t="shared" si="0"/>
        <v>15000</v>
      </c>
      <c r="J48" s="127"/>
      <c r="K48" s="87" t="s">
        <v>12</v>
      </c>
      <c r="L48" s="90">
        <v>1</v>
      </c>
      <c r="M48" s="108">
        <v>30000</v>
      </c>
      <c r="N48" s="109">
        <f t="shared" si="6"/>
        <v>30000</v>
      </c>
      <c r="O48" s="127"/>
      <c r="P48" s="87" t="s">
        <v>12</v>
      </c>
      <c r="Q48" s="90">
        <v>1</v>
      </c>
      <c r="R48" s="108">
        <v>35000</v>
      </c>
      <c r="S48" s="109">
        <f t="shared" si="7"/>
        <v>35000</v>
      </c>
      <c r="T48" s="321"/>
      <c r="U48" s="322"/>
      <c r="V48" s="322"/>
      <c r="W48" s="322"/>
      <c r="X48" s="323"/>
      <c r="Y48" s="321"/>
      <c r="Z48" s="322"/>
      <c r="AA48" s="322"/>
      <c r="AB48" s="322"/>
      <c r="AC48" s="323"/>
      <c r="AD48" s="321"/>
      <c r="AE48" s="322"/>
      <c r="AF48" s="322"/>
      <c r="AG48" s="322"/>
      <c r="AH48" s="323"/>
    </row>
    <row r="49" spans="1:34" s="8" customFormat="1">
      <c r="A49" s="144"/>
      <c r="B49" s="369" t="s">
        <v>102</v>
      </c>
      <c r="C49" s="370"/>
      <c r="D49" s="371"/>
      <c r="E49" s="127"/>
      <c r="F49" s="87" t="s">
        <v>12</v>
      </c>
      <c r="G49" s="90">
        <v>1</v>
      </c>
      <c r="H49" s="108">
        <f>23*1500</f>
        <v>34500</v>
      </c>
      <c r="I49" s="109">
        <f t="shared" si="0"/>
        <v>34500</v>
      </c>
      <c r="J49" s="127"/>
      <c r="K49" s="87" t="s">
        <v>12</v>
      </c>
      <c r="L49" s="90">
        <v>1</v>
      </c>
      <c r="M49" s="108">
        <v>86400</v>
      </c>
      <c r="N49" s="109">
        <f t="shared" si="6"/>
        <v>86400</v>
      </c>
      <c r="O49" s="127"/>
      <c r="P49" s="87" t="s">
        <v>12</v>
      </c>
      <c r="Q49" s="90">
        <v>50</v>
      </c>
      <c r="R49" s="108">
        <v>1500</v>
      </c>
      <c r="S49" s="109">
        <f t="shared" si="7"/>
        <v>75000</v>
      </c>
      <c r="T49" s="321"/>
      <c r="U49" s="322"/>
      <c r="V49" s="322"/>
      <c r="W49" s="322"/>
      <c r="X49" s="323"/>
      <c r="Y49" s="321"/>
      <c r="Z49" s="322"/>
      <c r="AA49" s="322"/>
      <c r="AB49" s="322"/>
      <c r="AC49" s="323"/>
      <c r="AD49" s="321"/>
      <c r="AE49" s="322"/>
      <c r="AF49" s="322"/>
      <c r="AG49" s="322"/>
      <c r="AH49" s="323"/>
    </row>
    <row r="50" spans="1:34" s="8" customFormat="1">
      <c r="A50" s="144"/>
      <c r="B50" s="369" t="s">
        <v>68</v>
      </c>
      <c r="C50" s="370"/>
      <c r="D50" s="371"/>
      <c r="E50" s="127"/>
      <c r="F50" s="87" t="s">
        <v>12</v>
      </c>
      <c r="G50" s="90">
        <v>1</v>
      </c>
      <c r="H50" s="108">
        <v>25000</v>
      </c>
      <c r="I50" s="109">
        <f t="shared" si="0"/>
        <v>25000</v>
      </c>
      <c r="J50" s="127"/>
      <c r="K50" s="87" t="s">
        <v>12</v>
      </c>
      <c r="L50" s="90">
        <v>1</v>
      </c>
      <c r="M50" s="108">
        <v>18000</v>
      </c>
      <c r="N50" s="109">
        <f t="shared" si="6"/>
        <v>18000</v>
      </c>
      <c r="O50" s="127"/>
      <c r="P50" s="87" t="s">
        <v>12</v>
      </c>
      <c r="Q50" s="90">
        <v>1</v>
      </c>
      <c r="R50" s="108">
        <v>250000</v>
      </c>
      <c r="S50" s="109">
        <f t="shared" si="7"/>
        <v>250000</v>
      </c>
      <c r="T50" s="321"/>
      <c r="U50" s="322"/>
      <c r="V50" s="322"/>
      <c r="W50" s="322"/>
      <c r="X50" s="323"/>
      <c r="Y50" s="321"/>
      <c r="Z50" s="322"/>
      <c r="AA50" s="322"/>
      <c r="AB50" s="322"/>
      <c r="AC50" s="323"/>
      <c r="AD50" s="321"/>
      <c r="AE50" s="322"/>
      <c r="AF50" s="322"/>
      <c r="AG50" s="322"/>
      <c r="AH50" s="323"/>
    </row>
    <row r="51" spans="1:34" s="8" customFormat="1">
      <c r="A51" s="144"/>
      <c r="B51" s="228"/>
      <c r="C51" s="241"/>
      <c r="D51" s="242"/>
      <c r="E51" s="127"/>
      <c r="F51" s="87"/>
      <c r="G51" s="90"/>
      <c r="H51" s="108"/>
      <c r="I51" s="221"/>
      <c r="J51" s="127"/>
      <c r="K51" s="87"/>
      <c r="L51" s="90"/>
      <c r="M51" s="108"/>
      <c r="N51" s="221"/>
      <c r="O51" s="127"/>
      <c r="P51" s="87"/>
      <c r="Q51" s="90"/>
      <c r="R51" s="108"/>
      <c r="S51" s="221"/>
      <c r="T51" s="321"/>
      <c r="U51" s="322"/>
      <c r="V51" s="322"/>
      <c r="W51" s="322"/>
      <c r="X51" s="323"/>
      <c r="Y51" s="321"/>
      <c r="Z51" s="322"/>
      <c r="AA51" s="322"/>
      <c r="AB51" s="322"/>
      <c r="AC51" s="323"/>
      <c r="AD51" s="321"/>
      <c r="AE51" s="322"/>
      <c r="AF51" s="322"/>
      <c r="AG51" s="322"/>
      <c r="AH51" s="323"/>
    </row>
    <row r="52" spans="1:34" s="8" customFormat="1">
      <c r="A52" s="144"/>
      <c r="B52" s="225" t="s">
        <v>177</v>
      </c>
      <c r="C52" s="226"/>
      <c r="D52" s="227"/>
      <c r="E52" s="127"/>
      <c r="F52" s="87"/>
      <c r="G52" s="90"/>
      <c r="H52" s="108"/>
      <c r="I52" s="108"/>
      <c r="J52" s="127"/>
      <c r="K52" s="87"/>
      <c r="L52" s="90"/>
      <c r="M52" s="108"/>
      <c r="N52" s="108"/>
      <c r="O52" s="127"/>
      <c r="P52" s="87"/>
      <c r="Q52" s="90"/>
      <c r="R52" s="108"/>
      <c r="S52" s="108"/>
      <c r="T52" s="321"/>
      <c r="U52" s="322"/>
      <c r="V52" s="322"/>
      <c r="W52" s="322"/>
      <c r="X52" s="323"/>
      <c r="Y52" s="321"/>
      <c r="Z52" s="322"/>
      <c r="AA52" s="322"/>
      <c r="AB52" s="322"/>
      <c r="AC52" s="323"/>
      <c r="AD52" s="321"/>
      <c r="AE52" s="322"/>
      <c r="AF52" s="322"/>
      <c r="AG52" s="322"/>
      <c r="AH52" s="323"/>
    </row>
    <row r="53" spans="1:34" s="8" customFormat="1">
      <c r="A53" s="144"/>
      <c r="B53" s="339" t="s">
        <v>178</v>
      </c>
      <c r="C53" s="340"/>
      <c r="D53" s="341"/>
      <c r="E53" s="127"/>
      <c r="F53" s="87" t="s">
        <v>12</v>
      </c>
      <c r="G53" s="90">
        <v>1</v>
      </c>
      <c r="H53" s="108">
        <v>3000</v>
      </c>
      <c r="I53" s="109">
        <f t="shared" ref="I53" si="8">H53*G53</f>
        <v>3000</v>
      </c>
      <c r="J53" s="127"/>
      <c r="K53" s="87" t="s">
        <v>12</v>
      </c>
      <c r="L53" s="90">
        <v>1</v>
      </c>
      <c r="M53" s="108">
        <v>12000</v>
      </c>
      <c r="N53" s="109">
        <f t="shared" ref="N53" si="9">M53*L53</f>
        <v>12000</v>
      </c>
      <c r="O53" s="127"/>
      <c r="P53" s="87" t="s">
        <v>12</v>
      </c>
      <c r="Q53" s="90">
        <v>1</v>
      </c>
      <c r="R53" s="108">
        <v>130000</v>
      </c>
      <c r="S53" s="109">
        <f t="shared" ref="S53" si="10">R53*Q53</f>
        <v>130000</v>
      </c>
      <c r="T53" s="321"/>
      <c r="U53" s="322"/>
      <c r="V53" s="322"/>
      <c r="W53" s="322"/>
      <c r="X53" s="323"/>
      <c r="Y53" s="321"/>
      <c r="Z53" s="322"/>
      <c r="AA53" s="322"/>
      <c r="AB53" s="322"/>
      <c r="AC53" s="323"/>
      <c r="AD53" s="321"/>
      <c r="AE53" s="322"/>
      <c r="AF53" s="322"/>
      <c r="AG53" s="322"/>
      <c r="AH53" s="323"/>
    </row>
    <row r="54" spans="1:34" s="8" customFormat="1">
      <c r="A54" s="145" t="s">
        <v>46</v>
      </c>
      <c r="B54" s="382" t="s">
        <v>47</v>
      </c>
      <c r="C54" s="383"/>
      <c r="D54" s="384"/>
      <c r="E54" s="128"/>
      <c r="F54" s="91"/>
      <c r="G54" s="92"/>
      <c r="H54" s="110"/>
      <c r="I54" s="111">
        <f>SUM(I14:I53)</f>
        <v>1023555</v>
      </c>
      <c r="J54" s="128"/>
      <c r="K54" s="91"/>
      <c r="L54" s="92"/>
      <c r="M54" s="110"/>
      <c r="N54" s="111">
        <f>SUM(N14:N53)</f>
        <v>1930572</v>
      </c>
      <c r="O54" s="128"/>
      <c r="P54" s="91"/>
      <c r="Q54" s="92"/>
      <c r="R54" s="110"/>
      <c r="S54" s="111">
        <f>SUM(S14:S53)</f>
        <v>2688900</v>
      </c>
      <c r="T54" s="321"/>
      <c r="U54" s="322"/>
      <c r="V54" s="322"/>
      <c r="W54" s="322"/>
      <c r="X54" s="323"/>
      <c r="Y54" s="321"/>
      <c r="Z54" s="322"/>
      <c r="AA54" s="322"/>
      <c r="AB54" s="322"/>
      <c r="AC54" s="323"/>
      <c r="AD54" s="321"/>
      <c r="AE54" s="322"/>
      <c r="AF54" s="322"/>
      <c r="AG54" s="322"/>
      <c r="AH54" s="323"/>
    </row>
    <row r="55" spans="1:34" s="8" customFormat="1">
      <c r="A55" s="145"/>
      <c r="B55" s="243"/>
      <c r="C55" s="244"/>
      <c r="D55" s="245"/>
      <c r="E55" s="128"/>
      <c r="F55" s="91"/>
      <c r="G55" s="92"/>
      <c r="H55" s="110"/>
      <c r="I55" s="111"/>
      <c r="J55" s="128"/>
      <c r="K55" s="91"/>
      <c r="L55" s="92"/>
      <c r="M55" s="110"/>
      <c r="N55" s="111"/>
      <c r="O55" s="128"/>
      <c r="P55" s="91"/>
      <c r="Q55" s="92"/>
      <c r="R55" s="110"/>
      <c r="S55" s="111"/>
      <c r="T55" s="321"/>
      <c r="U55" s="322"/>
      <c r="V55" s="322"/>
      <c r="W55" s="322"/>
      <c r="X55" s="323"/>
      <c r="Y55" s="321"/>
      <c r="Z55" s="322"/>
      <c r="AA55" s="322"/>
      <c r="AB55" s="322"/>
      <c r="AC55" s="323"/>
      <c r="AD55" s="321"/>
      <c r="AE55" s="322"/>
      <c r="AF55" s="322"/>
      <c r="AG55" s="322"/>
      <c r="AH55" s="323"/>
    </row>
    <row r="56" spans="1:34" s="8" customFormat="1">
      <c r="A56" s="148" t="s">
        <v>19</v>
      </c>
      <c r="B56" s="362" t="s">
        <v>130</v>
      </c>
      <c r="C56" s="363"/>
      <c r="D56" s="364"/>
      <c r="E56" s="129"/>
      <c r="F56" s="93"/>
      <c r="G56" s="94"/>
      <c r="H56" s="123"/>
      <c r="I56" s="118"/>
      <c r="J56" s="129"/>
      <c r="K56" s="93"/>
      <c r="L56" s="94"/>
      <c r="M56" s="123"/>
      <c r="N56" s="118"/>
      <c r="O56" s="129"/>
      <c r="P56" s="93"/>
      <c r="Q56" s="94"/>
      <c r="R56" s="123"/>
      <c r="S56" s="118"/>
      <c r="T56" s="321"/>
      <c r="U56" s="322"/>
      <c r="V56" s="322"/>
      <c r="W56" s="322"/>
      <c r="X56" s="323"/>
      <c r="Y56" s="321"/>
      <c r="Z56" s="322"/>
      <c r="AA56" s="322"/>
      <c r="AB56" s="322"/>
      <c r="AC56" s="323"/>
      <c r="AD56" s="321"/>
      <c r="AE56" s="322"/>
      <c r="AF56" s="322"/>
      <c r="AG56" s="322"/>
      <c r="AH56" s="323"/>
    </row>
    <row r="57" spans="1:34" s="8" customFormat="1" ht="15" customHeight="1">
      <c r="A57" s="146">
        <v>1</v>
      </c>
      <c r="B57" s="333" t="s">
        <v>103</v>
      </c>
      <c r="C57" s="334"/>
      <c r="D57" s="335"/>
      <c r="E57" s="129"/>
      <c r="F57" s="93" t="s">
        <v>71</v>
      </c>
      <c r="G57" s="94">
        <v>9</v>
      </c>
      <c r="H57" s="44">
        <v>11250</v>
      </c>
      <c r="I57" s="118">
        <f t="shared" ref="I57:I66" si="11">H57*G57</f>
        <v>101250</v>
      </c>
      <c r="J57" s="129"/>
      <c r="K57" s="93" t="s">
        <v>71</v>
      </c>
      <c r="L57" s="94">
        <v>9</v>
      </c>
      <c r="M57" s="44">
        <v>12000</v>
      </c>
      <c r="N57" s="118">
        <f t="shared" ref="N57:N65" si="12">M57*L57</f>
        <v>108000</v>
      </c>
      <c r="O57" s="129"/>
      <c r="P57" s="93" t="s">
        <v>71</v>
      </c>
      <c r="Q57" s="94">
        <v>10</v>
      </c>
      <c r="R57" s="44">
        <v>15900</v>
      </c>
      <c r="S57" s="118">
        <f t="shared" ref="S57:S70" si="13">R57*Q57</f>
        <v>159000</v>
      </c>
      <c r="T57" s="321"/>
      <c r="U57" s="322"/>
      <c r="V57" s="322"/>
      <c r="W57" s="322"/>
      <c r="X57" s="323"/>
      <c r="Y57" s="321"/>
      <c r="Z57" s="322"/>
      <c r="AA57" s="322"/>
      <c r="AB57" s="322"/>
      <c r="AC57" s="323"/>
      <c r="AD57" s="321"/>
      <c r="AE57" s="322"/>
      <c r="AF57" s="322"/>
      <c r="AG57" s="322"/>
      <c r="AH57" s="323"/>
    </row>
    <row r="58" spans="1:34" s="8" customFormat="1" ht="15" customHeight="1">
      <c r="A58" s="146">
        <v>2</v>
      </c>
      <c r="B58" s="333" t="s">
        <v>114</v>
      </c>
      <c r="C58" s="334"/>
      <c r="D58" s="335"/>
      <c r="E58" s="129"/>
      <c r="F58" s="93" t="s">
        <v>100</v>
      </c>
      <c r="G58" s="94">
        <v>4</v>
      </c>
      <c r="H58" s="44">
        <v>4000</v>
      </c>
      <c r="I58" s="118">
        <f t="shared" si="11"/>
        <v>16000</v>
      </c>
      <c r="J58" s="129"/>
      <c r="K58" s="93" t="s">
        <v>100</v>
      </c>
      <c r="L58" s="94">
        <v>4</v>
      </c>
      <c r="M58" s="44">
        <v>1140</v>
      </c>
      <c r="N58" s="118">
        <f t="shared" si="12"/>
        <v>4560</v>
      </c>
      <c r="O58" s="129"/>
      <c r="P58" s="93" t="s">
        <v>100</v>
      </c>
      <c r="Q58" s="94">
        <v>4</v>
      </c>
      <c r="R58" s="44">
        <v>2010</v>
      </c>
      <c r="S58" s="118">
        <f t="shared" si="13"/>
        <v>8040</v>
      </c>
      <c r="T58" s="321"/>
      <c r="U58" s="322"/>
      <c r="V58" s="322"/>
      <c r="W58" s="322"/>
      <c r="X58" s="323"/>
      <c r="Y58" s="321"/>
      <c r="Z58" s="322"/>
      <c r="AA58" s="322"/>
      <c r="AB58" s="322"/>
      <c r="AC58" s="323"/>
      <c r="AD58" s="321"/>
      <c r="AE58" s="322"/>
      <c r="AF58" s="322"/>
      <c r="AG58" s="322"/>
      <c r="AH58" s="323"/>
    </row>
    <row r="59" spans="1:34" s="8" customFormat="1" ht="15" customHeight="1">
      <c r="A59" s="146">
        <v>3</v>
      </c>
      <c r="B59" s="333" t="s">
        <v>104</v>
      </c>
      <c r="C59" s="334"/>
      <c r="D59" s="335"/>
      <c r="E59" s="129"/>
      <c r="F59" s="93" t="s">
        <v>100</v>
      </c>
      <c r="G59" s="94">
        <f>6*8</f>
        <v>48</v>
      </c>
      <c r="H59" s="44">
        <v>2625</v>
      </c>
      <c r="I59" s="118">
        <f t="shared" si="11"/>
        <v>126000</v>
      </c>
      <c r="J59" s="129"/>
      <c r="K59" s="93" t="s">
        <v>100</v>
      </c>
      <c r="L59" s="94">
        <f>6*8</f>
        <v>48</v>
      </c>
      <c r="M59" s="44">
        <v>1176</v>
      </c>
      <c r="N59" s="118">
        <f t="shared" si="12"/>
        <v>56448</v>
      </c>
      <c r="O59" s="129"/>
      <c r="P59" s="93" t="s">
        <v>100</v>
      </c>
      <c r="Q59" s="475">
        <f>6*8</f>
        <v>48</v>
      </c>
      <c r="R59" s="44">
        <v>2185</v>
      </c>
      <c r="S59" s="118">
        <f t="shared" si="13"/>
        <v>104880</v>
      </c>
      <c r="T59" s="321"/>
      <c r="U59" s="322"/>
      <c r="V59" s="322"/>
      <c r="W59" s="322"/>
      <c r="X59" s="323"/>
      <c r="Y59" s="321"/>
      <c r="Z59" s="322"/>
      <c r="AA59" s="322"/>
      <c r="AB59" s="322"/>
      <c r="AC59" s="323"/>
      <c r="AD59" s="321"/>
      <c r="AE59" s="322"/>
      <c r="AF59" s="322"/>
      <c r="AG59" s="322"/>
      <c r="AH59" s="323"/>
    </row>
    <row r="60" spans="1:34" s="8" customFormat="1" ht="15" customHeight="1">
      <c r="A60" s="146">
        <v>4</v>
      </c>
      <c r="B60" s="333" t="s">
        <v>155</v>
      </c>
      <c r="C60" s="334"/>
      <c r="D60" s="335"/>
      <c r="E60" s="129"/>
      <c r="F60" s="93" t="s">
        <v>100</v>
      </c>
      <c r="G60" s="94">
        <v>20</v>
      </c>
      <c r="H60" s="44">
        <v>6500</v>
      </c>
      <c r="I60" s="118">
        <f t="shared" si="11"/>
        <v>130000</v>
      </c>
      <c r="J60" s="129"/>
      <c r="K60" s="93" t="s">
        <v>100</v>
      </c>
      <c r="L60" s="94">
        <v>20</v>
      </c>
      <c r="M60" s="44">
        <v>6600</v>
      </c>
      <c r="N60" s="118">
        <f t="shared" si="12"/>
        <v>132000</v>
      </c>
      <c r="O60" s="129"/>
      <c r="P60" s="93" t="s">
        <v>100</v>
      </c>
      <c r="Q60" s="475">
        <v>18</v>
      </c>
      <c r="R60" s="44">
        <v>4140</v>
      </c>
      <c r="S60" s="118">
        <f t="shared" si="13"/>
        <v>74520</v>
      </c>
      <c r="T60" s="321"/>
      <c r="U60" s="322"/>
      <c r="V60" s="322"/>
      <c r="W60" s="322"/>
      <c r="X60" s="323"/>
      <c r="Y60" s="321"/>
      <c r="Z60" s="322"/>
      <c r="AA60" s="322"/>
      <c r="AB60" s="322"/>
      <c r="AC60" s="323"/>
      <c r="AD60" s="321"/>
      <c r="AE60" s="322"/>
      <c r="AF60" s="322"/>
      <c r="AG60" s="322"/>
      <c r="AH60" s="323"/>
    </row>
    <row r="61" spans="1:34" s="8" customFormat="1" ht="15" customHeight="1">
      <c r="A61" s="146">
        <v>5</v>
      </c>
      <c r="B61" s="333" t="s">
        <v>156</v>
      </c>
      <c r="C61" s="334"/>
      <c r="D61" s="335"/>
      <c r="E61" s="129"/>
      <c r="F61" s="93" t="s">
        <v>100</v>
      </c>
      <c r="G61" s="94">
        <v>16</v>
      </c>
      <c r="H61" s="44">
        <v>6000</v>
      </c>
      <c r="I61" s="118">
        <f t="shared" si="11"/>
        <v>96000</v>
      </c>
      <c r="J61" s="129"/>
      <c r="K61" s="93" t="s">
        <v>100</v>
      </c>
      <c r="L61" s="94">
        <v>16</v>
      </c>
      <c r="M61" s="44">
        <v>6000</v>
      </c>
      <c r="N61" s="118">
        <f t="shared" si="12"/>
        <v>96000</v>
      </c>
      <c r="O61" s="129"/>
      <c r="P61" s="93" t="s">
        <v>100</v>
      </c>
      <c r="Q61" s="475">
        <v>20</v>
      </c>
      <c r="R61" s="44">
        <v>5382</v>
      </c>
      <c r="S61" s="118">
        <f t="shared" si="13"/>
        <v>107640</v>
      </c>
      <c r="T61" s="321"/>
      <c r="U61" s="322"/>
      <c r="V61" s="322"/>
      <c r="W61" s="322"/>
      <c r="X61" s="323"/>
      <c r="Y61" s="321"/>
      <c r="Z61" s="322"/>
      <c r="AA61" s="322"/>
      <c r="AB61" s="322"/>
      <c r="AC61" s="323"/>
      <c r="AD61" s="321"/>
      <c r="AE61" s="322"/>
      <c r="AF61" s="322"/>
      <c r="AG61" s="322"/>
      <c r="AH61" s="323"/>
    </row>
    <row r="62" spans="1:34" s="8" customFormat="1" ht="15" customHeight="1">
      <c r="A62" s="146">
        <v>6</v>
      </c>
      <c r="B62" s="333" t="s">
        <v>115</v>
      </c>
      <c r="C62" s="334"/>
      <c r="D62" s="335"/>
      <c r="E62" s="129"/>
      <c r="F62" s="93" t="s">
        <v>12</v>
      </c>
      <c r="G62" s="94">
        <v>1</v>
      </c>
      <c r="H62" s="44">
        <v>15000</v>
      </c>
      <c r="I62" s="118">
        <f t="shared" si="11"/>
        <v>15000</v>
      </c>
      <c r="J62" s="129"/>
      <c r="K62" s="93" t="s">
        <v>12</v>
      </c>
      <c r="L62" s="94">
        <v>1</v>
      </c>
      <c r="M62" s="44">
        <v>21000</v>
      </c>
      <c r="N62" s="118">
        <f t="shared" si="12"/>
        <v>21000</v>
      </c>
      <c r="O62" s="129"/>
      <c r="P62" s="93" t="s">
        <v>12</v>
      </c>
      <c r="Q62" s="94">
        <v>1</v>
      </c>
      <c r="R62" s="44">
        <v>15000</v>
      </c>
      <c r="S62" s="118">
        <f t="shared" si="13"/>
        <v>15000</v>
      </c>
      <c r="T62" s="321"/>
      <c r="U62" s="322"/>
      <c r="V62" s="322"/>
      <c r="W62" s="322"/>
      <c r="X62" s="323"/>
      <c r="Y62" s="321"/>
      <c r="Z62" s="322"/>
      <c r="AA62" s="322"/>
      <c r="AB62" s="322"/>
      <c r="AC62" s="323"/>
      <c r="AD62" s="321"/>
      <c r="AE62" s="322"/>
      <c r="AF62" s="322"/>
      <c r="AG62" s="322"/>
      <c r="AH62" s="323"/>
    </row>
    <row r="63" spans="1:34" s="8" customFormat="1" ht="15" customHeight="1">
      <c r="A63" s="146">
        <v>7</v>
      </c>
      <c r="B63" s="333" t="s">
        <v>110</v>
      </c>
      <c r="C63" s="334"/>
      <c r="D63" s="335"/>
      <c r="E63" s="129"/>
      <c r="F63" s="93" t="s">
        <v>71</v>
      </c>
      <c r="G63" s="94">
        <v>2</v>
      </c>
      <c r="H63" s="44">
        <v>4000</v>
      </c>
      <c r="I63" s="118">
        <f t="shared" si="11"/>
        <v>8000</v>
      </c>
      <c r="J63" s="129"/>
      <c r="K63" s="93" t="s">
        <v>71</v>
      </c>
      <c r="L63" s="94">
        <v>2</v>
      </c>
      <c r="M63" s="44">
        <v>1440</v>
      </c>
      <c r="N63" s="118">
        <f t="shared" si="12"/>
        <v>2880</v>
      </c>
      <c r="O63" s="129"/>
      <c r="P63" s="93" t="s">
        <v>71</v>
      </c>
      <c r="Q63" s="94">
        <v>4</v>
      </c>
      <c r="R63" s="44">
        <v>2626</v>
      </c>
      <c r="S63" s="118">
        <f t="shared" si="13"/>
        <v>10504</v>
      </c>
      <c r="T63" s="321"/>
      <c r="U63" s="322"/>
      <c r="V63" s="322"/>
      <c r="W63" s="322"/>
      <c r="X63" s="323"/>
      <c r="Y63" s="321"/>
      <c r="Z63" s="322"/>
      <c r="AA63" s="322"/>
      <c r="AB63" s="322"/>
      <c r="AC63" s="323"/>
      <c r="AD63" s="321"/>
      <c r="AE63" s="322"/>
      <c r="AF63" s="322"/>
      <c r="AG63" s="322"/>
      <c r="AH63" s="323"/>
    </row>
    <row r="64" spans="1:34" s="8" customFormat="1" ht="15" customHeight="1">
      <c r="A64" s="146">
        <v>8</v>
      </c>
      <c r="B64" s="333" t="s">
        <v>111</v>
      </c>
      <c r="C64" s="334"/>
      <c r="D64" s="335"/>
      <c r="E64" s="129"/>
      <c r="F64" s="93" t="s">
        <v>71</v>
      </c>
      <c r="G64" s="94">
        <v>1</v>
      </c>
      <c r="H64" s="44">
        <v>10000</v>
      </c>
      <c r="I64" s="118">
        <f t="shared" si="11"/>
        <v>10000</v>
      </c>
      <c r="J64" s="129"/>
      <c r="K64" s="93" t="s">
        <v>71</v>
      </c>
      <c r="L64" s="94">
        <v>1</v>
      </c>
      <c r="M64" s="44">
        <v>4200</v>
      </c>
      <c r="N64" s="118">
        <f t="shared" si="12"/>
        <v>4200</v>
      </c>
      <c r="O64" s="129"/>
      <c r="P64" s="93" t="s">
        <v>71</v>
      </c>
      <c r="Q64" s="94">
        <v>1</v>
      </c>
      <c r="R64" s="44">
        <v>5805</v>
      </c>
      <c r="S64" s="118">
        <f t="shared" si="13"/>
        <v>5805</v>
      </c>
      <c r="T64" s="321"/>
      <c r="U64" s="322"/>
      <c r="V64" s="322"/>
      <c r="W64" s="322"/>
      <c r="X64" s="323"/>
      <c r="Y64" s="321"/>
      <c r="Z64" s="322"/>
      <c r="AA64" s="322"/>
      <c r="AB64" s="322"/>
      <c r="AC64" s="323"/>
      <c r="AD64" s="321"/>
      <c r="AE64" s="322"/>
      <c r="AF64" s="322"/>
      <c r="AG64" s="322"/>
      <c r="AH64" s="323"/>
    </row>
    <row r="65" spans="1:34" s="8" customFormat="1" ht="15" customHeight="1">
      <c r="A65" s="146">
        <v>9</v>
      </c>
      <c r="B65" s="333" t="s">
        <v>112</v>
      </c>
      <c r="C65" s="334"/>
      <c r="D65" s="335"/>
      <c r="E65" s="129"/>
      <c r="F65" s="93" t="s">
        <v>12</v>
      </c>
      <c r="G65" s="94">
        <v>1</v>
      </c>
      <c r="H65" s="44">
        <v>5000</v>
      </c>
      <c r="I65" s="118">
        <f t="shared" si="11"/>
        <v>5000</v>
      </c>
      <c r="J65" s="129"/>
      <c r="K65" s="93" t="s">
        <v>12</v>
      </c>
      <c r="L65" s="94">
        <v>1</v>
      </c>
      <c r="M65" s="44">
        <v>3600</v>
      </c>
      <c r="N65" s="118">
        <f t="shared" si="12"/>
        <v>3600</v>
      </c>
      <c r="O65" s="129"/>
      <c r="P65" s="93" t="s">
        <v>12</v>
      </c>
      <c r="Q65" s="94">
        <v>1</v>
      </c>
      <c r="R65" s="44">
        <v>9750</v>
      </c>
      <c r="S65" s="118">
        <f t="shared" si="13"/>
        <v>9750</v>
      </c>
      <c r="T65" s="321"/>
      <c r="U65" s="322"/>
      <c r="V65" s="322"/>
      <c r="W65" s="322"/>
      <c r="X65" s="323"/>
      <c r="Y65" s="321"/>
      <c r="Z65" s="322"/>
      <c r="AA65" s="322"/>
      <c r="AB65" s="322"/>
      <c r="AC65" s="323"/>
      <c r="AD65" s="321"/>
      <c r="AE65" s="322"/>
      <c r="AF65" s="322"/>
      <c r="AG65" s="322"/>
      <c r="AH65" s="323"/>
    </row>
    <row r="66" spans="1:34" s="8" customFormat="1" ht="15" customHeight="1">
      <c r="A66" s="146">
        <v>10</v>
      </c>
      <c r="B66" s="333" t="s">
        <v>128</v>
      </c>
      <c r="C66" s="334"/>
      <c r="D66" s="335"/>
      <c r="E66" s="129"/>
      <c r="F66" s="93" t="s">
        <v>12</v>
      </c>
      <c r="G66" s="94">
        <v>1</v>
      </c>
      <c r="H66" s="44">
        <v>75000</v>
      </c>
      <c r="I66" s="118">
        <f t="shared" si="11"/>
        <v>75000</v>
      </c>
      <c r="J66" s="129"/>
      <c r="K66" s="93" t="s">
        <v>12</v>
      </c>
      <c r="L66" s="94">
        <v>1</v>
      </c>
      <c r="M66" s="44">
        <v>54000</v>
      </c>
      <c r="N66" s="118">
        <f>M66*L66</f>
        <v>54000</v>
      </c>
      <c r="O66" s="129"/>
      <c r="P66" s="93" t="s">
        <v>12</v>
      </c>
      <c r="Q66" s="476">
        <v>1</v>
      </c>
      <c r="R66" s="44">
        <v>185000</v>
      </c>
      <c r="S66" s="118">
        <f t="shared" si="13"/>
        <v>185000</v>
      </c>
      <c r="T66" s="321"/>
      <c r="U66" s="322"/>
      <c r="V66" s="322"/>
      <c r="W66" s="322"/>
      <c r="X66" s="323"/>
      <c r="Y66" s="321"/>
      <c r="Z66" s="322"/>
      <c r="AA66" s="322"/>
      <c r="AB66" s="322"/>
      <c r="AC66" s="323"/>
      <c r="AD66" s="321"/>
      <c r="AE66" s="322"/>
      <c r="AF66" s="322"/>
      <c r="AG66" s="322"/>
      <c r="AH66" s="323"/>
    </row>
    <row r="67" spans="1:34" s="8" customFormat="1" ht="15" customHeight="1">
      <c r="A67" s="146">
        <v>11</v>
      </c>
      <c r="B67" s="333" t="s">
        <v>198</v>
      </c>
      <c r="C67" s="334"/>
      <c r="D67" s="335"/>
      <c r="E67" s="129"/>
      <c r="F67" s="93"/>
      <c r="G67" s="94">
        <v>1</v>
      </c>
      <c r="H67" s="44">
        <v>0</v>
      </c>
      <c r="I67" s="118"/>
      <c r="J67" s="129"/>
      <c r="K67" s="93" t="s">
        <v>12</v>
      </c>
      <c r="L67" s="476">
        <v>1</v>
      </c>
      <c r="M67" s="44">
        <v>0</v>
      </c>
      <c r="N67" s="118">
        <f>M67*L67</f>
        <v>0</v>
      </c>
      <c r="O67" s="129"/>
      <c r="P67" s="93"/>
      <c r="Q67" s="94"/>
      <c r="R67" s="44"/>
      <c r="S67" s="118"/>
      <c r="T67" s="321"/>
      <c r="U67" s="322"/>
      <c r="V67" s="322"/>
      <c r="W67" s="322"/>
      <c r="X67" s="323"/>
      <c r="Y67" s="321"/>
      <c r="Z67" s="322"/>
      <c r="AA67" s="322"/>
      <c r="AB67" s="322"/>
      <c r="AC67" s="323"/>
      <c r="AD67" s="321"/>
      <c r="AE67" s="322"/>
      <c r="AF67" s="322"/>
      <c r="AG67" s="322"/>
      <c r="AH67" s="323"/>
    </row>
    <row r="68" spans="1:34" s="8" customFormat="1" ht="15" customHeight="1">
      <c r="A68" s="146">
        <v>12</v>
      </c>
      <c r="B68" s="333" t="s">
        <v>200</v>
      </c>
      <c r="C68" s="334"/>
      <c r="D68" s="335"/>
      <c r="E68" s="129"/>
      <c r="F68" s="93"/>
      <c r="G68" s="94">
        <v>1</v>
      </c>
      <c r="H68" s="44">
        <v>18000</v>
      </c>
      <c r="I68" s="118">
        <f>H68*G68</f>
        <v>18000</v>
      </c>
      <c r="J68" s="129"/>
      <c r="K68" s="93" t="s">
        <v>12</v>
      </c>
      <c r="L68" s="475">
        <v>1</v>
      </c>
      <c r="M68" s="44">
        <v>18000</v>
      </c>
      <c r="N68" s="118">
        <f>M68*L68</f>
        <v>18000</v>
      </c>
      <c r="O68" s="129"/>
      <c r="P68" s="93" t="s">
        <v>12</v>
      </c>
      <c r="Q68" s="94">
        <v>1</v>
      </c>
      <c r="R68" s="44">
        <v>5000</v>
      </c>
      <c r="S68" s="118">
        <f t="shared" si="13"/>
        <v>5000</v>
      </c>
      <c r="T68" s="321"/>
      <c r="U68" s="322"/>
      <c r="V68" s="322"/>
      <c r="W68" s="322"/>
      <c r="X68" s="323"/>
      <c r="Y68" s="321"/>
      <c r="Z68" s="322"/>
      <c r="AA68" s="322"/>
      <c r="AB68" s="322"/>
      <c r="AC68" s="323"/>
      <c r="AD68" s="321"/>
      <c r="AE68" s="322"/>
      <c r="AF68" s="322"/>
      <c r="AG68" s="322"/>
      <c r="AH68" s="323"/>
    </row>
    <row r="69" spans="1:34" s="8" customFormat="1" ht="15" customHeight="1">
      <c r="A69" s="146">
        <v>13</v>
      </c>
      <c r="B69" s="333" t="s">
        <v>201</v>
      </c>
      <c r="C69" s="334"/>
      <c r="D69" s="335"/>
      <c r="E69" s="129"/>
      <c r="F69" s="93"/>
      <c r="G69" s="94">
        <v>1</v>
      </c>
      <c r="H69" s="44">
        <v>14400</v>
      </c>
      <c r="I69" s="118">
        <f>H69*G69</f>
        <v>14400</v>
      </c>
      <c r="J69" s="129"/>
      <c r="K69" s="93" t="s">
        <v>12</v>
      </c>
      <c r="L69" s="475">
        <v>1</v>
      </c>
      <c r="M69" s="44">
        <v>14400</v>
      </c>
      <c r="N69" s="118">
        <f>M69*L69</f>
        <v>14400</v>
      </c>
      <c r="O69" s="129"/>
      <c r="P69" s="93" t="s">
        <v>12</v>
      </c>
      <c r="Q69" s="94">
        <v>1</v>
      </c>
      <c r="R69" s="44">
        <v>5000</v>
      </c>
      <c r="S69" s="118">
        <f t="shared" si="13"/>
        <v>5000</v>
      </c>
      <c r="T69" s="321"/>
      <c r="U69" s="322"/>
      <c r="V69" s="322"/>
      <c r="W69" s="322"/>
      <c r="X69" s="323"/>
      <c r="Y69" s="321"/>
      <c r="Z69" s="322"/>
      <c r="AA69" s="322"/>
      <c r="AB69" s="322"/>
      <c r="AC69" s="323"/>
      <c r="AD69" s="321"/>
      <c r="AE69" s="322"/>
      <c r="AF69" s="322"/>
      <c r="AG69" s="322"/>
      <c r="AH69" s="323"/>
    </row>
    <row r="70" spans="1:34" s="8" customFormat="1" ht="15" customHeight="1">
      <c r="A70" s="146">
        <v>14</v>
      </c>
      <c r="B70" s="333" t="s">
        <v>238</v>
      </c>
      <c r="C70" s="334"/>
      <c r="D70" s="335"/>
      <c r="E70" s="129"/>
      <c r="F70" s="93"/>
      <c r="G70" s="94">
        <v>1</v>
      </c>
      <c r="H70" s="44">
        <v>100000</v>
      </c>
      <c r="I70" s="118">
        <f>H70*G70</f>
        <v>100000</v>
      </c>
      <c r="J70" s="129"/>
      <c r="K70" s="93"/>
      <c r="L70" s="94"/>
      <c r="M70" s="44"/>
      <c r="N70" s="118"/>
      <c r="O70" s="129"/>
      <c r="P70" s="93" t="s">
        <v>12</v>
      </c>
      <c r="Q70" s="475">
        <v>1</v>
      </c>
      <c r="R70" s="44">
        <v>135000</v>
      </c>
      <c r="S70" s="118">
        <f t="shared" si="13"/>
        <v>135000</v>
      </c>
      <c r="T70" s="321"/>
      <c r="U70" s="322"/>
      <c r="V70" s="322"/>
      <c r="W70" s="322"/>
      <c r="X70" s="323"/>
      <c r="Y70" s="321"/>
      <c r="Z70" s="322"/>
      <c r="AA70" s="322"/>
      <c r="AB70" s="322"/>
      <c r="AC70" s="323"/>
      <c r="AD70" s="321"/>
      <c r="AE70" s="322"/>
      <c r="AF70" s="322"/>
      <c r="AG70" s="322"/>
      <c r="AH70" s="323"/>
    </row>
    <row r="71" spans="1:34" s="8" customFormat="1" ht="15" customHeight="1">
      <c r="A71" s="147"/>
      <c r="B71" s="365" t="s">
        <v>47</v>
      </c>
      <c r="C71" s="366"/>
      <c r="D71" s="367"/>
      <c r="E71" s="129"/>
      <c r="F71" s="93"/>
      <c r="G71" s="94"/>
      <c r="H71" s="123"/>
      <c r="I71" s="119">
        <f>SUM(I57:I70)</f>
        <v>714650</v>
      </c>
      <c r="J71" s="129"/>
      <c r="K71" s="93"/>
      <c r="L71" s="94"/>
      <c r="M71" s="123"/>
      <c r="N71" s="111">
        <f>SUM(N57:N70)</f>
        <v>515088</v>
      </c>
      <c r="O71" s="129"/>
      <c r="P71" s="93"/>
      <c r="Q71" s="94"/>
      <c r="R71" s="123"/>
      <c r="S71" s="119">
        <f>SUM(S57:S70)</f>
        <v>825139</v>
      </c>
      <c r="T71" s="321"/>
      <c r="U71" s="322"/>
      <c r="V71" s="322"/>
      <c r="W71" s="322"/>
      <c r="X71" s="323"/>
      <c r="Y71" s="321"/>
      <c r="Z71" s="322"/>
      <c r="AA71" s="322"/>
      <c r="AB71" s="322"/>
      <c r="AC71" s="323"/>
      <c r="AD71" s="321"/>
      <c r="AE71" s="322"/>
      <c r="AF71" s="322"/>
      <c r="AG71" s="322"/>
      <c r="AH71" s="323"/>
    </row>
    <row r="72" spans="1:34" s="8" customFormat="1" ht="15" customHeight="1">
      <c r="A72" s="147"/>
      <c r="B72" s="236"/>
      <c r="C72" s="237"/>
      <c r="D72" s="238"/>
      <c r="E72" s="129"/>
      <c r="F72" s="93"/>
      <c r="G72" s="94"/>
      <c r="H72" s="123"/>
      <c r="I72" s="119"/>
      <c r="J72" s="129"/>
      <c r="K72" s="93"/>
      <c r="L72" s="94"/>
      <c r="M72" s="123"/>
      <c r="N72" s="119"/>
      <c r="O72" s="129"/>
      <c r="P72" s="93"/>
      <c r="Q72" s="94"/>
      <c r="R72" s="123"/>
      <c r="S72" s="119"/>
      <c r="T72" s="321"/>
      <c r="U72" s="322"/>
      <c r="V72" s="322"/>
      <c r="W72" s="322"/>
      <c r="X72" s="323"/>
      <c r="Y72" s="321"/>
      <c r="Z72" s="322"/>
      <c r="AA72" s="322"/>
      <c r="AB72" s="322"/>
      <c r="AC72" s="323"/>
      <c r="AD72" s="321"/>
      <c r="AE72" s="322"/>
      <c r="AF72" s="322"/>
      <c r="AG72" s="322"/>
      <c r="AH72" s="323"/>
    </row>
    <row r="73" spans="1:34" s="8" customFormat="1" ht="15" customHeight="1">
      <c r="A73" s="148" t="s">
        <v>107</v>
      </c>
      <c r="B73" s="362" t="s">
        <v>129</v>
      </c>
      <c r="C73" s="363"/>
      <c r="D73" s="364"/>
      <c r="E73" s="129"/>
      <c r="F73" s="93"/>
      <c r="G73" s="94"/>
      <c r="H73" s="123"/>
      <c r="I73" s="118"/>
      <c r="J73" s="129"/>
      <c r="K73" s="93"/>
      <c r="L73" s="94"/>
      <c r="M73" s="123"/>
      <c r="N73" s="118"/>
      <c r="O73" s="129"/>
      <c r="P73" s="93"/>
      <c r="Q73" s="94"/>
      <c r="R73" s="123"/>
      <c r="S73" s="118"/>
      <c r="T73" s="321"/>
      <c r="U73" s="322"/>
      <c r="V73" s="322"/>
      <c r="W73" s="322"/>
      <c r="X73" s="323"/>
      <c r="Y73" s="321"/>
      <c r="Z73" s="322"/>
      <c r="AA73" s="322"/>
      <c r="AB73" s="322"/>
      <c r="AC73" s="323"/>
      <c r="AD73" s="321"/>
      <c r="AE73" s="322"/>
      <c r="AF73" s="322"/>
      <c r="AG73" s="322"/>
      <c r="AH73" s="323"/>
    </row>
    <row r="74" spans="1:34" s="8" customFormat="1" ht="15" customHeight="1">
      <c r="A74" s="146">
        <v>1</v>
      </c>
      <c r="B74" s="333" t="s">
        <v>116</v>
      </c>
      <c r="C74" s="334"/>
      <c r="D74" s="335"/>
      <c r="E74" s="129"/>
      <c r="F74" s="93" t="s">
        <v>71</v>
      </c>
      <c r="G74" s="94">
        <v>10</v>
      </c>
      <c r="H74" s="44">
        <v>25000</v>
      </c>
      <c r="I74" s="118">
        <f t="shared" ref="I74:I85" si="14">H74*G74</f>
        <v>250000</v>
      </c>
      <c r="J74" s="129"/>
      <c r="K74" s="93" t="s">
        <v>71</v>
      </c>
      <c r="L74" s="475">
        <v>10</v>
      </c>
      <c r="M74" s="44">
        <v>21600</v>
      </c>
      <c r="N74" s="118">
        <f t="shared" ref="N74:N85" si="15">M74*L74</f>
        <v>216000</v>
      </c>
      <c r="O74" s="129"/>
      <c r="P74" s="93" t="s">
        <v>71</v>
      </c>
      <c r="Q74" s="94">
        <v>10</v>
      </c>
      <c r="R74" s="44">
        <v>33100</v>
      </c>
      <c r="S74" s="118">
        <f t="shared" ref="S74:S89" si="16">R74*Q74</f>
        <v>331000</v>
      </c>
      <c r="T74" s="321"/>
      <c r="U74" s="322"/>
      <c r="V74" s="322"/>
      <c r="W74" s="322"/>
      <c r="X74" s="323"/>
      <c r="Y74" s="321"/>
      <c r="Z74" s="322"/>
      <c r="AA74" s="322"/>
      <c r="AB74" s="322"/>
      <c r="AC74" s="323"/>
      <c r="AD74" s="321"/>
      <c r="AE74" s="322"/>
      <c r="AF74" s="322"/>
      <c r="AG74" s="322"/>
      <c r="AH74" s="323"/>
    </row>
    <row r="75" spans="1:34" s="8" customFormat="1" ht="15" customHeight="1">
      <c r="A75" s="146">
        <v>2</v>
      </c>
      <c r="B75" s="333" t="s">
        <v>118</v>
      </c>
      <c r="C75" s="334"/>
      <c r="D75" s="335"/>
      <c r="E75" s="129"/>
      <c r="F75" s="93" t="s">
        <v>100</v>
      </c>
      <c r="G75" s="94">
        <v>4</v>
      </c>
      <c r="H75" s="44">
        <v>10000</v>
      </c>
      <c r="I75" s="118">
        <f t="shared" si="14"/>
        <v>40000</v>
      </c>
      <c r="J75" s="129"/>
      <c r="K75" s="93" t="s">
        <v>100</v>
      </c>
      <c r="L75" s="94">
        <v>4</v>
      </c>
      <c r="M75" s="44">
        <v>2100</v>
      </c>
      <c r="N75" s="118">
        <f>M75*L75</f>
        <v>8400</v>
      </c>
      <c r="O75" s="129"/>
      <c r="P75" s="93" t="s">
        <v>100</v>
      </c>
      <c r="Q75" s="94">
        <v>4</v>
      </c>
      <c r="R75" s="44">
        <v>6100</v>
      </c>
      <c r="S75" s="118">
        <f t="shared" si="16"/>
        <v>24400</v>
      </c>
      <c r="T75" s="321"/>
      <c r="U75" s="322"/>
      <c r="V75" s="322"/>
      <c r="W75" s="322"/>
      <c r="X75" s="323"/>
      <c r="Y75" s="321"/>
      <c r="Z75" s="322"/>
      <c r="AA75" s="322"/>
      <c r="AB75" s="322"/>
      <c r="AC75" s="323"/>
      <c r="AD75" s="321"/>
      <c r="AE75" s="322"/>
      <c r="AF75" s="322"/>
      <c r="AG75" s="322"/>
      <c r="AH75" s="323"/>
    </row>
    <row r="76" spans="1:34" s="8" customFormat="1" ht="15" customHeight="1">
      <c r="A76" s="146">
        <v>3</v>
      </c>
      <c r="B76" s="333" t="s">
        <v>117</v>
      </c>
      <c r="C76" s="334"/>
      <c r="D76" s="335"/>
      <c r="E76" s="129"/>
      <c r="F76" s="93" t="s">
        <v>100</v>
      </c>
      <c r="G76" s="94">
        <v>48</v>
      </c>
      <c r="H76" s="44">
        <v>3500</v>
      </c>
      <c r="I76" s="118">
        <f t="shared" si="14"/>
        <v>168000</v>
      </c>
      <c r="J76" s="129"/>
      <c r="K76" s="93" t="s">
        <v>100</v>
      </c>
      <c r="L76" s="94">
        <v>48</v>
      </c>
      <c r="M76" s="44">
        <v>2340</v>
      </c>
      <c r="N76" s="118">
        <f t="shared" si="15"/>
        <v>112320</v>
      </c>
      <c r="O76" s="129"/>
      <c r="P76" s="93" t="s">
        <v>100</v>
      </c>
      <c r="Q76" s="475">
        <v>48</v>
      </c>
      <c r="R76" s="44">
        <v>4140</v>
      </c>
      <c r="S76" s="118">
        <f t="shared" si="16"/>
        <v>198720</v>
      </c>
      <c r="T76" s="321"/>
      <c r="U76" s="322"/>
      <c r="V76" s="322"/>
      <c r="W76" s="322"/>
      <c r="X76" s="323"/>
      <c r="Y76" s="321"/>
      <c r="Z76" s="322"/>
      <c r="AA76" s="322"/>
      <c r="AB76" s="322"/>
      <c r="AC76" s="323"/>
      <c r="AD76" s="321"/>
      <c r="AE76" s="322"/>
      <c r="AF76" s="322"/>
      <c r="AG76" s="322"/>
      <c r="AH76" s="323"/>
    </row>
    <row r="77" spans="1:34" s="8" customFormat="1" ht="15" customHeight="1">
      <c r="A77" s="146">
        <v>4</v>
      </c>
      <c r="B77" s="333" t="s">
        <v>119</v>
      </c>
      <c r="C77" s="334"/>
      <c r="D77" s="335"/>
      <c r="E77" s="129"/>
      <c r="F77" s="93" t="s">
        <v>100</v>
      </c>
      <c r="G77" s="94">
        <v>96</v>
      </c>
      <c r="H77" s="44">
        <v>3500</v>
      </c>
      <c r="I77" s="118">
        <f t="shared" si="14"/>
        <v>336000</v>
      </c>
      <c r="J77" s="129"/>
      <c r="K77" s="93" t="s">
        <v>100</v>
      </c>
      <c r="L77" s="475">
        <v>96</v>
      </c>
      <c r="M77" s="44">
        <v>1080</v>
      </c>
      <c r="N77" s="118">
        <f t="shared" si="15"/>
        <v>103680</v>
      </c>
      <c r="O77" s="129"/>
      <c r="P77" s="93" t="s">
        <v>100</v>
      </c>
      <c r="Q77" s="475">
        <v>80</v>
      </c>
      <c r="R77" s="44">
        <v>1690</v>
      </c>
      <c r="S77" s="118">
        <f t="shared" si="16"/>
        <v>135200</v>
      </c>
      <c r="T77" s="321"/>
      <c r="U77" s="322"/>
      <c r="V77" s="322"/>
      <c r="W77" s="322"/>
      <c r="X77" s="323"/>
      <c r="Y77" s="321"/>
      <c r="Z77" s="322"/>
      <c r="AA77" s="322"/>
      <c r="AB77" s="322"/>
      <c r="AC77" s="323"/>
      <c r="AD77" s="321"/>
      <c r="AE77" s="322"/>
      <c r="AF77" s="322"/>
      <c r="AG77" s="322"/>
      <c r="AH77" s="323"/>
    </row>
    <row r="78" spans="1:34" s="8" customFormat="1" ht="15" customHeight="1">
      <c r="A78" s="146">
        <v>5</v>
      </c>
      <c r="B78" s="333" t="s">
        <v>157</v>
      </c>
      <c r="C78" s="334"/>
      <c r="D78" s="335"/>
      <c r="E78" s="129"/>
      <c r="F78" s="93" t="s">
        <v>100</v>
      </c>
      <c r="G78" s="94">
        <f>9*2</f>
        <v>18</v>
      </c>
      <c r="H78" s="44">
        <v>8000</v>
      </c>
      <c r="I78" s="118">
        <f t="shared" si="14"/>
        <v>144000</v>
      </c>
      <c r="J78" s="129"/>
      <c r="K78" s="93" t="s">
        <v>100</v>
      </c>
      <c r="L78" s="94">
        <f>9*2</f>
        <v>18</v>
      </c>
      <c r="M78" s="44">
        <v>8220</v>
      </c>
      <c r="N78" s="118">
        <f t="shared" si="15"/>
        <v>147960</v>
      </c>
      <c r="O78" s="129"/>
      <c r="P78" s="93" t="s">
        <v>100</v>
      </c>
      <c r="Q78" s="94">
        <v>35</v>
      </c>
      <c r="R78" s="44">
        <v>5362</v>
      </c>
      <c r="S78" s="118">
        <f t="shared" si="16"/>
        <v>187670</v>
      </c>
      <c r="T78" s="321"/>
      <c r="U78" s="322"/>
      <c r="V78" s="322"/>
      <c r="W78" s="322"/>
      <c r="X78" s="323"/>
      <c r="Y78" s="321"/>
      <c r="Z78" s="322"/>
      <c r="AA78" s="322"/>
      <c r="AB78" s="322"/>
      <c r="AC78" s="323"/>
      <c r="AD78" s="321"/>
      <c r="AE78" s="322"/>
      <c r="AF78" s="322"/>
      <c r="AG78" s="322"/>
      <c r="AH78" s="323"/>
    </row>
    <row r="79" spans="1:34" s="8" customFormat="1" ht="15" customHeight="1">
      <c r="A79" s="146">
        <v>6</v>
      </c>
      <c r="B79" s="333" t="s">
        <v>158</v>
      </c>
      <c r="C79" s="334"/>
      <c r="D79" s="335"/>
      <c r="E79" s="129"/>
      <c r="F79" s="93" t="s">
        <v>100</v>
      </c>
      <c r="G79" s="94">
        <v>6</v>
      </c>
      <c r="H79" s="44">
        <v>6500</v>
      </c>
      <c r="I79" s="118">
        <f t="shared" si="14"/>
        <v>39000</v>
      </c>
      <c r="J79" s="129"/>
      <c r="K79" s="93" t="s">
        <v>100</v>
      </c>
      <c r="L79" s="475">
        <v>6</v>
      </c>
      <c r="M79" s="44">
        <v>6600</v>
      </c>
      <c r="N79" s="118">
        <f t="shared" si="15"/>
        <v>39600</v>
      </c>
      <c r="O79" s="129"/>
      <c r="P79" s="93" t="s">
        <v>100</v>
      </c>
      <c r="Q79" s="94">
        <v>10</v>
      </c>
      <c r="R79" s="44">
        <v>1800</v>
      </c>
      <c r="S79" s="118">
        <f t="shared" si="16"/>
        <v>18000</v>
      </c>
      <c r="T79" s="321"/>
      <c r="U79" s="322"/>
      <c r="V79" s="322"/>
      <c r="W79" s="322"/>
      <c r="X79" s="323"/>
      <c r="Y79" s="321"/>
      <c r="Z79" s="322"/>
      <c r="AA79" s="322"/>
      <c r="AB79" s="322"/>
      <c r="AC79" s="323"/>
      <c r="AD79" s="321"/>
      <c r="AE79" s="322"/>
      <c r="AF79" s="322"/>
      <c r="AG79" s="322"/>
      <c r="AH79" s="323"/>
    </row>
    <row r="80" spans="1:34" s="8" customFormat="1" ht="15" customHeight="1">
      <c r="A80" s="146">
        <v>7</v>
      </c>
      <c r="B80" s="333" t="s">
        <v>131</v>
      </c>
      <c r="C80" s="334"/>
      <c r="D80" s="335"/>
      <c r="E80" s="129"/>
      <c r="F80" s="93" t="s">
        <v>100</v>
      </c>
      <c r="G80" s="94">
        <v>20</v>
      </c>
      <c r="H80" s="44">
        <v>6000</v>
      </c>
      <c r="I80" s="118">
        <f t="shared" si="14"/>
        <v>120000</v>
      </c>
      <c r="J80" s="129"/>
      <c r="K80" s="93" t="s">
        <v>100</v>
      </c>
      <c r="L80" s="475">
        <v>20</v>
      </c>
      <c r="M80" s="44">
        <v>6000</v>
      </c>
      <c r="N80" s="118">
        <f t="shared" si="15"/>
        <v>120000</v>
      </c>
      <c r="O80" s="129"/>
      <c r="P80" s="93" t="s">
        <v>100</v>
      </c>
      <c r="Q80" s="475">
        <v>20</v>
      </c>
      <c r="R80" s="44">
        <v>1800</v>
      </c>
      <c r="S80" s="118">
        <f t="shared" si="16"/>
        <v>36000</v>
      </c>
      <c r="T80" s="321"/>
      <c r="U80" s="322"/>
      <c r="V80" s="322"/>
      <c r="W80" s="322"/>
      <c r="X80" s="323"/>
      <c r="Y80" s="321"/>
      <c r="Z80" s="322"/>
      <c r="AA80" s="322"/>
      <c r="AB80" s="322"/>
      <c r="AC80" s="323"/>
      <c r="AD80" s="321"/>
      <c r="AE80" s="322"/>
      <c r="AF80" s="322"/>
      <c r="AG80" s="322"/>
      <c r="AH80" s="323"/>
    </row>
    <row r="81" spans="1:34" s="8" customFormat="1" ht="15" customHeight="1">
      <c r="A81" s="146">
        <v>8</v>
      </c>
      <c r="B81" s="333" t="s">
        <v>115</v>
      </c>
      <c r="C81" s="334"/>
      <c r="D81" s="335"/>
      <c r="E81" s="129"/>
      <c r="F81" s="93" t="s">
        <v>12</v>
      </c>
      <c r="G81" s="94">
        <v>1</v>
      </c>
      <c r="H81" s="44">
        <v>15000</v>
      </c>
      <c r="I81" s="118">
        <f t="shared" si="14"/>
        <v>15000</v>
      </c>
      <c r="J81" s="129"/>
      <c r="K81" s="93" t="s">
        <v>12</v>
      </c>
      <c r="L81" s="94">
        <v>1</v>
      </c>
      <c r="M81" s="44">
        <v>23400</v>
      </c>
      <c r="N81" s="118">
        <f t="shared" si="15"/>
        <v>23400</v>
      </c>
      <c r="O81" s="129"/>
      <c r="P81" s="93" t="s">
        <v>12</v>
      </c>
      <c r="Q81" s="94">
        <v>1</v>
      </c>
      <c r="R81" s="44">
        <v>15000</v>
      </c>
      <c r="S81" s="118">
        <f t="shared" si="16"/>
        <v>15000</v>
      </c>
      <c r="T81" s="321"/>
      <c r="U81" s="322"/>
      <c r="V81" s="322"/>
      <c r="W81" s="322"/>
      <c r="X81" s="323"/>
      <c r="Y81" s="321"/>
      <c r="Z81" s="322"/>
      <c r="AA81" s="322"/>
      <c r="AB81" s="322"/>
      <c r="AC81" s="323"/>
      <c r="AD81" s="321"/>
      <c r="AE81" s="322"/>
      <c r="AF81" s="322"/>
      <c r="AG81" s="322"/>
      <c r="AH81" s="323"/>
    </row>
    <row r="82" spans="1:34" s="8" customFormat="1" ht="15" customHeight="1">
      <c r="A82" s="146">
        <v>9</v>
      </c>
      <c r="B82" s="333" t="s">
        <v>110</v>
      </c>
      <c r="C82" s="334"/>
      <c r="D82" s="335"/>
      <c r="E82" s="129"/>
      <c r="F82" s="93" t="s">
        <v>71</v>
      </c>
      <c r="G82" s="94">
        <v>2</v>
      </c>
      <c r="H82" s="44">
        <v>4000</v>
      </c>
      <c r="I82" s="118">
        <f t="shared" si="14"/>
        <v>8000</v>
      </c>
      <c r="J82" s="129"/>
      <c r="K82" s="93" t="s">
        <v>71</v>
      </c>
      <c r="L82" s="94">
        <v>2</v>
      </c>
      <c r="M82" s="44">
        <v>1440</v>
      </c>
      <c r="N82" s="118">
        <f t="shared" si="15"/>
        <v>2880</v>
      </c>
      <c r="O82" s="129"/>
      <c r="P82" s="93" t="s">
        <v>71</v>
      </c>
      <c r="Q82" s="94">
        <v>4</v>
      </c>
      <c r="R82" s="44">
        <v>475</v>
      </c>
      <c r="S82" s="118">
        <f t="shared" si="16"/>
        <v>1900</v>
      </c>
      <c r="T82" s="321"/>
      <c r="U82" s="322"/>
      <c r="V82" s="322"/>
      <c r="W82" s="322"/>
      <c r="X82" s="323"/>
      <c r="Y82" s="321"/>
      <c r="Z82" s="322"/>
      <c r="AA82" s="322"/>
      <c r="AB82" s="322"/>
      <c r="AC82" s="323"/>
      <c r="AD82" s="321"/>
      <c r="AE82" s="322"/>
      <c r="AF82" s="322"/>
      <c r="AG82" s="322"/>
      <c r="AH82" s="323"/>
    </row>
    <row r="83" spans="1:34" s="8" customFormat="1" ht="15" customHeight="1">
      <c r="A83" s="146">
        <v>10</v>
      </c>
      <c r="B83" s="333" t="s">
        <v>111</v>
      </c>
      <c r="C83" s="334"/>
      <c r="D83" s="335"/>
      <c r="E83" s="129"/>
      <c r="F83" s="93" t="s">
        <v>71</v>
      </c>
      <c r="G83" s="94">
        <v>1</v>
      </c>
      <c r="H83" s="44">
        <v>10000</v>
      </c>
      <c r="I83" s="118">
        <f t="shared" si="14"/>
        <v>10000</v>
      </c>
      <c r="J83" s="129"/>
      <c r="K83" s="93" t="s">
        <v>71</v>
      </c>
      <c r="L83" s="94">
        <v>1</v>
      </c>
      <c r="M83" s="44">
        <v>4200</v>
      </c>
      <c r="N83" s="118">
        <f t="shared" si="15"/>
        <v>4200</v>
      </c>
      <c r="O83" s="129"/>
      <c r="P83" s="93" t="s">
        <v>71</v>
      </c>
      <c r="Q83" s="94">
        <v>1</v>
      </c>
      <c r="R83" s="44">
        <v>650</v>
      </c>
      <c r="S83" s="118">
        <f t="shared" si="16"/>
        <v>650</v>
      </c>
      <c r="T83" s="321"/>
      <c r="U83" s="322"/>
      <c r="V83" s="322"/>
      <c r="W83" s="322"/>
      <c r="X83" s="323"/>
      <c r="Y83" s="321"/>
      <c r="Z83" s="322"/>
      <c r="AA83" s="322"/>
      <c r="AB83" s="322"/>
      <c r="AC83" s="323"/>
      <c r="AD83" s="321"/>
      <c r="AE83" s="322"/>
      <c r="AF83" s="322"/>
      <c r="AG83" s="322"/>
      <c r="AH83" s="323"/>
    </row>
    <row r="84" spans="1:34" s="8" customFormat="1" ht="15" customHeight="1">
      <c r="A84" s="146">
        <v>11</v>
      </c>
      <c r="B84" s="333" t="s">
        <v>112</v>
      </c>
      <c r="C84" s="334"/>
      <c r="D84" s="335"/>
      <c r="E84" s="129"/>
      <c r="F84" s="93" t="s">
        <v>12</v>
      </c>
      <c r="G84" s="94">
        <v>1</v>
      </c>
      <c r="H84" s="44">
        <v>5000</v>
      </c>
      <c r="I84" s="118">
        <f t="shared" si="14"/>
        <v>5000</v>
      </c>
      <c r="J84" s="129"/>
      <c r="K84" s="93" t="s">
        <v>12</v>
      </c>
      <c r="L84" s="94">
        <v>1</v>
      </c>
      <c r="M84" s="44">
        <v>4080</v>
      </c>
      <c r="N84" s="118">
        <f t="shared" si="15"/>
        <v>4080</v>
      </c>
      <c r="O84" s="129"/>
      <c r="P84" s="93" t="s">
        <v>12</v>
      </c>
      <c r="Q84" s="94">
        <v>1</v>
      </c>
      <c r="R84" s="44">
        <v>3185</v>
      </c>
      <c r="S84" s="118">
        <f t="shared" si="16"/>
        <v>3185</v>
      </c>
      <c r="T84" s="321"/>
      <c r="U84" s="322"/>
      <c r="V84" s="322"/>
      <c r="W84" s="322"/>
      <c r="X84" s="323"/>
      <c r="Y84" s="321"/>
      <c r="Z84" s="322"/>
      <c r="AA84" s="322"/>
      <c r="AB84" s="322"/>
      <c r="AC84" s="323"/>
      <c r="AD84" s="321"/>
      <c r="AE84" s="322"/>
      <c r="AF84" s="322"/>
      <c r="AG84" s="322"/>
      <c r="AH84" s="323"/>
    </row>
    <row r="85" spans="1:34" s="8" customFormat="1" ht="15" customHeight="1">
      <c r="A85" s="146">
        <v>12</v>
      </c>
      <c r="B85" s="333" t="s">
        <v>128</v>
      </c>
      <c r="C85" s="334"/>
      <c r="D85" s="335"/>
      <c r="E85" s="129"/>
      <c r="F85" s="93" t="s">
        <v>12</v>
      </c>
      <c r="G85" s="94">
        <v>1</v>
      </c>
      <c r="H85" s="44">
        <v>75000</v>
      </c>
      <c r="I85" s="118">
        <f t="shared" si="14"/>
        <v>75000</v>
      </c>
      <c r="J85" s="129"/>
      <c r="K85" s="93" t="s">
        <v>12</v>
      </c>
      <c r="L85" s="94">
        <v>1</v>
      </c>
      <c r="M85" s="44">
        <v>72000</v>
      </c>
      <c r="N85" s="118">
        <f t="shared" si="15"/>
        <v>72000</v>
      </c>
      <c r="O85" s="129"/>
      <c r="P85" s="93" t="s">
        <v>12</v>
      </c>
      <c r="Q85" s="94">
        <v>1</v>
      </c>
      <c r="R85" s="44">
        <v>250000</v>
      </c>
      <c r="S85" s="118">
        <f t="shared" si="16"/>
        <v>250000</v>
      </c>
      <c r="T85" s="321"/>
      <c r="U85" s="322"/>
      <c r="V85" s="322"/>
      <c r="W85" s="322"/>
      <c r="X85" s="323"/>
      <c r="Y85" s="321"/>
      <c r="Z85" s="322"/>
      <c r="AA85" s="322"/>
      <c r="AB85" s="322"/>
      <c r="AC85" s="323"/>
      <c r="AD85" s="321"/>
      <c r="AE85" s="322"/>
      <c r="AF85" s="322"/>
      <c r="AG85" s="322"/>
      <c r="AH85" s="323"/>
    </row>
    <row r="86" spans="1:34" s="8" customFormat="1" ht="15" customHeight="1">
      <c r="A86" s="146">
        <v>13</v>
      </c>
      <c r="B86" s="333" t="s">
        <v>198</v>
      </c>
      <c r="C86" s="334"/>
      <c r="D86" s="335"/>
      <c r="E86" s="129"/>
      <c r="F86" s="93"/>
      <c r="G86" s="94">
        <v>0</v>
      </c>
      <c r="H86" s="44"/>
      <c r="I86" s="118"/>
      <c r="J86" s="129"/>
      <c r="K86" s="93" t="s">
        <v>12</v>
      </c>
      <c r="L86" s="94">
        <v>0</v>
      </c>
      <c r="M86" s="44">
        <v>0</v>
      </c>
      <c r="N86" s="118">
        <f>M86*L86</f>
        <v>0</v>
      </c>
      <c r="O86" s="129"/>
      <c r="P86" s="93" t="s">
        <v>12</v>
      </c>
      <c r="Q86" s="94">
        <v>0</v>
      </c>
      <c r="R86" s="44">
        <v>0</v>
      </c>
      <c r="S86" s="118">
        <f t="shared" si="16"/>
        <v>0</v>
      </c>
      <c r="T86" s="321"/>
      <c r="U86" s="322"/>
      <c r="V86" s="322"/>
      <c r="W86" s="322"/>
      <c r="X86" s="323"/>
      <c r="Y86" s="321"/>
      <c r="Z86" s="322"/>
      <c r="AA86" s="322"/>
      <c r="AB86" s="322"/>
      <c r="AC86" s="323"/>
      <c r="AD86" s="321"/>
      <c r="AE86" s="322"/>
      <c r="AF86" s="322"/>
      <c r="AG86" s="322"/>
      <c r="AH86" s="323"/>
    </row>
    <row r="87" spans="1:34" s="8" customFormat="1" ht="15" customHeight="1">
      <c r="A87" s="146">
        <v>14</v>
      </c>
      <c r="B87" s="333" t="s">
        <v>200</v>
      </c>
      <c r="C87" s="334"/>
      <c r="D87" s="335"/>
      <c r="E87" s="129"/>
      <c r="F87" s="93"/>
      <c r="G87" s="94">
        <v>1</v>
      </c>
      <c r="H87" s="44">
        <v>22200</v>
      </c>
      <c r="I87" s="118">
        <f>H87*G87</f>
        <v>22200</v>
      </c>
      <c r="J87" s="129"/>
      <c r="K87" s="93" t="s">
        <v>12</v>
      </c>
      <c r="L87" s="475">
        <v>1</v>
      </c>
      <c r="M87" s="44">
        <v>22200</v>
      </c>
      <c r="N87" s="118">
        <f>M87*L87</f>
        <v>22200</v>
      </c>
      <c r="O87" s="129"/>
      <c r="P87" s="93" t="s">
        <v>12</v>
      </c>
      <c r="Q87" s="94">
        <v>1</v>
      </c>
      <c r="R87" s="44">
        <v>10000</v>
      </c>
      <c r="S87" s="118">
        <f t="shared" si="16"/>
        <v>10000</v>
      </c>
      <c r="T87" s="321"/>
      <c r="U87" s="322"/>
      <c r="V87" s="322"/>
      <c r="W87" s="322"/>
      <c r="X87" s="323"/>
      <c r="Y87" s="321"/>
      <c r="Z87" s="322"/>
      <c r="AA87" s="322"/>
      <c r="AB87" s="322"/>
      <c r="AC87" s="323"/>
      <c r="AD87" s="321"/>
      <c r="AE87" s="322"/>
      <c r="AF87" s="322"/>
      <c r="AG87" s="322"/>
      <c r="AH87" s="323"/>
    </row>
    <row r="88" spans="1:34" s="8" customFormat="1" ht="15" customHeight="1">
      <c r="A88" s="146">
        <v>15</v>
      </c>
      <c r="B88" s="333" t="s">
        <v>202</v>
      </c>
      <c r="C88" s="334"/>
      <c r="D88" s="335"/>
      <c r="E88" s="129"/>
      <c r="F88" s="93"/>
      <c r="G88" s="94">
        <v>1</v>
      </c>
      <c r="H88" s="44">
        <v>14400</v>
      </c>
      <c r="I88" s="118">
        <f>H88*G88</f>
        <v>14400</v>
      </c>
      <c r="J88" s="129"/>
      <c r="K88" s="93" t="s">
        <v>12</v>
      </c>
      <c r="L88" s="475">
        <v>1</v>
      </c>
      <c r="M88" s="44">
        <v>14400</v>
      </c>
      <c r="N88" s="118">
        <f>M88*L88</f>
        <v>14400</v>
      </c>
      <c r="O88" s="129"/>
      <c r="P88" s="93" t="s">
        <v>12</v>
      </c>
      <c r="Q88" s="94">
        <v>1</v>
      </c>
      <c r="R88" s="44">
        <v>5000</v>
      </c>
      <c r="S88" s="118">
        <f t="shared" si="16"/>
        <v>5000</v>
      </c>
      <c r="T88" s="321"/>
      <c r="U88" s="322"/>
      <c r="V88" s="322"/>
      <c r="W88" s="322"/>
      <c r="X88" s="323"/>
      <c r="Y88" s="321"/>
      <c r="Z88" s="322"/>
      <c r="AA88" s="322"/>
      <c r="AB88" s="322"/>
      <c r="AC88" s="323"/>
      <c r="AD88" s="321"/>
      <c r="AE88" s="322"/>
      <c r="AF88" s="322"/>
      <c r="AG88" s="322"/>
      <c r="AH88" s="323"/>
    </row>
    <row r="89" spans="1:34" s="8" customFormat="1" ht="15" customHeight="1">
      <c r="A89" s="146">
        <v>16</v>
      </c>
      <c r="B89" s="333" t="s">
        <v>239</v>
      </c>
      <c r="C89" s="334"/>
      <c r="D89" s="335"/>
      <c r="E89" s="129"/>
      <c r="F89" s="93"/>
      <c r="G89" s="94">
        <v>1</v>
      </c>
      <c r="H89" s="44">
        <v>100000</v>
      </c>
      <c r="I89" s="118">
        <f>H89*G89</f>
        <v>100000</v>
      </c>
      <c r="J89" s="129"/>
      <c r="K89" s="93" t="s">
        <v>12</v>
      </c>
      <c r="L89" s="475">
        <v>1</v>
      </c>
      <c r="M89" s="44">
        <v>120000</v>
      </c>
      <c r="N89" s="118">
        <f>M89*L89</f>
        <v>120000</v>
      </c>
      <c r="O89" s="129"/>
      <c r="P89" s="93" t="s">
        <v>12</v>
      </c>
      <c r="Q89" s="475">
        <v>1</v>
      </c>
      <c r="R89" s="44">
        <v>135000</v>
      </c>
      <c r="S89" s="118">
        <f t="shared" si="16"/>
        <v>135000</v>
      </c>
      <c r="T89" s="321"/>
      <c r="U89" s="322"/>
      <c r="V89" s="322"/>
      <c r="W89" s="322"/>
      <c r="X89" s="323"/>
      <c r="Y89" s="321"/>
      <c r="Z89" s="322"/>
      <c r="AA89" s="322"/>
      <c r="AB89" s="322"/>
      <c r="AC89" s="323"/>
      <c r="AD89" s="321"/>
      <c r="AE89" s="322"/>
      <c r="AF89" s="322"/>
      <c r="AG89" s="322"/>
      <c r="AH89" s="323"/>
    </row>
    <row r="90" spans="1:34" s="8" customFormat="1" ht="15" customHeight="1">
      <c r="A90" s="146"/>
      <c r="B90" s="365" t="s">
        <v>47</v>
      </c>
      <c r="C90" s="366"/>
      <c r="D90" s="367"/>
      <c r="E90" s="129"/>
      <c r="F90" s="93"/>
      <c r="G90" s="94"/>
      <c r="H90" s="123"/>
      <c r="I90" s="119">
        <f>SUM(I74:I89)</f>
        <v>1346600</v>
      </c>
      <c r="J90" s="129"/>
      <c r="K90" s="93"/>
      <c r="L90" s="94"/>
      <c r="M90" s="123"/>
      <c r="N90" s="119">
        <f>SUM(N74:N89)</f>
        <v>1011120</v>
      </c>
      <c r="O90" s="129"/>
      <c r="P90" s="93"/>
      <c r="Q90" s="94"/>
      <c r="R90" s="123"/>
      <c r="S90" s="119">
        <f>SUM(S74:S89)</f>
        <v>1351725</v>
      </c>
      <c r="T90" s="321"/>
      <c r="U90" s="322"/>
      <c r="V90" s="322"/>
      <c r="W90" s="322"/>
      <c r="X90" s="323"/>
      <c r="Y90" s="321"/>
      <c r="Z90" s="322"/>
      <c r="AA90" s="322"/>
      <c r="AB90" s="322"/>
      <c r="AC90" s="323"/>
      <c r="AD90" s="321"/>
      <c r="AE90" s="322"/>
      <c r="AF90" s="322"/>
      <c r="AG90" s="322"/>
      <c r="AH90" s="323"/>
    </row>
    <row r="91" spans="1:34" s="8" customFormat="1" ht="15" customHeight="1">
      <c r="A91" s="147"/>
      <c r="B91" s="236"/>
      <c r="C91" s="237"/>
      <c r="D91" s="238"/>
      <c r="E91" s="129"/>
      <c r="F91" s="93"/>
      <c r="G91" s="94"/>
      <c r="H91" s="123"/>
      <c r="I91" s="118"/>
      <c r="J91" s="129"/>
      <c r="K91" s="93"/>
      <c r="L91" s="94"/>
      <c r="M91" s="123"/>
      <c r="N91" s="118"/>
      <c r="O91" s="129"/>
      <c r="P91" s="93"/>
      <c r="Q91" s="94"/>
      <c r="R91" s="123"/>
      <c r="S91" s="118"/>
      <c r="T91" s="321"/>
      <c r="U91" s="322"/>
      <c r="V91" s="322"/>
      <c r="W91" s="322"/>
      <c r="X91" s="323"/>
      <c r="Y91" s="321"/>
      <c r="Z91" s="322"/>
      <c r="AA91" s="322"/>
      <c r="AB91" s="322"/>
      <c r="AC91" s="323"/>
      <c r="AD91" s="321"/>
      <c r="AE91" s="322"/>
      <c r="AF91" s="322"/>
      <c r="AG91" s="322"/>
      <c r="AH91" s="323"/>
    </row>
    <row r="92" spans="1:34" s="8" customFormat="1">
      <c r="A92" s="148" t="s">
        <v>64</v>
      </c>
      <c r="B92" s="362" t="s">
        <v>120</v>
      </c>
      <c r="C92" s="363"/>
      <c r="D92" s="364"/>
      <c r="E92" s="129"/>
      <c r="F92" s="93"/>
      <c r="G92" s="94"/>
      <c r="H92" s="123"/>
      <c r="I92" s="118"/>
      <c r="J92" s="129"/>
      <c r="K92" s="93"/>
      <c r="L92" s="94"/>
      <c r="M92" s="123"/>
      <c r="N92" s="118"/>
      <c r="O92" s="129"/>
      <c r="P92" s="93"/>
      <c r="Q92" s="94"/>
      <c r="R92" s="123"/>
      <c r="S92" s="118"/>
      <c r="T92" s="321"/>
      <c r="U92" s="322"/>
      <c r="V92" s="322"/>
      <c r="W92" s="322"/>
      <c r="X92" s="323"/>
      <c r="Y92" s="321"/>
      <c r="Z92" s="322"/>
      <c r="AA92" s="322"/>
      <c r="AB92" s="322"/>
      <c r="AC92" s="323"/>
      <c r="AD92" s="321"/>
      <c r="AE92" s="322"/>
      <c r="AF92" s="322"/>
      <c r="AG92" s="322"/>
      <c r="AH92" s="323"/>
    </row>
    <row r="93" spans="1:34" s="8" customFormat="1" ht="15" customHeight="1">
      <c r="A93" s="146">
        <v>1</v>
      </c>
      <c r="B93" s="333" t="s">
        <v>116</v>
      </c>
      <c r="C93" s="334"/>
      <c r="D93" s="335"/>
      <c r="E93" s="129"/>
      <c r="F93" s="93" t="s">
        <v>71</v>
      </c>
      <c r="G93" s="94">
        <v>4</v>
      </c>
      <c r="H93" s="44">
        <v>25000</v>
      </c>
      <c r="I93" s="118">
        <f t="shared" ref="I93:I101" si="17">H93*G93</f>
        <v>100000</v>
      </c>
      <c r="J93" s="129"/>
      <c r="K93" s="93" t="s">
        <v>71</v>
      </c>
      <c r="L93" s="94">
        <v>4</v>
      </c>
      <c r="M93" s="44">
        <v>21600</v>
      </c>
      <c r="N93" s="118">
        <f t="shared" ref="N93:N100" si="18">M93*L93</f>
        <v>86400</v>
      </c>
      <c r="O93" s="129"/>
      <c r="P93" s="93" t="s">
        <v>71</v>
      </c>
      <c r="Q93" s="94">
        <v>4</v>
      </c>
      <c r="R93" s="44">
        <v>15899</v>
      </c>
      <c r="S93" s="118">
        <f t="shared" ref="S93:S101" si="19">R93*Q93</f>
        <v>63596</v>
      </c>
      <c r="T93" s="321"/>
      <c r="U93" s="322"/>
      <c r="V93" s="322"/>
      <c r="W93" s="322"/>
      <c r="X93" s="323"/>
      <c r="Y93" s="321"/>
      <c r="Z93" s="322"/>
      <c r="AA93" s="322"/>
      <c r="AB93" s="322"/>
      <c r="AC93" s="323"/>
      <c r="AD93" s="321"/>
      <c r="AE93" s="322"/>
      <c r="AF93" s="322"/>
      <c r="AG93" s="322"/>
      <c r="AH93" s="323"/>
    </row>
    <row r="94" spans="1:34" s="8" customFormat="1" ht="15" customHeight="1">
      <c r="A94" s="146">
        <v>2</v>
      </c>
      <c r="B94" s="333" t="s">
        <v>122</v>
      </c>
      <c r="C94" s="334"/>
      <c r="D94" s="335"/>
      <c r="E94" s="129"/>
      <c r="F94" s="93" t="s">
        <v>100</v>
      </c>
      <c r="G94" s="94">
        <v>8</v>
      </c>
      <c r="H94" s="44">
        <v>10000</v>
      </c>
      <c r="I94" s="118">
        <f t="shared" si="17"/>
        <v>80000</v>
      </c>
      <c r="J94" s="129"/>
      <c r="K94" s="93" t="s">
        <v>100</v>
      </c>
      <c r="L94" s="94">
        <v>8</v>
      </c>
      <c r="M94" s="44">
        <v>2100</v>
      </c>
      <c r="N94" s="118">
        <f t="shared" si="18"/>
        <v>16800</v>
      </c>
      <c r="O94" s="129"/>
      <c r="P94" s="93" t="s">
        <v>100</v>
      </c>
      <c r="Q94" s="94">
        <v>8</v>
      </c>
      <c r="R94" s="44">
        <v>2110</v>
      </c>
      <c r="S94" s="118">
        <f t="shared" si="19"/>
        <v>16880</v>
      </c>
      <c r="T94" s="321"/>
      <c r="U94" s="322"/>
      <c r="V94" s="322"/>
      <c r="W94" s="322"/>
      <c r="X94" s="323"/>
      <c r="Y94" s="321"/>
      <c r="Z94" s="322"/>
      <c r="AA94" s="322"/>
      <c r="AB94" s="322"/>
      <c r="AC94" s="323"/>
      <c r="AD94" s="321"/>
      <c r="AE94" s="322"/>
      <c r="AF94" s="322"/>
      <c r="AG94" s="322"/>
      <c r="AH94" s="323"/>
    </row>
    <row r="95" spans="1:34" s="8" customFormat="1" ht="15" customHeight="1">
      <c r="A95" s="146">
        <v>3</v>
      </c>
      <c r="B95" s="333" t="s">
        <v>123</v>
      </c>
      <c r="C95" s="334"/>
      <c r="D95" s="335"/>
      <c r="E95" s="129"/>
      <c r="F95" s="93" t="s">
        <v>100</v>
      </c>
      <c r="G95" s="94">
        <f>2*8</f>
        <v>16</v>
      </c>
      <c r="H95" s="44">
        <v>3500</v>
      </c>
      <c r="I95" s="118">
        <f t="shared" si="17"/>
        <v>56000</v>
      </c>
      <c r="J95" s="129"/>
      <c r="K95" s="93" t="s">
        <v>100</v>
      </c>
      <c r="L95" s="475">
        <v>16</v>
      </c>
      <c r="M95" s="44">
        <v>2340</v>
      </c>
      <c r="N95" s="118">
        <f t="shared" si="18"/>
        <v>37440</v>
      </c>
      <c r="O95" s="129"/>
      <c r="P95" s="93" t="s">
        <v>100</v>
      </c>
      <c r="Q95" s="94">
        <v>16</v>
      </c>
      <c r="R95" s="44">
        <v>2185</v>
      </c>
      <c r="S95" s="118">
        <f t="shared" si="19"/>
        <v>34960</v>
      </c>
      <c r="T95" s="321"/>
      <c r="U95" s="322"/>
      <c r="V95" s="322"/>
      <c r="W95" s="322"/>
      <c r="X95" s="323"/>
      <c r="Y95" s="321"/>
      <c r="Z95" s="322"/>
      <c r="AA95" s="322"/>
      <c r="AB95" s="322"/>
      <c r="AC95" s="323"/>
      <c r="AD95" s="321"/>
      <c r="AE95" s="322"/>
      <c r="AF95" s="322"/>
      <c r="AG95" s="322"/>
      <c r="AH95" s="323"/>
    </row>
    <row r="96" spans="1:34" s="8" customFormat="1" ht="15" customHeight="1">
      <c r="A96" s="146">
        <v>4</v>
      </c>
      <c r="B96" s="333" t="s">
        <v>157</v>
      </c>
      <c r="C96" s="334"/>
      <c r="D96" s="335"/>
      <c r="E96" s="129"/>
      <c r="F96" s="93" t="s">
        <v>100</v>
      </c>
      <c r="G96" s="94">
        <f>2*8</f>
        <v>16</v>
      </c>
      <c r="H96" s="44">
        <v>8000</v>
      </c>
      <c r="I96" s="118">
        <f t="shared" si="17"/>
        <v>128000</v>
      </c>
      <c r="J96" s="129"/>
      <c r="K96" s="93" t="s">
        <v>100</v>
      </c>
      <c r="L96" s="94">
        <f>2*8</f>
        <v>16</v>
      </c>
      <c r="M96" s="44">
        <v>8220</v>
      </c>
      <c r="N96" s="118">
        <f t="shared" si="18"/>
        <v>131520</v>
      </c>
      <c r="O96" s="129"/>
      <c r="P96" s="93" t="s">
        <v>100</v>
      </c>
      <c r="Q96" s="94">
        <f>2*8</f>
        <v>16</v>
      </c>
      <c r="R96" s="44">
        <v>7150</v>
      </c>
      <c r="S96" s="118">
        <f t="shared" si="19"/>
        <v>114400</v>
      </c>
      <c r="T96" s="321"/>
      <c r="U96" s="322"/>
      <c r="V96" s="322"/>
      <c r="W96" s="322"/>
      <c r="X96" s="323"/>
      <c r="Y96" s="321"/>
      <c r="Z96" s="322"/>
      <c r="AA96" s="322"/>
      <c r="AB96" s="322"/>
      <c r="AC96" s="323"/>
      <c r="AD96" s="321"/>
      <c r="AE96" s="322"/>
      <c r="AF96" s="322"/>
      <c r="AG96" s="322"/>
      <c r="AH96" s="323"/>
    </row>
    <row r="97" spans="1:34" s="8" customFormat="1" ht="15" customHeight="1">
      <c r="A97" s="146">
        <v>5</v>
      </c>
      <c r="B97" s="333" t="s">
        <v>159</v>
      </c>
      <c r="C97" s="334"/>
      <c r="D97" s="335"/>
      <c r="E97" s="129"/>
      <c r="F97" s="93" t="s">
        <v>100</v>
      </c>
      <c r="G97" s="94">
        <f>1*8</f>
        <v>8</v>
      </c>
      <c r="H97" s="44">
        <v>6500</v>
      </c>
      <c r="I97" s="118">
        <f t="shared" si="17"/>
        <v>52000</v>
      </c>
      <c r="J97" s="129"/>
      <c r="K97" s="93" t="s">
        <v>100</v>
      </c>
      <c r="L97" s="94">
        <f>1*8</f>
        <v>8</v>
      </c>
      <c r="M97" s="44">
        <v>6600</v>
      </c>
      <c r="N97" s="118">
        <f t="shared" si="18"/>
        <v>52800</v>
      </c>
      <c r="O97" s="129"/>
      <c r="P97" s="93" t="s">
        <v>100</v>
      </c>
      <c r="Q97" s="94">
        <v>16</v>
      </c>
      <c r="R97" s="44">
        <v>6100</v>
      </c>
      <c r="S97" s="118">
        <f t="shared" si="19"/>
        <v>97600</v>
      </c>
      <c r="T97" s="321"/>
      <c r="U97" s="322"/>
      <c r="V97" s="322"/>
      <c r="W97" s="322"/>
      <c r="X97" s="323"/>
      <c r="Y97" s="321"/>
      <c r="Z97" s="322"/>
      <c r="AA97" s="322"/>
      <c r="AB97" s="322"/>
      <c r="AC97" s="323"/>
      <c r="AD97" s="321"/>
      <c r="AE97" s="322"/>
      <c r="AF97" s="322"/>
      <c r="AG97" s="322"/>
      <c r="AH97" s="323"/>
    </row>
    <row r="98" spans="1:34" s="8" customFormat="1" ht="15" customHeight="1">
      <c r="A98" s="146">
        <v>6</v>
      </c>
      <c r="B98" s="333" t="s">
        <v>160</v>
      </c>
      <c r="C98" s="334"/>
      <c r="D98" s="335"/>
      <c r="E98" s="129"/>
      <c r="F98" s="93" t="s">
        <v>100</v>
      </c>
      <c r="G98" s="94">
        <f>2*8</f>
        <v>16</v>
      </c>
      <c r="H98" s="44">
        <v>6000</v>
      </c>
      <c r="I98" s="118">
        <f t="shared" si="17"/>
        <v>96000</v>
      </c>
      <c r="J98" s="129"/>
      <c r="K98" s="93" t="s">
        <v>100</v>
      </c>
      <c r="L98" s="94">
        <f>2*8</f>
        <v>16</v>
      </c>
      <c r="M98" s="44">
        <v>5820</v>
      </c>
      <c r="N98" s="118">
        <f t="shared" si="18"/>
        <v>93120</v>
      </c>
      <c r="O98" s="129"/>
      <c r="P98" s="93" t="s">
        <v>100</v>
      </c>
      <c r="Q98" s="94">
        <f>2*8</f>
        <v>16</v>
      </c>
      <c r="R98" s="44">
        <v>3250</v>
      </c>
      <c r="S98" s="118">
        <f t="shared" si="19"/>
        <v>52000</v>
      </c>
      <c r="T98" s="321"/>
      <c r="U98" s="322"/>
      <c r="V98" s="322"/>
      <c r="W98" s="322"/>
      <c r="X98" s="323"/>
      <c r="Y98" s="321"/>
      <c r="Z98" s="322"/>
      <c r="AA98" s="322"/>
      <c r="AB98" s="322"/>
      <c r="AC98" s="323"/>
      <c r="AD98" s="321"/>
      <c r="AE98" s="322"/>
      <c r="AF98" s="322"/>
      <c r="AG98" s="322"/>
      <c r="AH98" s="323"/>
    </row>
    <row r="99" spans="1:34" s="8" customFormat="1" ht="15" customHeight="1">
      <c r="A99" s="146">
        <v>7</v>
      </c>
      <c r="B99" s="333" t="s">
        <v>127</v>
      </c>
      <c r="C99" s="334"/>
      <c r="D99" s="335"/>
      <c r="E99" s="129"/>
      <c r="F99" s="93" t="s">
        <v>100</v>
      </c>
      <c r="G99" s="94">
        <f>1*8</f>
        <v>8</v>
      </c>
      <c r="H99" s="44">
        <v>6000</v>
      </c>
      <c r="I99" s="118">
        <f t="shared" si="17"/>
        <v>48000</v>
      </c>
      <c r="J99" s="129"/>
      <c r="K99" s="93" t="s">
        <v>100</v>
      </c>
      <c r="L99" s="94">
        <f>1*8</f>
        <v>8</v>
      </c>
      <c r="M99" s="44">
        <v>6000</v>
      </c>
      <c r="N99" s="118">
        <f t="shared" si="18"/>
        <v>48000</v>
      </c>
      <c r="O99" s="129"/>
      <c r="P99" s="93" t="s">
        <v>100</v>
      </c>
      <c r="Q99" s="94">
        <v>24</v>
      </c>
      <c r="R99" s="44">
        <v>3250</v>
      </c>
      <c r="S99" s="118">
        <f t="shared" si="19"/>
        <v>78000</v>
      </c>
      <c r="T99" s="321"/>
      <c r="U99" s="322"/>
      <c r="V99" s="322"/>
      <c r="W99" s="322"/>
      <c r="X99" s="323"/>
      <c r="Y99" s="321"/>
      <c r="Z99" s="322"/>
      <c r="AA99" s="322"/>
      <c r="AB99" s="322"/>
      <c r="AC99" s="323"/>
      <c r="AD99" s="321"/>
      <c r="AE99" s="322"/>
      <c r="AF99" s="322"/>
      <c r="AG99" s="322"/>
      <c r="AH99" s="323"/>
    </row>
    <row r="100" spans="1:34" s="8" customFormat="1" ht="15" customHeight="1">
      <c r="A100" s="146">
        <v>8</v>
      </c>
      <c r="B100" s="333" t="s">
        <v>109</v>
      </c>
      <c r="C100" s="334"/>
      <c r="D100" s="335"/>
      <c r="E100" s="129"/>
      <c r="F100" s="93" t="s">
        <v>12</v>
      </c>
      <c r="G100" s="94">
        <v>1</v>
      </c>
      <c r="H100" s="44">
        <v>15000</v>
      </c>
      <c r="I100" s="118">
        <f t="shared" si="17"/>
        <v>15000</v>
      </c>
      <c r="J100" s="129"/>
      <c r="K100" s="93" t="s">
        <v>12</v>
      </c>
      <c r="L100" s="94">
        <v>1</v>
      </c>
      <c r="M100" s="44">
        <v>38400</v>
      </c>
      <c r="N100" s="118">
        <f t="shared" si="18"/>
        <v>38400</v>
      </c>
      <c r="O100" s="129"/>
      <c r="P100" s="93" t="s">
        <v>12</v>
      </c>
      <c r="Q100" s="94">
        <v>1</v>
      </c>
      <c r="R100" s="44">
        <v>15000</v>
      </c>
      <c r="S100" s="118">
        <f t="shared" si="19"/>
        <v>15000</v>
      </c>
      <c r="T100" s="321"/>
      <c r="U100" s="322"/>
      <c r="V100" s="322"/>
      <c r="W100" s="322"/>
      <c r="X100" s="323"/>
      <c r="Y100" s="321"/>
      <c r="Z100" s="322"/>
      <c r="AA100" s="322"/>
      <c r="AB100" s="322"/>
      <c r="AC100" s="323"/>
      <c r="AD100" s="321"/>
      <c r="AE100" s="322"/>
      <c r="AF100" s="322"/>
      <c r="AG100" s="322"/>
      <c r="AH100" s="323"/>
    </row>
    <row r="101" spans="1:34" s="8" customFormat="1" ht="15" customHeight="1">
      <c r="A101" s="146">
        <v>9</v>
      </c>
      <c r="B101" s="333" t="s">
        <v>198</v>
      </c>
      <c r="C101" s="334"/>
      <c r="D101" s="335"/>
      <c r="E101" s="129"/>
      <c r="F101" s="93" t="s">
        <v>12</v>
      </c>
      <c r="G101" s="94">
        <v>1</v>
      </c>
      <c r="H101" s="44">
        <v>27000</v>
      </c>
      <c r="I101" s="118">
        <f t="shared" si="17"/>
        <v>27000</v>
      </c>
      <c r="J101" s="129"/>
      <c r="K101" s="93" t="s">
        <v>12</v>
      </c>
      <c r="L101" s="94">
        <v>1</v>
      </c>
      <c r="M101" s="44">
        <v>27000</v>
      </c>
      <c r="N101" s="118">
        <f>M101*L101</f>
        <v>27000</v>
      </c>
      <c r="O101" s="129"/>
      <c r="P101" s="93" t="s">
        <v>12</v>
      </c>
      <c r="Q101" s="475">
        <v>1</v>
      </c>
      <c r="R101" s="44">
        <v>5000</v>
      </c>
      <c r="S101" s="118">
        <f t="shared" si="19"/>
        <v>5000</v>
      </c>
      <c r="T101" s="321"/>
      <c r="U101" s="322"/>
      <c r="V101" s="322"/>
      <c r="W101" s="322"/>
      <c r="X101" s="323"/>
      <c r="Y101" s="321"/>
      <c r="Z101" s="322"/>
      <c r="AA101" s="322"/>
      <c r="AB101" s="322"/>
      <c r="AC101" s="323"/>
      <c r="AD101" s="321"/>
      <c r="AE101" s="322"/>
      <c r="AF101" s="322"/>
      <c r="AG101" s="322"/>
      <c r="AH101" s="323"/>
    </row>
    <row r="102" spans="1:34" s="8" customFormat="1" ht="15" customHeight="1">
      <c r="A102" s="146">
        <v>10</v>
      </c>
      <c r="B102" s="333" t="s">
        <v>239</v>
      </c>
      <c r="C102" s="334"/>
      <c r="D102" s="335"/>
      <c r="E102" s="129"/>
      <c r="F102" s="93" t="s">
        <v>12</v>
      </c>
      <c r="G102" s="94">
        <v>1</v>
      </c>
      <c r="H102" s="44">
        <v>0</v>
      </c>
      <c r="I102" s="118"/>
      <c r="J102" s="129"/>
      <c r="K102" s="93" t="s">
        <v>12</v>
      </c>
      <c r="L102" s="475">
        <v>1</v>
      </c>
      <c r="M102" s="44">
        <v>156000</v>
      </c>
      <c r="N102" s="118">
        <f>M102*L102</f>
        <v>156000</v>
      </c>
      <c r="O102" s="129"/>
      <c r="P102" s="93"/>
      <c r="Q102" s="94">
        <v>0</v>
      </c>
      <c r="R102" s="44"/>
      <c r="S102" s="118"/>
      <c r="T102" s="321"/>
      <c r="U102" s="322"/>
      <c r="V102" s="322"/>
      <c r="W102" s="322"/>
      <c r="X102" s="323"/>
      <c r="Y102" s="321"/>
      <c r="Z102" s="322"/>
      <c r="AA102" s="322"/>
      <c r="AB102" s="322"/>
      <c r="AC102" s="323"/>
      <c r="AD102" s="321"/>
      <c r="AE102" s="322"/>
      <c r="AF102" s="322"/>
      <c r="AG102" s="322"/>
      <c r="AH102" s="323"/>
    </row>
    <row r="103" spans="1:34" s="8" customFormat="1" ht="15" customHeight="1">
      <c r="A103" s="146"/>
      <c r="B103" s="365" t="s">
        <v>47</v>
      </c>
      <c r="C103" s="366"/>
      <c r="D103" s="367"/>
      <c r="E103" s="129"/>
      <c r="F103" s="93"/>
      <c r="G103" s="94"/>
      <c r="H103" s="123"/>
      <c r="I103" s="119">
        <f>SUM(I93:I102)</f>
        <v>602000</v>
      </c>
      <c r="J103" s="129"/>
      <c r="K103" s="93"/>
      <c r="L103" s="94"/>
      <c r="M103" s="123"/>
      <c r="N103" s="119">
        <f>SUM(N93:N102)</f>
        <v>687480</v>
      </c>
      <c r="O103" s="129"/>
      <c r="P103" s="93"/>
      <c r="Q103" s="94"/>
      <c r="R103" s="123"/>
      <c r="S103" s="119">
        <f>SUM(S93:S101)</f>
        <v>477436</v>
      </c>
      <c r="T103" s="321"/>
      <c r="U103" s="322"/>
      <c r="V103" s="322"/>
      <c r="W103" s="322"/>
      <c r="X103" s="323"/>
      <c r="Y103" s="321"/>
      <c r="Z103" s="322"/>
      <c r="AA103" s="322"/>
      <c r="AB103" s="322"/>
      <c r="AC103" s="323"/>
      <c r="AD103" s="321"/>
      <c r="AE103" s="322"/>
      <c r="AF103" s="322"/>
      <c r="AG103" s="322"/>
      <c r="AH103" s="323"/>
    </row>
    <row r="104" spans="1:34" s="8" customFormat="1" ht="15" customHeight="1">
      <c r="A104" s="147"/>
      <c r="B104" s="236"/>
      <c r="C104" s="237"/>
      <c r="D104" s="238"/>
      <c r="E104" s="129"/>
      <c r="F104" s="93"/>
      <c r="G104" s="94"/>
      <c r="H104" s="123"/>
      <c r="I104" s="118"/>
      <c r="J104" s="129"/>
      <c r="K104" s="93"/>
      <c r="L104" s="94"/>
      <c r="M104" s="123"/>
      <c r="N104" s="118"/>
      <c r="O104" s="129"/>
      <c r="P104" s="93"/>
      <c r="Q104" s="94"/>
      <c r="R104" s="123"/>
      <c r="S104" s="118"/>
      <c r="T104" s="321"/>
      <c r="U104" s="322"/>
      <c r="V104" s="322"/>
      <c r="W104" s="322"/>
      <c r="X104" s="323"/>
      <c r="Y104" s="321"/>
      <c r="Z104" s="322"/>
      <c r="AA104" s="322"/>
      <c r="AB104" s="322"/>
      <c r="AC104" s="323"/>
      <c r="AD104" s="321"/>
      <c r="AE104" s="322"/>
      <c r="AF104" s="322"/>
      <c r="AG104" s="322"/>
      <c r="AH104" s="323"/>
    </row>
    <row r="105" spans="1:34" s="8" customFormat="1">
      <c r="A105" s="148" t="s">
        <v>65</v>
      </c>
      <c r="B105" s="362" t="s">
        <v>121</v>
      </c>
      <c r="C105" s="363"/>
      <c r="D105" s="364"/>
      <c r="E105" s="129"/>
      <c r="F105" s="93"/>
      <c r="G105" s="94"/>
      <c r="H105" s="123"/>
      <c r="I105" s="118"/>
      <c r="J105" s="129"/>
      <c r="K105" s="93"/>
      <c r="L105" s="94"/>
      <c r="M105" s="123"/>
      <c r="N105" s="118"/>
      <c r="O105" s="129"/>
      <c r="P105" s="93"/>
      <c r="Q105" s="94"/>
      <c r="R105" s="123"/>
      <c r="S105" s="118"/>
      <c r="T105" s="321"/>
      <c r="U105" s="322"/>
      <c r="V105" s="322"/>
      <c r="W105" s="322"/>
      <c r="X105" s="323"/>
      <c r="Y105" s="321"/>
      <c r="Z105" s="322"/>
      <c r="AA105" s="322"/>
      <c r="AB105" s="322"/>
      <c r="AC105" s="323"/>
      <c r="AD105" s="321"/>
      <c r="AE105" s="322"/>
      <c r="AF105" s="322"/>
      <c r="AG105" s="322"/>
      <c r="AH105" s="323"/>
    </row>
    <row r="106" spans="1:34" s="8" customFormat="1" ht="15" customHeight="1">
      <c r="A106" s="146">
        <v>1</v>
      </c>
      <c r="B106" s="333" t="s">
        <v>114</v>
      </c>
      <c r="C106" s="334"/>
      <c r="D106" s="335"/>
      <c r="E106" s="129"/>
      <c r="F106" s="93" t="s">
        <v>100</v>
      </c>
      <c r="G106" s="94">
        <v>8</v>
      </c>
      <c r="H106" s="44">
        <v>4000</v>
      </c>
      <c r="I106" s="118">
        <f t="shared" ref="I106:I112" si="20">H106*G106</f>
        <v>32000</v>
      </c>
      <c r="J106" s="129"/>
      <c r="K106" s="93" t="s">
        <v>100</v>
      </c>
      <c r="L106" s="94">
        <v>24</v>
      </c>
      <c r="M106" s="44">
        <v>1140</v>
      </c>
      <c r="N106" s="118">
        <f t="shared" ref="N106:N111" si="21">M106*L106</f>
        <v>27360</v>
      </c>
      <c r="O106" s="129"/>
      <c r="P106" s="93" t="s">
        <v>100</v>
      </c>
      <c r="Q106" s="475">
        <v>24</v>
      </c>
      <c r="R106" s="44">
        <v>15000</v>
      </c>
      <c r="S106" s="118">
        <f t="shared" ref="S106:S112" si="22">R106*Q106</f>
        <v>360000</v>
      </c>
      <c r="T106" s="321"/>
      <c r="U106" s="322"/>
      <c r="V106" s="322"/>
      <c r="W106" s="322"/>
      <c r="X106" s="323"/>
      <c r="Y106" s="321"/>
      <c r="Z106" s="322"/>
      <c r="AA106" s="322"/>
      <c r="AB106" s="322"/>
      <c r="AC106" s="323"/>
      <c r="AD106" s="321"/>
      <c r="AE106" s="322"/>
      <c r="AF106" s="322"/>
      <c r="AG106" s="322"/>
      <c r="AH106" s="323"/>
    </row>
    <row r="107" spans="1:34" s="8" customFormat="1" ht="15" customHeight="1">
      <c r="A107" s="146">
        <v>2</v>
      </c>
      <c r="B107" s="333" t="s">
        <v>154</v>
      </c>
      <c r="C107" s="334"/>
      <c r="D107" s="335"/>
      <c r="E107" s="129"/>
      <c r="F107" s="93" t="s">
        <v>100</v>
      </c>
      <c r="G107" s="94">
        <f>1*8</f>
        <v>8</v>
      </c>
      <c r="H107" s="44">
        <v>5000</v>
      </c>
      <c r="I107" s="118">
        <f t="shared" si="20"/>
        <v>40000</v>
      </c>
      <c r="J107" s="129"/>
      <c r="K107" s="93" t="s">
        <v>100</v>
      </c>
      <c r="L107" s="94">
        <v>24</v>
      </c>
      <c r="M107" s="44">
        <v>6600</v>
      </c>
      <c r="N107" s="118">
        <f t="shared" si="21"/>
        <v>158400</v>
      </c>
      <c r="O107" s="129"/>
      <c r="P107" s="93" t="s">
        <v>100</v>
      </c>
      <c r="Q107" s="94">
        <v>24</v>
      </c>
      <c r="R107" s="44">
        <v>6500</v>
      </c>
      <c r="S107" s="118">
        <f t="shared" si="22"/>
        <v>156000</v>
      </c>
      <c r="T107" s="321"/>
      <c r="U107" s="322"/>
      <c r="V107" s="322"/>
      <c r="W107" s="322"/>
      <c r="X107" s="323"/>
      <c r="Y107" s="321"/>
      <c r="Z107" s="322"/>
      <c r="AA107" s="322"/>
      <c r="AB107" s="322"/>
      <c r="AC107" s="323"/>
      <c r="AD107" s="321"/>
      <c r="AE107" s="322"/>
      <c r="AF107" s="322"/>
      <c r="AG107" s="322"/>
      <c r="AH107" s="323"/>
    </row>
    <row r="108" spans="1:34" s="8" customFormat="1" ht="15" customHeight="1">
      <c r="A108" s="146">
        <v>3</v>
      </c>
      <c r="B108" s="333" t="s">
        <v>161</v>
      </c>
      <c r="C108" s="334"/>
      <c r="D108" s="335"/>
      <c r="E108" s="129"/>
      <c r="F108" s="93" t="s">
        <v>100</v>
      </c>
      <c r="G108" s="94">
        <f>1*8</f>
        <v>8</v>
      </c>
      <c r="H108" s="44">
        <v>5000</v>
      </c>
      <c r="I108" s="118">
        <f t="shared" si="20"/>
        <v>40000</v>
      </c>
      <c r="J108" s="129"/>
      <c r="K108" s="93" t="s">
        <v>100</v>
      </c>
      <c r="L108" s="94">
        <v>24</v>
      </c>
      <c r="M108" s="44">
        <v>8160</v>
      </c>
      <c r="N108" s="118">
        <f t="shared" si="21"/>
        <v>195840</v>
      </c>
      <c r="O108" s="129"/>
      <c r="P108" s="93" t="s">
        <v>100</v>
      </c>
      <c r="Q108" s="94">
        <v>24</v>
      </c>
      <c r="R108" s="44">
        <v>7500</v>
      </c>
      <c r="S108" s="118">
        <f t="shared" si="22"/>
        <v>180000</v>
      </c>
      <c r="T108" s="321"/>
      <c r="U108" s="322"/>
      <c r="V108" s="322"/>
      <c r="W108" s="322"/>
      <c r="X108" s="323"/>
      <c r="Y108" s="321"/>
      <c r="Z108" s="322"/>
      <c r="AA108" s="322"/>
      <c r="AB108" s="322"/>
      <c r="AC108" s="323"/>
      <c r="AD108" s="321"/>
      <c r="AE108" s="322"/>
      <c r="AF108" s="322"/>
      <c r="AG108" s="322"/>
      <c r="AH108" s="323"/>
    </row>
    <row r="109" spans="1:34" s="8" customFormat="1" ht="15" customHeight="1">
      <c r="A109" s="146">
        <v>4</v>
      </c>
      <c r="B109" s="333" t="s">
        <v>125</v>
      </c>
      <c r="C109" s="334"/>
      <c r="D109" s="335"/>
      <c r="E109" s="129"/>
      <c r="F109" s="93" t="s">
        <v>100</v>
      </c>
      <c r="G109" s="94">
        <f>1*8</f>
        <v>8</v>
      </c>
      <c r="H109" s="44">
        <v>5625</v>
      </c>
      <c r="I109" s="118">
        <f t="shared" si="20"/>
        <v>45000</v>
      </c>
      <c r="J109" s="129"/>
      <c r="K109" s="93" t="s">
        <v>100</v>
      </c>
      <c r="L109" s="94">
        <v>12</v>
      </c>
      <c r="M109" s="44">
        <v>20400</v>
      </c>
      <c r="N109" s="118">
        <f t="shared" si="21"/>
        <v>244800</v>
      </c>
      <c r="O109" s="129"/>
      <c r="P109" s="93" t="s">
        <v>100</v>
      </c>
      <c r="Q109" s="94">
        <v>24</v>
      </c>
      <c r="R109" s="44">
        <v>7500</v>
      </c>
      <c r="S109" s="118">
        <f t="shared" si="22"/>
        <v>180000</v>
      </c>
      <c r="T109" s="321"/>
      <c r="U109" s="322"/>
      <c r="V109" s="322"/>
      <c r="W109" s="322"/>
      <c r="X109" s="323"/>
      <c r="Y109" s="321"/>
      <c r="Z109" s="322"/>
      <c r="AA109" s="322"/>
      <c r="AB109" s="322"/>
      <c r="AC109" s="323"/>
      <c r="AD109" s="321"/>
      <c r="AE109" s="322"/>
      <c r="AF109" s="322"/>
      <c r="AG109" s="322"/>
      <c r="AH109" s="323"/>
    </row>
    <row r="110" spans="1:34" s="8" customFormat="1" ht="15" customHeight="1">
      <c r="A110" s="146">
        <v>5</v>
      </c>
      <c r="B110" s="333" t="s">
        <v>124</v>
      </c>
      <c r="C110" s="334"/>
      <c r="D110" s="335"/>
      <c r="E110" s="129"/>
      <c r="F110" s="93" t="s">
        <v>100</v>
      </c>
      <c r="G110" s="94">
        <f>1*8</f>
        <v>8</v>
      </c>
      <c r="H110" s="44">
        <v>2500</v>
      </c>
      <c r="I110" s="118">
        <f t="shared" si="20"/>
        <v>20000</v>
      </c>
      <c r="J110" s="129"/>
      <c r="K110" s="93" t="s">
        <v>100</v>
      </c>
      <c r="L110" s="94">
        <v>12</v>
      </c>
      <c r="M110" s="44">
        <v>5400</v>
      </c>
      <c r="N110" s="118">
        <f t="shared" si="21"/>
        <v>64800</v>
      </c>
      <c r="O110" s="129"/>
      <c r="P110" s="93" t="s">
        <v>100</v>
      </c>
      <c r="Q110" s="94">
        <v>24</v>
      </c>
      <c r="R110" s="44">
        <v>3500</v>
      </c>
      <c r="S110" s="118">
        <f t="shared" si="22"/>
        <v>84000</v>
      </c>
      <c r="T110" s="321"/>
      <c r="U110" s="322"/>
      <c r="V110" s="322"/>
      <c r="W110" s="322"/>
      <c r="X110" s="323"/>
      <c r="Y110" s="321"/>
      <c r="Z110" s="322"/>
      <c r="AA110" s="322"/>
      <c r="AB110" s="322"/>
      <c r="AC110" s="323"/>
      <c r="AD110" s="321"/>
      <c r="AE110" s="322"/>
      <c r="AF110" s="322"/>
      <c r="AG110" s="322"/>
      <c r="AH110" s="323"/>
    </row>
    <row r="111" spans="1:34" s="8" customFormat="1" ht="15" customHeight="1">
      <c r="A111" s="146">
        <v>6</v>
      </c>
      <c r="B111" s="333" t="s">
        <v>109</v>
      </c>
      <c r="C111" s="334"/>
      <c r="D111" s="335"/>
      <c r="E111" s="129"/>
      <c r="F111" s="93" t="s">
        <v>12</v>
      </c>
      <c r="G111" s="94">
        <v>1</v>
      </c>
      <c r="H111" s="44">
        <v>15000</v>
      </c>
      <c r="I111" s="118">
        <f t="shared" si="20"/>
        <v>15000</v>
      </c>
      <c r="J111" s="129"/>
      <c r="K111" s="93" t="s">
        <v>12</v>
      </c>
      <c r="L111" s="94">
        <v>1</v>
      </c>
      <c r="M111" s="44">
        <v>42000</v>
      </c>
      <c r="N111" s="118">
        <f t="shared" si="21"/>
        <v>42000</v>
      </c>
      <c r="O111" s="129"/>
      <c r="P111" s="93" t="s">
        <v>12</v>
      </c>
      <c r="Q111" s="94">
        <v>1</v>
      </c>
      <c r="R111" s="44">
        <v>10000</v>
      </c>
      <c r="S111" s="118">
        <f t="shared" si="22"/>
        <v>10000</v>
      </c>
      <c r="T111" s="321"/>
      <c r="U111" s="322"/>
      <c r="V111" s="322"/>
      <c r="W111" s="322"/>
      <c r="X111" s="323"/>
      <c r="Y111" s="321"/>
      <c r="Z111" s="322"/>
      <c r="AA111" s="322"/>
      <c r="AB111" s="322"/>
      <c r="AC111" s="323"/>
      <c r="AD111" s="321"/>
      <c r="AE111" s="322"/>
      <c r="AF111" s="322"/>
      <c r="AG111" s="322"/>
      <c r="AH111" s="323"/>
    </row>
    <row r="112" spans="1:34" s="8" customFormat="1" ht="15" customHeight="1">
      <c r="A112" s="146">
        <v>7</v>
      </c>
      <c r="B112" s="333" t="s">
        <v>198</v>
      </c>
      <c r="C112" s="334"/>
      <c r="D112" s="335"/>
      <c r="E112" s="129"/>
      <c r="F112" s="93" t="s">
        <v>12</v>
      </c>
      <c r="G112" s="94">
        <v>1</v>
      </c>
      <c r="H112" s="44">
        <v>36000</v>
      </c>
      <c r="I112" s="118">
        <f t="shared" si="20"/>
        <v>36000</v>
      </c>
      <c r="J112" s="129"/>
      <c r="K112" s="93" t="s">
        <v>12</v>
      </c>
      <c r="L112" s="94">
        <v>1</v>
      </c>
      <c r="M112" s="44">
        <v>36000</v>
      </c>
      <c r="N112" s="118">
        <f>M112*L112</f>
        <v>36000</v>
      </c>
      <c r="O112" s="129"/>
      <c r="P112" s="93" t="s">
        <v>12</v>
      </c>
      <c r="Q112" s="475">
        <v>1</v>
      </c>
      <c r="R112" s="44">
        <v>5000</v>
      </c>
      <c r="S112" s="118">
        <f t="shared" si="22"/>
        <v>5000</v>
      </c>
      <c r="T112" s="321"/>
      <c r="U112" s="322"/>
      <c r="V112" s="322"/>
      <c r="W112" s="322"/>
      <c r="X112" s="323"/>
      <c r="Y112" s="321"/>
      <c r="Z112" s="322"/>
      <c r="AA112" s="322"/>
      <c r="AB112" s="322"/>
      <c r="AC112" s="323"/>
      <c r="AD112" s="321"/>
      <c r="AE112" s="322"/>
      <c r="AF112" s="322"/>
      <c r="AG112" s="322"/>
      <c r="AH112" s="323"/>
    </row>
    <row r="113" spans="1:34" s="8" customFormat="1" ht="15" customHeight="1">
      <c r="A113" s="146"/>
      <c r="B113" s="365" t="s">
        <v>47</v>
      </c>
      <c r="C113" s="366"/>
      <c r="D113" s="367"/>
      <c r="E113" s="129"/>
      <c r="F113" s="93"/>
      <c r="G113" s="94"/>
      <c r="H113" s="123"/>
      <c r="I113" s="119">
        <f>SUM(I106:I112)</f>
        <v>228000</v>
      </c>
      <c r="J113" s="129"/>
      <c r="K113" s="93"/>
      <c r="L113" s="94"/>
      <c r="M113" s="123"/>
      <c r="N113" s="119">
        <f>SUM(N106:N112)</f>
        <v>769200</v>
      </c>
      <c r="O113" s="129"/>
      <c r="P113" s="93"/>
      <c r="Q113" s="94"/>
      <c r="R113" s="123"/>
      <c r="S113" s="119">
        <f>SUM(S106:S112)</f>
        <v>975000</v>
      </c>
      <c r="T113" s="321"/>
      <c r="U113" s="322"/>
      <c r="V113" s="322"/>
      <c r="W113" s="322"/>
      <c r="X113" s="323"/>
      <c r="Y113" s="321"/>
      <c r="Z113" s="322"/>
      <c r="AA113" s="322"/>
      <c r="AB113" s="322"/>
      <c r="AC113" s="323"/>
      <c r="AD113" s="321"/>
      <c r="AE113" s="322"/>
      <c r="AF113" s="322"/>
      <c r="AG113" s="322"/>
      <c r="AH113" s="323"/>
    </row>
    <row r="114" spans="1:34" s="8" customFormat="1" ht="15" customHeight="1">
      <c r="A114" s="147"/>
      <c r="B114" s="236"/>
      <c r="C114" s="237"/>
      <c r="D114" s="238"/>
      <c r="E114" s="129"/>
      <c r="F114" s="93"/>
      <c r="G114" s="94"/>
      <c r="H114" s="123"/>
      <c r="I114" s="118"/>
      <c r="J114" s="129"/>
      <c r="K114" s="93"/>
      <c r="L114" s="94"/>
      <c r="M114" s="123"/>
      <c r="N114" s="118"/>
      <c r="O114" s="129"/>
      <c r="P114" s="93"/>
      <c r="Q114" s="94"/>
      <c r="R114" s="123"/>
      <c r="S114" s="118"/>
      <c r="T114" s="321"/>
      <c r="U114" s="322"/>
      <c r="V114" s="322"/>
      <c r="W114" s="322"/>
      <c r="X114" s="323"/>
      <c r="Y114" s="321"/>
      <c r="Z114" s="322"/>
      <c r="AA114" s="322"/>
      <c r="AB114" s="322"/>
      <c r="AC114" s="323"/>
      <c r="AD114" s="321"/>
      <c r="AE114" s="322"/>
      <c r="AF114" s="322"/>
      <c r="AG114" s="322"/>
      <c r="AH114" s="323"/>
    </row>
    <row r="115" spans="1:34" s="8" customFormat="1">
      <c r="A115" s="148" t="s">
        <v>134</v>
      </c>
      <c r="B115" s="362" t="s">
        <v>137</v>
      </c>
      <c r="C115" s="363"/>
      <c r="D115" s="364"/>
      <c r="E115" s="129"/>
      <c r="F115" s="93"/>
      <c r="G115" s="94"/>
      <c r="H115" s="123"/>
      <c r="I115" s="118"/>
      <c r="J115" s="129"/>
      <c r="K115" s="93"/>
      <c r="L115" s="94"/>
      <c r="M115" s="123"/>
      <c r="N115" s="118"/>
      <c r="O115" s="129"/>
      <c r="P115" s="93"/>
      <c r="Q115" s="94"/>
      <c r="R115" s="123"/>
      <c r="S115" s="118"/>
      <c r="T115" s="321"/>
      <c r="U115" s="322"/>
      <c r="V115" s="322"/>
      <c r="W115" s="322"/>
      <c r="X115" s="323"/>
      <c r="Y115" s="321"/>
      <c r="Z115" s="322"/>
      <c r="AA115" s="322"/>
      <c r="AB115" s="322"/>
      <c r="AC115" s="323"/>
      <c r="AD115" s="321"/>
      <c r="AE115" s="322"/>
      <c r="AF115" s="322"/>
      <c r="AG115" s="322"/>
      <c r="AH115" s="323"/>
    </row>
    <row r="116" spans="1:34" s="8" customFormat="1" ht="15" customHeight="1">
      <c r="A116" s="146">
        <v>1</v>
      </c>
      <c r="B116" s="333" t="s">
        <v>138</v>
      </c>
      <c r="C116" s="334"/>
      <c r="D116" s="335"/>
      <c r="E116" s="129"/>
      <c r="F116" s="93" t="s">
        <v>100</v>
      </c>
      <c r="G116" s="94">
        <v>0</v>
      </c>
      <c r="H116" s="44">
        <v>0</v>
      </c>
      <c r="I116" s="118">
        <f t="shared" ref="I116:I119" si="23">H116*G116</f>
        <v>0</v>
      </c>
      <c r="J116" s="129"/>
      <c r="K116" s="93" t="s">
        <v>100</v>
      </c>
      <c r="L116" s="94">
        <v>0</v>
      </c>
      <c r="M116" s="44">
        <v>0</v>
      </c>
      <c r="N116" s="118">
        <f t="shared" ref="N116:N118" si="24">M116*L116</f>
        <v>0</v>
      </c>
      <c r="O116" s="129"/>
      <c r="P116" s="93" t="s">
        <v>100</v>
      </c>
      <c r="Q116" s="94">
        <v>0</v>
      </c>
      <c r="R116" s="44">
        <v>0</v>
      </c>
      <c r="S116" s="118">
        <f t="shared" ref="S116:S119" si="25">R116*Q116</f>
        <v>0</v>
      </c>
      <c r="T116" s="321"/>
      <c r="U116" s="322"/>
      <c r="V116" s="322"/>
      <c r="W116" s="322"/>
      <c r="X116" s="323"/>
      <c r="Y116" s="321"/>
      <c r="Z116" s="322"/>
      <c r="AA116" s="322"/>
      <c r="AB116" s="322"/>
      <c r="AC116" s="323"/>
      <c r="AD116" s="321"/>
      <c r="AE116" s="322"/>
      <c r="AF116" s="322"/>
      <c r="AG116" s="322"/>
      <c r="AH116" s="323"/>
    </row>
    <row r="117" spans="1:34" s="8" customFormat="1" ht="15" customHeight="1">
      <c r="A117" s="146">
        <v>2</v>
      </c>
      <c r="B117" s="333" t="s">
        <v>159</v>
      </c>
      <c r="C117" s="334"/>
      <c r="D117" s="335"/>
      <c r="E117" s="129"/>
      <c r="F117" s="93" t="s">
        <v>100</v>
      </c>
      <c r="G117" s="94">
        <f>134*2</f>
        <v>268</v>
      </c>
      <c r="H117" s="44">
        <v>6500</v>
      </c>
      <c r="I117" s="118">
        <f t="shared" si="23"/>
        <v>1742000</v>
      </c>
      <c r="J117" s="129"/>
      <c r="K117" s="93" t="s">
        <v>100</v>
      </c>
      <c r="L117" s="94">
        <f>134*2</f>
        <v>268</v>
      </c>
      <c r="M117" s="44">
        <v>6600</v>
      </c>
      <c r="N117" s="118">
        <f t="shared" si="24"/>
        <v>1768800</v>
      </c>
      <c r="O117" s="129"/>
      <c r="P117" s="93" t="s">
        <v>100</v>
      </c>
      <c r="Q117" s="475">
        <f>134*2</f>
        <v>268</v>
      </c>
      <c r="R117" s="44">
        <v>6100</v>
      </c>
      <c r="S117" s="118">
        <f t="shared" si="25"/>
        <v>1634800</v>
      </c>
      <c r="T117" s="321"/>
      <c r="U117" s="322"/>
      <c r="V117" s="322"/>
      <c r="W117" s="322"/>
      <c r="X117" s="323"/>
      <c r="Y117" s="321"/>
      <c r="Z117" s="322"/>
      <c r="AA117" s="322"/>
      <c r="AB117" s="322"/>
      <c r="AC117" s="323"/>
      <c r="AD117" s="321"/>
      <c r="AE117" s="322"/>
      <c r="AF117" s="322"/>
      <c r="AG117" s="322"/>
      <c r="AH117" s="323"/>
    </row>
    <row r="118" spans="1:34" s="8" customFormat="1" ht="15" customHeight="1">
      <c r="A118" s="146">
        <v>3</v>
      </c>
      <c r="B118" s="333" t="s">
        <v>109</v>
      </c>
      <c r="C118" s="334"/>
      <c r="D118" s="335"/>
      <c r="E118" s="129"/>
      <c r="F118" s="93" t="s">
        <v>12</v>
      </c>
      <c r="G118" s="94">
        <v>1</v>
      </c>
      <c r="H118" s="44">
        <v>15000</v>
      </c>
      <c r="I118" s="118">
        <f t="shared" si="23"/>
        <v>15000</v>
      </c>
      <c r="J118" s="129"/>
      <c r="K118" s="93" t="s">
        <v>12</v>
      </c>
      <c r="L118" s="94">
        <v>1</v>
      </c>
      <c r="M118" s="44">
        <v>156000</v>
      </c>
      <c r="N118" s="118">
        <f t="shared" si="24"/>
        <v>156000</v>
      </c>
      <c r="O118" s="129"/>
      <c r="P118" s="93" t="s">
        <v>12</v>
      </c>
      <c r="Q118" s="94">
        <v>1</v>
      </c>
      <c r="R118" s="44">
        <v>30000</v>
      </c>
      <c r="S118" s="118">
        <f t="shared" si="25"/>
        <v>30000</v>
      </c>
      <c r="T118" s="321"/>
      <c r="U118" s="322"/>
      <c r="V118" s="322"/>
      <c r="W118" s="322"/>
      <c r="X118" s="323"/>
      <c r="Y118" s="321"/>
      <c r="Z118" s="322"/>
      <c r="AA118" s="322"/>
      <c r="AB118" s="322"/>
      <c r="AC118" s="323"/>
      <c r="AD118" s="321"/>
      <c r="AE118" s="322"/>
      <c r="AF118" s="322"/>
      <c r="AG118" s="322"/>
      <c r="AH118" s="323"/>
    </row>
    <row r="119" spans="1:34" s="8" customFormat="1" ht="15" customHeight="1">
      <c r="A119" s="146">
        <v>4</v>
      </c>
      <c r="B119" s="333" t="s">
        <v>198</v>
      </c>
      <c r="C119" s="334"/>
      <c r="D119" s="335"/>
      <c r="E119" s="129"/>
      <c r="F119" s="93" t="s">
        <v>12</v>
      </c>
      <c r="G119" s="94">
        <v>1</v>
      </c>
      <c r="H119" s="44">
        <v>156000</v>
      </c>
      <c r="I119" s="118">
        <f t="shared" si="23"/>
        <v>156000</v>
      </c>
      <c r="J119" s="129"/>
      <c r="K119" s="93" t="s">
        <v>12</v>
      </c>
      <c r="L119" s="94">
        <v>1</v>
      </c>
      <c r="M119" s="44">
        <v>156000</v>
      </c>
      <c r="N119" s="118">
        <f>M119*L119</f>
        <v>156000</v>
      </c>
      <c r="O119" s="129"/>
      <c r="P119" s="93" t="s">
        <v>12</v>
      </c>
      <c r="Q119" s="94">
        <v>1</v>
      </c>
      <c r="R119" s="44">
        <v>5000</v>
      </c>
      <c r="S119" s="118">
        <f t="shared" si="25"/>
        <v>5000</v>
      </c>
      <c r="T119" s="321"/>
      <c r="U119" s="322"/>
      <c r="V119" s="322"/>
      <c r="W119" s="322"/>
      <c r="X119" s="323"/>
      <c r="Y119" s="321"/>
      <c r="Z119" s="322"/>
      <c r="AA119" s="322"/>
      <c r="AB119" s="322"/>
      <c r="AC119" s="323"/>
      <c r="AD119" s="321"/>
      <c r="AE119" s="322"/>
      <c r="AF119" s="322"/>
      <c r="AG119" s="322"/>
      <c r="AH119" s="323"/>
    </row>
    <row r="120" spans="1:34" s="8" customFormat="1" ht="15" customHeight="1">
      <c r="A120" s="146"/>
      <c r="B120" s="365" t="s">
        <v>47</v>
      </c>
      <c r="C120" s="366"/>
      <c r="D120" s="367"/>
      <c r="E120" s="129"/>
      <c r="F120" s="93"/>
      <c r="G120" s="94"/>
      <c r="H120" s="123"/>
      <c r="I120" s="119">
        <f>SUM(I116:I119)</f>
        <v>1913000</v>
      </c>
      <c r="J120" s="129"/>
      <c r="K120" s="93"/>
      <c r="L120" s="94"/>
      <c r="M120" s="123"/>
      <c r="N120" s="119">
        <f>SUM(N116:N119)</f>
        <v>2080800</v>
      </c>
      <c r="O120" s="129"/>
      <c r="P120" s="93"/>
      <c r="Q120" s="94"/>
      <c r="R120" s="123"/>
      <c r="S120" s="119">
        <f>SUM(S116:S119)</f>
        <v>1669800</v>
      </c>
      <c r="T120" s="321"/>
      <c r="U120" s="322"/>
      <c r="V120" s="322"/>
      <c r="W120" s="322"/>
      <c r="X120" s="323"/>
      <c r="Y120" s="321"/>
      <c r="Z120" s="322"/>
      <c r="AA120" s="322"/>
      <c r="AB120" s="322"/>
      <c r="AC120" s="323"/>
      <c r="AD120" s="321"/>
      <c r="AE120" s="322"/>
      <c r="AF120" s="322"/>
      <c r="AG120" s="322"/>
      <c r="AH120" s="323"/>
    </row>
    <row r="121" spans="1:34" s="8" customFormat="1" ht="15" customHeight="1">
      <c r="A121" s="147"/>
      <c r="B121" s="236"/>
      <c r="C121" s="237"/>
      <c r="D121" s="238"/>
      <c r="E121" s="129"/>
      <c r="F121" s="93"/>
      <c r="G121" s="94"/>
      <c r="H121" s="123"/>
      <c r="I121" s="118"/>
      <c r="J121" s="129"/>
      <c r="K121" s="93"/>
      <c r="L121" s="94"/>
      <c r="M121" s="123"/>
      <c r="N121" s="118"/>
      <c r="O121" s="129"/>
      <c r="P121" s="93"/>
      <c r="Q121" s="94"/>
      <c r="R121" s="123"/>
      <c r="S121" s="118"/>
      <c r="T121" s="321"/>
      <c r="U121" s="322"/>
      <c r="V121" s="322"/>
      <c r="W121" s="322"/>
      <c r="X121" s="323"/>
      <c r="Y121" s="321"/>
      <c r="Z121" s="322"/>
      <c r="AA121" s="322"/>
      <c r="AB121" s="322"/>
      <c r="AC121" s="323"/>
      <c r="AD121" s="321"/>
      <c r="AE121" s="322"/>
      <c r="AF121" s="322"/>
      <c r="AG121" s="322"/>
      <c r="AH121" s="323"/>
    </row>
    <row r="122" spans="1:34" s="8" customFormat="1">
      <c r="A122" s="148" t="s">
        <v>135</v>
      </c>
      <c r="B122" s="362" t="s">
        <v>143</v>
      </c>
      <c r="C122" s="363"/>
      <c r="D122" s="364"/>
      <c r="E122" s="129"/>
      <c r="F122" s="93"/>
      <c r="G122" s="94"/>
      <c r="H122" s="123"/>
      <c r="I122" s="118"/>
      <c r="J122" s="129"/>
      <c r="K122" s="93"/>
      <c r="L122" s="94"/>
      <c r="M122" s="123"/>
      <c r="N122" s="118"/>
      <c r="O122" s="129"/>
      <c r="P122" s="93"/>
      <c r="Q122" s="94"/>
      <c r="R122" s="123"/>
      <c r="S122" s="118"/>
      <c r="T122" s="321"/>
      <c r="U122" s="322"/>
      <c r="V122" s="322"/>
      <c r="W122" s="322"/>
      <c r="X122" s="323"/>
      <c r="Y122" s="321"/>
      <c r="Z122" s="322"/>
      <c r="AA122" s="322"/>
      <c r="AB122" s="322"/>
      <c r="AC122" s="323"/>
      <c r="AD122" s="321"/>
      <c r="AE122" s="322"/>
      <c r="AF122" s="322"/>
      <c r="AG122" s="322"/>
      <c r="AH122" s="323"/>
    </row>
    <row r="123" spans="1:34" s="8" customFormat="1" ht="15" customHeight="1">
      <c r="A123" s="146">
        <v>1</v>
      </c>
      <c r="B123" s="333" t="s">
        <v>142</v>
      </c>
      <c r="C123" s="334"/>
      <c r="D123" s="335"/>
      <c r="E123" s="129"/>
      <c r="F123" s="93" t="s">
        <v>100</v>
      </c>
      <c r="G123" s="94">
        <v>0</v>
      </c>
      <c r="H123" s="44">
        <v>0</v>
      </c>
      <c r="I123" s="118">
        <f t="shared" ref="I123:I127" si="26">H123*G123</f>
        <v>0</v>
      </c>
      <c r="J123" s="129"/>
      <c r="K123" s="93" t="s">
        <v>100</v>
      </c>
      <c r="L123" s="94">
        <v>0</v>
      </c>
      <c r="M123" s="44">
        <v>0</v>
      </c>
      <c r="N123" s="118">
        <f t="shared" ref="N123:N126" si="27">M123*L123</f>
        <v>0</v>
      </c>
      <c r="O123" s="129"/>
      <c r="P123" s="93" t="s">
        <v>100</v>
      </c>
      <c r="Q123" s="94">
        <v>0</v>
      </c>
      <c r="R123" s="44">
        <v>0</v>
      </c>
      <c r="S123" s="118">
        <f t="shared" ref="S123:S127" si="28">R123*Q123</f>
        <v>0</v>
      </c>
      <c r="T123" s="321"/>
      <c r="U123" s="322"/>
      <c r="V123" s="322"/>
      <c r="W123" s="322"/>
      <c r="X123" s="323"/>
      <c r="Y123" s="321"/>
      <c r="Z123" s="322"/>
      <c r="AA123" s="322"/>
      <c r="AB123" s="322"/>
      <c r="AC123" s="323"/>
      <c r="AD123" s="321"/>
      <c r="AE123" s="322"/>
      <c r="AF123" s="322"/>
      <c r="AG123" s="322"/>
      <c r="AH123" s="323"/>
    </row>
    <row r="124" spans="1:34" s="8" customFormat="1" ht="15" customHeight="1">
      <c r="A124" s="146">
        <v>2</v>
      </c>
      <c r="B124" s="333" t="s">
        <v>157</v>
      </c>
      <c r="C124" s="334"/>
      <c r="D124" s="335"/>
      <c r="E124" s="129"/>
      <c r="F124" s="93" t="s">
        <v>100</v>
      </c>
      <c r="G124" s="94">
        <f>69*2</f>
        <v>138</v>
      </c>
      <c r="H124" s="44">
        <v>8000</v>
      </c>
      <c r="I124" s="118">
        <f t="shared" si="26"/>
        <v>1104000</v>
      </c>
      <c r="J124" s="129"/>
      <c r="K124" s="93" t="s">
        <v>100</v>
      </c>
      <c r="L124" s="94">
        <f>69*2</f>
        <v>138</v>
      </c>
      <c r="M124" s="44">
        <v>6600</v>
      </c>
      <c r="N124" s="118">
        <f t="shared" si="27"/>
        <v>910800</v>
      </c>
      <c r="O124" s="129"/>
      <c r="P124" s="93" t="s">
        <v>100</v>
      </c>
      <c r="Q124" s="475">
        <f>69*2</f>
        <v>138</v>
      </c>
      <c r="R124" s="44">
        <v>6100</v>
      </c>
      <c r="S124" s="118">
        <f t="shared" si="28"/>
        <v>841800</v>
      </c>
      <c r="T124" s="321"/>
      <c r="U124" s="322"/>
      <c r="V124" s="322"/>
      <c r="W124" s="322"/>
      <c r="X124" s="323"/>
      <c r="Y124" s="321"/>
      <c r="Z124" s="322"/>
      <c r="AA124" s="322"/>
      <c r="AB124" s="322"/>
      <c r="AC124" s="323"/>
      <c r="AD124" s="321"/>
      <c r="AE124" s="322"/>
      <c r="AF124" s="322"/>
      <c r="AG124" s="322"/>
      <c r="AH124" s="323"/>
    </row>
    <row r="125" spans="1:34" s="8" customFormat="1" ht="15" customHeight="1">
      <c r="A125" s="146">
        <v>3</v>
      </c>
      <c r="B125" s="333" t="s">
        <v>119</v>
      </c>
      <c r="C125" s="334"/>
      <c r="D125" s="335"/>
      <c r="E125" s="129"/>
      <c r="F125" s="93" t="s">
        <v>100</v>
      </c>
      <c r="G125" s="94">
        <f>69*2</f>
        <v>138</v>
      </c>
      <c r="H125" s="44">
        <v>3500</v>
      </c>
      <c r="I125" s="118">
        <f t="shared" si="26"/>
        <v>483000</v>
      </c>
      <c r="J125" s="129"/>
      <c r="K125" s="93" t="s">
        <v>100</v>
      </c>
      <c r="L125" s="475">
        <f>69*2</f>
        <v>138</v>
      </c>
      <c r="M125" s="44">
        <v>1080</v>
      </c>
      <c r="N125" s="118">
        <f t="shared" si="27"/>
        <v>149040</v>
      </c>
      <c r="O125" s="129"/>
      <c r="P125" s="93" t="s">
        <v>100</v>
      </c>
      <c r="Q125" s="475">
        <f>69*2</f>
        <v>138</v>
      </c>
      <c r="R125" s="44">
        <v>1943.5</v>
      </c>
      <c r="S125" s="118">
        <f t="shared" si="28"/>
        <v>268203</v>
      </c>
      <c r="T125" s="321"/>
      <c r="U125" s="322"/>
      <c r="V125" s="322"/>
      <c r="W125" s="322"/>
      <c r="X125" s="323"/>
      <c r="Y125" s="321"/>
      <c r="Z125" s="322"/>
      <c r="AA125" s="322"/>
      <c r="AB125" s="322"/>
      <c r="AC125" s="323"/>
      <c r="AD125" s="321"/>
      <c r="AE125" s="322"/>
      <c r="AF125" s="322"/>
      <c r="AG125" s="322"/>
      <c r="AH125" s="323"/>
    </row>
    <row r="126" spans="1:34" s="8" customFormat="1" ht="15" customHeight="1">
      <c r="A126" s="146">
        <v>4</v>
      </c>
      <c r="B126" s="333" t="s">
        <v>109</v>
      </c>
      <c r="C126" s="334"/>
      <c r="D126" s="335"/>
      <c r="E126" s="129"/>
      <c r="F126" s="93" t="s">
        <v>12</v>
      </c>
      <c r="G126" s="94">
        <v>1</v>
      </c>
      <c r="H126" s="44">
        <v>15000</v>
      </c>
      <c r="I126" s="118">
        <f t="shared" si="26"/>
        <v>15000</v>
      </c>
      <c r="J126" s="129"/>
      <c r="K126" s="93" t="s">
        <v>12</v>
      </c>
      <c r="L126" s="94">
        <v>1</v>
      </c>
      <c r="M126" s="44">
        <v>81000</v>
      </c>
      <c r="N126" s="118">
        <f t="shared" si="27"/>
        <v>81000</v>
      </c>
      <c r="O126" s="129"/>
      <c r="P126" s="93" t="s">
        <v>12</v>
      </c>
      <c r="Q126" s="94">
        <v>1</v>
      </c>
      <c r="R126" s="44">
        <v>30000</v>
      </c>
      <c r="S126" s="118">
        <f t="shared" si="28"/>
        <v>30000</v>
      </c>
      <c r="T126" s="321"/>
      <c r="U126" s="322"/>
      <c r="V126" s="322"/>
      <c r="W126" s="322"/>
      <c r="X126" s="323"/>
      <c r="Y126" s="321"/>
      <c r="Z126" s="322"/>
      <c r="AA126" s="322"/>
      <c r="AB126" s="322"/>
      <c r="AC126" s="323"/>
      <c r="AD126" s="321"/>
      <c r="AE126" s="322"/>
      <c r="AF126" s="322"/>
      <c r="AG126" s="322"/>
      <c r="AH126" s="323"/>
    </row>
    <row r="127" spans="1:34" s="8" customFormat="1" ht="15" customHeight="1">
      <c r="A127" s="146">
        <v>5</v>
      </c>
      <c r="B127" s="333" t="s">
        <v>198</v>
      </c>
      <c r="C127" s="334"/>
      <c r="D127" s="335"/>
      <c r="E127" s="129"/>
      <c r="F127" s="93" t="s">
        <v>12</v>
      </c>
      <c r="G127" s="94">
        <v>1</v>
      </c>
      <c r="H127" s="44">
        <v>78000</v>
      </c>
      <c r="I127" s="118">
        <f t="shared" si="26"/>
        <v>78000</v>
      </c>
      <c r="J127" s="129"/>
      <c r="K127" s="93" t="s">
        <v>12</v>
      </c>
      <c r="L127" s="94">
        <v>1</v>
      </c>
      <c r="M127" s="44">
        <v>78000</v>
      </c>
      <c r="N127" s="118">
        <f>M127*L127</f>
        <v>78000</v>
      </c>
      <c r="O127" s="129"/>
      <c r="P127" s="93" t="s">
        <v>12</v>
      </c>
      <c r="Q127" s="94">
        <v>1</v>
      </c>
      <c r="R127" s="44">
        <v>5000</v>
      </c>
      <c r="S127" s="118">
        <f t="shared" si="28"/>
        <v>5000</v>
      </c>
      <c r="T127" s="321"/>
      <c r="U127" s="322"/>
      <c r="V127" s="322"/>
      <c r="W127" s="322"/>
      <c r="X127" s="323"/>
      <c r="Y127" s="321"/>
      <c r="Z127" s="322"/>
      <c r="AA127" s="322"/>
      <c r="AB127" s="322"/>
      <c r="AC127" s="323"/>
      <c r="AD127" s="321"/>
      <c r="AE127" s="322"/>
      <c r="AF127" s="322"/>
      <c r="AG127" s="322"/>
      <c r="AH127" s="323"/>
    </row>
    <row r="128" spans="1:34" s="8" customFormat="1" ht="15" customHeight="1">
      <c r="A128" s="146"/>
      <c r="B128" s="365" t="s">
        <v>47</v>
      </c>
      <c r="C128" s="366"/>
      <c r="D128" s="367"/>
      <c r="E128" s="129"/>
      <c r="F128" s="93"/>
      <c r="G128" s="94"/>
      <c r="H128" s="123"/>
      <c r="I128" s="119">
        <f>SUM(I123:I126)</f>
        <v>1602000</v>
      </c>
      <c r="J128" s="129"/>
      <c r="K128" s="93"/>
      <c r="L128" s="94"/>
      <c r="M128" s="123"/>
      <c r="N128" s="119">
        <f>SUM(N123:N127)</f>
        <v>1218840</v>
      </c>
      <c r="O128" s="129"/>
      <c r="P128" s="93"/>
      <c r="Q128" s="94"/>
      <c r="R128" s="123"/>
      <c r="S128" s="119">
        <f>SUM(S123:S127)</f>
        <v>1145003</v>
      </c>
      <c r="T128" s="321"/>
      <c r="U128" s="322"/>
      <c r="V128" s="322"/>
      <c r="W128" s="322"/>
      <c r="X128" s="323"/>
      <c r="Y128" s="321"/>
      <c r="Z128" s="322"/>
      <c r="AA128" s="322"/>
      <c r="AB128" s="322"/>
      <c r="AC128" s="323"/>
      <c r="AD128" s="321"/>
      <c r="AE128" s="322"/>
      <c r="AF128" s="322"/>
      <c r="AG128" s="322"/>
      <c r="AH128" s="323"/>
    </row>
    <row r="129" spans="1:34" s="8" customFormat="1" ht="15" customHeight="1">
      <c r="A129" s="147"/>
      <c r="B129" s="236"/>
      <c r="C129" s="237"/>
      <c r="D129" s="238"/>
      <c r="E129" s="129"/>
      <c r="F129" s="93"/>
      <c r="G129" s="94"/>
      <c r="H129" s="123"/>
      <c r="I129" s="118"/>
      <c r="J129" s="129"/>
      <c r="K129" s="93"/>
      <c r="L129" s="94"/>
      <c r="M129" s="123"/>
      <c r="N129" s="118"/>
      <c r="O129" s="129"/>
      <c r="P129" s="93"/>
      <c r="Q129" s="94"/>
      <c r="R129" s="123"/>
      <c r="S129" s="118"/>
      <c r="T129" s="321"/>
      <c r="U129" s="322"/>
      <c r="V129" s="322"/>
      <c r="W129" s="322"/>
      <c r="X129" s="323"/>
      <c r="Y129" s="321"/>
      <c r="Z129" s="322"/>
      <c r="AA129" s="322"/>
      <c r="AB129" s="322"/>
      <c r="AC129" s="323"/>
      <c r="AD129" s="321"/>
      <c r="AE129" s="322"/>
      <c r="AF129" s="322"/>
      <c r="AG129" s="322"/>
      <c r="AH129" s="323"/>
    </row>
    <row r="130" spans="1:34" s="8" customFormat="1">
      <c r="A130" s="148" t="s">
        <v>66</v>
      </c>
      <c r="B130" s="362" t="s">
        <v>149</v>
      </c>
      <c r="C130" s="363"/>
      <c r="D130" s="364"/>
      <c r="E130" s="129"/>
      <c r="F130" s="93"/>
      <c r="G130" s="94"/>
      <c r="H130" s="123"/>
      <c r="I130" s="118"/>
      <c r="J130" s="129"/>
      <c r="K130" s="93"/>
      <c r="L130" s="94"/>
      <c r="M130" s="123"/>
      <c r="N130" s="118"/>
      <c r="O130" s="129"/>
      <c r="P130" s="93"/>
      <c r="Q130" s="94"/>
      <c r="R130" s="123"/>
      <c r="S130" s="118"/>
      <c r="T130" s="321"/>
      <c r="U130" s="322"/>
      <c r="V130" s="322"/>
      <c r="W130" s="322"/>
      <c r="X130" s="323"/>
      <c r="Y130" s="321"/>
      <c r="Z130" s="322"/>
      <c r="AA130" s="322"/>
      <c r="AB130" s="322"/>
      <c r="AC130" s="323"/>
      <c r="AD130" s="321"/>
      <c r="AE130" s="322"/>
      <c r="AF130" s="322"/>
      <c r="AG130" s="322"/>
      <c r="AH130" s="323"/>
    </row>
    <row r="131" spans="1:34" s="8" customFormat="1" ht="15" customHeight="1">
      <c r="A131" s="146">
        <v>1</v>
      </c>
      <c r="B131" s="333" t="s">
        <v>151</v>
      </c>
      <c r="C131" s="334"/>
      <c r="D131" s="335"/>
      <c r="E131" s="129"/>
      <c r="F131" s="93" t="s">
        <v>12</v>
      </c>
      <c r="G131" s="94">
        <v>1</v>
      </c>
      <c r="H131" s="44">
        <v>50000</v>
      </c>
      <c r="I131" s="118">
        <f t="shared" ref="I131:I134" si="29">H131*G131</f>
        <v>50000</v>
      </c>
      <c r="J131" s="129"/>
      <c r="K131" s="93" t="s">
        <v>12</v>
      </c>
      <c r="L131" s="94">
        <v>1</v>
      </c>
      <c r="M131" s="44">
        <v>30000</v>
      </c>
      <c r="N131" s="118">
        <f t="shared" ref="N131:N134" si="30">M131*L131</f>
        <v>30000</v>
      </c>
      <c r="O131" s="129"/>
      <c r="P131" s="93" t="s">
        <v>12</v>
      </c>
      <c r="Q131" s="94">
        <v>1</v>
      </c>
      <c r="R131" s="44">
        <v>120000</v>
      </c>
      <c r="S131" s="118">
        <f t="shared" ref="S131:S134" si="31">R131*Q131</f>
        <v>120000</v>
      </c>
      <c r="T131" s="321"/>
      <c r="U131" s="322"/>
      <c r="V131" s="322"/>
      <c r="W131" s="322"/>
      <c r="X131" s="323"/>
      <c r="Y131" s="321"/>
      <c r="Z131" s="322"/>
      <c r="AA131" s="322"/>
      <c r="AB131" s="322"/>
      <c r="AC131" s="323"/>
      <c r="AD131" s="321"/>
      <c r="AE131" s="322"/>
      <c r="AF131" s="322"/>
      <c r="AG131" s="322"/>
      <c r="AH131" s="323"/>
    </row>
    <row r="132" spans="1:34" s="8" customFormat="1" ht="15" customHeight="1">
      <c r="A132" s="146">
        <v>2</v>
      </c>
      <c r="B132" s="333" t="s">
        <v>152</v>
      </c>
      <c r="C132" s="334"/>
      <c r="D132" s="335"/>
      <c r="E132" s="129"/>
      <c r="F132" s="93" t="s">
        <v>12</v>
      </c>
      <c r="G132" s="94">
        <v>1</v>
      </c>
      <c r="H132" s="44">
        <v>50000</v>
      </c>
      <c r="I132" s="118">
        <f t="shared" si="29"/>
        <v>50000</v>
      </c>
      <c r="J132" s="129"/>
      <c r="K132" s="93" t="s">
        <v>12</v>
      </c>
      <c r="L132" s="94">
        <v>1</v>
      </c>
      <c r="M132" s="44">
        <v>30000</v>
      </c>
      <c r="N132" s="118">
        <f t="shared" si="30"/>
        <v>30000</v>
      </c>
      <c r="O132" s="129"/>
      <c r="P132" s="93" t="s">
        <v>12</v>
      </c>
      <c r="Q132" s="94">
        <v>1</v>
      </c>
      <c r="R132" s="44">
        <v>120000</v>
      </c>
      <c r="S132" s="118">
        <f t="shared" si="31"/>
        <v>120000</v>
      </c>
      <c r="T132" s="321"/>
      <c r="U132" s="322"/>
      <c r="V132" s="322"/>
      <c r="W132" s="322"/>
      <c r="X132" s="323"/>
      <c r="Y132" s="321"/>
      <c r="Z132" s="322"/>
      <c r="AA132" s="322"/>
      <c r="AB132" s="322"/>
      <c r="AC132" s="323"/>
      <c r="AD132" s="321"/>
      <c r="AE132" s="322"/>
      <c r="AF132" s="322"/>
      <c r="AG132" s="322"/>
      <c r="AH132" s="323"/>
    </row>
    <row r="133" spans="1:34" s="8" customFormat="1" ht="15" customHeight="1">
      <c r="A133" s="146">
        <v>3</v>
      </c>
      <c r="B133" s="333" t="s">
        <v>153</v>
      </c>
      <c r="C133" s="334"/>
      <c r="D133" s="335"/>
      <c r="E133" s="129"/>
      <c r="F133" s="93" t="s">
        <v>12</v>
      </c>
      <c r="G133" s="94">
        <v>1</v>
      </c>
      <c r="H133" s="44">
        <v>50000</v>
      </c>
      <c r="I133" s="118">
        <f t="shared" si="29"/>
        <v>50000</v>
      </c>
      <c r="J133" s="129"/>
      <c r="K133" s="93" t="s">
        <v>12</v>
      </c>
      <c r="L133" s="94">
        <v>1</v>
      </c>
      <c r="M133" s="44">
        <v>30000</v>
      </c>
      <c r="N133" s="118">
        <f t="shared" si="30"/>
        <v>30000</v>
      </c>
      <c r="O133" s="129"/>
      <c r="P133" s="93" t="s">
        <v>12</v>
      </c>
      <c r="Q133" s="94">
        <v>1</v>
      </c>
      <c r="R133" s="44">
        <v>120000</v>
      </c>
      <c r="S133" s="118">
        <f t="shared" si="31"/>
        <v>120000</v>
      </c>
      <c r="T133" s="321"/>
      <c r="U133" s="322"/>
      <c r="V133" s="322"/>
      <c r="W133" s="322"/>
      <c r="X133" s="323"/>
      <c r="Y133" s="321"/>
      <c r="Z133" s="322"/>
      <c r="AA133" s="322"/>
      <c r="AB133" s="322"/>
      <c r="AC133" s="323"/>
      <c r="AD133" s="321"/>
      <c r="AE133" s="322"/>
      <c r="AF133" s="322"/>
      <c r="AG133" s="322"/>
      <c r="AH133" s="323"/>
    </row>
    <row r="134" spans="1:34" s="8" customFormat="1" ht="15" customHeight="1">
      <c r="A134" s="146">
        <v>4</v>
      </c>
      <c r="B134" s="333" t="s">
        <v>150</v>
      </c>
      <c r="C134" s="334"/>
      <c r="D134" s="335"/>
      <c r="E134" s="129"/>
      <c r="F134" s="93" t="s">
        <v>12</v>
      </c>
      <c r="G134" s="94">
        <v>1</v>
      </c>
      <c r="H134" s="44">
        <v>50000</v>
      </c>
      <c r="I134" s="118">
        <f t="shared" si="29"/>
        <v>50000</v>
      </c>
      <c r="J134" s="129"/>
      <c r="K134" s="93" t="s">
        <v>12</v>
      </c>
      <c r="L134" s="94">
        <v>1</v>
      </c>
      <c r="M134" s="44">
        <v>30000</v>
      </c>
      <c r="N134" s="118">
        <f t="shared" si="30"/>
        <v>30000</v>
      </c>
      <c r="O134" s="129"/>
      <c r="P134" s="93" t="s">
        <v>12</v>
      </c>
      <c r="Q134" s="94">
        <v>1</v>
      </c>
      <c r="R134" s="44">
        <v>120000</v>
      </c>
      <c r="S134" s="118">
        <f t="shared" si="31"/>
        <v>120000</v>
      </c>
      <c r="T134" s="321"/>
      <c r="U134" s="322"/>
      <c r="V134" s="322"/>
      <c r="W134" s="322"/>
      <c r="X134" s="323"/>
      <c r="Y134" s="321"/>
      <c r="Z134" s="322"/>
      <c r="AA134" s="322"/>
      <c r="AB134" s="322"/>
      <c r="AC134" s="323"/>
      <c r="AD134" s="321"/>
      <c r="AE134" s="322"/>
      <c r="AF134" s="322"/>
      <c r="AG134" s="322"/>
      <c r="AH134" s="323"/>
    </row>
    <row r="135" spans="1:34" s="8" customFormat="1" ht="15" customHeight="1">
      <c r="A135" s="146"/>
      <c r="B135" s="365" t="s">
        <v>47</v>
      </c>
      <c r="C135" s="366"/>
      <c r="D135" s="367"/>
      <c r="E135" s="129"/>
      <c r="F135" s="93"/>
      <c r="G135" s="94"/>
      <c r="H135" s="123"/>
      <c r="I135" s="119">
        <f>SUM(I131:I134)</f>
        <v>200000</v>
      </c>
      <c r="J135" s="129"/>
      <c r="K135" s="93"/>
      <c r="L135" s="94"/>
      <c r="M135" s="123"/>
      <c r="N135" s="119">
        <f>SUM(N131:N134)</f>
        <v>120000</v>
      </c>
      <c r="O135" s="129"/>
      <c r="P135" s="93"/>
      <c r="Q135" s="94"/>
      <c r="R135" s="123"/>
      <c r="S135" s="119">
        <f>SUM(S131:S134)</f>
        <v>480000</v>
      </c>
      <c r="T135" s="321"/>
      <c r="U135" s="322"/>
      <c r="V135" s="322"/>
      <c r="W135" s="322"/>
      <c r="X135" s="323"/>
      <c r="Y135" s="321"/>
      <c r="Z135" s="322"/>
      <c r="AA135" s="322"/>
      <c r="AB135" s="322"/>
      <c r="AC135" s="323"/>
      <c r="AD135" s="321"/>
      <c r="AE135" s="322"/>
      <c r="AF135" s="322"/>
      <c r="AG135" s="322"/>
      <c r="AH135" s="323"/>
    </row>
    <row r="136" spans="1:34" s="8" customFormat="1" ht="15" customHeight="1">
      <c r="A136" s="147"/>
      <c r="B136" s="236"/>
      <c r="C136" s="237"/>
      <c r="D136" s="238"/>
      <c r="E136" s="129"/>
      <c r="F136" s="93"/>
      <c r="G136" s="94"/>
      <c r="H136" s="123"/>
      <c r="I136" s="118"/>
      <c r="J136" s="129"/>
      <c r="K136" s="93"/>
      <c r="L136" s="94"/>
      <c r="M136" s="123"/>
      <c r="N136" s="118"/>
      <c r="O136" s="129"/>
      <c r="P136" s="93"/>
      <c r="Q136" s="94"/>
      <c r="R136" s="123"/>
      <c r="S136" s="118"/>
      <c r="T136" s="321"/>
      <c r="U136" s="322"/>
      <c r="V136" s="322"/>
      <c r="W136" s="322"/>
      <c r="X136" s="323"/>
      <c r="Y136" s="321"/>
      <c r="Z136" s="322"/>
      <c r="AA136" s="322"/>
      <c r="AB136" s="322"/>
      <c r="AC136" s="323"/>
      <c r="AD136" s="321"/>
      <c r="AE136" s="322"/>
      <c r="AF136" s="322"/>
      <c r="AG136" s="322"/>
      <c r="AH136" s="323"/>
    </row>
    <row r="137" spans="1:34" s="8" customFormat="1" ht="15" customHeight="1">
      <c r="A137" s="149" t="s">
        <v>67</v>
      </c>
      <c r="B137" s="360" t="s">
        <v>179</v>
      </c>
      <c r="C137" s="337"/>
      <c r="D137" s="338"/>
      <c r="E137" s="130"/>
      <c r="F137" s="95"/>
      <c r="G137" s="96"/>
      <c r="H137" s="112"/>
      <c r="I137" s="109"/>
      <c r="J137" s="130"/>
      <c r="K137" s="95"/>
      <c r="L137" s="96"/>
      <c r="M137" s="112"/>
      <c r="N137" s="109"/>
      <c r="O137" s="130"/>
      <c r="P137" s="95"/>
      <c r="Q137" s="96"/>
      <c r="R137" s="112"/>
      <c r="S137" s="109"/>
      <c r="T137" s="321"/>
      <c r="U137" s="322"/>
      <c r="V137" s="322"/>
      <c r="W137" s="322"/>
      <c r="X137" s="323"/>
      <c r="Y137" s="321"/>
      <c r="Z137" s="322"/>
      <c r="AA137" s="322"/>
      <c r="AB137" s="322"/>
      <c r="AC137" s="323"/>
      <c r="AD137" s="321"/>
      <c r="AE137" s="322"/>
      <c r="AF137" s="322"/>
      <c r="AG137" s="322"/>
      <c r="AH137" s="323"/>
    </row>
    <row r="138" spans="1:34" s="8" customFormat="1" ht="15" customHeight="1">
      <c r="A138" s="146">
        <v>1</v>
      </c>
      <c r="B138" s="361" t="s">
        <v>48</v>
      </c>
      <c r="C138" s="337"/>
      <c r="D138" s="338"/>
      <c r="E138" s="131"/>
      <c r="F138" s="97" t="s">
        <v>43</v>
      </c>
      <c r="G138" s="98">
        <v>1200</v>
      </c>
      <c r="H138" s="113">
        <v>95</v>
      </c>
      <c r="I138" s="109">
        <f t="shared" ref="I138:I147" si="32">G138*H138</f>
        <v>114000</v>
      </c>
      <c r="J138" s="131"/>
      <c r="K138" s="97" t="s">
        <v>43</v>
      </c>
      <c r="L138" s="98">
        <v>500</v>
      </c>
      <c r="M138" s="113">
        <v>54</v>
      </c>
      <c r="N138" s="109">
        <f t="shared" ref="N138:N147" si="33">L138*M138</f>
        <v>27000</v>
      </c>
      <c r="O138" s="131"/>
      <c r="P138" s="97" t="s">
        <v>43</v>
      </c>
      <c r="Q138" s="98">
        <v>3000</v>
      </c>
      <c r="R138" s="113">
        <v>36</v>
      </c>
      <c r="S138" s="109">
        <f t="shared" ref="S138:S147" si="34">Q138*R138</f>
        <v>108000</v>
      </c>
      <c r="T138" s="321"/>
      <c r="U138" s="322"/>
      <c r="V138" s="322"/>
      <c r="W138" s="322"/>
      <c r="X138" s="323"/>
      <c r="Y138" s="321"/>
      <c r="Z138" s="322"/>
      <c r="AA138" s="322"/>
      <c r="AB138" s="322"/>
      <c r="AC138" s="323"/>
      <c r="AD138" s="321"/>
      <c r="AE138" s="322"/>
      <c r="AF138" s="322"/>
      <c r="AG138" s="322"/>
      <c r="AH138" s="323"/>
    </row>
    <row r="139" spans="1:34" s="8" customFormat="1" ht="15" customHeight="1">
      <c r="A139" s="146">
        <v>2</v>
      </c>
      <c r="B139" s="361" t="s">
        <v>49</v>
      </c>
      <c r="C139" s="337"/>
      <c r="D139" s="338"/>
      <c r="E139" s="131"/>
      <c r="F139" s="97" t="s">
        <v>43</v>
      </c>
      <c r="G139" s="98">
        <v>50</v>
      </c>
      <c r="H139" s="113">
        <v>95</v>
      </c>
      <c r="I139" s="109">
        <f t="shared" si="32"/>
        <v>4750</v>
      </c>
      <c r="J139" s="131"/>
      <c r="K139" s="97" t="s">
        <v>43</v>
      </c>
      <c r="L139" s="98">
        <v>25</v>
      </c>
      <c r="M139" s="113">
        <v>54</v>
      </c>
      <c r="N139" s="109">
        <f t="shared" si="33"/>
        <v>1350</v>
      </c>
      <c r="O139" s="131"/>
      <c r="P139" s="97" t="s">
        <v>43</v>
      </c>
      <c r="Q139" s="98">
        <v>200</v>
      </c>
      <c r="R139" s="113">
        <v>60</v>
      </c>
      <c r="S139" s="109">
        <f t="shared" si="34"/>
        <v>12000</v>
      </c>
      <c r="T139" s="321"/>
      <c r="U139" s="322"/>
      <c r="V139" s="322"/>
      <c r="W139" s="322"/>
      <c r="X139" s="323"/>
      <c r="Y139" s="321"/>
      <c r="Z139" s="322"/>
      <c r="AA139" s="322"/>
      <c r="AB139" s="322"/>
      <c r="AC139" s="323"/>
      <c r="AD139" s="321"/>
      <c r="AE139" s="322"/>
      <c r="AF139" s="322"/>
      <c r="AG139" s="322"/>
      <c r="AH139" s="323"/>
    </row>
    <row r="140" spans="1:34" s="8" customFormat="1" ht="15" customHeight="1">
      <c r="A140" s="146">
        <v>3</v>
      </c>
      <c r="B140" s="361" t="s">
        <v>73</v>
      </c>
      <c r="C140" s="337"/>
      <c r="D140" s="338"/>
      <c r="E140" s="131"/>
      <c r="F140" s="97" t="s">
        <v>43</v>
      </c>
      <c r="G140" s="98">
        <v>120</v>
      </c>
      <c r="H140" s="113">
        <v>150</v>
      </c>
      <c r="I140" s="109">
        <f t="shared" si="32"/>
        <v>18000</v>
      </c>
      <c r="J140" s="131"/>
      <c r="K140" s="97" t="s">
        <v>43</v>
      </c>
      <c r="L140" s="98">
        <v>40</v>
      </c>
      <c r="M140" s="113">
        <v>120</v>
      </c>
      <c r="N140" s="109">
        <f t="shared" si="33"/>
        <v>4800</v>
      </c>
      <c r="O140" s="131"/>
      <c r="P140" s="97" t="s">
        <v>43</v>
      </c>
      <c r="Q140" s="98">
        <v>50</v>
      </c>
      <c r="R140" s="113">
        <v>160</v>
      </c>
      <c r="S140" s="109">
        <f t="shared" si="34"/>
        <v>8000</v>
      </c>
      <c r="T140" s="321"/>
      <c r="U140" s="322"/>
      <c r="V140" s="322"/>
      <c r="W140" s="322"/>
      <c r="X140" s="323"/>
      <c r="Y140" s="321"/>
      <c r="Z140" s="322"/>
      <c r="AA140" s="322"/>
      <c r="AB140" s="322"/>
      <c r="AC140" s="323"/>
      <c r="AD140" s="321"/>
      <c r="AE140" s="322"/>
      <c r="AF140" s="322"/>
      <c r="AG140" s="322"/>
      <c r="AH140" s="323"/>
    </row>
    <row r="141" spans="1:34" s="8" customFormat="1" ht="15" customHeight="1">
      <c r="A141" s="146">
        <v>4</v>
      </c>
      <c r="B141" s="361" t="s">
        <v>86</v>
      </c>
      <c r="C141" s="337"/>
      <c r="D141" s="338"/>
      <c r="E141" s="131"/>
      <c r="F141" s="99" t="s">
        <v>42</v>
      </c>
      <c r="G141" s="100">
        <v>100</v>
      </c>
      <c r="H141" s="108">
        <v>720</v>
      </c>
      <c r="I141" s="109">
        <f t="shared" si="32"/>
        <v>72000</v>
      </c>
      <c r="J141" s="131"/>
      <c r="K141" s="99" t="s">
        <v>42</v>
      </c>
      <c r="L141" s="100">
        <v>35</v>
      </c>
      <c r="M141" s="108">
        <v>2580</v>
      </c>
      <c r="N141" s="109">
        <f t="shared" si="33"/>
        <v>90300</v>
      </c>
      <c r="O141" s="131"/>
      <c r="P141" s="99" t="s">
        <v>42</v>
      </c>
      <c r="Q141" s="100">
        <v>30</v>
      </c>
      <c r="R141" s="108">
        <v>1235</v>
      </c>
      <c r="S141" s="109">
        <f t="shared" si="34"/>
        <v>37050</v>
      </c>
      <c r="T141" s="321"/>
      <c r="U141" s="322"/>
      <c r="V141" s="322"/>
      <c r="W141" s="322"/>
      <c r="X141" s="323"/>
      <c r="Y141" s="321"/>
      <c r="Z141" s="322"/>
      <c r="AA141" s="322"/>
      <c r="AB141" s="322"/>
      <c r="AC141" s="323"/>
      <c r="AD141" s="321"/>
      <c r="AE141" s="322"/>
      <c r="AF141" s="322"/>
      <c r="AG141" s="322"/>
      <c r="AH141" s="323"/>
    </row>
    <row r="142" spans="1:34" s="8" customFormat="1" ht="15" customHeight="1">
      <c r="A142" s="146">
        <v>5</v>
      </c>
      <c r="B142" s="361" t="s">
        <v>87</v>
      </c>
      <c r="C142" s="337"/>
      <c r="D142" s="338"/>
      <c r="E142" s="131"/>
      <c r="F142" s="97" t="s">
        <v>88</v>
      </c>
      <c r="G142" s="98">
        <v>10</v>
      </c>
      <c r="H142" s="113">
        <v>1150</v>
      </c>
      <c r="I142" s="109">
        <f t="shared" si="32"/>
        <v>11500</v>
      </c>
      <c r="J142" s="131"/>
      <c r="K142" s="97" t="s">
        <v>88</v>
      </c>
      <c r="L142" s="98">
        <v>12</v>
      </c>
      <c r="M142" s="113">
        <v>780</v>
      </c>
      <c r="N142" s="109">
        <f t="shared" si="33"/>
        <v>9360</v>
      </c>
      <c r="O142" s="131"/>
      <c r="P142" s="97" t="s">
        <v>88</v>
      </c>
      <c r="Q142" s="98">
        <v>5</v>
      </c>
      <c r="R142" s="113">
        <v>975</v>
      </c>
      <c r="S142" s="109">
        <f t="shared" si="34"/>
        <v>4875</v>
      </c>
      <c r="T142" s="321"/>
      <c r="U142" s="322"/>
      <c r="V142" s="322"/>
      <c r="W142" s="322"/>
      <c r="X142" s="323"/>
      <c r="Y142" s="321"/>
      <c r="Z142" s="322"/>
      <c r="AA142" s="322"/>
      <c r="AB142" s="322"/>
      <c r="AC142" s="323"/>
      <c r="AD142" s="321"/>
      <c r="AE142" s="322"/>
      <c r="AF142" s="322"/>
      <c r="AG142" s="322"/>
      <c r="AH142" s="323"/>
    </row>
    <row r="143" spans="1:34" s="8" customFormat="1" ht="15" customHeight="1">
      <c r="A143" s="146">
        <v>6</v>
      </c>
      <c r="B143" s="361" t="s">
        <v>83</v>
      </c>
      <c r="C143" s="389"/>
      <c r="D143" s="390"/>
      <c r="E143" s="131"/>
      <c r="F143" s="97" t="s">
        <v>50</v>
      </c>
      <c r="G143" s="101">
        <v>150</v>
      </c>
      <c r="H143" s="113">
        <v>3000</v>
      </c>
      <c r="I143" s="109">
        <f t="shared" si="32"/>
        <v>450000</v>
      </c>
      <c r="J143" s="131"/>
      <c r="K143" s="97" t="s">
        <v>50</v>
      </c>
      <c r="L143" s="101">
        <v>98</v>
      </c>
      <c r="M143" s="113">
        <v>4440</v>
      </c>
      <c r="N143" s="109">
        <f t="shared" si="33"/>
        <v>435120</v>
      </c>
      <c r="O143" s="131"/>
      <c r="P143" s="97" t="s">
        <v>50</v>
      </c>
      <c r="Q143" s="477">
        <v>150</v>
      </c>
      <c r="R143" s="113">
        <v>13650</v>
      </c>
      <c r="S143" s="109">
        <f t="shared" si="34"/>
        <v>2047500</v>
      </c>
      <c r="T143" s="321"/>
      <c r="U143" s="322"/>
      <c r="V143" s="322"/>
      <c r="W143" s="322"/>
      <c r="X143" s="323"/>
      <c r="Y143" s="321"/>
      <c r="Z143" s="322"/>
      <c r="AA143" s="322"/>
      <c r="AB143" s="322"/>
      <c r="AC143" s="323"/>
      <c r="AD143" s="321"/>
      <c r="AE143" s="322"/>
      <c r="AF143" s="322"/>
      <c r="AG143" s="322"/>
      <c r="AH143" s="323"/>
    </row>
    <row r="144" spans="1:34" s="8" customFormat="1" ht="15" customHeight="1">
      <c r="A144" s="146">
        <v>7</v>
      </c>
      <c r="B144" s="397" t="s">
        <v>97</v>
      </c>
      <c r="C144" s="337"/>
      <c r="D144" s="337"/>
      <c r="E144" s="131"/>
      <c r="F144" s="97" t="s">
        <v>43</v>
      </c>
      <c r="G144" s="101">
        <v>10</v>
      </c>
      <c r="H144" s="113">
        <v>336</v>
      </c>
      <c r="I144" s="109">
        <f t="shared" si="32"/>
        <v>3360</v>
      </c>
      <c r="J144" s="131"/>
      <c r="K144" s="97" t="s">
        <v>43</v>
      </c>
      <c r="L144" s="101">
        <v>20</v>
      </c>
      <c r="M144" s="113">
        <v>180</v>
      </c>
      <c r="N144" s="109">
        <f t="shared" si="33"/>
        <v>3600</v>
      </c>
      <c r="O144" s="131"/>
      <c r="P144" s="97" t="s">
        <v>43</v>
      </c>
      <c r="Q144" s="101">
        <v>500</v>
      </c>
      <c r="R144" s="113">
        <v>75</v>
      </c>
      <c r="S144" s="109">
        <f t="shared" si="34"/>
        <v>37500</v>
      </c>
      <c r="T144" s="321"/>
      <c r="U144" s="322"/>
      <c r="V144" s="322"/>
      <c r="W144" s="322"/>
      <c r="X144" s="323"/>
      <c r="Y144" s="321"/>
      <c r="Z144" s="322"/>
      <c r="AA144" s="322"/>
      <c r="AB144" s="322"/>
      <c r="AC144" s="323"/>
      <c r="AD144" s="321"/>
      <c r="AE144" s="322"/>
      <c r="AF144" s="322"/>
      <c r="AG144" s="322"/>
      <c r="AH144" s="323"/>
    </row>
    <row r="145" spans="1:34" s="8" customFormat="1" ht="15" customHeight="1">
      <c r="A145" s="146">
        <v>8</v>
      </c>
      <c r="B145" s="397" t="s">
        <v>98</v>
      </c>
      <c r="C145" s="337"/>
      <c r="D145" s="337"/>
      <c r="E145" s="131"/>
      <c r="F145" s="97" t="s">
        <v>43</v>
      </c>
      <c r="G145" s="101">
        <v>10</v>
      </c>
      <c r="H145" s="113">
        <v>336</v>
      </c>
      <c r="I145" s="109">
        <f t="shared" si="32"/>
        <v>3360</v>
      </c>
      <c r="J145" s="131"/>
      <c r="K145" s="97" t="s">
        <v>43</v>
      </c>
      <c r="L145" s="101">
        <v>6</v>
      </c>
      <c r="M145" s="113">
        <v>3600</v>
      </c>
      <c r="N145" s="109">
        <f t="shared" si="33"/>
        <v>21600</v>
      </c>
      <c r="O145" s="131"/>
      <c r="P145" s="97" t="s">
        <v>43</v>
      </c>
      <c r="Q145" s="101">
        <v>0</v>
      </c>
      <c r="R145" s="113">
        <v>58</v>
      </c>
      <c r="S145" s="109">
        <f t="shared" si="34"/>
        <v>0</v>
      </c>
      <c r="T145" s="321"/>
      <c r="U145" s="322"/>
      <c r="V145" s="322"/>
      <c r="W145" s="322"/>
      <c r="X145" s="323"/>
      <c r="Y145" s="321"/>
      <c r="Z145" s="322"/>
      <c r="AA145" s="322"/>
      <c r="AB145" s="322"/>
      <c r="AC145" s="323"/>
      <c r="AD145" s="321"/>
      <c r="AE145" s="322"/>
      <c r="AF145" s="322"/>
      <c r="AG145" s="322"/>
      <c r="AH145" s="323"/>
    </row>
    <row r="146" spans="1:34" s="8" customFormat="1" ht="15" customHeight="1">
      <c r="A146" s="146">
        <v>9</v>
      </c>
      <c r="B146" s="397" t="s">
        <v>99</v>
      </c>
      <c r="C146" s="337"/>
      <c r="D146" s="337"/>
      <c r="E146" s="131"/>
      <c r="F146" s="97" t="s">
        <v>43</v>
      </c>
      <c r="G146" s="101">
        <v>10</v>
      </c>
      <c r="H146" s="113">
        <v>600</v>
      </c>
      <c r="I146" s="109">
        <f t="shared" si="32"/>
        <v>6000</v>
      </c>
      <c r="J146" s="131"/>
      <c r="K146" s="97" t="s">
        <v>43</v>
      </c>
      <c r="L146" s="101">
        <v>6</v>
      </c>
      <c r="M146" s="113">
        <v>2400</v>
      </c>
      <c r="N146" s="109">
        <f t="shared" si="33"/>
        <v>14400</v>
      </c>
      <c r="O146" s="131"/>
      <c r="P146" s="97" t="s">
        <v>43</v>
      </c>
      <c r="Q146" s="101">
        <v>50</v>
      </c>
      <c r="R146" s="113">
        <v>364</v>
      </c>
      <c r="S146" s="109">
        <f t="shared" si="34"/>
        <v>18200</v>
      </c>
      <c r="T146" s="321"/>
      <c r="U146" s="322"/>
      <c r="V146" s="322"/>
      <c r="W146" s="322"/>
      <c r="X146" s="323"/>
      <c r="Y146" s="321"/>
      <c r="Z146" s="322"/>
      <c r="AA146" s="322"/>
      <c r="AB146" s="322"/>
      <c r="AC146" s="323"/>
      <c r="AD146" s="321"/>
      <c r="AE146" s="322"/>
      <c r="AF146" s="322"/>
      <c r="AG146" s="322"/>
      <c r="AH146" s="323"/>
    </row>
    <row r="147" spans="1:34" s="8" customFormat="1" ht="15" customHeight="1">
      <c r="A147" s="146">
        <v>10</v>
      </c>
      <c r="B147" s="336" t="s">
        <v>61</v>
      </c>
      <c r="C147" s="337"/>
      <c r="D147" s="338"/>
      <c r="E147" s="131"/>
      <c r="F147" s="97" t="s">
        <v>12</v>
      </c>
      <c r="G147" s="101">
        <v>1</v>
      </c>
      <c r="H147" s="113">
        <v>20000</v>
      </c>
      <c r="I147" s="109">
        <f t="shared" si="32"/>
        <v>20000</v>
      </c>
      <c r="J147" s="131"/>
      <c r="K147" s="97" t="s">
        <v>12</v>
      </c>
      <c r="L147" s="101">
        <v>1</v>
      </c>
      <c r="M147" s="113">
        <v>60000</v>
      </c>
      <c r="N147" s="109">
        <f t="shared" si="33"/>
        <v>60000</v>
      </c>
      <c r="O147" s="131"/>
      <c r="P147" s="97" t="s">
        <v>12</v>
      </c>
      <c r="Q147" s="101">
        <v>1</v>
      </c>
      <c r="R147" s="113">
        <v>150000</v>
      </c>
      <c r="S147" s="109">
        <f t="shared" si="34"/>
        <v>150000</v>
      </c>
      <c r="T147" s="321"/>
      <c r="U147" s="322"/>
      <c r="V147" s="322"/>
      <c r="W147" s="322"/>
      <c r="X147" s="323"/>
      <c r="Y147" s="321"/>
      <c r="Z147" s="322"/>
      <c r="AA147" s="322"/>
      <c r="AB147" s="322"/>
      <c r="AC147" s="323"/>
      <c r="AD147" s="321"/>
      <c r="AE147" s="322"/>
      <c r="AF147" s="322"/>
      <c r="AG147" s="322"/>
      <c r="AH147" s="323"/>
    </row>
    <row r="148" spans="1:34" s="8" customFormat="1" ht="15" customHeight="1">
      <c r="A148" s="146"/>
      <c r="B148" s="239"/>
      <c r="C148" s="234"/>
      <c r="D148" s="235"/>
      <c r="E148" s="131"/>
      <c r="F148" s="97"/>
      <c r="G148" s="224"/>
      <c r="H148" s="113"/>
      <c r="I148" s="109"/>
      <c r="J148" s="131"/>
      <c r="K148" s="97"/>
      <c r="L148" s="224"/>
      <c r="M148" s="113"/>
      <c r="N148" s="109"/>
      <c r="O148" s="131"/>
      <c r="P148" s="97"/>
      <c r="Q148" s="224"/>
      <c r="R148" s="113"/>
      <c r="S148" s="109"/>
      <c r="T148" s="321"/>
      <c r="U148" s="322"/>
      <c r="V148" s="322"/>
      <c r="W148" s="322"/>
      <c r="X148" s="323"/>
      <c r="Y148" s="321"/>
      <c r="Z148" s="322"/>
      <c r="AA148" s="322"/>
      <c r="AB148" s="322"/>
      <c r="AC148" s="323"/>
      <c r="AD148" s="321"/>
      <c r="AE148" s="322"/>
      <c r="AF148" s="322"/>
      <c r="AG148" s="322"/>
      <c r="AH148" s="323"/>
    </row>
    <row r="149" spans="1:34" s="8" customFormat="1" ht="15" customHeight="1">
      <c r="A149" s="149"/>
      <c r="B149" s="360" t="s">
        <v>180</v>
      </c>
      <c r="C149" s="337"/>
      <c r="D149" s="338"/>
      <c r="E149" s="130"/>
      <c r="F149" s="95"/>
      <c r="G149" s="96"/>
      <c r="H149" s="112"/>
      <c r="I149" s="109"/>
      <c r="J149" s="130"/>
      <c r="K149" s="95"/>
      <c r="L149" s="96"/>
      <c r="M149" s="112"/>
      <c r="N149" s="109"/>
      <c r="O149" s="130"/>
      <c r="P149" s="95"/>
      <c r="Q149" s="96"/>
      <c r="R149" s="112"/>
      <c r="S149" s="109"/>
      <c r="T149" s="321"/>
      <c r="U149" s="322"/>
      <c r="V149" s="322"/>
      <c r="W149" s="322"/>
      <c r="X149" s="323"/>
      <c r="Y149" s="321"/>
      <c r="Z149" s="322"/>
      <c r="AA149" s="322"/>
      <c r="AB149" s="322"/>
      <c r="AC149" s="323"/>
      <c r="AD149" s="321"/>
      <c r="AE149" s="322"/>
      <c r="AF149" s="322"/>
      <c r="AG149" s="322"/>
      <c r="AH149" s="323"/>
    </row>
    <row r="150" spans="1:34" s="8" customFormat="1" ht="15" customHeight="1">
      <c r="A150" s="146">
        <v>1</v>
      </c>
      <c r="B150" s="361" t="s">
        <v>181</v>
      </c>
      <c r="C150" s="337"/>
      <c r="D150" s="338"/>
      <c r="E150" s="131"/>
      <c r="F150" s="97" t="s">
        <v>43</v>
      </c>
      <c r="G150" s="98">
        <v>2</v>
      </c>
      <c r="H150" s="113">
        <v>50</v>
      </c>
      <c r="I150" s="109">
        <f t="shared" ref="I150:I152" si="35">G150*H150</f>
        <v>100</v>
      </c>
      <c r="J150" s="131"/>
      <c r="K150" s="97" t="s">
        <v>43</v>
      </c>
      <c r="L150" s="98">
        <v>10</v>
      </c>
      <c r="M150" s="113">
        <v>60</v>
      </c>
      <c r="N150" s="109">
        <f t="shared" ref="N150:N152" si="36">L150*M150</f>
        <v>600</v>
      </c>
      <c r="O150" s="131"/>
      <c r="P150" s="97" t="s">
        <v>43</v>
      </c>
      <c r="Q150" s="98">
        <v>20</v>
      </c>
      <c r="R150" s="113">
        <v>60</v>
      </c>
      <c r="S150" s="109">
        <f t="shared" ref="S150:S152" si="37">Q150*R150</f>
        <v>1200</v>
      </c>
      <c r="T150" s="321"/>
      <c r="U150" s="322"/>
      <c r="V150" s="322"/>
      <c r="W150" s="322"/>
      <c r="X150" s="323"/>
      <c r="Y150" s="321"/>
      <c r="Z150" s="322"/>
      <c r="AA150" s="322"/>
      <c r="AB150" s="322"/>
      <c r="AC150" s="323"/>
      <c r="AD150" s="321"/>
      <c r="AE150" s="322"/>
      <c r="AF150" s="322"/>
      <c r="AG150" s="322"/>
      <c r="AH150" s="323"/>
    </row>
    <row r="151" spans="1:34" s="8" customFormat="1" ht="15" customHeight="1">
      <c r="A151" s="146">
        <v>2</v>
      </c>
      <c r="B151" s="361" t="s">
        <v>182</v>
      </c>
      <c r="C151" s="337"/>
      <c r="D151" s="338"/>
      <c r="E151" s="131"/>
      <c r="F151" s="97" t="s">
        <v>43</v>
      </c>
      <c r="G151" s="98">
        <v>2</v>
      </c>
      <c r="H151" s="113">
        <v>80</v>
      </c>
      <c r="I151" s="109">
        <f t="shared" si="35"/>
        <v>160</v>
      </c>
      <c r="J151" s="131"/>
      <c r="K151" s="97" t="s">
        <v>43</v>
      </c>
      <c r="L151" s="98">
        <v>6</v>
      </c>
      <c r="M151" s="113">
        <v>144</v>
      </c>
      <c r="N151" s="109">
        <f t="shared" si="36"/>
        <v>864</v>
      </c>
      <c r="O151" s="131"/>
      <c r="P151" s="97" t="s">
        <v>43</v>
      </c>
      <c r="Q151" s="98">
        <v>30</v>
      </c>
      <c r="R151" s="113">
        <v>50</v>
      </c>
      <c r="S151" s="109">
        <f t="shared" si="37"/>
        <v>1500</v>
      </c>
      <c r="T151" s="321"/>
      <c r="U151" s="322"/>
      <c r="V151" s="322"/>
      <c r="W151" s="322"/>
      <c r="X151" s="323"/>
      <c r="Y151" s="321"/>
      <c r="Z151" s="322"/>
      <c r="AA151" s="322"/>
      <c r="AB151" s="322"/>
      <c r="AC151" s="323"/>
      <c r="AD151" s="321"/>
      <c r="AE151" s="322"/>
      <c r="AF151" s="322"/>
      <c r="AG151" s="322"/>
      <c r="AH151" s="323"/>
    </row>
    <row r="152" spans="1:34" s="8" customFormat="1" ht="15" customHeight="1">
      <c r="A152" s="146">
        <v>3</v>
      </c>
      <c r="B152" s="361" t="s">
        <v>183</v>
      </c>
      <c r="C152" s="337"/>
      <c r="D152" s="338"/>
      <c r="E152" s="131"/>
      <c r="F152" s="97" t="s">
        <v>184</v>
      </c>
      <c r="G152" s="98">
        <v>1</v>
      </c>
      <c r="H152" s="222">
        <v>350</v>
      </c>
      <c r="I152" s="109">
        <f t="shared" si="35"/>
        <v>350</v>
      </c>
      <c r="J152" s="131"/>
      <c r="K152" s="97" t="s">
        <v>184</v>
      </c>
      <c r="L152" s="98">
        <v>2</v>
      </c>
      <c r="M152" s="113">
        <v>540</v>
      </c>
      <c r="N152" s="109">
        <f t="shared" si="36"/>
        <v>1080</v>
      </c>
      <c r="O152" s="131"/>
      <c r="P152" s="97" t="s">
        <v>184</v>
      </c>
      <c r="Q152" s="98">
        <v>40</v>
      </c>
      <c r="R152" s="113">
        <v>200</v>
      </c>
      <c r="S152" s="109">
        <f t="shared" si="37"/>
        <v>8000</v>
      </c>
      <c r="T152" s="321"/>
      <c r="U152" s="322"/>
      <c r="V152" s="322"/>
      <c r="W152" s="322"/>
      <c r="X152" s="323"/>
      <c r="Y152" s="321"/>
      <c r="Z152" s="322"/>
      <c r="AA152" s="322"/>
      <c r="AB152" s="322"/>
      <c r="AC152" s="323"/>
      <c r="AD152" s="321"/>
      <c r="AE152" s="322"/>
      <c r="AF152" s="322"/>
      <c r="AG152" s="322"/>
      <c r="AH152" s="323"/>
    </row>
    <row r="153" spans="1:34" s="8" customFormat="1" ht="15" customHeight="1">
      <c r="A153" s="150"/>
      <c r="B153" s="391" t="s">
        <v>47</v>
      </c>
      <c r="C153" s="392"/>
      <c r="D153" s="393"/>
      <c r="E153" s="128"/>
      <c r="F153" s="91"/>
      <c r="G153" s="92"/>
      <c r="H153" s="110"/>
      <c r="I153" s="114">
        <f>SUM(I138:I152)</f>
        <v>703580</v>
      </c>
      <c r="J153" s="128"/>
      <c r="K153" s="91"/>
      <c r="L153" s="92"/>
      <c r="M153" s="110"/>
      <c r="N153" s="114">
        <f>SUM(N138:N152)</f>
        <v>670074</v>
      </c>
      <c r="O153" s="128"/>
      <c r="P153" s="91"/>
      <c r="Q153" s="92"/>
      <c r="R153" s="110"/>
      <c r="S153" s="114">
        <f>SUM(S138:S152)</f>
        <v>2433825</v>
      </c>
      <c r="T153" s="321"/>
      <c r="U153" s="322"/>
      <c r="V153" s="322"/>
      <c r="W153" s="322"/>
      <c r="X153" s="323"/>
      <c r="Y153" s="321"/>
      <c r="Z153" s="322"/>
      <c r="AA153" s="322"/>
      <c r="AB153" s="322"/>
      <c r="AC153" s="323"/>
      <c r="AD153" s="321"/>
      <c r="AE153" s="322"/>
      <c r="AF153" s="322"/>
      <c r="AG153" s="322"/>
      <c r="AH153" s="323"/>
    </row>
    <row r="154" spans="1:34" s="8" customFormat="1" ht="15" customHeight="1">
      <c r="A154" s="150"/>
      <c r="B154" s="391"/>
      <c r="C154" s="395"/>
      <c r="D154" s="396"/>
      <c r="E154" s="128"/>
      <c r="F154" s="95"/>
      <c r="G154" s="96"/>
      <c r="H154" s="112"/>
      <c r="I154" s="115"/>
      <c r="J154" s="128"/>
      <c r="K154" s="95"/>
      <c r="L154" s="96"/>
      <c r="M154" s="112"/>
      <c r="N154" s="115"/>
      <c r="O154" s="128"/>
      <c r="P154" s="95"/>
      <c r="Q154" s="96"/>
      <c r="R154" s="112"/>
      <c r="S154" s="115"/>
      <c r="T154" s="321"/>
      <c r="U154" s="322"/>
      <c r="V154" s="322"/>
      <c r="W154" s="322"/>
      <c r="X154" s="323"/>
      <c r="Y154" s="321"/>
      <c r="Z154" s="322"/>
      <c r="AA154" s="322"/>
      <c r="AB154" s="322"/>
      <c r="AC154" s="323"/>
      <c r="AD154" s="321"/>
      <c r="AE154" s="322"/>
      <c r="AF154" s="322"/>
      <c r="AG154" s="322"/>
      <c r="AH154" s="323"/>
    </row>
    <row r="155" spans="1:34" s="8" customFormat="1" ht="15" customHeight="1">
      <c r="A155" s="149" t="s">
        <v>95</v>
      </c>
      <c r="B155" s="360" t="s">
        <v>144</v>
      </c>
      <c r="C155" s="337"/>
      <c r="D155" s="338"/>
      <c r="E155" s="130"/>
      <c r="F155" s="97"/>
      <c r="G155" s="96"/>
      <c r="H155" s="112"/>
      <c r="I155" s="109"/>
      <c r="J155" s="130"/>
      <c r="K155" s="97"/>
      <c r="L155" s="96"/>
      <c r="M155" s="112"/>
      <c r="N155" s="109"/>
      <c r="O155" s="130"/>
      <c r="P155" s="97"/>
      <c r="Q155" s="96"/>
      <c r="R155" s="112"/>
      <c r="S155" s="109"/>
      <c r="T155" s="321"/>
      <c r="U155" s="322"/>
      <c r="V155" s="322"/>
      <c r="W155" s="322"/>
      <c r="X155" s="323"/>
      <c r="Y155" s="321"/>
      <c r="Z155" s="322"/>
      <c r="AA155" s="322"/>
      <c r="AB155" s="322"/>
      <c r="AC155" s="323"/>
      <c r="AD155" s="321"/>
      <c r="AE155" s="322"/>
      <c r="AF155" s="322"/>
      <c r="AG155" s="322"/>
      <c r="AH155" s="323"/>
    </row>
    <row r="156" spans="1:34" s="8" customFormat="1" ht="15" customHeight="1">
      <c r="A156" s="146"/>
      <c r="B156" s="336" t="s">
        <v>92</v>
      </c>
      <c r="C156" s="337"/>
      <c r="D156" s="338"/>
      <c r="E156" s="184">
        <v>1</v>
      </c>
      <c r="F156" s="97" t="s">
        <v>10</v>
      </c>
      <c r="G156" s="185">
        <v>70</v>
      </c>
      <c r="H156" s="113">
        <v>2010</v>
      </c>
      <c r="I156" s="109">
        <f t="shared" ref="I156:I160" si="38">H156*G156*E156</f>
        <v>140700</v>
      </c>
      <c r="J156" s="184">
        <v>1</v>
      </c>
      <c r="K156" s="97" t="s">
        <v>10</v>
      </c>
      <c r="L156" s="185">
        <v>75</v>
      </c>
      <c r="M156" s="113">
        <v>2250</v>
      </c>
      <c r="N156" s="109">
        <f t="shared" ref="N156:N160" si="39">M156*L156*J156</f>
        <v>168750</v>
      </c>
      <c r="O156" s="184">
        <v>1</v>
      </c>
      <c r="P156" s="97" t="s">
        <v>10</v>
      </c>
      <c r="Q156" s="478">
        <v>75</v>
      </c>
      <c r="R156" s="113">
        <v>1700</v>
      </c>
      <c r="S156" s="109">
        <f t="shared" ref="S156:S160" si="40">R156*Q156*O156</f>
        <v>127500</v>
      </c>
      <c r="T156" s="321"/>
      <c r="U156" s="322"/>
      <c r="V156" s="322"/>
      <c r="W156" s="322"/>
      <c r="X156" s="323"/>
      <c r="Y156" s="321"/>
      <c r="Z156" s="322"/>
      <c r="AA156" s="322"/>
      <c r="AB156" s="322"/>
      <c r="AC156" s="323"/>
      <c r="AD156" s="321"/>
      <c r="AE156" s="322"/>
      <c r="AF156" s="322"/>
      <c r="AG156" s="322"/>
      <c r="AH156" s="323"/>
    </row>
    <row r="157" spans="1:34" s="8" customFormat="1" ht="15" customHeight="1">
      <c r="A157" s="146"/>
      <c r="B157" s="336" t="s">
        <v>93</v>
      </c>
      <c r="C157" s="337"/>
      <c r="D157" s="338"/>
      <c r="E157" s="184">
        <v>1</v>
      </c>
      <c r="F157" s="97" t="s">
        <v>10</v>
      </c>
      <c r="G157" s="185">
        <v>70</v>
      </c>
      <c r="H157" s="113">
        <v>2010</v>
      </c>
      <c r="I157" s="109">
        <f t="shared" si="38"/>
        <v>140700</v>
      </c>
      <c r="J157" s="184">
        <v>1</v>
      </c>
      <c r="K157" s="97" t="s">
        <v>10</v>
      </c>
      <c r="L157" s="185">
        <v>75</v>
      </c>
      <c r="M157" s="113">
        <v>1500</v>
      </c>
      <c r="N157" s="109">
        <f t="shared" si="39"/>
        <v>112500</v>
      </c>
      <c r="O157" s="184">
        <v>1</v>
      </c>
      <c r="P157" s="97" t="s">
        <v>10</v>
      </c>
      <c r="Q157" s="478">
        <v>75</v>
      </c>
      <c r="R157" s="113">
        <v>1500</v>
      </c>
      <c r="S157" s="109">
        <f t="shared" si="40"/>
        <v>112500</v>
      </c>
      <c r="T157" s="321"/>
      <c r="U157" s="322"/>
      <c r="V157" s="322"/>
      <c r="W157" s="322"/>
      <c r="X157" s="323"/>
      <c r="Y157" s="321"/>
      <c r="Z157" s="322"/>
      <c r="AA157" s="322"/>
      <c r="AB157" s="322"/>
      <c r="AC157" s="323"/>
      <c r="AD157" s="321"/>
      <c r="AE157" s="322"/>
      <c r="AF157" s="322"/>
      <c r="AG157" s="322"/>
      <c r="AH157" s="323"/>
    </row>
    <row r="158" spans="1:34" s="8" customFormat="1" ht="15" customHeight="1">
      <c r="A158" s="146"/>
      <c r="B158" s="239" t="s">
        <v>62</v>
      </c>
      <c r="C158" s="234"/>
      <c r="D158" s="235"/>
      <c r="E158" s="184">
        <v>6</v>
      </c>
      <c r="F158" s="97" t="s">
        <v>10</v>
      </c>
      <c r="G158" s="185">
        <v>70</v>
      </c>
      <c r="H158" s="113">
        <v>1800</v>
      </c>
      <c r="I158" s="109">
        <f t="shared" si="38"/>
        <v>756000</v>
      </c>
      <c r="J158" s="184">
        <v>6</v>
      </c>
      <c r="K158" s="97" t="s">
        <v>10</v>
      </c>
      <c r="L158" s="185">
        <v>75</v>
      </c>
      <c r="M158" s="113">
        <v>1312.5</v>
      </c>
      <c r="N158" s="109">
        <f t="shared" si="39"/>
        <v>590625</v>
      </c>
      <c r="O158" s="184">
        <v>3</v>
      </c>
      <c r="P158" s="97" t="s">
        <v>10</v>
      </c>
      <c r="Q158" s="478">
        <v>75</v>
      </c>
      <c r="R158" s="113">
        <v>1200</v>
      </c>
      <c r="S158" s="109">
        <f t="shared" si="40"/>
        <v>270000</v>
      </c>
      <c r="T158" s="321"/>
      <c r="U158" s="322"/>
      <c r="V158" s="322"/>
      <c r="W158" s="322"/>
      <c r="X158" s="323"/>
      <c r="Y158" s="321"/>
      <c r="Z158" s="322"/>
      <c r="AA158" s="322"/>
      <c r="AB158" s="322"/>
      <c r="AC158" s="323"/>
      <c r="AD158" s="321"/>
      <c r="AE158" s="322"/>
      <c r="AF158" s="322"/>
      <c r="AG158" s="322"/>
      <c r="AH158" s="323"/>
    </row>
    <row r="159" spans="1:34" s="8" customFormat="1" ht="15" customHeight="1">
      <c r="A159" s="146"/>
      <c r="B159" s="336" t="s">
        <v>63</v>
      </c>
      <c r="C159" s="337"/>
      <c r="D159" s="338"/>
      <c r="E159" s="184">
        <v>6</v>
      </c>
      <c r="F159" s="97" t="s">
        <v>10</v>
      </c>
      <c r="G159" s="185">
        <v>70</v>
      </c>
      <c r="H159" s="113">
        <v>1800</v>
      </c>
      <c r="I159" s="109">
        <f t="shared" si="38"/>
        <v>756000</v>
      </c>
      <c r="J159" s="184">
        <v>6</v>
      </c>
      <c r="K159" s="97" t="s">
        <v>10</v>
      </c>
      <c r="L159" s="185">
        <v>75</v>
      </c>
      <c r="M159" s="113">
        <v>1250</v>
      </c>
      <c r="N159" s="109">
        <f t="shared" si="39"/>
        <v>562500</v>
      </c>
      <c r="O159" s="184">
        <v>3</v>
      </c>
      <c r="P159" s="97" t="s">
        <v>10</v>
      </c>
      <c r="Q159" s="478">
        <v>75</v>
      </c>
      <c r="R159" s="113">
        <v>1200</v>
      </c>
      <c r="S159" s="109">
        <f t="shared" si="40"/>
        <v>270000</v>
      </c>
      <c r="T159" s="321"/>
      <c r="U159" s="322"/>
      <c r="V159" s="322"/>
      <c r="W159" s="322"/>
      <c r="X159" s="323"/>
      <c r="Y159" s="321"/>
      <c r="Z159" s="322"/>
      <c r="AA159" s="322"/>
      <c r="AB159" s="322"/>
      <c r="AC159" s="323"/>
      <c r="AD159" s="321"/>
      <c r="AE159" s="322"/>
      <c r="AF159" s="322"/>
      <c r="AG159" s="322"/>
      <c r="AH159" s="323"/>
    </row>
    <row r="160" spans="1:34" s="8" customFormat="1" ht="15" customHeight="1">
      <c r="A160" s="146"/>
      <c r="B160" s="394" t="s">
        <v>51</v>
      </c>
      <c r="C160" s="337"/>
      <c r="D160" s="337"/>
      <c r="E160" s="184">
        <v>16</v>
      </c>
      <c r="F160" s="97" t="s">
        <v>10</v>
      </c>
      <c r="G160" s="185">
        <v>70</v>
      </c>
      <c r="H160" s="113">
        <v>1100</v>
      </c>
      <c r="I160" s="109">
        <f t="shared" si="38"/>
        <v>1232000</v>
      </c>
      <c r="J160" s="184">
        <v>4</v>
      </c>
      <c r="K160" s="97" t="s">
        <v>10</v>
      </c>
      <c r="L160" s="185">
        <v>75</v>
      </c>
      <c r="M160" s="113">
        <v>1062.5</v>
      </c>
      <c r="N160" s="109">
        <f t="shared" si="39"/>
        <v>318750</v>
      </c>
      <c r="O160" s="184">
        <v>3</v>
      </c>
      <c r="P160" s="97" t="s">
        <v>10</v>
      </c>
      <c r="Q160" s="478">
        <v>75</v>
      </c>
      <c r="R160" s="113">
        <v>650</v>
      </c>
      <c r="S160" s="109">
        <f t="shared" si="40"/>
        <v>146250</v>
      </c>
      <c r="T160" s="321"/>
      <c r="U160" s="322"/>
      <c r="V160" s="322"/>
      <c r="W160" s="322"/>
      <c r="X160" s="323"/>
      <c r="Y160" s="321"/>
      <c r="Z160" s="322"/>
      <c r="AA160" s="322"/>
      <c r="AB160" s="322"/>
      <c r="AC160" s="323"/>
      <c r="AD160" s="321"/>
      <c r="AE160" s="322"/>
      <c r="AF160" s="322"/>
      <c r="AG160" s="322"/>
      <c r="AH160" s="323"/>
    </row>
    <row r="161" spans="1:34" s="8" customFormat="1" ht="15" customHeight="1">
      <c r="A161" s="146"/>
      <c r="B161" s="391" t="s">
        <v>47</v>
      </c>
      <c r="C161" s="392"/>
      <c r="D161" s="393"/>
      <c r="E161" s="152">
        <f>SUM(E156:E160)</f>
        <v>30</v>
      </c>
      <c r="F161" s="97"/>
      <c r="G161" s="96"/>
      <c r="H161" s="112"/>
      <c r="I161" s="114">
        <f>SUM(I156:I160)</f>
        <v>3025400</v>
      </c>
      <c r="J161" s="152">
        <f>SUM(J156:J160)</f>
        <v>18</v>
      </c>
      <c r="K161" s="97"/>
      <c r="L161" s="96"/>
      <c r="M161" s="112"/>
      <c r="N161" s="114">
        <f>SUM(N156:N160)</f>
        <v>1753125</v>
      </c>
      <c r="O161" s="152">
        <f>SUM(O156:O160)</f>
        <v>11</v>
      </c>
      <c r="P161" s="97"/>
      <c r="Q161" s="96"/>
      <c r="R161" s="112"/>
      <c r="S161" s="114">
        <f>SUM(S156:S160)</f>
        <v>926250</v>
      </c>
      <c r="T161" s="321"/>
      <c r="U161" s="322"/>
      <c r="V161" s="322"/>
      <c r="W161" s="322"/>
      <c r="X161" s="323"/>
      <c r="Y161" s="321"/>
      <c r="Z161" s="322"/>
      <c r="AA161" s="322"/>
      <c r="AB161" s="322"/>
      <c r="AC161" s="323"/>
      <c r="AD161" s="321"/>
      <c r="AE161" s="322"/>
      <c r="AF161" s="322"/>
      <c r="AG161" s="322"/>
      <c r="AH161" s="323"/>
    </row>
    <row r="162" spans="1:34" s="8" customFormat="1" ht="15" customHeight="1">
      <c r="A162" s="146"/>
      <c r="B162" s="247"/>
      <c r="C162" s="248"/>
      <c r="D162" s="249"/>
      <c r="E162" s="130"/>
      <c r="F162" s="97"/>
      <c r="G162" s="96"/>
      <c r="H162" s="112"/>
      <c r="I162" s="114"/>
      <c r="J162" s="130"/>
      <c r="K162" s="97"/>
      <c r="L162" s="96"/>
      <c r="M162" s="112"/>
      <c r="N162" s="114"/>
      <c r="O162" s="130"/>
      <c r="P162" s="97"/>
      <c r="Q162" s="96"/>
      <c r="R162" s="112"/>
      <c r="S162" s="114"/>
      <c r="T162" s="321"/>
      <c r="U162" s="322"/>
      <c r="V162" s="322"/>
      <c r="W162" s="322"/>
      <c r="X162" s="323"/>
      <c r="Y162" s="321"/>
      <c r="Z162" s="322"/>
      <c r="AA162" s="322"/>
      <c r="AB162" s="322"/>
      <c r="AC162" s="323"/>
      <c r="AD162" s="321"/>
      <c r="AE162" s="322"/>
      <c r="AF162" s="322"/>
      <c r="AG162" s="322"/>
      <c r="AH162" s="323"/>
    </row>
    <row r="163" spans="1:34" s="8" customFormat="1" ht="32.25" customHeight="1">
      <c r="A163" s="149" t="s">
        <v>106</v>
      </c>
      <c r="B163" s="362" t="s">
        <v>147</v>
      </c>
      <c r="C163" s="415"/>
      <c r="D163" s="416"/>
      <c r="E163" s="130"/>
      <c r="F163" s="97"/>
      <c r="G163" s="96"/>
      <c r="H163" s="112"/>
      <c r="I163" s="109"/>
      <c r="J163" s="130"/>
      <c r="K163" s="97"/>
      <c r="L163" s="96"/>
      <c r="M163" s="112"/>
      <c r="N163" s="109"/>
      <c r="O163" s="130"/>
      <c r="P163" s="97"/>
      <c r="Q163" s="96"/>
      <c r="R163" s="112"/>
      <c r="S163" s="109"/>
      <c r="T163" s="321"/>
      <c r="U163" s="322"/>
      <c r="V163" s="322"/>
      <c r="W163" s="322"/>
      <c r="X163" s="323"/>
      <c r="Y163" s="321"/>
      <c r="Z163" s="322"/>
      <c r="AA163" s="322"/>
      <c r="AB163" s="322"/>
      <c r="AC163" s="323"/>
      <c r="AD163" s="321"/>
      <c r="AE163" s="322"/>
      <c r="AF163" s="322"/>
      <c r="AG163" s="322"/>
      <c r="AH163" s="323"/>
    </row>
    <row r="164" spans="1:34" s="8" customFormat="1" ht="15" customHeight="1">
      <c r="A164" s="146"/>
      <c r="B164" s="336" t="s">
        <v>92</v>
      </c>
      <c r="C164" s="337"/>
      <c r="D164" s="338"/>
      <c r="E164" s="131">
        <v>1</v>
      </c>
      <c r="F164" s="97" t="s">
        <v>10</v>
      </c>
      <c r="G164" s="124">
        <v>10</v>
      </c>
      <c r="H164" s="113">
        <v>2600</v>
      </c>
      <c r="I164" s="109">
        <f>H164*G164*E164</f>
        <v>26000</v>
      </c>
      <c r="J164" s="131">
        <v>1</v>
      </c>
      <c r="K164" s="97" t="s">
        <v>10</v>
      </c>
      <c r="L164" s="124">
        <v>12</v>
      </c>
      <c r="M164" s="113">
        <v>3656.25</v>
      </c>
      <c r="N164" s="109">
        <f>M164*L164*J164</f>
        <v>43875</v>
      </c>
      <c r="O164" s="131">
        <v>2</v>
      </c>
      <c r="P164" s="97" t="s">
        <v>10</v>
      </c>
      <c r="Q164" s="475">
        <v>10</v>
      </c>
      <c r="R164" s="113">
        <v>2125</v>
      </c>
      <c r="S164" s="109">
        <f>R164*Q164*O164</f>
        <v>42500</v>
      </c>
      <c r="T164" s="321"/>
      <c r="U164" s="322"/>
      <c r="V164" s="322"/>
      <c r="W164" s="322"/>
      <c r="X164" s="323"/>
      <c r="Y164" s="321"/>
      <c r="Z164" s="322"/>
      <c r="AA164" s="322"/>
      <c r="AB164" s="322"/>
      <c r="AC164" s="323"/>
      <c r="AD164" s="321"/>
      <c r="AE164" s="322"/>
      <c r="AF164" s="322"/>
      <c r="AG164" s="322"/>
      <c r="AH164" s="323"/>
    </row>
    <row r="165" spans="1:34" s="8" customFormat="1" ht="15" customHeight="1">
      <c r="A165" s="146"/>
      <c r="B165" s="336" t="s">
        <v>94</v>
      </c>
      <c r="C165" s="337"/>
      <c r="D165" s="338"/>
      <c r="E165" s="131">
        <v>1</v>
      </c>
      <c r="F165" s="97" t="s">
        <v>10</v>
      </c>
      <c r="G165" s="124">
        <v>10</v>
      </c>
      <c r="H165" s="113">
        <v>2600</v>
      </c>
      <c r="I165" s="109">
        <f>H165*G165*E165</f>
        <v>26000</v>
      </c>
      <c r="J165" s="131">
        <v>1</v>
      </c>
      <c r="K165" s="97" t="s">
        <v>10</v>
      </c>
      <c r="L165" s="124">
        <v>12</v>
      </c>
      <c r="M165" s="113">
        <v>2437.5</v>
      </c>
      <c r="N165" s="109">
        <f>M165*L165*J165</f>
        <v>29250</v>
      </c>
      <c r="O165" s="131">
        <v>2</v>
      </c>
      <c r="P165" s="97" t="s">
        <v>10</v>
      </c>
      <c r="Q165" s="475">
        <v>10</v>
      </c>
      <c r="R165" s="113">
        <v>1875</v>
      </c>
      <c r="S165" s="109">
        <f>R165*Q165*O165</f>
        <v>37500</v>
      </c>
      <c r="T165" s="321"/>
      <c r="U165" s="322"/>
      <c r="V165" s="322"/>
      <c r="W165" s="322"/>
      <c r="X165" s="323"/>
      <c r="Y165" s="321"/>
      <c r="Z165" s="322"/>
      <c r="AA165" s="322"/>
      <c r="AB165" s="322"/>
      <c r="AC165" s="323"/>
      <c r="AD165" s="321"/>
      <c r="AE165" s="322"/>
      <c r="AF165" s="322"/>
      <c r="AG165" s="322"/>
      <c r="AH165" s="323"/>
    </row>
    <row r="166" spans="1:34" s="8" customFormat="1" ht="15" customHeight="1">
      <c r="A166" s="146"/>
      <c r="B166" s="336" t="s">
        <v>90</v>
      </c>
      <c r="C166" s="337"/>
      <c r="D166" s="338"/>
      <c r="E166" s="131">
        <v>1</v>
      </c>
      <c r="F166" s="97" t="s">
        <v>10</v>
      </c>
      <c r="G166" s="124">
        <v>10</v>
      </c>
      <c r="H166" s="113">
        <v>1900</v>
      </c>
      <c r="I166" s="109">
        <f t="shared" ref="I166:I167" si="41">H166*G166*E166</f>
        <v>19000</v>
      </c>
      <c r="J166" s="131">
        <v>1</v>
      </c>
      <c r="K166" s="97" t="s">
        <v>10</v>
      </c>
      <c r="L166" s="124">
        <v>12</v>
      </c>
      <c r="M166" s="113">
        <v>2031.25</v>
      </c>
      <c r="N166" s="109">
        <f t="shared" ref="N166" si="42">M166*L166*J166</f>
        <v>24375</v>
      </c>
      <c r="O166" s="131">
        <v>2</v>
      </c>
      <c r="P166" s="97" t="s">
        <v>10</v>
      </c>
      <c r="Q166" s="475">
        <v>10</v>
      </c>
      <c r="R166" s="113">
        <v>1500</v>
      </c>
      <c r="S166" s="109">
        <f t="shared" ref="S166:S167" si="43">R166*Q166*O166</f>
        <v>30000</v>
      </c>
      <c r="T166" s="321"/>
      <c r="U166" s="322"/>
      <c r="V166" s="322"/>
      <c r="W166" s="322"/>
      <c r="X166" s="323"/>
      <c r="Y166" s="321"/>
      <c r="Z166" s="322"/>
      <c r="AA166" s="322"/>
      <c r="AB166" s="322"/>
      <c r="AC166" s="323"/>
      <c r="AD166" s="321"/>
      <c r="AE166" s="322"/>
      <c r="AF166" s="322"/>
      <c r="AG166" s="322"/>
      <c r="AH166" s="323"/>
    </row>
    <row r="167" spans="1:34" s="8" customFormat="1" ht="15" customHeight="1">
      <c r="A167" s="146"/>
      <c r="B167" s="336" t="s">
        <v>105</v>
      </c>
      <c r="C167" s="337"/>
      <c r="D167" s="338"/>
      <c r="E167" s="131">
        <v>1</v>
      </c>
      <c r="F167" s="97" t="s">
        <v>10</v>
      </c>
      <c r="G167" s="124">
        <v>10</v>
      </c>
      <c r="H167" s="113">
        <v>2500</v>
      </c>
      <c r="I167" s="109">
        <f t="shared" si="41"/>
        <v>25000</v>
      </c>
      <c r="J167" s="131">
        <v>2</v>
      </c>
      <c r="K167" s="97" t="s">
        <v>10</v>
      </c>
      <c r="L167" s="124">
        <v>12</v>
      </c>
      <c r="M167" s="113">
        <v>2234.38</v>
      </c>
      <c r="N167" s="109">
        <v>53625</v>
      </c>
      <c r="O167" s="131">
        <v>2</v>
      </c>
      <c r="P167" s="97" t="s">
        <v>10</v>
      </c>
      <c r="Q167" s="475">
        <v>10</v>
      </c>
      <c r="R167" s="113">
        <v>1500</v>
      </c>
      <c r="S167" s="109">
        <f t="shared" si="43"/>
        <v>30000</v>
      </c>
      <c r="T167" s="321"/>
      <c r="U167" s="322"/>
      <c r="V167" s="322"/>
      <c r="W167" s="322"/>
      <c r="X167" s="323"/>
      <c r="Y167" s="321"/>
      <c r="Z167" s="322"/>
      <c r="AA167" s="322"/>
      <c r="AB167" s="322"/>
      <c r="AC167" s="323"/>
      <c r="AD167" s="321"/>
      <c r="AE167" s="322"/>
      <c r="AF167" s="322"/>
      <c r="AG167" s="322"/>
      <c r="AH167" s="323"/>
    </row>
    <row r="168" spans="1:34" s="8" customFormat="1" ht="15" customHeight="1">
      <c r="A168" s="146"/>
      <c r="B168" s="336" t="s">
        <v>62</v>
      </c>
      <c r="C168" s="337"/>
      <c r="D168" s="338"/>
      <c r="E168" s="131">
        <v>6</v>
      </c>
      <c r="F168" s="97" t="s">
        <v>10</v>
      </c>
      <c r="G168" s="124">
        <v>10</v>
      </c>
      <c r="H168" s="113">
        <v>2300</v>
      </c>
      <c r="I168" s="109">
        <f>H168*G168*E168</f>
        <v>138000</v>
      </c>
      <c r="J168" s="131">
        <v>2</v>
      </c>
      <c r="K168" s="97" t="s">
        <v>10</v>
      </c>
      <c r="L168" s="124">
        <v>12</v>
      </c>
      <c r="M168" s="113">
        <v>2132.81</v>
      </c>
      <c r="N168" s="109">
        <v>51187.5</v>
      </c>
      <c r="O168" s="131">
        <v>5</v>
      </c>
      <c r="P168" s="97" t="s">
        <v>10</v>
      </c>
      <c r="Q168" s="475">
        <v>10</v>
      </c>
      <c r="R168" s="113">
        <v>1500</v>
      </c>
      <c r="S168" s="109">
        <f>R168*Q168*O168</f>
        <v>75000</v>
      </c>
      <c r="T168" s="321"/>
      <c r="U168" s="322"/>
      <c r="V168" s="322"/>
      <c r="W168" s="322"/>
      <c r="X168" s="323"/>
      <c r="Y168" s="321"/>
      <c r="Z168" s="322"/>
      <c r="AA168" s="322"/>
      <c r="AB168" s="322"/>
      <c r="AC168" s="323"/>
      <c r="AD168" s="321"/>
      <c r="AE168" s="322"/>
      <c r="AF168" s="322"/>
      <c r="AG168" s="322"/>
      <c r="AH168" s="323"/>
    </row>
    <row r="169" spans="1:34" s="8" customFormat="1" ht="15" customHeight="1">
      <c r="A169" s="146"/>
      <c r="B169" s="336" t="s">
        <v>63</v>
      </c>
      <c r="C169" s="337"/>
      <c r="D169" s="338"/>
      <c r="E169" s="131">
        <v>6</v>
      </c>
      <c r="F169" s="97" t="s">
        <v>10</v>
      </c>
      <c r="G169" s="124">
        <v>10</v>
      </c>
      <c r="H169" s="113">
        <v>2300</v>
      </c>
      <c r="I169" s="109">
        <f t="shared" ref="I169" si="44">H169*G169*E169</f>
        <v>138000</v>
      </c>
      <c r="J169" s="131">
        <v>6</v>
      </c>
      <c r="K169" s="97" t="s">
        <v>10</v>
      </c>
      <c r="L169" s="124">
        <v>12</v>
      </c>
      <c r="M169" s="113">
        <v>2031.25</v>
      </c>
      <c r="N169" s="109">
        <f t="shared" ref="N169" si="45">M169*L169*J169</f>
        <v>146250</v>
      </c>
      <c r="O169" s="131">
        <v>5</v>
      </c>
      <c r="P169" s="97" t="s">
        <v>10</v>
      </c>
      <c r="Q169" s="475">
        <v>10</v>
      </c>
      <c r="R169" s="113">
        <v>1500</v>
      </c>
      <c r="S169" s="109">
        <f t="shared" ref="S169" si="46">R169*Q169*O169</f>
        <v>75000</v>
      </c>
      <c r="T169" s="321"/>
      <c r="U169" s="322"/>
      <c r="V169" s="322"/>
      <c r="W169" s="322"/>
      <c r="X169" s="323"/>
      <c r="Y169" s="321"/>
      <c r="Z169" s="322"/>
      <c r="AA169" s="322"/>
      <c r="AB169" s="322"/>
      <c r="AC169" s="323"/>
      <c r="AD169" s="321"/>
      <c r="AE169" s="322"/>
      <c r="AF169" s="322"/>
      <c r="AG169" s="322"/>
      <c r="AH169" s="323"/>
    </row>
    <row r="170" spans="1:34" s="8" customFormat="1" ht="15" customHeight="1">
      <c r="A170" s="146"/>
      <c r="B170" s="239"/>
      <c r="C170" s="246" t="s">
        <v>76</v>
      </c>
      <c r="D170" s="235"/>
      <c r="E170" s="131">
        <v>1</v>
      </c>
      <c r="F170" s="97" t="s">
        <v>10</v>
      </c>
      <c r="G170" s="124">
        <v>10</v>
      </c>
      <c r="H170" s="113">
        <v>1900</v>
      </c>
      <c r="I170" s="109">
        <f>H170*G170*E170</f>
        <v>19000</v>
      </c>
      <c r="J170" s="131">
        <v>1</v>
      </c>
      <c r="K170" s="97" t="s">
        <v>10</v>
      </c>
      <c r="L170" s="124">
        <v>12</v>
      </c>
      <c r="M170" s="113">
        <v>1828.13</v>
      </c>
      <c r="N170" s="109">
        <v>21937.5</v>
      </c>
      <c r="O170" s="131">
        <v>2</v>
      </c>
      <c r="P170" s="97" t="s">
        <v>10</v>
      </c>
      <c r="Q170" s="475">
        <v>10</v>
      </c>
      <c r="R170" s="113">
        <v>1500</v>
      </c>
      <c r="S170" s="109">
        <f>R170*Q170*O170</f>
        <v>30000</v>
      </c>
      <c r="T170" s="321"/>
      <c r="U170" s="322"/>
      <c r="V170" s="322"/>
      <c r="W170" s="322"/>
      <c r="X170" s="323"/>
      <c r="Y170" s="321"/>
      <c r="Z170" s="322"/>
      <c r="AA170" s="322"/>
      <c r="AB170" s="322"/>
      <c r="AC170" s="323"/>
      <c r="AD170" s="321"/>
      <c r="AE170" s="322"/>
      <c r="AF170" s="322"/>
      <c r="AG170" s="322"/>
      <c r="AH170" s="323"/>
    </row>
    <row r="171" spans="1:34" s="8" customFormat="1" ht="15" customHeight="1">
      <c r="A171" s="146"/>
      <c r="B171" s="336" t="s">
        <v>51</v>
      </c>
      <c r="C171" s="337"/>
      <c r="D171" s="338"/>
      <c r="E171" s="131">
        <v>16</v>
      </c>
      <c r="F171" s="97" t="s">
        <v>10</v>
      </c>
      <c r="G171" s="124">
        <v>10</v>
      </c>
      <c r="H171" s="113">
        <v>1800</v>
      </c>
      <c r="I171" s="109">
        <f t="shared" ref="I171" si="47">H171*G171*E171</f>
        <v>288000</v>
      </c>
      <c r="J171" s="131">
        <v>6</v>
      </c>
      <c r="K171" s="97" t="s">
        <v>10</v>
      </c>
      <c r="L171" s="124">
        <v>12</v>
      </c>
      <c r="M171" s="113">
        <v>1726.56</v>
      </c>
      <c r="N171" s="109">
        <v>124312.5</v>
      </c>
      <c r="O171" s="131">
        <v>10</v>
      </c>
      <c r="P171" s="97" t="s">
        <v>10</v>
      </c>
      <c r="Q171" s="475">
        <v>10</v>
      </c>
      <c r="R171" s="113">
        <v>815</v>
      </c>
      <c r="S171" s="109">
        <f t="shared" ref="S171" si="48">R171*Q171*O171</f>
        <v>81500</v>
      </c>
      <c r="T171" s="321"/>
      <c r="U171" s="322"/>
      <c r="V171" s="322"/>
      <c r="W171" s="322"/>
      <c r="X171" s="323"/>
      <c r="Y171" s="321"/>
      <c r="Z171" s="322"/>
      <c r="AA171" s="322"/>
      <c r="AB171" s="322"/>
      <c r="AC171" s="323"/>
      <c r="AD171" s="321"/>
      <c r="AE171" s="322"/>
      <c r="AF171" s="322"/>
      <c r="AG171" s="322"/>
      <c r="AH171" s="323"/>
    </row>
    <row r="172" spans="1:34" s="8" customFormat="1" ht="15" customHeight="1">
      <c r="A172" s="146"/>
      <c r="B172" s="391" t="s">
        <v>47</v>
      </c>
      <c r="C172" s="392"/>
      <c r="D172" s="393"/>
      <c r="E172" s="152">
        <f>SUM(E164:E171)</f>
        <v>33</v>
      </c>
      <c r="F172" s="97"/>
      <c r="G172" s="96"/>
      <c r="H172" s="112"/>
      <c r="I172" s="114">
        <f>SUM(I164:I171)</f>
        <v>679000</v>
      </c>
      <c r="J172" s="152">
        <f>SUM(J164:J171)</f>
        <v>20</v>
      </c>
      <c r="K172" s="97"/>
      <c r="L172" s="96"/>
      <c r="M172" s="112"/>
      <c r="N172" s="114">
        <f>SUM(N164:N171)</f>
        <v>494812.5</v>
      </c>
      <c r="O172" s="152">
        <f>SUM(O164:O171)</f>
        <v>30</v>
      </c>
      <c r="P172" s="97"/>
      <c r="Q172" s="96"/>
      <c r="R172" s="112"/>
      <c r="S172" s="114">
        <f>SUM(S164:S171)</f>
        <v>401500</v>
      </c>
      <c r="T172" s="321"/>
      <c r="U172" s="322"/>
      <c r="V172" s="322"/>
      <c r="W172" s="322"/>
      <c r="X172" s="323"/>
      <c r="Y172" s="321"/>
      <c r="Z172" s="322"/>
      <c r="AA172" s="322"/>
      <c r="AB172" s="322"/>
      <c r="AC172" s="323"/>
      <c r="AD172" s="321"/>
      <c r="AE172" s="322"/>
      <c r="AF172" s="322"/>
      <c r="AG172" s="322"/>
      <c r="AH172" s="323"/>
    </row>
    <row r="173" spans="1:34" s="8" customFormat="1" ht="15" customHeight="1">
      <c r="A173" s="146"/>
      <c r="B173" s="247"/>
      <c r="C173" s="248"/>
      <c r="D173" s="249"/>
      <c r="E173" s="152"/>
      <c r="F173" s="97"/>
      <c r="G173" s="96"/>
      <c r="H173" s="112"/>
      <c r="I173" s="114"/>
      <c r="J173" s="152"/>
      <c r="K173" s="97"/>
      <c r="L173" s="96"/>
      <c r="M173" s="112"/>
      <c r="N173" s="114"/>
      <c r="O173" s="152"/>
      <c r="P173" s="97"/>
      <c r="Q173" s="96"/>
      <c r="R173" s="112"/>
      <c r="S173" s="114"/>
      <c r="T173" s="321"/>
      <c r="U173" s="322"/>
      <c r="V173" s="322"/>
      <c r="W173" s="322"/>
      <c r="X173" s="323"/>
      <c r="Y173" s="321"/>
      <c r="Z173" s="322"/>
      <c r="AA173" s="322"/>
      <c r="AB173" s="322"/>
      <c r="AC173" s="323"/>
      <c r="AD173" s="321"/>
      <c r="AE173" s="322"/>
      <c r="AF173" s="322"/>
      <c r="AG173" s="322"/>
      <c r="AH173" s="323"/>
    </row>
    <row r="174" spans="1:34" s="8" customFormat="1">
      <c r="A174" s="149" t="s">
        <v>136</v>
      </c>
      <c r="B174" s="362" t="s">
        <v>145</v>
      </c>
      <c r="C174" s="415"/>
      <c r="D174" s="416"/>
      <c r="E174" s="130"/>
      <c r="F174" s="97"/>
      <c r="G174" s="96"/>
      <c r="H174" s="112"/>
      <c r="I174" s="109"/>
      <c r="J174" s="130"/>
      <c r="K174" s="97"/>
      <c r="L174" s="96"/>
      <c r="M174" s="112"/>
      <c r="N174" s="109"/>
      <c r="O174" s="130"/>
      <c r="P174" s="97"/>
      <c r="Q174" s="96"/>
      <c r="R174" s="112"/>
      <c r="S174" s="109"/>
      <c r="T174" s="321"/>
      <c r="U174" s="322"/>
      <c r="V174" s="322"/>
      <c r="W174" s="322"/>
      <c r="X174" s="323"/>
      <c r="Y174" s="321"/>
      <c r="Z174" s="322"/>
      <c r="AA174" s="322"/>
      <c r="AB174" s="322"/>
      <c r="AC174" s="323"/>
      <c r="AD174" s="321"/>
      <c r="AE174" s="322"/>
      <c r="AF174" s="322"/>
      <c r="AG174" s="322"/>
      <c r="AH174" s="323"/>
    </row>
    <row r="175" spans="1:34" s="8" customFormat="1" ht="15" customHeight="1">
      <c r="A175" s="146"/>
      <c r="B175" s="336" t="s">
        <v>92</v>
      </c>
      <c r="C175" s="337"/>
      <c r="D175" s="338"/>
      <c r="E175" s="131">
        <v>1</v>
      </c>
      <c r="F175" s="97" t="s">
        <v>10</v>
      </c>
      <c r="G175" s="124">
        <v>21</v>
      </c>
      <c r="H175" s="113">
        <v>2600</v>
      </c>
      <c r="I175" s="109">
        <f>H175*G175*E175</f>
        <v>54600</v>
      </c>
      <c r="J175" s="131">
        <v>1</v>
      </c>
      <c r="K175" s="97" t="s">
        <v>10</v>
      </c>
      <c r="L175" s="124">
        <v>21</v>
      </c>
      <c r="M175" s="113">
        <v>7312.5</v>
      </c>
      <c r="N175" s="109">
        <f>M175*L175*J175</f>
        <v>153562.5</v>
      </c>
      <c r="O175" s="131">
        <v>2</v>
      </c>
      <c r="P175" s="97" t="s">
        <v>10</v>
      </c>
      <c r="Q175" s="475">
        <v>21</v>
      </c>
      <c r="R175" s="113">
        <v>2125</v>
      </c>
      <c r="S175" s="109">
        <f>R175*Q175*O175</f>
        <v>89250</v>
      </c>
      <c r="T175" s="321"/>
      <c r="U175" s="322"/>
      <c r="V175" s="322"/>
      <c r="W175" s="322"/>
      <c r="X175" s="323"/>
      <c r="Y175" s="321"/>
      <c r="Z175" s="322"/>
      <c r="AA175" s="322"/>
      <c r="AB175" s="322"/>
      <c r="AC175" s="323"/>
      <c r="AD175" s="321"/>
      <c r="AE175" s="322"/>
      <c r="AF175" s="322"/>
      <c r="AG175" s="322"/>
      <c r="AH175" s="323"/>
    </row>
    <row r="176" spans="1:34" s="8" customFormat="1" ht="15" customHeight="1">
      <c r="A176" s="146"/>
      <c r="B176" s="336" t="s">
        <v>94</v>
      </c>
      <c r="C176" s="337"/>
      <c r="D176" s="338"/>
      <c r="E176" s="131">
        <v>1</v>
      </c>
      <c r="F176" s="97" t="s">
        <v>10</v>
      </c>
      <c r="G176" s="124">
        <v>21</v>
      </c>
      <c r="H176" s="113">
        <v>2600</v>
      </c>
      <c r="I176" s="109">
        <f>H176*G176*E176</f>
        <v>54600</v>
      </c>
      <c r="J176" s="131">
        <v>1</v>
      </c>
      <c r="K176" s="97" t="s">
        <v>10</v>
      </c>
      <c r="L176" s="124">
        <v>21</v>
      </c>
      <c r="M176" s="113">
        <v>4875</v>
      </c>
      <c r="N176" s="109">
        <f>M176*L176*J176</f>
        <v>102375</v>
      </c>
      <c r="O176" s="131">
        <v>2</v>
      </c>
      <c r="P176" s="97" t="s">
        <v>10</v>
      </c>
      <c r="Q176" s="475">
        <v>21</v>
      </c>
      <c r="R176" s="113">
        <v>1875</v>
      </c>
      <c r="S176" s="109">
        <f>R176*Q176*O176</f>
        <v>78750</v>
      </c>
      <c r="T176" s="321"/>
      <c r="U176" s="322"/>
      <c r="V176" s="322"/>
      <c r="W176" s="322"/>
      <c r="X176" s="323"/>
      <c r="Y176" s="321"/>
      <c r="Z176" s="322"/>
      <c r="AA176" s="322"/>
      <c r="AB176" s="322"/>
      <c r="AC176" s="323"/>
      <c r="AD176" s="321"/>
      <c r="AE176" s="322"/>
      <c r="AF176" s="322"/>
      <c r="AG176" s="322"/>
      <c r="AH176" s="323"/>
    </row>
    <row r="177" spans="1:34" s="8" customFormat="1" ht="15" customHeight="1">
      <c r="A177" s="146"/>
      <c r="B177" s="336" t="s">
        <v>90</v>
      </c>
      <c r="C177" s="337"/>
      <c r="D177" s="338"/>
      <c r="E177" s="131">
        <v>1</v>
      </c>
      <c r="F177" s="97" t="s">
        <v>10</v>
      </c>
      <c r="G177" s="124">
        <v>21</v>
      </c>
      <c r="H177" s="113">
        <v>1900</v>
      </c>
      <c r="I177" s="109">
        <f t="shared" ref="I177:I178" si="49">H177*G177*E177</f>
        <v>39900</v>
      </c>
      <c r="J177" s="131">
        <v>2</v>
      </c>
      <c r="K177" s="97" t="s">
        <v>10</v>
      </c>
      <c r="L177" s="124">
        <v>21</v>
      </c>
      <c r="M177" s="113">
        <v>4062.5</v>
      </c>
      <c r="N177" s="109">
        <f t="shared" ref="N177:N178" si="50">M177*L177*J177</f>
        <v>170625</v>
      </c>
      <c r="O177" s="131">
        <v>2</v>
      </c>
      <c r="P177" s="97" t="s">
        <v>10</v>
      </c>
      <c r="Q177" s="475">
        <v>21</v>
      </c>
      <c r="R177" s="113">
        <v>1500</v>
      </c>
      <c r="S177" s="109">
        <f t="shared" ref="S177:S178" si="51">R177*Q177*O177</f>
        <v>63000</v>
      </c>
      <c r="T177" s="321"/>
      <c r="U177" s="322"/>
      <c r="V177" s="322"/>
      <c r="W177" s="322"/>
      <c r="X177" s="323"/>
      <c r="Y177" s="321"/>
      <c r="Z177" s="322"/>
      <c r="AA177" s="322"/>
      <c r="AB177" s="322"/>
      <c r="AC177" s="323"/>
      <c r="AD177" s="321"/>
      <c r="AE177" s="322"/>
      <c r="AF177" s="322"/>
      <c r="AG177" s="322"/>
      <c r="AH177" s="323"/>
    </row>
    <row r="178" spans="1:34" s="8" customFormat="1" ht="15" customHeight="1">
      <c r="A178" s="146"/>
      <c r="B178" s="336" t="s">
        <v>105</v>
      </c>
      <c r="C178" s="337"/>
      <c r="D178" s="338"/>
      <c r="E178" s="131">
        <v>1</v>
      </c>
      <c r="F178" s="97" t="s">
        <v>10</v>
      </c>
      <c r="G178" s="124">
        <v>21</v>
      </c>
      <c r="H178" s="113">
        <v>2500</v>
      </c>
      <c r="I178" s="109">
        <f t="shared" si="49"/>
        <v>52500</v>
      </c>
      <c r="J178" s="131">
        <v>2</v>
      </c>
      <c r="K178" s="97" t="s">
        <v>10</v>
      </c>
      <c r="L178" s="124">
        <v>21</v>
      </c>
      <c r="M178" s="113">
        <v>4468.75</v>
      </c>
      <c r="N178" s="109">
        <f t="shared" si="50"/>
        <v>187687.5</v>
      </c>
      <c r="O178" s="131">
        <v>2</v>
      </c>
      <c r="P178" s="97" t="s">
        <v>10</v>
      </c>
      <c r="Q178" s="475">
        <v>21</v>
      </c>
      <c r="R178" s="113">
        <v>1500</v>
      </c>
      <c r="S178" s="109">
        <f t="shared" si="51"/>
        <v>63000</v>
      </c>
      <c r="T178" s="321"/>
      <c r="U178" s="322"/>
      <c r="V178" s="322"/>
      <c r="W178" s="322"/>
      <c r="X178" s="323"/>
      <c r="Y178" s="321"/>
      <c r="Z178" s="322"/>
      <c r="AA178" s="322"/>
      <c r="AB178" s="322"/>
      <c r="AC178" s="323"/>
      <c r="AD178" s="321"/>
      <c r="AE178" s="322"/>
      <c r="AF178" s="322"/>
      <c r="AG178" s="322"/>
      <c r="AH178" s="323"/>
    </row>
    <row r="179" spans="1:34" s="8" customFormat="1" ht="15" customHeight="1">
      <c r="A179" s="146"/>
      <c r="B179" s="336" t="s">
        <v>62</v>
      </c>
      <c r="C179" s="337"/>
      <c r="D179" s="338"/>
      <c r="E179" s="131">
        <v>3</v>
      </c>
      <c r="F179" s="97" t="s">
        <v>10</v>
      </c>
      <c r="G179" s="124">
        <v>21</v>
      </c>
      <c r="H179" s="113">
        <v>2300</v>
      </c>
      <c r="I179" s="109">
        <f>H179*G179*E179</f>
        <v>144900</v>
      </c>
      <c r="J179" s="131">
        <v>4</v>
      </c>
      <c r="K179" s="97" t="s">
        <v>10</v>
      </c>
      <c r="L179" s="124">
        <v>21</v>
      </c>
      <c r="M179" s="113">
        <v>4062.5</v>
      </c>
      <c r="N179" s="109">
        <f>M179*L179*J179</f>
        <v>341250</v>
      </c>
      <c r="O179" s="131">
        <v>5</v>
      </c>
      <c r="P179" s="97" t="s">
        <v>10</v>
      </c>
      <c r="Q179" s="475">
        <v>21</v>
      </c>
      <c r="R179" s="113">
        <v>1500</v>
      </c>
      <c r="S179" s="109">
        <f>R179*Q179*O179</f>
        <v>157500</v>
      </c>
      <c r="T179" s="321"/>
      <c r="U179" s="322"/>
      <c r="V179" s="322"/>
      <c r="W179" s="322"/>
      <c r="X179" s="323"/>
      <c r="Y179" s="321"/>
      <c r="Z179" s="322"/>
      <c r="AA179" s="322"/>
      <c r="AB179" s="322"/>
      <c r="AC179" s="323"/>
      <c r="AD179" s="321"/>
      <c r="AE179" s="322"/>
      <c r="AF179" s="322"/>
      <c r="AG179" s="322"/>
      <c r="AH179" s="323"/>
    </row>
    <row r="180" spans="1:34" s="8" customFormat="1" ht="15" customHeight="1">
      <c r="A180" s="146"/>
      <c r="B180" s="336" t="s">
        <v>63</v>
      </c>
      <c r="C180" s="337"/>
      <c r="D180" s="338"/>
      <c r="E180" s="131">
        <v>3</v>
      </c>
      <c r="F180" s="97" t="s">
        <v>10</v>
      </c>
      <c r="G180" s="124">
        <v>21</v>
      </c>
      <c r="H180" s="113">
        <v>2300</v>
      </c>
      <c r="I180" s="109">
        <f t="shared" ref="I180" si="52">H180*G180*E180</f>
        <v>144900</v>
      </c>
      <c r="J180" s="131">
        <v>4</v>
      </c>
      <c r="K180" s="97" t="s">
        <v>10</v>
      </c>
      <c r="L180" s="124">
        <v>21</v>
      </c>
      <c r="M180" s="113">
        <v>3859.38</v>
      </c>
      <c r="N180" s="109">
        <v>324187.5</v>
      </c>
      <c r="O180" s="131">
        <v>5</v>
      </c>
      <c r="P180" s="97" t="s">
        <v>10</v>
      </c>
      <c r="Q180" s="475">
        <v>21</v>
      </c>
      <c r="R180" s="113">
        <v>1500</v>
      </c>
      <c r="S180" s="109">
        <f t="shared" ref="S180" si="53">R180*Q180*O180</f>
        <v>157500</v>
      </c>
      <c r="T180" s="321"/>
      <c r="U180" s="322"/>
      <c r="V180" s="322"/>
      <c r="W180" s="322"/>
      <c r="X180" s="323"/>
      <c r="Y180" s="321"/>
      <c r="Z180" s="322"/>
      <c r="AA180" s="322"/>
      <c r="AB180" s="322"/>
      <c r="AC180" s="323"/>
      <c r="AD180" s="321"/>
      <c r="AE180" s="322"/>
      <c r="AF180" s="322"/>
      <c r="AG180" s="322"/>
      <c r="AH180" s="323"/>
    </row>
    <row r="181" spans="1:34" s="8" customFormat="1" ht="15" customHeight="1">
      <c r="A181" s="146"/>
      <c r="B181" s="239"/>
      <c r="C181" s="246" t="s">
        <v>76</v>
      </c>
      <c r="D181" s="235"/>
      <c r="E181" s="131">
        <v>1</v>
      </c>
      <c r="F181" s="97" t="s">
        <v>10</v>
      </c>
      <c r="G181" s="124">
        <v>21</v>
      </c>
      <c r="H181" s="113">
        <v>1900</v>
      </c>
      <c r="I181" s="109">
        <f>H181*G181*E181</f>
        <v>39900</v>
      </c>
      <c r="J181" s="131">
        <v>1</v>
      </c>
      <c r="K181" s="97" t="s">
        <v>10</v>
      </c>
      <c r="L181" s="124">
        <v>21</v>
      </c>
      <c r="M181" s="113">
        <v>3656.25</v>
      </c>
      <c r="N181" s="109">
        <f>M181*L181*J181</f>
        <v>76781.25</v>
      </c>
      <c r="O181" s="131">
        <v>2</v>
      </c>
      <c r="P181" s="97" t="s">
        <v>10</v>
      </c>
      <c r="Q181" s="475">
        <v>21</v>
      </c>
      <c r="R181" s="113">
        <v>1500</v>
      </c>
      <c r="S181" s="109">
        <f>R181*Q181*O181</f>
        <v>63000</v>
      </c>
      <c r="T181" s="321"/>
      <c r="U181" s="322"/>
      <c r="V181" s="322"/>
      <c r="W181" s="322"/>
      <c r="X181" s="323"/>
      <c r="Y181" s="321"/>
      <c r="Z181" s="322"/>
      <c r="AA181" s="322"/>
      <c r="AB181" s="322"/>
      <c r="AC181" s="323"/>
      <c r="AD181" s="321"/>
      <c r="AE181" s="322"/>
      <c r="AF181" s="322"/>
      <c r="AG181" s="322"/>
      <c r="AH181" s="323"/>
    </row>
    <row r="182" spans="1:34" s="8" customFormat="1" ht="15" customHeight="1">
      <c r="A182" s="146"/>
      <c r="B182" s="336" t="s">
        <v>51</v>
      </c>
      <c r="C182" s="337"/>
      <c r="D182" s="338"/>
      <c r="E182" s="131">
        <v>12</v>
      </c>
      <c r="F182" s="97" t="s">
        <v>10</v>
      </c>
      <c r="G182" s="124">
        <v>21</v>
      </c>
      <c r="H182" s="113">
        <v>1800</v>
      </c>
      <c r="I182" s="109">
        <f t="shared" ref="I182" si="54">H182*G182*E182</f>
        <v>453600</v>
      </c>
      <c r="J182" s="131">
        <v>6</v>
      </c>
      <c r="K182" s="97" t="s">
        <v>10</v>
      </c>
      <c r="L182" s="124">
        <v>21</v>
      </c>
      <c r="M182" s="113">
        <v>3453.13</v>
      </c>
      <c r="N182" s="109">
        <v>435093.75</v>
      </c>
      <c r="O182" s="131">
        <v>10</v>
      </c>
      <c r="P182" s="97" t="s">
        <v>10</v>
      </c>
      <c r="Q182" s="475">
        <v>21</v>
      </c>
      <c r="R182" s="113">
        <v>815</v>
      </c>
      <c r="S182" s="109">
        <f t="shared" ref="S182" si="55">R182*Q182*O182</f>
        <v>171150</v>
      </c>
      <c r="T182" s="321"/>
      <c r="U182" s="322"/>
      <c r="V182" s="322"/>
      <c r="W182" s="322"/>
      <c r="X182" s="323"/>
      <c r="Y182" s="321"/>
      <c r="Z182" s="322"/>
      <c r="AA182" s="322"/>
      <c r="AB182" s="322"/>
      <c r="AC182" s="323"/>
      <c r="AD182" s="321"/>
      <c r="AE182" s="322"/>
      <c r="AF182" s="322"/>
      <c r="AG182" s="322"/>
      <c r="AH182" s="323"/>
    </row>
    <row r="183" spans="1:34" s="8" customFormat="1" ht="15" customHeight="1">
      <c r="A183" s="146"/>
      <c r="B183" s="391" t="s">
        <v>47</v>
      </c>
      <c r="C183" s="392"/>
      <c r="D183" s="393"/>
      <c r="E183" s="152">
        <f>SUM(E175:E182)</f>
        <v>23</v>
      </c>
      <c r="F183" s="97"/>
      <c r="G183" s="96"/>
      <c r="H183" s="112"/>
      <c r="I183" s="114">
        <f>SUM(I175:I182)</f>
        <v>984900</v>
      </c>
      <c r="J183" s="152">
        <f>SUM(J175:J182)</f>
        <v>21</v>
      </c>
      <c r="K183" s="97"/>
      <c r="L183" s="96"/>
      <c r="M183" s="112"/>
      <c r="N183" s="114">
        <f>SUM(N175:N182)</f>
        <v>1791562.5</v>
      </c>
      <c r="O183" s="152">
        <f>SUM(O175:O182)</f>
        <v>30</v>
      </c>
      <c r="P183" s="97"/>
      <c r="Q183" s="96"/>
      <c r="R183" s="112"/>
      <c r="S183" s="114">
        <f>SUM(S175:S182)</f>
        <v>843150</v>
      </c>
      <c r="T183" s="321"/>
      <c r="U183" s="322"/>
      <c r="V183" s="322"/>
      <c r="W183" s="322"/>
      <c r="X183" s="323"/>
      <c r="Y183" s="321"/>
      <c r="Z183" s="322"/>
      <c r="AA183" s="322"/>
      <c r="AB183" s="322"/>
      <c r="AC183" s="323"/>
      <c r="AD183" s="321"/>
      <c r="AE183" s="322"/>
      <c r="AF183" s="322"/>
      <c r="AG183" s="322"/>
      <c r="AH183" s="323"/>
    </row>
    <row r="184" spans="1:34" s="8" customFormat="1" ht="15" customHeight="1">
      <c r="A184" s="146"/>
      <c r="B184" s="247"/>
      <c r="C184" s="248"/>
      <c r="D184" s="249"/>
      <c r="E184" s="152"/>
      <c r="F184" s="97"/>
      <c r="G184" s="96"/>
      <c r="H184" s="112"/>
      <c r="I184" s="114"/>
      <c r="J184" s="152"/>
      <c r="K184" s="97"/>
      <c r="L184" s="96"/>
      <c r="M184" s="112"/>
      <c r="N184" s="114"/>
      <c r="O184" s="152"/>
      <c r="P184" s="97"/>
      <c r="Q184" s="96"/>
      <c r="R184" s="112"/>
      <c r="S184" s="114"/>
      <c r="T184" s="321"/>
      <c r="U184" s="322"/>
      <c r="V184" s="322"/>
      <c r="W184" s="322"/>
      <c r="X184" s="323"/>
      <c r="Y184" s="321"/>
      <c r="Z184" s="322"/>
      <c r="AA184" s="322"/>
      <c r="AB184" s="322"/>
      <c r="AC184" s="323"/>
      <c r="AD184" s="321"/>
      <c r="AE184" s="322"/>
      <c r="AF184" s="322"/>
      <c r="AG184" s="322"/>
      <c r="AH184" s="323"/>
    </row>
    <row r="185" spans="1:34" s="8" customFormat="1">
      <c r="A185" s="149" t="s">
        <v>139</v>
      </c>
      <c r="B185" s="362" t="s">
        <v>146</v>
      </c>
      <c r="C185" s="415"/>
      <c r="D185" s="416"/>
      <c r="E185" s="130"/>
      <c r="F185" s="97"/>
      <c r="G185" s="96"/>
      <c r="H185" s="112"/>
      <c r="I185" s="109"/>
      <c r="J185" s="130"/>
      <c r="K185" s="97"/>
      <c r="L185" s="96"/>
      <c r="M185" s="112"/>
      <c r="N185" s="109"/>
      <c r="O185" s="130"/>
      <c r="P185" s="97"/>
      <c r="Q185" s="96"/>
      <c r="R185" s="112"/>
      <c r="S185" s="109"/>
      <c r="T185" s="321"/>
      <c r="U185" s="322"/>
      <c r="V185" s="322"/>
      <c r="W185" s="322"/>
      <c r="X185" s="323"/>
      <c r="Y185" s="321"/>
      <c r="Z185" s="322"/>
      <c r="AA185" s="322"/>
      <c r="AB185" s="322"/>
      <c r="AC185" s="323"/>
      <c r="AD185" s="321"/>
      <c r="AE185" s="322"/>
      <c r="AF185" s="322"/>
      <c r="AG185" s="322"/>
      <c r="AH185" s="323"/>
    </row>
    <row r="186" spans="1:34" s="8" customFormat="1" ht="15" customHeight="1">
      <c r="A186" s="146"/>
      <c r="B186" s="336" t="s">
        <v>92</v>
      </c>
      <c r="C186" s="337"/>
      <c r="D186" s="338"/>
      <c r="E186" s="131">
        <v>1</v>
      </c>
      <c r="F186" s="97" t="s">
        <v>10</v>
      </c>
      <c r="G186" s="124">
        <v>21</v>
      </c>
      <c r="H186" s="113">
        <v>2600</v>
      </c>
      <c r="I186" s="109">
        <f>H186*G186*E186</f>
        <v>54600</v>
      </c>
      <c r="J186" s="131">
        <v>1</v>
      </c>
      <c r="K186" s="97" t="s">
        <v>10</v>
      </c>
      <c r="L186" s="124">
        <v>21</v>
      </c>
      <c r="M186" s="113">
        <v>6093.75</v>
      </c>
      <c r="N186" s="109">
        <f>M186*L186*J186</f>
        <v>127968.75</v>
      </c>
      <c r="O186" s="131">
        <v>3</v>
      </c>
      <c r="P186" s="97" t="s">
        <v>10</v>
      </c>
      <c r="Q186" s="475">
        <v>21</v>
      </c>
      <c r="R186" s="113">
        <v>2125</v>
      </c>
      <c r="S186" s="109">
        <f>R186*Q186*O186</f>
        <v>133875</v>
      </c>
      <c r="T186" s="321"/>
      <c r="U186" s="322"/>
      <c r="V186" s="322"/>
      <c r="W186" s="322"/>
      <c r="X186" s="323"/>
      <c r="Y186" s="321"/>
      <c r="Z186" s="322"/>
      <c r="AA186" s="322"/>
      <c r="AB186" s="322"/>
      <c r="AC186" s="323"/>
      <c r="AD186" s="321"/>
      <c r="AE186" s="322"/>
      <c r="AF186" s="322"/>
      <c r="AG186" s="322"/>
      <c r="AH186" s="323"/>
    </row>
    <row r="187" spans="1:34" s="8" customFormat="1" ht="15" customHeight="1">
      <c r="A187" s="146"/>
      <c r="B187" s="336" t="s">
        <v>94</v>
      </c>
      <c r="C187" s="337"/>
      <c r="D187" s="338"/>
      <c r="E187" s="131">
        <v>1</v>
      </c>
      <c r="F187" s="97" t="s">
        <v>10</v>
      </c>
      <c r="G187" s="124">
        <v>21</v>
      </c>
      <c r="H187" s="113">
        <v>2600</v>
      </c>
      <c r="I187" s="109">
        <f>H187*G187*E187</f>
        <v>54600</v>
      </c>
      <c r="J187" s="131">
        <v>1</v>
      </c>
      <c r="K187" s="97" t="s">
        <v>10</v>
      </c>
      <c r="L187" s="124">
        <v>21</v>
      </c>
      <c r="M187" s="113">
        <v>4875</v>
      </c>
      <c r="N187" s="109">
        <f>M187*L187*J187</f>
        <v>102375</v>
      </c>
      <c r="O187" s="131">
        <v>3</v>
      </c>
      <c r="P187" s="97" t="s">
        <v>10</v>
      </c>
      <c r="Q187" s="475">
        <v>21</v>
      </c>
      <c r="R187" s="113">
        <v>1875</v>
      </c>
      <c r="S187" s="109">
        <f>R187*Q187*O187</f>
        <v>118125</v>
      </c>
      <c r="T187" s="321"/>
      <c r="U187" s="322"/>
      <c r="V187" s="322"/>
      <c r="W187" s="322"/>
      <c r="X187" s="323"/>
      <c r="Y187" s="321"/>
      <c r="Z187" s="322"/>
      <c r="AA187" s="322"/>
      <c r="AB187" s="322"/>
      <c r="AC187" s="323"/>
      <c r="AD187" s="321"/>
      <c r="AE187" s="322"/>
      <c r="AF187" s="322"/>
      <c r="AG187" s="322"/>
      <c r="AH187" s="323"/>
    </row>
    <row r="188" spans="1:34" s="8" customFormat="1" ht="15" customHeight="1">
      <c r="A188" s="146"/>
      <c r="B188" s="336" t="s">
        <v>90</v>
      </c>
      <c r="C188" s="337"/>
      <c r="D188" s="338"/>
      <c r="E188" s="131">
        <v>1</v>
      </c>
      <c r="F188" s="97" t="s">
        <v>10</v>
      </c>
      <c r="G188" s="124">
        <v>21</v>
      </c>
      <c r="H188" s="113">
        <v>1900</v>
      </c>
      <c r="I188" s="109">
        <f t="shared" ref="I188:I189" si="56">H188*G188*E188</f>
        <v>39900</v>
      </c>
      <c r="J188" s="131">
        <v>2</v>
      </c>
      <c r="K188" s="97" t="s">
        <v>10</v>
      </c>
      <c r="L188" s="124">
        <v>21</v>
      </c>
      <c r="M188" s="113">
        <v>4062.5</v>
      </c>
      <c r="N188" s="109">
        <f t="shared" ref="N188:N189" si="57">M188*L188*J188</f>
        <v>170625</v>
      </c>
      <c r="O188" s="131">
        <v>3</v>
      </c>
      <c r="P188" s="97" t="s">
        <v>10</v>
      </c>
      <c r="Q188" s="475">
        <v>21</v>
      </c>
      <c r="R188" s="113">
        <v>1500</v>
      </c>
      <c r="S188" s="109">
        <f t="shared" ref="S188:S189" si="58">R188*Q188*O188</f>
        <v>94500</v>
      </c>
      <c r="T188" s="321"/>
      <c r="U188" s="322"/>
      <c r="V188" s="322"/>
      <c r="W188" s="322"/>
      <c r="X188" s="323"/>
      <c r="Y188" s="321"/>
      <c r="Z188" s="322"/>
      <c r="AA188" s="322"/>
      <c r="AB188" s="322"/>
      <c r="AC188" s="323"/>
      <c r="AD188" s="321"/>
      <c r="AE188" s="322"/>
      <c r="AF188" s="322"/>
      <c r="AG188" s="322"/>
      <c r="AH188" s="323"/>
    </row>
    <row r="189" spans="1:34" s="8" customFormat="1" ht="15" customHeight="1">
      <c r="A189" s="146"/>
      <c r="B189" s="336" t="s">
        <v>105</v>
      </c>
      <c r="C189" s="337"/>
      <c r="D189" s="338"/>
      <c r="E189" s="131">
        <v>1</v>
      </c>
      <c r="F189" s="97" t="s">
        <v>10</v>
      </c>
      <c r="G189" s="124">
        <v>21</v>
      </c>
      <c r="H189" s="113">
        <v>2500</v>
      </c>
      <c r="I189" s="109">
        <f t="shared" si="56"/>
        <v>52500</v>
      </c>
      <c r="J189" s="131">
        <v>2</v>
      </c>
      <c r="K189" s="97" t="s">
        <v>10</v>
      </c>
      <c r="L189" s="124">
        <v>21</v>
      </c>
      <c r="M189" s="113">
        <v>4468.75</v>
      </c>
      <c r="N189" s="109">
        <f t="shared" si="57"/>
        <v>187687.5</v>
      </c>
      <c r="O189" s="131">
        <v>3</v>
      </c>
      <c r="P189" s="97" t="s">
        <v>10</v>
      </c>
      <c r="Q189" s="475">
        <v>21</v>
      </c>
      <c r="R189" s="113">
        <v>1500</v>
      </c>
      <c r="S189" s="109">
        <f t="shared" si="58"/>
        <v>94500</v>
      </c>
      <c r="T189" s="321"/>
      <c r="U189" s="322"/>
      <c r="V189" s="322"/>
      <c r="W189" s="322"/>
      <c r="X189" s="323"/>
      <c r="Y189" s="321"/>
      <c r="Z189" s="322"/>
      <c r="AA189" s="322"/>
      <c r="AB189" s="322"/>
      <c r="AC189" s="323"/>
      <c r="AD189" s="321"/>
      <c r="AE189" s="322"/>
      <c r="AF189" s="322"/>
      <c r="AG189" s="322"/>
      <c r="AH189" s="323"/>
    </row>
    <row r="190" spans="1:34" s="8" customFormat="1" ht="15" customHeight="1">
      <c r="A190" s="146"/>
      <c r="B190" s="336" t="s">
        <v>62</v>
      </c>
      <c r="C190" s="337"/>
      <c r="D190" s="338"/>
      <c r="E190" s="131">
        <v>3</v>
      </c>
      <c r="F190" s="97" t="s">
        <v>10</v>
      </c>
      <c r="G190" s="124">
        <v>21</v>
      </c>
      <c r="H190" s="113">
        <v>2300</v>
      </c>
      <c r="I190" s="109">
        <f>H190*G190*E190</f>
        <v>144900</v>
      </c>
      <c r="J190" s="131">
        <v>3</v>
      </c>
      <c r="K190" s="97" t="s">
        <v>10</v>
      </c>
      <c r="L190" s="124">
        <v>21</v>
      </c>
      <c r="M190" s="113">
        <v>4062.5</v>
      </c>
      <c r="N190" s="109">
        <f>M190*L190*J190</f>
        <v>255937.5</v>
      </c>
      <c r="O190" s="131">
        <v>6</v>
      </c>
      <c r="P190" s="97" t="s">
        <v>10</v>
      </c>
      <c r="Q190" s="475">
        <v>21</v>
      </c>
      <c r="R190" s="113">
        <v>1500</v>
      </c>
      <c r="S190" s="109">
        <f>R190*Q190*O190</f>
        <v>189000</v>
      </c>
      <c r="T190" s="321"/>
      <c r="U190" s="322"/>
      <c r="V190" s="322"/>
      <c r="W190" s="322"/>
      <c r="X190" s="323"/>
      <c r="Y190" s="321"/>
      <c r="Z190" s="322"/>
      <c r="AA190" s="322"/>
      <c r="AB190" s="322"/>
      <c r="AC190" s="323"/>
      <c r="AD190" s="321"/>
      <c r="AE190" s="322"/>
      <c r="AF190" s="322"/>
      <c r="AG190" s="322"/>
      <c r="AH190" s="323"/>
    </row>
    <row r="191" spans="1:34" s="8" customFormat="1" ht="15" customHeight="1">
      <c r="A191" s="146"/>
      <c r="B191" s="336" t="s">
        <v>63</v>
      </c>
      <c r="C191" s="337"/>
      <c r="D191" s="338"/>
      <c r="E191" s="131">
        <v>3</v>
      </c>
      <c r="F191" s="97" t="s">
        <v>10</v>
      </c>
      <c r="G191" s="124">
        <v>21</v>
      </c>
      <c r="H191" s="113">
        <v>2300</v>
      </c>
      <c r="I191" s="109">
        <f t="shared" ref="I191" si="59">H191*G191*E191</f>
        <v>144900</v>
      </c>
      <c r="J191" s="131">
        <v>3</v>
      </c>
      <c r="K191" s="97" t="s">
        <v>10</v>
      </c>
      <c r="L191" s="124">
        <v>21</v>
      </c>
      <c r="M191" s="113">
        <v>3859.38</v>
      </c>
      <c r="N191" s="109">
        <v>243140.63</v>
      </c>
      <c r="O191" s="131">
        <v>6</v>
      </c>
      <c r="P191" s="97" t="s">
        <v>10</v>
      </c>
      <c r="Q191" s="475">
        <v>21</v>
      </c>
      <c r="R191" s="113">
        <v>1500</v>
      </c>
      <c r="S191" s="109">
        <f t="shared" ref="S191" si="60">R191*Q191*O191</f>
        <v>189000</v>
      </c>
      <c r="T191" s="321"/>
      <c r="U191" s="322"/>
      <c r="V191" s="322"/>
      <c r="W191" s="322"/>
      <c r="X191" s="323"/>
      <c r="Y191" s="321"/>
      <c r="Z191" s="322"/>
      <c r="AA191" s="322"/>
      <c r="AB191" s="322"/>
      <c r="AC191" s="323"/>
      <c r="AD191" s="321"/>
      <c r="AE191" s="322"/>
      <c r="AF191" s="322"/>
      <c r="AG191" s="322"/>
      <c r="AH191" s="323"/>
    </row>
    <row r="192" spans="1:34" s="8" customFormat="1" ht="15" customHeight="1">
      <c r="A192" s="146"/>
      <c r="B192" s="239"/>
      <c r="C192" s="246" t="s">
        <v>76</v>
      </c>
      <c r="D192" s="235"/>
      <c r="E192" s="131">
        <v>1</v>
      </c>
      <c r="F192" s="97" t="s">
        <v>10</v>
      </c>
      <c r="G192" s="124">
        <v>21</v>
      </c>
      <c r="H192" s="113">
        <v>1900</v>
      </c>
      <c r="I192" s="109">
        <f>H192*G192*E192</f>
        <v>39900</v>
      </c>
      <c r="J192" s="131">
        <v>1</v>
      </c>
      <c r="K192" s="97" t="s">
        <v>10</v>
      </c>
      <c r="L192" s="124">
        <v>21</v>
      </c>
      <c r="M192" s="113">
        <v>3656.25</v>
      </c>
      <c r="N192" s="109">
        <f>M192*L192*J192</f>
        <v>76781.25</v>
      </c>
      <c r="O192" s="131">
        <v>3</v>
      </c>
      <c r="P192" s="97" t="s">
        <v>10</v>
      </c>
      <c r="Q192" s="475">
        <v>21</v>
      </c>
      <c r="R192" s="113">
        <v>1500</v>
      </c>
      <c r="S192" s="109">
        <f>R192*Q192*O192</f>
        <v>94500</v>
      </c>
      <c r="T192" s="321"/>
      <c r="U192" s="322"/>
      <c r="V192" s="322"/>
      <c r="W192" s="322"/>
      <c r="X192" s="323"/>
      <c r="Y192" s="321"/>
      <c r="Z192" s="322"/>
      <c r="AA192" s="322"/>
      <c r="AB192" s="322"/>
      <c r="AC192" s="323"/>
      <c r="AD192" s="321"/>
      <c r="AE192" s="322"/>
      <c r="AF192" s="322"/>
      <c r="AG192" s="322"/>
      <c r="AH192" s="323"/>
    </row>
    <row r="193" spans="1:34" s="8" customFormat="1" ht="15" customHeight="1">
      <c r="A193" s="146"/>
      <c r="B193" s="336" t="s">
        <v>51</v>
      </c>
      <c r="C193" s="337"/>
      <c r="D193" s="338"/>
      <c r="E193" s="131">
        <v>12</v>
      </c>
      <c r="F193" s="97" t="s">
        <v>10</v>
      </c>
      <c r="G193" s="124">
        <v>21</v>
      </c>
      <c r="H193" s="113">
        <v>1800</v>
      </c>
      <c r="I193" s="109">
        <f t="shared" ref="I193" si="61">H193*G193*E193</f>
        <v>453600</v>
      </c>
      <c r="J193" s="131">
        <v>3</v>
      </c>
      <c r="K193" s="97" t="s">
        <v>10</v>
      </c>
      <c r="L193" s="124">
        <v>21</v>
      </c>
      <c r="M193" s="113">
        <v>3453.13</v>
      </c>
      <c r="N193" s="109">
        <v>217546.88</v>
      </c>
      <c r="O193" s="131">
        <v>12</v>
      </c>
      <c r="P193" s="97" t="s">
        <v>10</v>
      </c>
      <c r="Q193" s="475">
        <v>21</v>
      </c>
      <c r="R193" s="113">
        <v>815</v>
      </c>
      <c r="S193" s="109">
        <f t="shared" ref="S193" si="62">R193*Q193*O193</f>
        <v>205380</v>
      </c>
      <c r="T193" s="321"/>
      <c r="U193" s="322"/>
      <c r="V193" s="322"/>
      <c r="W193" s="322"/>
      <c r="X193" s="323"/>
      <c r="Y193" s="321"/>
      <c r="Z193" s="322"/>
      <c r="AA193" s="322"/>
      <c r="AB193" s="322"/>
      <c r="AC193" s="323"/>
      <c r="AD193" s="321"/>
      <c r="AE193" s="322"/>
      <c r="AF193" s="322"/>
      <c r="AG193" s="322"/>
      <c r="AH193" s="323"/>
    </row>
    <row r="194" spans="1:34" s="8" customFormat="1" ht="15" customHeight="1">
      <c r="A194" s="146"/>
      <c r="B194" s="391" t="s">
        <v>47</v>
      </c>
      <c r="C194" s="392"/>
      <c r="D194" s="393"/>
      <c r="E194" s="152">
        <f>SUM(E186:E193)</f>
        <v>23</v>
      </c>
      <c r="F194" s="97"/>
      <c r="G194" s="96"/>
      <c r="H194" s="112"/>
      <c r="I194" s="114">
        <f>SUM(I186:I193)</f>
        <v>984900</v>
      </c>
      <c r="J194" s="152">
        <f>SUM(J186:J193)</f>
        <v>16</v>
      </c>
      <c r="K194" s="97"/>
      <c r="L194" s="96"/>
      <c r="M194" s="112"/>
      <c r="N194" s="114">
        <v>1382062.5</v>
      </c>
      <c r="O194" s="152">
        <f>SUM(O186:O193)</f>
        <v>39</v>
      </c>
      <c r="P194" s="97"/>
      <c r="Q194" s="96"/>
      <c r="R194" s="112"/>
      <c r="S194" s="114">
        <f>SUM(S186:S193)</f>
        <v>1118880</v>
      </c>
      <c r="T194" s="321"/>
      <c r="U194" s="322"/>
      <c r="V194" s="322"/>
      <c r="W194" s="322"/>
      <c r="X194" s="323"/>
      <c r="Y194" s="321"/>
      <c r="Z194" s="322"/>
      <c r="AA194" s="322"/>
      <c r="AB194" s="322"/>
      <c r="AC194" s="323"/>
      <c r="AD194" s="321"/>
      <c r="AE194" s="322"/>
      <c r="AF194" s="322"/>
      <c r="AG194" s="322"/>
      <c r="AH194" s="323"/>
    </row>
    <row r="195" spans="1:34" s="8" customFormat="1" ht="15" customHeight="1">
      <c r="A195" s="146"/>
      <c r="B195" s="247"/>
      <c r="C195" s="248"/>
      <c r="D195" s="249"/>
      <c r="E195" s="152"/>
      <c r="F195" s="97"/>
      <c r="G195" s="96"/>
      <c r="H195" s="112"/>
      <c r="I195" s="114"/>
      <c r="J195" s="152"/>
      <c r="K195" s="97"/>
      <c r="L195" s="96"/>
      <c r="M195" s="112"/>
      <c r="N195" s="114"/>
      <c r="O195" s="152"/>
      <c r="P195" s="97"/>
      <c r="Q195" s="96"/>
      <c r="R195" s="112"/>
      <c r="S195" s="114"/>
      <c r="T195" s="321"/>
      <c r="U195" s="322"/>
      <c r="V195" s="322"/>
      <c r="W195" s="322"/>
      <c r="X195" s="323"/>
      <c r="Y195" s="321"/>
      <c r="Z195" s="322"/>
      <c r="AA195" s="322"/>
      <c r="AB195" s="322"/>
      <c r="AC195" s="323"/>
      <c r="AD195" s="321"/>
      <c r="AE195" s="322"/>
      <c r="AF195" s="322"/>
      <c r="AG195" s="322"/>
      <c r="AH195" s="323"/>
    </row>
    <row r="196" spans="1:34" s="8" customFormat="1">
      <c r="A196" s="149" t="s">
        <v>140</v>
      </c>
      <c r="B196" s="362" t="s">
        <v>185</v>
      </c>
      <c r="C196" s="415"/>
      <c r="D196" s="416"/>
      <c r="E196" s="130"/>
      <c r="F196" s="97"/>
      <c r="G196" s="96"/>
      <c r="H196" s="112"/>
      <c r="I196" s="109"/>
      <c r="J196" s="130"/>
      <c r="K196" s="97"/>
      <c r="L196" s="96"/>
      <c r="M196" s="112"/>
      <c r="N196" s="109"/>
      <c r="O196" s="130"/>
      <c r="P196" s="97"/>
      <c r="Q196" s="96"/>
      <c r="R196" s="112"/>
      <c r="S196" s="109"/>
      <c r="T196" s="321"/>
      <c r="U196" s="322"/>
      <c r="V196" s="322"/>
      <c r="W196" s="322"/>
      <c r="X196" s="323"/>
      <c r="Y196" s="321"/>
      <c r="Z196" s="322"/>
      <c r="AA196" s="322"/>
      <c r="AB196" s="322"/>
      <c r="AC196" s="323"/>
      <c r="AD196" s="321"/>
      <c r="AE196" s="322"/>
      <c r="AF196" s="322"/>
      <c r="AG196" s="322"/>
      <c r="AH196" s="323"/>
    </row>
    <row r="197" spans="1:34" s="8" customFormat="1" ht="15" customHeight="1">
      <c r="A197" s="146"/>
      <c r="B197" s="336" t="s">
        <v>186</v>
      </c>
      <c r="C197" s="337"/>
      <c r="D197" s="338"/>
      <c r="E197" s="131">
        <v>1</v>
      </c>
      <c r="F197" s="97" t="s">
        <v>10</v>
      </c>
      <c r="G197" s="124">
        <v>30</v>
      </c>
      <c r="H197" s="113">
        <v>1255</v>
      </c>
      <c r="I197" s="109">
        <f>H197*G197*E197</f>
        <v>37650</v>
      </c>
      <c r="J197" s="131">
        <v>1</v>
      </c>
      <c r="K197" s="97" t="s">
        <v>10</v>
      </c>
      <c r="L197" s="475">
        <v>30</v>
      </c>
      <c r="M197" s="113">
        <v>1875</v>
      </c>
      <c r="N197" s="109">
        <f>M197*L197*J197</f>
        <v>56250</v>
      </c>
      <c r="O197" s="131">
        <v>2</v>
      </c>
      <c r="P197" s="97" t="s">
        <v>10</v>
      </c>
      <c r="Q197" s="475">
        <v>30</v>
      </c>
      <c r="R197" s="113">
        <v>2125</v>
      </c>
      <c r="S197" s="109">
        <f>R197*Q197*O197</f>
        <v>127500</v>
      </c>
      <c r="T197" s="321"/>
      <c r="U197" s="322"/>
      <c r="V197" s="322"/>
      <c r="W197" s="322"/>
      <c r="X197" s="323"/>
      <c r="Y197" s="321"/>
      <c r="Z197" s="322"/>
      <c r="AA197" s="322"/>
      <c r="AB197" s="322"/>
      <c r="AC197" s="323"/>
      <c r="AD197" s="321"/>
      <c r="AE197" s="322"/>
      <c r="AF197" s="322"/>
      <c r="AG197" s="322"/>
      <c r="AH197" s="323"/>
    </row>
    <row r="198" spans="1:34" s="8" customFormat="1" ht="15" customHeight="1">
      <c r="A198" s="146"/>
      <c r="B198" s="336" t="s">
        <v>187</v>
      </c>
      <c r="C198" s="337"/>
      <c r="D198" s="338"/>
      <c r="E198" s="131">
        <v>2</v>
      </c>
      <c r="F198" s="97" t="s">
        <v>10</v>
      </c>
      <c r="G198" s="124">
        <v>30</v>
      </c>
      <c r="H198" s="113">
        <v>745</v>
      </c>
      <c r="I198" s="109">
        <f>H198*G198*E198</f>
        <v>44700</v>
      </c>
      <c r="J198" s="131">
        <v>2</v>
      </c>
      <c r="K198" s="97" t="s">
        <v>10</v>
      </c>
      <c r="L198" s="475">
        <v>30</v>
      </c>
      <c r="M198" s="113">
        <v>1125</v>
      </c>
      <c r="N198" s="109">
        <f>M198*L198*J198</f>
        <v>67500</v>
      </c>
      <c r="O198" s="131">
        <v>2</v>
      </c>
      <c r="P198" s="97" t="s">
        <v>10</v>
      </c>
      <c r="Q198" s="475">
        <v>30</v>
      </c>
      <c r="R198" s="113">
        <v>1875</v>
      </c>
      <c r="S198" s="109">
        <f>R198*Q198*O198</f>
        <v>112500</v>
      </c>
      <c r="T198" s="321"/>
      <c r="U198" s="322"/>
      <c r="V198" s="322"/>
      <c r="W198" s="322"/>
      <c r="X198" s="323"/>
      <c r="Y198" s="321"/>
      <c r="Z198" s="322"/>
      <c r="AA198" s="322"/>
      <c r="AB198" s="322"/>
      <c r="AC198" s="323"/>
      <c r="AD198" s="321"/>
      <c r="AE198" s="322"/>
      <c r="AF198" s="322"/>
      <c r="AG198" s="322"/>
      <c r="AH198" s="323"/>
    </row>
    <row r="199" spans="1:34" s="8" customFormat="1" ht="15" customHeight="1">
      <c r="A199" s="146"/>
      <c r="B199" s="336" t="s">
        <v>90</v>
      </c>
      <c r="C199" s="337"/>
      <c r="D199" s="338"/>
      <c r="E199" s="131">
        <v>1</v>
      </c>
      <c r="F199" s="97" t="s">
        <v>10</v>
      </c>
      <c r="G199" s="124">
        <v>30</v>
      </c>
      <c r="H199" s="113">
        <v>850</v>
      </c>
      <c r="I199" s="109">
        <f t="shared" ref="I199" si="63">H199*G199*E199</f>
        <v>25500</v>
      </c>
      <c r="J199" s="131">
        <v>1</v>
      </c>
      <c r="K199" s="97" t="s">
        <v>10</v>
      </c>
      <c r="L199" s="475">
        <v>30</v>
      </c>
      <c r="M199" s="113">
        <v>1375</v>
      </c>
      <c r="N199" s="109">
        <f t="shared" ref="N199" si="64">M199*L199*J199</f>
        <v>41250</v>
      </c>
      <c r="O199" s="131">
        <v>2</v>
      </c>
      <c r="P199" s="97" t="s">
        <v>10</v>
      </c>
      <c r="Q199" s="475">
        <v>30</v>
      </c>
      <c r="R199" s="113">
        <v>1500</v>
      </c>
      <c r="S199" s="109">
        <f t="shared" ref="S199" si="65">R199*Q199*O199</f>
        <v>90000</v>
      </c>
      <c r="T199" s="321"/>
      <c r="U199" s="322"/>
      <c r="V199" s="322"/>
      <c r="W199" s="322"/>
      <c r="X199" s="323"/>
      <c r="Y199" s="321"/>
      <c r="Z199" s="322"/>
      <c r="AA199" s="322"/>
      <c r="AB199" s="322"/>
      <c r="AC199" s="323"/>
      <c r="AD199" s="321"/>
      <c r="AE199" s="322"/>
      <c r="AF199" s="322"/>
      <c r="AG199" s="322"/>
      <c r="AH199" s="323"/>
    </row>
    <row r="200" spans="1:34" s="8" customFormat="1" ht="15" customHeight="1">
      <c r="A200" s="146"/>
      <c r="B200" s="336" t="s">
        <v>188</v>
      </c>
      <c r="C200" s="337"/>
      <c r="D200" s="338"/>
      <c r="E200" s="131"/>
      <c r="F200" s="97" t="s">
        <v>12</v>
      </c>
      <c r="G200" s="124">
        <v>1</v>
      </c>
      <c r="H200" s="113">
        <v>164854.69</v>
      </c>
      <c r="I200" s="109">
        <f>H200*G200</f>
        <v>164854.69</v>
      </c>
      <c r="J200" s="131">
        <v>1</v>
      </c>
      <c r="K200" s="97" t="s">
        <v>12</v>
      </c>
      <c r="L200" s="475">
        <v>30</v>
      </c>
      <c r="M200" s="113"/>
      <c r="N200" s="109">
        <v>121875</v>
      </c>
      <c r="O200" s="131">
        <v>2</v>
      </c>
      <c r="P200" s="97" t="s">
        <v>10</v>
      </c>
      <c r="Q200" s="475">
        <v>30</v>
      </c>
      <c r="R200" s="113">
        <v>1500</v>
      </c>
      <c r="S200" s="109">
        <f>R200*Q200*O200</f>
        <v>90000</v>
      </c>
      <c r="T200" s="321"/>
      <c r="U200" s="322"/>
      <c r="V200" s="322"/>
      <c r="W200" s="322"/>
      <c r="X200" s="323"/>
      <c r="Y200" s="321"/>
      <c r="Z200" s="322"/>
      <c r="AA200" s="322"/>
      <c r="AB200" s="322"/>
      <c r="AC200" s="323"/>
      <c r="AD200" s="321"/>
      <c r="AE200" s="322"/>
      <c r="AF200" s="322"/>
      <c r="AG200" s="322"/>
      <c r="AH200" s="323"/>
    </row>
    <row r="201" spans="1:34" s="8" customFormat="1" ht="15" customHeight="1">
      <c r="A201" s="146"/>
      <c r="B201" s="391" t="s">
        <v>47</v>
      </c>
      <c r="C201" s="392"/>
      <c r="D201" s="393"/>
      <c r="E201" s="152">
        <f>SUM(E197:E200)</f>
        <v>4</v>
      </c>
      <c r="F201" s="97"/>
      <c r="G201" s="96"/>
      <c r="H201" s="112"/>
      <c r="I201" s="114">
        <f>SUM(I197:I200)</f>
        <v>272704.69</v>
      </c>
      <c r="J201" s="152">
        <f>SUM(J197:J200)</f>
        <v>5</v>
      </c>
      <c r="K201" s="97"/>
      <c r="L201" s="96"/>
      <c r="M201" s="112"/>
      <c r="N201" s="114">
        <f>SUM(N197:N200)</f>
        <v>286875</v>
      </c>
      <c r="O201" s="152">
        <f>SUM(O197:O200)</f>
        <v>8</v>
      </c>
      <c r="P201" s="97"/>
      <c r="Q201" s="96"/>
      <c r="R201" s="112"/>
      <c r="S201" s="114">
        <f>SUM(S197:S200)</f>
        <v>420000</v>
      </c>
      <c r="T201" s="321"/>
      <c r="U201" s="322"/>
      <c r="V201" s="322"/>
      <c r="W201" s="322"/>
      <c r="X201" s="323"/>
      <c r="Y201" s="321"/>
      <c r="Z201" s="322"/>
      <c r="AA201" s="322"/>
      <c r="AB201" s="322"/>
      <c r="AC201" s="323"/>
      <c r="AD201" s="321"/>
      <c r="AE201" s="322"/>
      <c r="AF201" s="322"/>
      <c r="AG201" s="322"/>
      <c r="AH201" s="323"/>
    </row>
    <row r="202" spans="1:34" s="8" customFormat="1" ht="15" customHeight="1">
      <c r="A202" s="146"/>
      <c r="B202" s="391" t="s">
        <v>47</v>
      </c>
      <c r="C202" s="392"/>
      <c r="D202" s="393"/>
      <c r="E202" s="152"/>
      <c r="F202" s="97"/>
      <c r="G202" s="96"/>
      <c r="H202" s="112"/>
      <c r="I202" s="114"/>
      <c r="J202" s="152"/>
      <c r="K202" s="97"/>
      <c r="L202" s="96"/>
      <c r="M202" s="112"/>
      <c r="N202" s="114"/>
      <c r="O202" s="152"/>
      <c r="P202" s="97"/>
      <c r="Q202" s="96"/>
      <c r="R202" s="112"/>
      <c r="S202" s="114"/>
      <c r="T202" s="321"/>
      <c r="U202" s="322"/>
      <c r="V202" s="322"/>
      <c r="W202" s="322"/>
      <c r="X202" s="323"/>
      <c r="Y202" s="321"/>
      <c r="Z202" s="322"/>
      <c r="AA202" s="322"/>
      <c r="AB202" s="322"/>
      <c r="AC202" s="323"/>
      <c r="AD202" s="321"/>
      <c r="AE202" s="322"/>
      <c r="AF202" s="322"/>
      <c r="AG202" s="322"/>
      <c r="AH202" s="323"/>
    </row>
    <row r="203" spans="1:34" s="8" customFormat="1">
      <c r="A203" s="149" t="s">
        <v>140</v>
      </c>
      <c r="B203" s="362" t="s">
        <v>126</v>
      </c>
      <c r="C203" s="415"/>
      <c r="D203" s="416"/>
      <c r="E203" s="130"/>
      <c r="F203" s="97"/>
      <c r="G203" s="96"/>
      <c r="H203" s="112"/>
      <c r="I203" s="109"/>
      <c r="J203" s="130"/>
      <c r="K203" s="97"/>
      <c r="L203" s="96"/>
      <c r="M203" s="112"/>
      <c r="N203" s="109"/>
      <c r="O203" s="130"/>
      <c r="P203" s="97"/>
      <c r="Q203" s="96"/>
      <c r="R203" s="112"/>
      <c r="S203" s="109"/>
      <c r="T203" s="321"/>
      <c r="U203" s="322"/>
      <c r="V203" s="322"/>
      <c r="W203" s="322"/>
      <c r="X203" s="323"/>
      <c r="Y203" s="321"/>
      <c r="Z203" s="322"/>
      <c r="AA203" s="322"/>
      <c r="AB203" s="322"/>
      <c r="AC203" s="323"/>
      <c r="AD203" s="321"/>
      <c r="AE203" s="322"/>
      <c r="AF203" s="322"/>
      <c r="AG203" s="322"/>
      <c r="AH203" s="323"/>
    </row>
    <row r="204" spans="1:34" s="8" customFormat="1" ht="15" customHeight="1">
      <c r="A204" s="146"/>
      <c r="B204" s="336" t="s">
        <v>92</v>
      </c>
      <c r="C204" s="337"/>
      <c r="D204" s="338"/>
      <c r="E204" s="131">
        <v>1</v>
      </c>
      <c r="F204" s="97" t="s">
        <v>10</v>
      </c>
      <c r="G204" s="124">
        <v>15</v>
      </c>
      <c r="H204" s="113">
        <v>2600</v>
      </c>
      <c r="I204" s="109">
        <f>H204*G204*E204</f>
        <v>39000</v>
      </c>
      <c r="J204" s="131">
        <v>1</v>
      </c>
      <c r="K204" s="97" t="s">
        <v>10</v>
      </c>
      <c r="L204" s="475">
        <v>14</v>
      </c>
      <c r="M204" s="113">
        <v>3656.25</v>
      </c>
      <c r="N204" s="109">
        <f>M204*L204*J204</f>
        <v>51187.5</v>
      </c>
      <c r="O204" s="131">
        <v>1</v>
      </c>
      <c r="P204" s="97" t="s">
        <v>10</v>
      </c>
      <c r="Q204" s="475">
        <v>15</v>
      </c>
      <c r="R204" s="113">
        <v>2125</v>
      </c>
      <c r="S204" s="109">
        <f>R204*Q204*O204</f>
        <v>31875</v>
      </c>
      <c r="T204" s="321"/>
      <c r="U204" s="322"/>
      <c r="V204" s="322"/>
      <c r="W204" s="322"/>
      <c r="X204" s="323"/>
      <c r="Y204" s="321"/>
      <c r="Z204" s="322"/>
      <c r="AA204" s="322"/>
      <c r="AB204" s="322"/>
      <c r="AC204" s="323"/>
      <c r="AD204" s="321"/>
      <c r="AE204" s="322"/>
      <c r="AF204" s="322"/>
      <c r="AG204" s="322"/>
      <c r="AH204" s="323"/>
    </row>
    <row r="205" spans="1:34" s="8" customFormat="1" ht="15" customHeight="1">
      <c r="A205" s="146"/>
      <c r="B205" s="336" t="s">
        <v>105</v>
      </c>
      <c r="C205" s="337"/>
      <c r="D205" s="338"/>
      <c r="E205" s="131">
        <v>1</v>
      </c>
      <c r="F205" s="97" t="s">
        <v>10</v>
      </c>
      <c r="G205" s="124">
        <v>15</v>
      </c>
      <c r="H205" s="113">
        <v>2500</v>
      </c>
      <c r="I205" s="109">
        <f>H205*G205*E205</f>
        <v>37500</v>
      </c>
      <c r="J205" s="131">
        <v>2</v>
      </c>
      <c r="K205" s="97" t="s">
        <v>10</v>
      </c>
      <c r="L205" s="124">
        <v>7</v>
      </c>
      <c r="M205" s="113">
        <v>2031.25</v>
      </c>
      <c r="N205" s="109">
        <f>M205*L205*J205</f>
        <v>28437.5</v>
      </c>
      <c r="O205" s="131">
        <v>1</v>
      </c>
      <c r="P205" s="97" t="s">
        <v>10</v>
      </c>
      <c r="Q205" s="475">
        <v>15</v>
      </c>
      <c r="R205" s="113">
        <v>1875</v>
      </c>
      <c r="S205" s="109">
        <f>R205*Q205*O205</f>
        <v>28125</v>
      </c>
      <c r="T205" s="321"/>
      <c r="U205" s="322"/>
      <c r="V205" s="322"/>
      <c r="W205" s="322"/>
      <c r="X205" s="323"/>
      <c r="Y205" s="321"/>
      <c r="Z205" s="322"/>
      <c r="AA205" s="322"/>
      <c r="AB205" s="322"/>
      <c r="AC205" s="323"/>
      <c r="AD205" s="321"/>
      <c r="AE205" s="322"/>
      <c r="AF205" s="322"/>
      <c r="AG205" s="322"/>
      <c r="AH205" s="323"/>
    </row>
    <row r="206" spans="1:34" s="8" customFormat="1" ht="15" customHeight="1">
      <c r="A206" s="146"/>
      <c r="B206" s="336" t="s">
        <v>90</v>
      </c>
      <c r="C206" s="337"/>
      <c r="D206" s="338"/>
      <c r="E206" s="131">
        <v>1</v>
      </c>
      <c r="F206" s="97" t="s">
        <v>10</v>
      </c>
      <c r="G206" s="124">
        <v>15</v>
      </c>
      <c r="H206" s="113">
        <v>1900</v>
      </c>
      <c r="I206" s="109">
        <f t="shared" ref="I206" si="66">H206*G206*E206</f>
        <v>28500</v>
      </c>
      <c r="J206" s="131">
        <v>2</v>
      </c>
      <c r="K206" s="97" t="s">
        <v>10</v>
      </c>
      <c r="L206" s="124">
        <v>7</v>
      </c>
      <c r="M206" s="113">
        <v>2234.38</v>
      </c>
      <c r="N206" s="109">
        <v>31281.25</v>
      </c>
      <c r="O206" s="131">
        <v>1</v>
      </c>
      <c r="P206" s="97" t="s">
        <v>10</v>
      </c>
      <c r="Q206" s="475">
        <v>15</v>
      </c>
      <c r="R206" s="113">
        <v>1500</v>
      </c>
      <c r="S206" s="109">
        <f t="shared" ref="S206" si="67">R206*Q206*O206</f>
        <v>22500</v>
      </c>
      <c r="T206" s="321"/>
      <c r="U206" s="322"/>
      <c r="V206" s="322"/>
      <c r="W206" s="322"/>
      <c r="X206" s="323"/>
      <c r="Y206" s="321"/>
      <c r="Z206" s="322"/>
      <c r="AA206" s="322"/>
      <c r="AB206" s="322"/>
      <c r="AC206" s="323"/>
      <c r="AD206" s="321"/>
      <c r="AE206" s="322"/>
      <c r="AF206" s="322"/>
      <c r="AG206" s="322"/>
      <c r="AH206" s="323"/>
    </row>
    <row r="207" spans="1:34" s="8" customFormat="1" ht="15" customHeight="1">
      <c r="A207" s="146"/>
      <c r="B207" s="336" t="s">
        <v>62</v>
      </c>
      <c r="C207" s="337"/>
      <c r="D207" s="338"/>
      <c r="E207" s="131">
        <v>3</v>
      </c>
      <c r="F207" s="97" t="s">
        <v>10</v>
      </c>
      <c r="G207" s="124">
        <v>15</v>
      </c>
      <c r="H207" s="113">
        <v>2300</v>
      </c>
      <c r="I207" s="109">
        <f>H207*G207*E207</f>
        <v>103500</v>
      </c>
      <c r="J207" s="131">
        <v>2</v>
      </c>
      <c r="K207" s="97" t="s">
        <v>10</v>
      </c>
      <c r="L207" s="475">
        <v>14</v>
      </c>
      <c r="M207" s="113">
        <v>2031.25</v>
      </c>
      <c r="N207" s="109">
        <f>M207*L207*J207</f>
        <v>56875</v>
      </c>
      <c r="O207" s="131">
        <v>2</v>
      </c>
      <c r="P207" s="97" t="s">
        <v>10</v>
      </c>
      <c r="Q207" s="475">
        <v>15</v>
      </c>
      <c r="R207" s="113">
        <v>1500</v>
      </c>
      <c r="S207" s="109">
        <f>R207*Q207*O207</f>
        <v>45000</v>
      </c>
      <c r="T207" s="321"/>
      <c r="U207" s="322"/>
      <c r="V207" s="322"/>
      <c r="W207" s="322"/>
      <c r="X207" s="323"/>
      <c r="Y207" s="321"/>
      <c r="Z207" s="322"/>
      <c r="AA207" s="322"/>
      <c r="AB207" s="322"/>
      <c r="AC207" s="323"/>
      <c r="AD207" s="321"/>
      <c r="AE207" s="322"/>
      <c r="AF207" s="322"/>
      <c r="AG207" s="322"/>
      <c r="AH207" s="323"/>
    </row>
    <row r="208" spans="1:34" s="8" customFormat="1" ht="15" customHeight="1">
      <c r="A208" s="146"/>
      <c r="B208" s="336" t="s">
        <v>63</v>
      </c>
      <c r="C208" s="337"/>
      <c r="D208" s="338"/>
      <c r="E208" s="131">
        <v>3</v>
      </c>
      <c r="F208" s="97" t="s">
        <v>10</v>
      </c>
      <c r="G208" s="124">
        <v>15</v>
      </c>
      <c r="H208" s="113">
        <v>2300</v>
      </c>
      <c r="I208" s="109">
        <f t="shared" ref="I208" si="68">H208*G208*E208</f>
        <v>103500</v>
      </c>
      <c r="J208" s="131">
        <v>2</v>
      </c>
      <c r="K208" s="97" t="s">
        <v>10</v>
      </c>
      <c r="L208" s="475">
        <v>14</v>
      </c>
      <c r="M208" s="113">
        <v>1929.69</v>
      </c>
      <c r="N208" s="109">
        <v>54031.25</v>
      </c>
      <c r="O208" s="131">
        <v>2</v>
      </c>
      <c r="P208" s="97" t="s">
        <v>10</v>
      </c>
      <c r="Q208" s="475">
        <v>15</v>
      </c>
      <c r="R208" s="113">
        <v>1500</v>
      </c>
      <c r="S208" s="109">
        <f t="shared" ref="S208:S210" si="69">R208*Q208*O208</f>
        <v>45000</v>
      </c>
      <c r="T208" s="321"/>
      <c r="U208" s="322"/>
      <c r="V208" s="322"/>
      <c r="W208" s="322"/>
      <c r="X208" s="323"/>
      <c r="Y208" s="321"/>
      <c r="Z208" s="322"/>
      <c r="AA208" s="322"/>
      <c r="AB208" s="322"/>
      <c r="AC208" s="323"/>
      <c r="AD208" s="321"/>
      <c r="AE208" s="322"/>
      <c r="AF208" s="322"/>
      <c r="AG208" s="322"/>
      <c r="AH208" s="323"/>
    </row>
    <row r="209" spans="1:35" s="8" customFormat="1" ht="15" customHeight="1">
      <c r="A209" s="146"/>
      <c r="B209" s="336" t="s">
        <v>51</v>
      </c>
      <c r="C209" s="337"/>
      <c r="D209" s="338"/>
      <c r="E209" s="131"/>
      <c r="F209" s="97"/>
      <c r="G209" s="124"/>
      <c r="H209" s="113"/>
      <c r="I209" s="109"/>
      <c r="J209" s="131">
        <v>2</v>
      </c>
      <c r="K209" s="97" t="s">
        <v>10</v>
      </c>
      <c r="L209" s="475">
        <v>14</v>
      </c>
      <c r="M209" s="113">
        <v>1726.56</v>
      </c>
      <c r="N209" s="109">
        <v>48343.75</v>
      </c>
      <c r="O209" s="131">
        <v>0</v>
      </c>
      <c r="P209" s="97" t="s">
        <v>10</v>
      </c>
      <c r="Q209" s="124"/>
      <c r="R209" s="113">
        <v>0</v>
      </c>
      <c r="S209" s="109">
        <f t="shared" si="69"/>
        <v>0</v>
      </c>
      <c r="T209" s="321"/>
      <c r="U209" s="322"/>
      <c r="V209" s="322"/>
      <c r="W209" s="322"/>
      <c r="X209" s="323"/>
      <c r="Y209" s="321"/>
      <c r="Z209" s="322"/>
      <c r="AA209" s="322"/>
      <c r="AB209" s="322"/>
      <c r="AC209" s="323"/>
      <c r="AD209" s="321"/>
      <c r="AE209" s="322"/>
      <c r="AF209" s="322"/>
      <c r="AG209" s="322"/>
      <c r="AH209" s="323"/>
    </row>
    <row r="210" spans="1:35" s="8" customFormat="1" ht="15" customHeight="1">
      <c r="A210" s="146"/>
      <c r="B210" s="239"/>
      <c r="C210" s="246" t="s">
        <v>76</v>
      </c>
      <c r="D210" s="235"/>
      <c r="E210" s="131"/>
      <c r="F210" s="97"/>
      <c r="G210" s="124"/>
      <c r="H210" s="113"/>
      <c r="I210" s="109"/>
      <c r="J210" s="131"/>
      <c r="K210" s="97"/>
      <c r="L210" s="124"/>
      <c r="M210" s="113"/>
      <c r="N210" s="109"/>
      <c r="O210" s="131">
        <v>2</v>
      </c>
      <c r="P210" s="97" t="s">
        <v>10</v>
      </c>
      <c r="Q210" s="475">
        <v>15</v>
      </c>
      <c r="R210" s="113">
        <v>1500</v>
      </c>
      <c r="S210" s="109">
        <f t="shared" si="69"/>
        <v>45000</v>
      </c>
      <c r="T210" s="321"/>
      <c r="U210" s="322"/>
      <c r="V210" s="322"/>
      <c r="W210" s="322"/>
      <c r="X210" s="323"/>
      <c r="Y210" s="321"/>
      <c r="Z210" s="322"/>
      <c r="AA210" s="322"/>
      <c r="AB210" s="322"/>
      <c r="AC210" s="323"/>
      <c r="AD210" s="321"/>
      <c r="AE210" s="322"/>
      <c r="AF210" s="322"/>
      <c r="AG210" s="322"/>
      <c r="AH210" s="323"/>
    </row>
    <row r="211" spans="1:35" s="8" customFormat="1" ht="15" customHeight="1">
      <c r="A211" s="146"/>
      <c r="B211" s="391" t="s">
        <v>47</v>
      </c>
      <c r="C211" s="392"/>
      <c r="D211" s="393"/>
      <c r="E211" s="152">
        <f>SUM(E205:E208)</f>
        <v>8</v>
      </c>
      <c r="F211" s="97"/>
      <c r="G211" s="96"/>
      <c r="H211" s="112"/>
      <c r="I211" s="114">
        <f>SUM(I204:I208)</f>
        <v>312000</v>
      </c>
      <c r="J211" s="152">
        <f>SUM(J205:J208)</f>
        <v>8</v>
      </c>
      <c r="K211" s="97"/>
      <c r="L211" s="96"/>
      <c r="M211" s="112"/>
      <c r="N211" s="114">
        <f>SUM(N204:N209)</f>
        <v>270156.25</v>
      </c>
      <c r="O211" s="152">
        <f>SUM(O204:O210)</f>
        <v>9</v>
      </c>
      <c r="P211" s="97"/>
      <c r="Q211" s="96"/>
      <c r="R211" s="112"/>
      <c r="S211" s="114">
        <f>SUM(S204:S210)</f>
        <v>217500</v>
      </c>
      <c r="T211" s="321"/>
      <c r="U211" s="322"/>
      <c r="V211" s="322"/>
      <c r="W211" s="322"/>
      <c r="X211" s="323"/>
      <c r="Y211" s="321"/>
      <c r="Z211" s="322"/>
      <c r="AA211" s="322"/>
      <c r="AB211" s="322"/>
      <c r="AC211" s="323"/>
      <c r="AD211" s="321"/>
      <c r="AE211" s="322"/>
      <c r="AF211" s="322"/>
      <c r="AG211" s="322"/>
      <c r="AH211" s="323"/>
    </row>
    <row r="212" spans="1:35" s="8" customFormat="1" ht="15" customHeight="1">
      <c r="A212" s="146"/>
      <c r="B212" s="247"/>
      <c r="C212" s="248"/>
      <c r="D212" s="249"/>
      <c r="E212" s="152"/>
      <c r="F212" s="97"/>
      <c r="G212" s="96"/>
      <c r="H212" s="112"/>
      <c r="I212" s="114"/>
      <c r="J212" s="152"/>
      <c r="K212" s="97"/>
      <c r="L212" s="96"/>
      <c r="M212" s="112"/>
      <c r="N212" s="114"/>
      <c r="O212" s="152"/>
      <c r="P212" s="97"/>
      <c r="Q212" s="96"/>
      <c r="R212" s="112"/>
      <c r="S212" s="114"/>
      <c r="T212" s="321"/>
      <c r="U212" s="322"/>
      <c r="V212" s="322"/>
      <c r="W212" s="322"/>
      <c r="X212" s="323"/>
      <c r="Y212" s="321"/>
      <c r="Z212" s="322"/>
      <c r="AA212" s="322"/>
      <c r="AB212" s="322"/>
      <c r="AC212" s="323"/>
      <c r="AD212" s="321"/>
      <c r="AE212" s="322"/>
      <c r="AF212" s="322"/>
      <c r="AG212" s="322"/>
      <c r="AH212" s="323"/>
    </row>
    <row r="213" spans="1:35" s="8" customFormat="1" ht="15" customHeight="1">
      <c r="A213" s="149" t="s">
        <v>141</v>
      </c>
      <c r="B213" s="360" t="s">
        <v>20</v>
      </c>
      <c r="C213" s="337"/>
      <c r="D213" s="338"/>
      <c r="E213" s="130"/>
      <c r="F213" s="97"/>
      <c r="G213" s="96"/>
      <c r="H213" s="112"/>
      <c r="I213" s="115"/>
      <c r="J213" s="130"/>
      <c r="K213" s="97"/>
      <c r="L213" s="96"/>
      <c r="M213" s="112"/>
      <c r="N213" s="115"/>
      <c r="O213" s="130"/>
      <c r="P213" s="97"/>
      <c r="Q213" s="96"/>
      <c r="R213" s="112"/>
      <c r="S213" s="115"/>
      <c r="T213" s="321"/>
      <c r="U213" s="322"/>
      <c r="V213" s="322"/>
      <c r="W213" s="322"/>
      <c r="X213" s="323"/>
      <c r="Y213" s="321"/>
      <c r="Z213" s="322"/>
      <c r="AA213" s="322"/>
      <c r="AB213" s="322"/>
      <c r="AC213" s="323"/>
      <c r="AD213" s="321"/>
      <c r="AE213" s="322"/>
      <c r="AF213" s="322"/>
      <c r="AG213" s="322"/>
      <c r="AH213" s="323"/>
    </row>
    <row r="214" spans="1:35" s="8" customFormat="1" ht="15" customHeight="1">
      <c r="A214" s="146"/>
      <c r="B214" s="369" t="s">
        <v>52</v>
      </c>
      <c r="C214" s="389"/>
      <c r="D214" s="390"/>
      <c r="E214" s="130"/>
      <c r="F214" s="97"/>
      <c r="G214" s="96"/>
      <c r="H214" s="112"/>
      <c r="I214" s="114">
        <f>(I218+I219+I220)*0.003</f>
        <v>43776.869070000008</v>
      </c>
      <c r="J214" s="130"/>
      <c r="K214" s="97"/>
      <c r="L214" s="96"/>
      <c r="M214" s="112"/>
      <c r="N214" s="114">
        <f>(N218+N219+N220)*0.003</f>
        <v>44945.303250000004</v>
      </c>
      <c r="O214" s="130"/>
      <c r="P214" s="97"/>
      <c r="Q214" s="96"/>
      <c r="R214" s="112"/>
      <c r="S214" s="114">
        <v>40620.85</v>
      </c>
      <c r="T214" s="321"/>
      <c r="U214" s="322"/>
      <c r="V214" s="322"/>
      <c r="W214" s="322"/>
      <c r="X214" s="323"/>
      <c r="Y214" s="321"/>
      <c r="Z214" s="322"/>
      <c r="AA214" s="322"/>
      <c r="AB214" s="322"/>
      <c r="AC214" s="323"/>
      <c r="AD214" s="321"/>
      <c r="AE214" s="322"/>
      <c r="AF214" s="322"/>
      <c r="AG214" s="322"/>
      <c r="AH214" s="323"/>
    </row>
    <row r="215" spans="1:35" s="8" customFormat="1" ht="15" customHeight="1">
      <c r="A215" s="149" t="s">
        <v>148</v>
      </c>
      <c r="B215" s="385" t="s">
        <v>133</v>
      </c>
      <c r="C215" s="386"/>
      <c r="D215" s="387"/>
      <c r="E215" s="130"/>
      <c r="F215" s="97"/>
      <c r="G215" s="96"/>
      <c r="H215" s="112"/>
      <c r="I215" s="114">
        <f>(I218+I219+I220)*0.05</f>
        <v>729614.48450000014</v>
      </c>
      <c r="J215" s="130"/>
      <c r="K215" s="97"/>
      <c r="L215" s="96"/>
      <c r="M215" s="112"/>
      <c r="N215" s="114">
        <f>(N218+N219+N220)*0.05</f>
        <v>749088.38750000007</v>
      </c>
      <c r="O215" s="130"/>
      <c r="P215" s="97"/>
      <c r="Q215" s="96"/>
      <c r="R215" s="112"/>
      <c r="S215" s="114">
        <v>677014.15</v>
      </c>
      <c r="T215" s="321"/>
      <c r="U215" s="322"/>
      <c r="V215" s="322"/>
      <c r="W215" s="322"/>
      <c r="X215" s="323"/>
      <c r="Y215" s="321"/>
      <c r="Z215" s="322"/>
      <c r="AA215" s="322"/>
      <c r="AB215" s="322"/>
      <c r="AC215" s="323"/>
      <c r="AD215" s="321"/>
      <c r="AE215" s="322"/>
      <c r="AF215" s="322"/>
      <c r="AG215" s="322"/>
      <c r="AH215" s="323"/>
    </row>
    <row r="216" spans="1:35" s="8" customFormat="1" ht="15" customHeight="1">
      <c r="A216" s="146"/>
      <c r="B216" s="388"/>
      <c r="C216" s="389"/>
      <c r="D216" s="390"/>
      <c r="E216" s="130"/>
      <c r="F216" s="97"/>
      <c r="G216" s="96"/>
      <c r="H216" s="112"/>
      <c r="I216" s="109"/>
      <c r="J216" s="130"/>
      <c r="K216" s="97"/>
      <c r="L216" s="96"/>
      <c r="M216" s="112"/>
      <c r="N216" s="109"/>
      <c r="O216" s="130"/>
      <c r="P216" s="97"/>
      <c r="Q216" s="96"/>
      <c r="R216" s="112"/>
      <c r="S216" s="109"/>
      <c r="T216" s="321"/>
      <c r="U216" s="322"/>
      <c r="V216" s="322"/>
      <c r="W216" s="322"/>
      <c r="X216" s="323"/>
      <c r="Y216" s="321"/>
      <c r="Z216" s="322"/>
      <c r="AA216" s="322"/>
      <c r="AB216" s="322"/>
      <c r="AC216" s="323"/>
      <c r="AD216" s="321"/>
      <c r="AE216" s="322"/>
      <c r="AF216" s="322"/>
      <c r="AG216" s="322"/>
      <c r="AH216" s="323"/>
    </row>
    <row r="217" spans="1:35" s="8" customFormat="1" ht="15" customHeight="1">
      <c r="A217" s="146"/>
      <c r="B217" s="400" t="s">
        <v>53</v>
      </c>
      <c r="C217" s="401"/>
      <c r="D217" s="402"/>
      <c r="E217" s="130"/>
      <c r="F217" s="97"/>
      <c r="G217" s="96"/>
      <c r="H217" s="112"/>
      <c r="I217" s="109"/>
      <c r="J217" s="130"/>
      <c r="K217" s="97"/>
      <c r="L217" s="96"/>
      <c r="M217" s="112"/>
      <c r="N217" s="109"/>
      <c r="O217" s="130"/>
      <c r="P217" s="97"/>
      <c r="Q217" s="96"/>
      <c r="R217" s="112"/>
      <c r="S217" s="109"/>
      <c r="T217" s="321"/>
      <c r="U217" s="322"/>
      <c r="V217" s="322"/>
      <c r="W217" s="322"/>
      <c r="X217" s="323"/>
      <c r="Y217" s="321"/>
      <c r="Z217" s="322"/>
      <c r="AA217" s="322"/>
      <c r="AB217" s="322"/>
      <c r="AC217" s="323"/>
      <c r="AD217" s="321"/>
      <c r="AE217" s="322"/>
      <c r="AF217" s="322"/>
      <c r="AG217" s="322"/>
      <c r="AH217" s="323"/>
    </row>
    <row r="218" spans="1:35" s="8" customFormat="1" ht="15" customHeight="1">
      <c r="A218" s="146"/>
      <c r="B218" s="400" t="s">
        <v>54</v>
      </c>
      <c r="C218" s="411"/>
      <c r="D218" s="412"/>
      <c r="E218" s="130"/>
      <c r="F218" s="97"/>
      <c r="G218" s="96"/>
      <c r="H218" s="112"/>
      <c r="I218" s="117">
        <f>I54</f>
        <v>1023555</v>
      </c>
      <c r="J218" s="130"/>
      <c r="K218" s="97"/>
      <c r="L218" s="96"/>
      <c r="M218" s="112"/>
      <c r="N218" s="117">
        <f>N54</f>
        <v>1930572</v>
      </c>
      <c r="O218" s="130"/>
      <c r="P218" s="97"/>
      <c r="Q218" s="96"/>
      <c r="R218" s="112"/>
      <c r="S218" s="117">
        <f>S54</f>
        <v>2688900</v>
      </c>
      <c r="T218" s="321"/>
      <c r="U218" s="322"/>
      <c r="V218" s="322"/>
      <c r="W218" s="322"/>
      <c r="X218" s="323"/>
      <c r="Y218" s="321"/>
      <c r="Z218" s="322"/>
      <c r="AA218" s="322"/>
      <c r="AB218" s="322"/>
      <c r="AC218" s="323"/>
      <c r="AD218" s="321"/>
      <c r="AE218" s="322"/>
      <c r="AF218" s="322"/>
      <c r="AG218" s="322"/>
      <c r="AH218" s="323"/>
      <c r="AI218" s="168"/>
    </row>
    <row r="219" spans="1:35" s="8" customFormat="1" ht="15" customHeight="1">
      <c r="A219" s="146"/>
      <c r="B219" s="400" t="s">
        <v>55</v>
      </c>
      <c r="C219" s="401"/>
      <c r="D219" s="402"/>
      <c r="E219" s="130"/>
      <c r="F219" s="97"/>
      <c r="G219" s="96"/>
      <c r="H219" s="112"/>
      <c r="I219" s="114">
        <f>I71+I90+I103+I113+I153+I120+I128+I135</f>
        <v>7309830</v>
      </c>
      <c r="J219" s="130"/>
      <c r="K219" s="97"/>
      <c r="L219" s="96"/>
      <c r="M219" s="112"/>
      <c r="N219" s="114">
        <f>N71+N90+N103+N113+N153+N120+N128+N135</f>
        <v>7072602</v>
      </c>
      <c r="O219" s="130"/>
      <c r="P219" s="97"/>
      <c r="Q219" s="96"/>
      <c r="R219" s="112"/>
      <c r="S219" s="117">
        <f>S71+S90+S103+S113+S153+S120+S128+S135</f>
        <v>9357928</v>
      </c>
      <c r="T219" s="321"/>
      <c r="U219" s="322"/>
      <c r="V219" s="322"/>
      <c r="W219" s="322"/>
      <c r="X219" s="323"/>
      <c r="Y219" s="321"/>
      <c r="Z219" s="322"/>
      <c r="AA219" s="322"/>
      <c r="AB219" s="322"/>
      <c r="AC219" s="323"/>
      <c r="AD219" s="321"/>
      <c r="AE219" s="322"/>
      <c r="AF219" s="322"/>
      <c r="AG219" s="322"/>
      <c r="AH219" s="323"/>
      <c r="AI219" s="168"/>
    </row>
    <row r="220" spans="1:35" s="8" customFormat="1" ht="15" customHeight="1">
      <c r="A220" s="146"/>
      <c r="B220" s="400" t="s">
        <v>38</v>
      </c>
      <c r="C220" s="401"/>
      <c r="D220" s="402"/>
      <c r="E220" s="130"/>
      <c r="F220" s="97"/>
      <c r="G220" s="96"/>
      <c r="H220" s="112"/>
      <c r="I220" s="114">
        <f>I161+I172+I211+I183+I194+I201</f>
        <v>6258904.6900000004</v>
      </c>
      <c r="J220" s="130"/>
      <c r="K220" s="97"/>
      <c r="L220" s="96"/>
      <c r="M220" s="112"/>
      <c r="N220" s="114">
        <f>N161+N172+N211+N183+N194+N201</f>
        <v>5978593.75</v>
      </c>
      <c r="O220" s="130"/>
      <c r="P220" s="97"/>
      <c r="Q220" s="96"/>
      <c r="R220" s="112"/>
      <c r="S220" s="114">
        <f>S161+S172+S211+S183+S194+S201</f>
        <v>3927280</v>
      </c>
      <c r="T220" s="321"/>
      <c r="U220" s="322"/>
      <c r="V220" s="322"/>
      <c r="W220" s="322"/>
      <c r="X220" s="323"/>
      <c r="Y220" s="321"/>
      <c r="Z220" s="322"/>
      <c r="AA220" s="322"/>
      <c r="AB220" s="322"/>
      <c r="AC220" s="323"/>
      <c r="AD220" s="321"/>
      <c r="AE220" s="322"/>
      <c r="AF220" s="322"/>
      <c r="AG220" s="322"/>
      <c r="AH220" s="323"/>
      <c r="AI220" s="168"/>
    </row>
    <row r="221" spans="1:35" s="8" customFormat="1" ht="15" customHeight="1">
      <c r="A221" s="146"/>
      <c r="B221" s="400" t="s">
        <v>56</v>
      </c>
      <c r="C221" s="401"/>
      <c r="D221" s="402"/>
      <c r="E221" s="130"/>
      <c r="F221" s="97"/>
      <c r="G221" s="96"/>
      <c r="H221" s="112"/>
      <c r="I221" s="114">
        <f>(I218+I219+I220)*0.15</f>
        <v>2188843.4535000003</v>
      </c>
      <c r="J221" s="130"/>
      <c r="K221" s="97"/>
      <c r="L221" s="96"/>
      <c r="M221" s="112"/>
      <c r="N221" s="114">
        <v>2247265.16</v>
      </c>
      <c r="O221" s="130"/>
      <c r="P221" s="97"/>
      <c r="Q221" s="96"/>
      <c r="R221" s="112"/>
      <c r="S221" s="114">
        <v>2396116.2000000002</v>
      </c>
      <c r="T221" s="321"/>
      <c r="U221" s="322"/>
      <c r="V221" s="322"/>
      <c r="W221" s="322"/>
      <c r="X221" s="323"/>
      <c r="Y221" s="321"/>
      <c r="Z221" s="322"/>
      <c r="AA221" s="322"/>
      <c r="AB221" s="322"/>
      <c r="AC221" s="323"/>
      <c r="AD221" s="321"/>
      <c r="AE221" s="322"/>
      <c r="AF221" s="322"/>
      <c r="AG221" s="322"/>
      <c r="AH221" s="323"/>
      <c r="AI221" s="168"/>
    </row>
    <row r="222" spans="1:35" s="8" customFormat="1" ht="15" customHeight="1">
      <c r="A222" s="146"/>
      <c r="B222" s="403" t="s">
        <v>57</v>
      </c>
      <c r="C222" s="404"/>
      <c r="D222" s="405"/>
      <c r="E222" s="130"/>
      <c r="F222" s="97"/>
      <c r="G222" s="96"/>
      <c r="H222" s="112"/>
      <c r="I222" s="114">
        <f>SUM(I214:I221)</f>
        <v>17554524.49707</v>
      </c>
      <c r="J222" s="130"/>
      <c r="K222" s="97"/>
      <c r="L222" s="96"/>
      <c r="M222" s="112"/>
      <c r="N222" s="114">
        <f>SUM(N214:N221)</f>
        <v>18023066.600749999</v>
      </c>
      <c r="O222" s="130"/>
      <c r="P222" s="97"/>
      <c r="Q222" s="96"/>
      <c r="R222" s="112"/>
      <c r="S222" s="114">
        <f>SUM(S214:S221)</f>
        <v>19087859.199999999</v>
      </c>
      <c r="T222" s="324"/>
      <c r="U222" s="325"/>
      <c r="V222" s="325"/>
      <c r="W222" s="325"/>
      <c r="X222" s="326"/>
      <c r="Y222" s="324"/>
      <c r="Z222" s="325"/>
      <c r="AA222" s="325"/>
      <c r="AB222" s="325"/>
      <c r="AC222" s="326"/>
      <c r="AD222" s="324"/>
      <c r="AE222" s="325"/>
      <c r="AF222" s="325"/>
      <c r="AG222" s="325"/>
      <c r="AH222" s="326"/>
    </row>
    <row r="223" spans="1:35" s="8" customFormat="1" ht="15" customHeight="1" thickBot="1">
      <c r="A223" s="146"/>
      <c r="B223" s="406" t="s">
        <v>58</v>
      </c>
      <c r="C223" s="352"/>
      <c r="D223" s="407"/>
      <c r="E223" s="352" t="s">
        <v>204</v>
      </c>
      <c r="F223" s="352"/>
      <c r="G223" s="352"/>
      <c r="H223" s="353"/>
      <c r="I223" s="109"/>
      <c r="J223" s="352" t="s">
        <v>241</v>
      </c>
      <c r="K223" s="352"/>
      <c r="L223" s="352"/>
      <c r="M223" s="353"/>
      <c r="N223" s="109"/>
      <c r="O223" s="352" t="s">
        <v>240</v>
      </c>
      <c r="P223" s="352"/>
      <c r="Q223" s="352"/>
      <c r="R223" s="353"/>
      <c r="S223" s="109"/>
      <c r="T223" s="352"/>
      <c r="U223" s="352"/>
      <c r="V223" s="352"/>
      <c r="W223" s="353"/>
      <c r="X223" s="109"/>
      <c r="Y223" s="352"/>
      <c r="Z223" s="352"/>
      <c r="AA223" s="352"/>
      <c r="AB223" s="353"/>
      <c r="AC223" s="109"/>
      <c r="AD223" s="352"/>
      <c r="AE223" s="352"/>
      <c r="AF223" s="352"/>
      <c r="AG223" s="353"/>
      <c r="AH223" s="109"/>
    </row>
    <row r="224" spans="1:35" s="8" customFormat="1" ht="22.5" customHeight="1" thickBot="1">
      <c r="A224" s="151"/>
      <c r="B224" s="408" t="s">
        <v>32</v>
      </c>
      <c r="C224" s="409"/>
      <c r="D224" s="410"/>
      <c r="E224" s="107"/>
      <c r="F224" s="105"/>
      <c r="G224" s="106"/>
      <c r="H224" s="116" t="s">
        <v>59</v>
      </c>
      <c r="I224" s="132">
        <f>I222</f>
        <v>17554524.49707</v>
      </c>
      <c r="J224" s="107"/>
      <c r="K224" s="105"/>
      <c r="L224" s="106"/>
      <c r="M224" s="116" t="s">
        <v>59</v>
      </c>
      <c r="N224" s="132">
        <f>N222</f>
        <v>18023066.600749999</v>
      </c>
      <c r="O224" s="107"/>
      <c r="P224" s="105"/>
      <c r="Q224" s="106"/>
      <c r="R224" s="116" t="s">
        <v>59</v>
      </c>
      <c r="S224" s="132">
        <f>S222</f>
        <v>19087859.199999999</v>
      </c>
      <c r="T224" s="107"/>
      <c r="U224" s="105"/>
      <c r="V224" s="106"/>
      <c r="W224" s="116" t="s">
        <v>59</v>
      </c>
      <c r="X224" s="132">
        <f>X222</f>
        <v>0</v>
      </c>
      <c r="Y224" s="107"/>
      <c r="Z224" s="105"/>
      <c r="AA224" s="106"/>
      <c r="AB224" s="116" t="s">
        <v>59</v>
      </c>
      <c r="AC224" s="132">
        <f>AC222</f>
        <v>0</v>
      </c>
      <c r="AD224" s="107"/>
      <c r="AE224" s="105"/>
      <c r="AF224" s="106"/>
      <c r="AG224" s="116" t="s">
        <v>59</v>
      </c>
      <c r="AH224" s="132">
        <f>AH222</f>
        <v>0</v>
      </c>
    </row>
    <row r="225" spans="1:34">
      <c r="A225" s="102"/>
      <c r="B225" s="103"/>
      <c r="C225" s="103"/>
      <c r="D225" s="103"/>
      <c r="E225" s="103"/>
      <c r="F225" s="103"/>
      <c r="G225" s="103"/>
      <c r="H225" s="103"/>
      <c r="I225" s="104"/>
      <c r="J225" s="103"/>
      <c r="K225" s="103"/>
      <c r="L225" s="103"/>
      <c r="M225" s="103"/>
      <c r="N225" s="104"/>
      <c r="O225" s="103"/>
      <c r="P225" s="103"/>
      <c r="Q225" s="103"/>
      <c r="R225" s="103"/>
      <c r="S225" s="104"/>
      <c r="T225" s="103"/>
      <c r="U225" s="103"/>
      <c r="V225" s="103"/>
      <c r="W225" s="103"/>
      <c r="X225" s="104"/>
      <c r="Y225" s="103"/>
      <c r="Z225" s="103"/>
      <c r="AA225" s="103"/>
      <c r="AB225" s="103"/>
      <c r="AC225" s="104"/>
      <c r="AD225" s="103"/>
      <c r="AE225" s="103"/>
      <c r="AF225" s="103"/>
      <c r="AG225" s="103"/>
      <c r="AH225" s="104"/>
    </row>
    <row r="226" spans="1:34">
      <c r="A226" s="413" t="s">
        <v>11</v>
      </c>
      <c r="B226" s="414"/>
      <c r="C226" s="414"/>
      <c r="D226" s="103"/>
      <c r="E226" s="103"/>
      <c r="F226" s="103"/>
      <c r="G226" s="103"/>
      <c r="H226" s="103"/>
      <c r="I226" s="104"/>
      <c r="J226" s="103"/>
      <c r="K226" s="103"/>
      <c r="L226" s="103"/>
      <c r="M226" s="103"/>
      <c r="N226" s="104"/>
      <c r="O226" s="103"/>
      <c r="P226" s="103"/>
      <c r="Q226" s="103"/>
      <c r="R226" s="103"/>
      <c r="S226" s="104"/>
      <c r="T226" s="103"/>
      <c r="U226" s="103"/>
      <c r="V226" s="103"/>
      <c r="W226" s="103"/>
      <c r="X226" s="104"/>
      <c r="Y226" s="103"/>
      <c r="Z226" s="103"/>
      <c r="AA226" s="103"/>
      <c r="AB226" s="103"/>
      <c r="AC226" s="104"/>
      <c r="AD226" s="103"/>
      <c r="AE226" s="103"/>
      <c r="AF226" s="103"/>
      <c r="AG226" s="103"/>
      <c r="AH226" s="104"/>
    </row>
    <row r="227" spans="1:34">
      <c r="A227" s="102"/>
      <c r="B227" s="103"/>
      <c r="C227" s="103"/>
      <c r="D227" s="103"/>
      <c r="E227" s="103"/>
      <c r="F227" s="103"/>
      <c r="G227" s="103"/>
      <c r="H227" s="103"/>
      <c r="I227" s="104"/>
      <c r="J227" s="103"/>
      <c r="K227" s="103"/>
      <c r="L227" s="103"/>
      <c r="M227" s="103"/>
      <c r="N227" s="104"/>
      <c r="O227" s="103"/>
      <c r="P227" s="103"/>
      <c r="Q227" s="103"/>
      <c r="R227" s="103"/>
      <c r="S227" s="104"/>
      <c r="T227" s="103"/>
      <c r="U227" s="103"/>
      <c r="V227" s="103"/>
      <c r="W227" s="103"/>
      <c r="X227" s="104"/>
      <c r="Y227" s="103"/>
      <c r="Z227" s="103"/>
      <c r="AA227" s="103"/>
      <c r="AB227" s="103"/>
      <c r="AC227" s="104"/>
      <c r="AD227" s="103"/>
      <c r="AE227" s="103"/>
      <c r="AF227" s="103"/>
      <c r="AG227" s="103"/>
      <c r="AH227" s="104"/>
    </row>
    <row r="228" spans="1:34">
      <c r="A228" s="398" t="s">
        <v>40</v>
      </c>
      <c r="B228" s="399"/>
      <c r="C228" s="399"/>
      <c r="D228" s="103"/>
      <c r="E228" s="103"/>
      <c r="F228" s="103"/>
      <c r="G228" s="103"/>
      <c r="H228" s="103"/>
      <c r="I228" s="104"/>
      <c r="J228" s="103"/>
      <c r="K228" s="103"/>
      <c r="L228" s="103"/>
      <c r="M228" s="103"/>
      <c r="N228" s="104"/>
      <c r="O228" s="103"/>
      <c r="P228" s="103"/>
      <c r="Q228" s="103"/>
      <c r="R228" s="103"/>
      <c r="S228" s="104"/>
      <c r="T228" s="103"/>
      <c r="U228" s="103"/>
      <c r="V228" s="103"/>
      <c r="W228" s="103"/>
      <c r="X228" s="104"/>
      <c r="Y228" s="103"/>
      <c r="Z228" s="103"/>
      <c r="AA228" s="103"/>
      <c r="AB228" s="103"/>
      <c r="AC228" s="104"/>
      <c r="AD228" s="103"/>
      <c r="AE228" s="103"/>
      <c r="AF228" s="103"/>
      <c r="AG228" s="103"/>
      <c r="AH228" s="104"/>
    </row>
    <row r="229" spans="1:34">
      <c r="A229" s="14" t="s">
        <v>70</v>
      </c>
      <c r="B229" s="16"/>
      <c r="C229" s="16"/>
      <c r="D229" s="153"/>
      <c r="E229" s="9"/>
      <c r="F229" s="9"/>
      <c r="G229" s="9"/>
      <c r="H229" s="10"/>
      <c r="I229" s="11" t="s">
        <v>60</v>
      </c>
      <c r="J229" s="9"/>
      <c r="K229" s="9"/>
      <c r="L229" s="9"/>
      <c r="M229" s="10"/>
      <c r="N229" s="11" t="s">
        <v>60</v>
      </c>
      <c r="O229" s="9"/>
      <c r="P229" s="9"/>
      <c r="Q229" s="9"/>
      <c r="R229" s="10"/>
      <c r="S229" s="11" t="s">
        <v>60</v>
      </c>
      <c r="T229" s="9"/>
      <c r="U229" s="9"/>
      <c r="V229" s="9"/>
      <c r="W229" s="10"/>
      <c r="X229" s="11" t="s">
        <v>60</v>
      </c>
      <c r="Y229" s="9"/>
      <c r="Z229" s="9"/>
      <c r="AA229" s="9"/>
      <c r="AB229" s="10"/>
      <c r="AC229" s="11" t="s">
        <v>60</v>
      </c>
      <c r="AD229" s="9"/>
      <c r="AE229" s="9"/>
      <c r="AF229" s="9"/>
      <c r="AG229" s="10"/>
      <c r="AH229" s="11" t="s">
        <v>60</v>
      </c>
    </row>
    <row r="230" spans="1:34">
      <c r="E230" s="9"/>
      <c r="F230" s="9"/>
      <c r="G230" s="9"/>
      <c r="H230" s="10"/>
      <c r="I230" s="11"/>
      <c r="J230" s="9"/>
      <c r="K230" s="9"/>
      <c r="L230" s="9"/>
      <c r="M230" s="10"/>
      <c r="N230" s="11"/>
      <c r="O230" s="9"/>
      <c r="P230" s="9"/>
      <c r="Q230" s="9"/>
      <c r="R230" s="10"/>
      <c r="S230" s="11"/>
      <c r="T230" s="9"/>
      <c r="U230" s="9"/>
      <c r="V230" s="9"/>
      <c r="W230" s="10"/>
      <c r="X230" s="11"/>
      <c r="Y230" s="9"/>
      <c r="Z230" s="9"/>
      <c r="AA230" s="9"/>
      <c r="AB230" s="10"/>
      <c r="AC230" s="11"/>
      <c r="AD230" s="9"/>
      <c r="AE230" s="9"/>
      <c r="AF230" s="9"/>
      <c r="AG230" s="10"/>
      <c r="AH230" s="11"/>
    </row>
    <row r="231" spans="1:34">
      <c r="A231" t="s">
        <v>29</v>
      </c>
      <c r="B231" s="16"/>
      <c r="C231" s="16"/>
      <c r="D231" s="16"/>
      <c r="E231" s="9"/>
      <c r="F231" s="9"/>
      <c r="G231" s="9"/>
      <c r="H231" s="10"/>
      <c r="I231" s="11"/>
      <c r="J231" s="9"/>
      <c r="K231" s="9"/>
      <c r="L231" s="9"/>
      <c r="M231" s="10"/>
      <c r="N231" s="11"/>
      <c r="O231" s="9"/>
      <c r="P231" s="9"/>
      <c r="Q231" s="9"/>
      <c r="R231" s="10"/>
      <c r="S231" s="11"/>
      <c r="T231" s="9"/>
      <c r="U231" s="9"/>
      <c r="V231" s="9"/>
      <c r="W231" s="10"/>
      <c r="X231" s="11"/>
      <c r="Y231" s="9"/>
      <c r="Z231" s="9"/>
      <c r="AA231" s="9"/>
      <c r="AB231" s="10"/>
      <c r="AC231" s="11"/>
      <c r="AD231" s="9"/>
      <c r="AE231" s="9"/>
      <c r="AF231" s="9"/>
      <c r="AG231" s="10"/>
      <c r="AH231" s="11"/>
    </row>
    <row r="232" spans="1:34">
      <c r="A232"/>
      <c r="B232"/>
      <c r="C232"/>
      <c r="D232"/>
      <c r="E232" s="9"/>
      <c r="F232" s="9"/>
      <c r="G232" s="9"/>
      <c r="H232" s="10"/>
      <c r="I232" s="11"/>
      <c r="J232" s="9"/>
      <c r="K232" s="9"/>
      <c r="L232" s="9"/>
      <c r="M232" s="10"/>
      <c r="N232" s="11"/>
      <c r="O232" s="9"/>
      <c r="P232" s="9"/>
      <c r="Q232" s="9"/>
      <c r="R232" s="10"/>
      <c r="S232" s="11"/>
      <c r="T232" s="9"/>
      <c r="U232" s="9"/>
      <c r="V232" s="9"/>
      <c r="W232" s="10"/>
      <c r="X232" s="11"/>
      <c r="Y232" s="9"/>
      <c r="Z232" s="9"/>
      <c r="AA232" s="9"/>
      <c r="AB232" s="10"/>
      <c r="AC232" s="11"/>
      <c r="AD232" s="9"/>
      <c r="AE232" s="9"/>
      <c r="AF232" s="9"/>
      <c r="AG232" s="10"/>
      <c r="AH232" s="11"/>
    </row>
    <row r="233" spans="1:34">
      <c r="A233" s="23" t="s">
        <v>89</v>
      </c>
      <c r="B233"/>
      <c r="C233"/>
      <c r="D233" s="40"/>
      <c r="E233" s="9"/>
      <c r="F233" s="9"/>
      <c r="G233" s="9"/>
      <c r="H233" s="10"/>
      <c r="I233" s="11"/>
      <c r="J233" s="9"/>
      <c r="K233" s="9"/>
      <c r="L233" s="9"/>
      <c r="M233" s="10"/>
      <c r="N233" s="11"/>
      <c r="O233" s="9"/>
      <c r="P233" s="9"/>
      <c r="Q233" s="9"/>
      <c r="R233" s="10"/>
      <c r="S233" s="11"/>
      <c r="T233" s="9"/>
      <c r="U233" s="9"/>
      <c r="V233" s="9"/>
      <c r="W233" s="10"/>
      <c r="X233" s="11"/>
      <c r="Y233" s="9"/>
      <c r="Z233" s="9"/>
      <c r="AA233" s="9"/>
      <c r="AB233" s="10"/>
      <c r="AC233" s="11"/>
      <c r="AD233" s="9"/>
      <c r="AE233" s="9"/>
      <c r="AF233" s="9"/>
      <c r="AG233" s="10"/>
      <c r="AH233" s="11"/>
    </row>
    <row r="234" spans="1:34">
      <c r="A234" t="s">
        <v>69</v>
      </c>
      <c r="B234"/>
      <c r="C234"/>
      <c r="D234" s="154"/>
      <c r="E234" s="9"/>
      <c r="F234" s="9"/>
      <c r="G234" s="9"/>
      <c r="H234" s="10"/>
      <c r="I234" s="11"/>
      <c r="J234" s="9"/>
      <c r="K234" s="9"/>
      <c r="L234" s="9"/>
      <c r="M234" s="10"/>
      <c r="N234" s="11"/>
      <c r="O234" s="9"/>
      <c r="P234" s="9"/>
      <c r="Q234" s="9"/>
      <c r="R234" s="10"/>
      <c r="S234" s="11"/>
      <c r="T234" s="9"/>
      <c r="U234" s="9"/>
      <c r="V234" s="9"/>
      <c r="W234" s="10"/>
      <c r="X234" s="11"/>
      <c r="Y234" s="9"/>
      <c r="Z234" s="9"/>
      <c r="AA234" s="9"/>
      <c r="AB234" s="10"/>
      <c r="AC234" s="11"/>
      <c r="AD234" s="9"/>
      <c r="AE234" s="9"/>
      <c r="AF234" s="9"/>
      <c r="AG234" s="10"/>
      <c r="AH234" s="11"/>
    </row>
    <row r="235" spans="1:34">
      <c r="E235" s="9"/>
      <c r="F235" s="9"/>
      <c r="G235" s="9"/>
      <c r="H235" s="10"/>
      <c r="I235" s="11"/>
      <c r="J235" s="9"/>
      <c r="K235" s="9"/>
      <c r="L235" s="9"/>
      <c r="M235" s="10"/>
      <c r="N235" s="11"/>
      <c r="O235" s="9"/>
      <c r="P235" s="9"/>
      <c r="Q235" s="9"/>
      <c r="R235" s="10"/>
      <c r="S235" s="11"/>
      <c r="T235" s="9"/>
      <c r="U235" s="9"/>
      <c r="V235" s="9"/>
      <c r="W235" s="10"/>
      <c r="X235" s="11"/>
      <c r="Y235" s="9"/>
      <c r="Z235" s="9"/>
      <c r="AA235" s="9"/>
      <c r="AB235" s="10"/>
      <c r="AC235" s="11"/>
      <c r="AD235" s="9"/>
      <c r="AE235" s="9"/>
      <c r="AF235" s="9"/>
      <c r="AG235" s="10"/>
      <c r="AH235" s="11"/>
    </row>
    <row r="236" spans="1:34">
      <c r="E236" s="2"/>
      <c r="F236" s="2"/>
      <c r="G236" s="13"/>
      <c r="H236" s="3"/>
      <c r="I236" s="3"/>
      <c r="J236" s="2"/>
      <c r="K236" s="2"/>
      <c r="L236" s="13"/>
      <c r="M236" s="3"/>
      <c r="N236" s="3"/>
      <c r="O236" s="2"/>
      <c r="P236" s="2"/>
      <c r="Q236" s="13"/>
      <c r="R236" s="3"/>
      <c r="S236" s="3"/>
      <c r="T236" s="2"/>
      <c r="U236" s="2"/>
      <c r="V236" s="13"/>
      <c r="W236" s="3"/>
      <c r="X236" s="3"/>
      <c r="Y236" s="2"/>
      <c r="Z236" s="2"/>
      <c r="AA236" s="13"/>
      <c r="AB236" s="3"/>
      <c r="AC236" s="3"/>
      <c r="AD236" s="2"/>
      <c r="AE236" s="2"/>
      <c r="AF236" s="13"/>
      <c r="AG236" s="3"/>
      <c r="AH236" s="3"/>
    </row>
    <row r="237" spans="1:34">
      <c r="E237" s="13"/>
      <c r="F237" s="13"/>
      <c r="G237" s="13"/>
      <c r="H237" s="3"/>
      <c r="I237" s="3"/>
      <c r="J237" s="13"/>
      <c r="K237" s="13"/>
      <c r="L237" s="13"/>
      <c r="M237" s="3"/>
      <c r="N237" s="3"/>
      <c r="O237" s="13"/>
      <c r="P237" s="13"/>
      <c r="Q237" s="13"/>
      <c r="R237" s="3"/>
      <c r="S237" s="3"/>
      <c r="T237" s="13"/>
      <c r="U237" s="13"/>
      <c r="V237" s="13"/>
      <c r="W237" s="3"/>
      <c r="X237" s="3"/>
      <c r="Y237" s="13"/>
      <c r="Z237" s="13"/>
      <c r="AA237" s="13"/>
      <c r="AB237" s="3"/>
      <c r="AC237" s="3"/>
      <c r="AD237" s="13"/>
      <c r="AE237" s="13"/>
      <c r="AF237" s="13"/>
      <c r="AG237" s="3"/>
      <c r="AH237" s="3"/>
    </row>
    <row r="238" spans="1:34">
      <c r="E238" s="13"/>
      <c r="F238" s="13"/>
      <c r="G238" s="13"/>
      <c r="H238" s="3"/>
      <c r="I238" s="3"/>
      <c r="J238" s="13"/>
      <c r="K238" s="13"/>
      <c r="L238" s="13"/>
      <c r="M238" s="3"/>
      <c r="N238" s="3"/>
      <c r="O238" s="13"/>
      <c r="P238" s="13"/>
      <c r="Q238" s="13"/>
      <c r="R238" s="3"/>
      <c r="S238" s="3"/>
      <c r="T238" s="13"/>
      <c r="U238" s="13"/>
      <c r="V238" s="13"/>
      <c r="W238" s="3"/>
      <c r="X238" s="3"/>
      <c r="Y238" s="13"/>
      <c r="Z238" s="13"/>
      <c r="AA238" s="13"/>
      <c r="AB238" s="3"/>
      <c r="AC238" s="3"/>
      <c r="AD238" s="13"/>
      <c r="AE238" s="13"/>
      <c r="AF238" s="13"/>
      <c r="AG238" s="3"/>
      <c r="AH238" s="3"/>
    </row>
    <row r="239" spans="1:34">
      <c r="E239" s="2"/>
      <c r="F239" s="2"/>
      <c r="G239" s="13"/>
      <c r="H239" s="3"/>
      <c r="I239" s="3"/>
      <c r="J239" s="2"/>
      <c r="K239" s="2"/>
      <c r="L239" s="13"/>
      <c r="M239" s="3"/>
      <c r="N239" s="3"/>
      <c r="O239" s="2"/>
      <c r="P239" s="2"/>
      <c r="Q239" s="13"/>
      <c r="R239" s="3"/>
      <c r="S239" s="3"/>
      <c r="T239" s="2"/>
      <c r="U239" s="2"/>
      <c r="V239" s="13"/>
      <c r="W239" s="3"/>
      <c r="X239" s="3"/>
      <c r="Y239" s="2"/>
      <c r="Z239" s="2"/>
      <c r="AA239" s="13"/>
      <c r="AB239" s="3"/>
      <c r="AC239" s="3"/>
      <c r="AD239" s="2"/>
      <c r="AE239" s="2"/>
      <c r="AF239" s="13"/>
      <c r="AG239" s="3"/>
      <c r="AH239" s="3"/>
    </row>
    <row r="240" spans="1:34">
      <c r="E240" s="2"/>
      <c r="F240" s="2"/>
      <c r="G240" s="13"/>
      <c r="H240" s="3"/>
      <c r="I240" s="3"/>
      <c r="J240" s="2"/>
      <c r="K240" s="2"/>
      <c r="L240" s="13"/>
      <c r="M240" s="3"/>
      <c r="N240" s="3"/>
      <c r="O240" s="2"/>
      <c r="P240" s="2"/>
      <c r="Q240" s="13"/>
      <c r="R240" s="3"/>
      <c r="S240" s="3"/>
      <c r="T240" s="2"/>
      <c r="U240" s="2"/>
      <c r="V240" s="13"/>
      <c r="W240" s="3"/>
      <c r="X240" s="3"/>
      <c r="Y240" s="2"/>
      <c r="Z240" s="2"/>
      <c r="AA240" s="13"/>
      <c r="AB240" s="3"/>
      <c r="AC240" s="3"/>
      <c r="AD240" s="2"/>
      <c r="AE240" s="2"/>
      <c r="AF240" s="13"/>
      <c r="AG240" s="3"/>
      <c r="AH240" s="3"/>
    </row>
  </sheetData>
  <mergeCells count="234">
    <mergeCell ref="D7:AH7"/>
    <mergeCell ref="D8:AE8"/>
    <mergeCell ref="D9:AH9"/>
    <mergeCell ref="A1:C4"/>
    <mergeCell ref="D1:AE2"/>
    <mergeCell ref="AF1:AH4"/>
    <mergeCell ref="D3:AE4"/>
    <mergeCell ref="H6:I6"/>
    <mergeCell ref="M6:N6"/>
    <mergeCell ref="R6:S6"/>
    <mergeCell ref="W6:X6"/>
    <mergeCell ref="AB6:AC6"/>
    <mergeCell ref="AG6:AH6"/>
    <mergeCell ref="T11:X11"/>
    <mergeCell ref="Y11:AC11"/>
    <mergeCell ref="AD11:AH11"/>
    <mergeCell ref="AG8:AH8"/>
    <mergeCell ref="A12:A13"/>
    <mergeCell ref="B12:D13"/>
    <mergeCell ref="E12:E13"/>
    <mergeCell ref="F12:F13"/>
    <mergeCell ref="G12:G13"/>
    <mergeCell ref="H12:H13"/>
    <mergeCell ref="E11:I11"/>
    <mergeCell ref="J11:N11"/>
    <mergeCell ref="O11:S11"/>
    <mergeCell ref="Q12:Q13"/>
    <mergeCell ref="R12:R13"/>
    <mergeCell ref="S12:S13"/>
    <mergeCell ref="T12:T13"/>
    <mergeCell ref="I12:I13"/>
    <mergeCell ref="J12:J13"/>
    <mergeCell ref="K12:K13"/>
    <mergeCell ref="L12:L13"/>
    <mergeCell ref="M12:M13"/>
    <mergeCell ref="N12:N13"/>
    <mergeCell ref="AG12:AG13"/>
    <mergeCell ref="AH12:AH13"/>
    <mergeCell ref="B14:D14"/>
    <mergeCell ref="T14:X222"/>
    <mergeCell ref="Y14:AC222"/>
    <mergeCell ref="AD14:AH222"/>
    <mergeCell ref="B15:D15"/>
    <mergeCell ref="B16:D16"/>
    <mergeCell ref="B18:D18"/>
    <mergeCell ref="B20:D20"/>
    <mergeCell ref="AA12:AA13"/>
    <mergeCell ref="AB12:AB13"/>
    <mergeCell ref="AC12:AC13"/>
    <mergeCell ref="AD12:AD13"/>
    <mergeCell ref="AE12:AE13"/>
    <mergeCell ref="AF12:AF13"/>
    <mergeCell ref="U12:U13"/>
    <mergeCell ref="V12:V13"/>
    <mergeCell ref="W12:W13"/>
    <mergeCell ref="X12:X13"/>
    <mergeCell ref="Y12:Y13"/>
    <mergeCell ref="Z12:Z13"/>
    <mergeCell ref="O12:O13"/>
    <mergeCell ref="P12:P13"/>
    <mergeCell ref="B43:D43"/>
    <mergeCell ref="B44:D44"/>
    <mergeCell ref="B45:D45"/>
    <mergeCell ref="B46:D46"/>
    <mergeCell ref="B48:D48"/>
    <mergeCell ref="B49:D49"/>
    <mergeCell ref="B21:D21"/>
    <mergeCell ref="B28:D28"/>
    <mergeCell ref="B29:D29"/>
    <mergeCell ref="B40:D40"/>
    <mergeCell ref="B41:D41"/>
    <mergeCell ref="B42:D42"/>
    <mergeCell ref="B59:D59"/>
    <mergeCell ref="B60:D60"/>
    <mergeCell ref="B61:D61"/>
    <mergeCell ref="B62:D62"/>
    <mergeCell ref="B63:D63"/>
    <mergeCell ref="B64:D64"/>
    <mergeCell ref="B50:D50"/>
    <mergeCell ref="B53:D53"/>
    <mergeCell ref="B54:D54"/>
    <mergeCell ref="B56:D56"/>
    <mergeCell ref="B57:D57"/>
    <mergeCell ref="B58:D58"/>
    <mergeCell ref="B74:D74"/>
    <mergeCell ref="B75:D75"/>
    <mergeCell ref="B76:D76"/>
    <mergeCell ref="B77:D77"/>
    <mergeCell ref="B78:D78"/>
    <mergeCell ref="B79:D79"/>
    <mergeCell ref="B65:D65"/>
    <mergeCell ref="B66:D66"/>
    <mergeCell ref="B68:D68"/>
    <mergeCell ref="B69:D69"/>
    <mergeCell ref="B71:D71"/>
    <mergeCell ref="B73:D73"/>
    <mergeCell ref="B70:D70"/>
    <mergeCell ref="B86:D86"/>
    <mergeCell ref="B87:D87"/>
    <mergeCell ref="B88:D88"/>
    <mergeCell ref="B90:D90"/>
    <mergeCell ref="B92:D92"/>
    <mergeCell ref="B93:D93"/>
    <mergeCell ref="B80:D80"/>
    <mergeCell ref="B81:D81"/>
    <mergeCell ref="B82:D82"/>
    <mergeCell ref="B83:D83"/>
    <mergeCell ref="B84:D84"/>
    <mergeCell ref="B85:D85"/>
    <mergeCell ref="B89:D89"/>
    <mergeCell ref="B100:D100"/>
    <mergeCell ref="B101:D101"/>
    <mergeCell ref="B103:D103"/>
    <mergeCell ref="B105:D105"/>
    <mergeCell ref="B106:D106"/>
    <mergeCell ref="B107:D107"/>
    <mergeCell ref="B94:D94"/>
    <mergeCell ref="B95:D95"/>
    <mergeCell ref="B96:D96"/>
    <mergeCell ref="B97:D97"/>
    <mergeCell ref="B98:D98"/>
    <mergeCell ref="B99:D99"/>
    <mergeCell ref="B102:D102"/>
    <mergeCell ref="B115:D115"/>
    <mergeCell ref="B116:D116"/>
    <mergeCell ref="B117:D117"/>
    <mergeCell ref="B118:D118"/>
    <mergeCell ref="B119:D119"/>
    <mergeCell ref="B120:D120"/>
    <mergeCell ref="B108:D108"/>
    <mergeCell ref="B109:D109"/>
    <mergeCell ref="B110:D110"/>
    <mergeCell ref="B111:D111"/>
    <mergeCell ref="B112:D112"/>
    <mergeCell ref="B113:D113"/>
    <mergeCell ref="B128:D128"/>
    <mergeCell ref="B130:D130"/>
    <mergeCell ref="B131:D131"/>
    <mergeCell ref="B132:D132"/>
    <mergeCell ref="B133:D133"/>
    <mergeCell ref="B134:D134"/>
    <mergeCell ref="B122:D122"/>
    <mergeCell ref="B123:D123"/>
    <mergeCell ref="B124:D124"/>
    <mergeCell ref="B125:D125"/>
    <mergeCell ref="B126:D126"/>
    <mergeCell ref="B127:D127"/>
    <mergeCell ref="B142:D142"/>
    <mergeCell ref="B143:D143"/>
    <mergeCell ref="B144:D144"/>
    <mergeCell ref="B145:D145"/>
    <mergeCell ref="B146:D146"/>
    <mergeCell ref="B147:D147"/>
    <mergeCell ref="B135:D135"/>
    <mergeCell ref="B137:D137"/>
    <mergeCell ref="B138:D138"/>
    <mergeCell ref="B139:D139"/>
    <mergeCell ref="B140:D140"/>
    <mergeCell ref="B141:D141"/>
    <mergeCell ref="B155:D155"/>
    <mergeCell ref="B156:D156"/>
    <mergeCell ref="B157:D157"/>
    <mergeCell ref="B159:D159"/>
    <mergeCell ref="B160:D160"/>
    <mergeCell ref="B161:D161"/>
    <mergeCell ref="B149:D149"/>
    <mergeCell ref="B150:D150"/>
    <mergeCell ref="B151:D151"/>
    <mergeCell ref="B152:D152"/>
    <mergeCell ref="B153:D153"/>
    <mergeCell ref="B154:D154"/>
    <mergeCell ref="B169:D169"/>
    <mergeCell ref="B171:D171"/>
    <mergeCell ref="B172:D172"/>
    <mergeCell ref="B174:D174"/>
    <mergeCell ref="B175:D175"/>
    <mergeCell ref="B176:D176"/>
    <mergeCell ref="B163:D163"/>
    <mergeCell ref="B164:D164"/>
    <mergeCell ref="B165:D165"/>
    <mergeCell ref="B166:D166"/>
    <mergeCell ref="B167:D167"/>
    <mergeCell ref="B168:D168"/>
    <mergeCell ref="B185:D185"/>
    <mergeCell ref="B186:D186"/>
    <mergeCell ref="B187:D187"/>
    <mergeCell ref="B188:D188"/>
    <mergeCell ref="B189:D189"/>
    <mergeCell ref="B190:D190"/>
    <mergeCell ref="B177:D177"/>
    <mergeCell ref="B178:D178"/>
    <mergeCell ref="B179:D179"/>
    <mergeCell ref="B180:D180"/>
    <mergeCell ref="B182:D182"/>
    <mergeCell ref="B183:D183"/>
    <mergeCell ref="B211:D211"/>
    <mergeCell ref="B213:D213"/>
    <mergeCell ref="B199:D199"/>
    <mergeCell ref="B200:D200"/>
    <mergeCell ref="B201:D201"/>
    <mergeCell ref="B203:D203"/>
    <mergeCell ref="B204:D204"/>
    <mergeCell ref="B205:D205"/>
    <mergeCell ref="B191:D191"/>
    <mergeCell ref="B193:D193"/>
    <mergeCell ref="B194:D194"/>
    <mergeCell ref="B196:D196"/>
    <mergeCell ref="B197:D197"/>
    <mergeCell ref="B198:D198"/>
    <mergeCell ref="B202:D202"/>
    <mergeCell ref="A228:C228"/>
    <mergeCell ref="B67:D67"/>
    <mergeCell ref="O223:R223"/>
    <mergeCell ref="T223:W223"/>
    <mergeCell ref="Y223:AB223"/>
    <mergeCell ref="AD223:AG223"/>
    <mergeCell ref="B224:D224"/>
    <mergeCell ref="A226:C226"/>
    <mergeCell ref="B220:D220"/>
    <mergeCell ref="B221:D221"/>
    <mergeCell ref="B222:D222"/>
    <mergeCell ref="B223:D223"/>
    <mergeCell ref="E223:H223"/>
    <mergeCell ref="J223:M223"/>
    <mergeCell ref="B214:D214"/>
    <mergeCell ref="B215:D215"/>
    <mergeCell ref="B216:D216"/>
    <mergeCell ref="B217:D217"/>
    <mergeCell ref="B218:D218"/>
    <mergeCell ref="B219:D219"/>
    <mergeCell ref="B206:D206"/>
    <mergeCell ref="B207:D207"/>
    <mergeCell ref="B208:D208"/>
    <mergeCell ref="B209:D209"/>
  </mergeCells>
  <printOptions horizontalCentered="1" verticalCentered="1"/>
  <pageMargins left="0" right="0" top="0" bottom="0" header="0.3" footer="0.3"/>
  <pageSetup paperSize="8" scale="42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FF"/>
  </sheetPr>
  <dimension ref="A1:I147"/>
  <sheetViews>
    <sheetView zoomScaleNormal="100" workbookViewId="0">
      <selection activeCell="D148" sqref="D148"/>
    </sheetView>
  </sheetViews>
  <sheetFormatPr defaultRowHeight="15"/>
  <cols>
    <col min="1" max="2" width="6.140625" customWidth="1"/>
    <col min="3" max="3" width="8.140625" customWidth="1"/>
    <col min="4" max="4" width="65.5703125" customWidth="1"/>
    <col min="5" max="5" width="7.85546875" customWidth="1"/>
    <col min="6" max="6" width="8.85546875" customWidth="1"/>
    <col min="7" max="7" width="8.140625" customWidth="1"/>
    <col min="8" max="8" width="17.5703125" customWidth="1"/>
    <col min="9" max="9" width="18.85546875" customWidth="1"/>
  </cols>
  <sheetData>
    <row r="1" spans="1:9">
      <c r="A1" s="2"/>
      <c r="B1" s="2"/>
      <c r="C1" s="2"/>
      <c r="D1" s="2"/>
      <c r="E1" s="3"/>
      <c r="F1" s="3"/>
      <c r="G1" s="3"/>
      <c r="H1" s="4"/>
      <c r="I1" s="5"/>
    </row>
    <row r="2" spans="1:9">
      <c r="A2" s="2"/>
      <c r="B2" s="2"/>
      <c r="C2" s="2"/>
      <c r="D2" s="2"/>
      <c r="E2" s="3"/>
      <c r="F2" s="3"/>
      <c r="G2" s="3"/>
      <c r="H2" s="4"/>
      <c r="I2" s="5"/>
    </row>
    <row r="3" spans="1:9">
      <c r="A3" s="2"/>
      <c r="B3" s="2"/>
      <c r="C3" s="2"/>
      <c r="D3" s="2"/>
      <c r="E3" s="3"/>
      <c r="F3" s="3"/>
      <c r="G3" s="3"/>
      <c r="H3" s="4"/>
      <c r="I3" s="5"/>
    </row>
    <row r="4" spans="1:9">
      <c r="A4" s="2"/>
      <c r="B4" s="2"/>
      <c r="C4" s="2"/>
      <c r="D4" s="2"/>
      <c r="E4" s="3"/>
      <c r="F4" s="3"/>
      <c r="G4" s="3"/>
      <c r="H4" s="4"/>
      <c r="I4" s="5"/>
    </row>
    <row r="5" spans="1:9">
      <c r="A5" s="2"/>
      <c r="B5" s="2"/>
      <c r="C5" s="2"/>
      <c r="D5" s="2"/>
      <c r="E5" s="3"/>
      <c r="F5" s="3"/>
      <c r="G5" s="3"/>
      <c r="H5" s="4"/>
      <c r="I5" s="5"/>
    </row>
    <row r="6" spans="1:9" ht="29.25" customHeight="1">
      <c r="A6" s="1" t="s">
        <v>0</v>
      </c>
      <c r="B6" s="2"/>
      <c r="C6" s="1" t="s">
        <v>1</v>
      </c>
      <c r="D6" s="433" t="s">
        <v>36</v>
      </c>
      <c r="E6" s="433"/>
      <c r="F6" s="433"/>
      <c r="G6" s="433"/>
      <c r="H6" s="433"/>
      <c r="I6" s="433"/>
    </row>
    <row r="7" spans="1:9">
      <c r="A7" s="1" t="s">
        <v>2</v>
      </c>
      <c r="B7" s="2"/>
      <c r="C7" s="1" t="s">
        <v>1</v>
      </c>
      <c r="D7" s="1" t="s">
        <v>26</v>
      </c>
      <c r="E7" s="3"/>
      <c r="F7" s="3"/>
      <c r="G7" s="3"/>
      <c r="H7" s="4"/>
      <c r="I7" s="5"/>
    </row>
    <row r="8" spans="1:9">
      <c r="A8" s="1" t="s">
        <v>3</v>
      </c>
      <c r="B8" s="2"/>
      <c r="C8" s="1" t="s">
        <v>1</v>
      </c>
      <c r="D8" s="6" t="s">
        <v>37</v>
      </c>
      <c r="E8" s="3"/>
      <c r="F8" s="3"/>
      <c r="G8" s="3"/>
      <c r="H8" s="4"/>
      <c r="I8" s="5"/>
    </row>
    <row r="9" spans="1:9" ht="15.75" thickBot="1">
      <c r="A9" s="1" t="s">
        <v>13</v>
      </c>
      <c r="B9" s="2"/>
      <c r="C9" s="1" t="s">
        <v>1</v>
      </c>
      <c r="D9" s="18">
        <v>735238129</v>
      </c>
      <c r="E9" s="3"/>
      <c r="F9" s="3"/>
      <c r="G9" s="3"/>
      <c r="H9" s="4"/>
      <c r="I9" s="5"/>
    </row>
    <row r="10" spans="1:9" ht="15.75" thickBot="1">
      <c r="A10" s="437" t="s">
        <v>14</v>
      </c>
      <c r="B10" s="438"/>
      <c r="C10" s="1" t="s">
        <v>1</v>
      </c>
      <c r="D10" s="7"/>
      <c r="E10" s="442" t="s">
        <v>24</v>
      </c>
      <c r="F10" s="443"/>
      <c r="G10" s="443"/>
      <c r="H10" s="443"/>
      <c r="I10" s="444"/>
    </row>
    <row r="11" spans="1:9" ht="15.75" thickBot="1">
      <c r="A11" s="1"/>
      <c r="B11" s="2"/>
      <c r="C11" s="2"/>
      <c r="D11" s="17"/>
      <c r="E11" s="439"/>
      <c r="F11" s="440"/>
      <c r="G11" s="440"/>
      <c r="H11" s="440"/>
      <c r="I11" s="441"/>
    </row>
    <row r="12" spans="1:9">
      <c r="A12" s="456" t="s">
        <v>4</v>
      </c>
      <c r="B12" s="459" t="s">
        <v>5</v>
      </c>
      <c r="C12" s="459"/>
      <c r="D12" s="460"/>
      <c r="E12" s="464" t="s">
        <v>8</v>
      </c>
      <c r="F12" s="466" t="s">
        <v>33</v>
      </c>
      <c r="G12" s="459" t="s">
        <v>34</v>
      </c>
      <c r="H12" s="463" t="s">
        <v>6</v>
      </c>
      <c r="I12" s="458" t="s">
        <v>7</v>
      </c>
    </row>
    <row r="13" spans="1:9" ht="15.75" thickBot="1">
      <c r="A13" s="457"/>
      <c r="B13" s="461"/>
      <c r="C13" s="461"/>
      <c r="D13" s="462"/>
      <c r="E13" s="465"/>
      <c r="F13" s="467"/>
      <c r="G13" s="349"/>
      <c r="H13" s="350"/>
      <c r="I13" s="351"/>
    </row>
    <row r="14" spans="1:9">
      <c r="A14" s="49"/>
      <c r="B14" s="434"/>
      <c r="C14" s="435"/>
      <c r="D14" s="436"/>
      <c r="E14" s="51"/>
      <c r="F14" s="52"/>
      <c r="G14" s="52"/>
      <c r="H14" s="52"/>
      <c r="I14" s="37"/>
    </row>
    <row r="15" spans="1:9">
      <c r="A15" s="53"/>
      <c r="B15" s="427"/>
      <c r="C15" s="419"/>
      <c r="D15" s="420"/>
      <c r="E15" s="30"/>
      <c r="F15" s="29"/>
      <c r="G15" s="27"/>
      <c r="H15" s="28"/>
      <c r="I15" s="25"/>
    </row>
    <row r="16" spans="1:9">
      <c r="A16" s="53"/>
      <c r="B16" s="427"/>
      <c r="C16" s="419"/>
      <c r="D16" s="420"/>
      <c r="E16" s="30"/>
      <c r="F16" s="29"/>
      <c r="G16" s="27"/>
      <c r="H16" s="28"/>
      <c r="I16" s="25"/>
    </row>
    <row r="17" spans="1:9">
      <c r="A17" s="53"/>
      <c r="B17" s="427"/>
      <c r="C17" s="419"/>
      <c r="D17" s="420"/>
      <c r="E17" s="30"/>
      <c r="F17" s="29"/>
      <c r="G17" s="27"/>
      <c r="H17" s="28"/>
      <c r="I17" s="25"/>
    </row>
    <row r="18" spans="1:9">
      <c r="A18" s="48"/>
      <c r="B18" s="427"/>
      <c r="C18" s="419"/>
      <c r="D18" s="420"/>
      <c r="E18" s="30"/>
      <c r="F18" s="29"/>
      <c r="G18" s="27"/>
      <c r="H18" s="28"/>
      <c r="I18" s="25"/>
    </row>
    <row r="19" spans="1:9">
      <c r="A19" s="48"/>
      <c r="B19" s="427"/>
      <c r="C19" s="419"/>
      <c r="D19" s="420"/>
      <c r="E19" s="30"/>
      <c r="F19" s="29"/>
      <c r="G19" s="27"/>
      <c r="H19" s="28"/>
      <c r="I19" s="25"/>
    </row>
    <row r="20" spans="1:9">
      <c r="A20" s="48"/>
      <c r="B20" s="428"/>
      <c r="C20" s="425"/>
      <c r="D20" s="426"/>
      <c r="E20" s="30"/>
      <c r="F20" s="29"/>
      <c r="G20" s="27"/>
      <c r="H20" s="28"/>
      <c r="I20" s="25"/>
    </row>
    <row r="21" spans="1:9">
      <c r="A21" s="48"/>
      <c r="B21" s="428"/>
      <c r="C21" s="425"/>
      <c r="D21" s="426"/>
      <c r="E21" s="30"/>
      <c r="F21" s="29"/>
      <c r="G21" s="27"/>
      <c r="H21" s="28"/>
      <c r="I21" s="25"/>
    </row>
    <row r="22" spans="1:9">
      <c r="A22" s="48"/>
      <c r="B22" s="428"/>
      <c r="C22" s="425"/>
      <c r="D22" s="426"/>
      <c r="E22" s="30"/>
      <c r="F22" s="29"/>
      <c r="G22" s="27"/>
      <c r="H22" s="28"/>
      <c r="I22" s="25"/>
    </row>
    <row r="23" spans="1:9">
      <c r="A23" s="48"/>
      <c r="B23" s="428"/>
      <c r="C23" s="425"/>
      <c r="D23" s="426"/>
      <c r="E23" s="30"/>
      <c r="F23" s="29"/>
      <c r="G23" s="27"/>
      <c r="H23" s="28"/>
      <c r="I23" s="25"/>
    </row>
    <row r="24" spans="1:9">
      <c r="A24" s="48"/>
      <c r="B24" s="428"/>
      <c r="C24" s="425"/>
      <c r="D24" s="426"/>
      <c r="E24" s="30"/>
      <c r="F24" s="29"/>
      <c r="G24" s="27"/>
      <c r="H24" s="28"/>
      <c r="I24" s="25"/>
    </row>
    <row r="25" spans="1:9">
      <c r="A25" s="48"/>
      <c r="B25" s="427"/>
      <c r="C25" s="419"/>
      <c r="D25" s="420"/>
      <c r="E25" s="30"/>
      <c r="F25" s="29"/>
      <c r="G25" s="27"/>
      <c r="H25" s="28"/>
      <c r="I25" s="25"/>
    </row>
    <row r="26" spans="1:9">
      <c r="A26" s="48"/>
      <c r="B26" s="427"/>
      <c r="C26" s="419"/>
      <c r="D26" s="420"/>
      <c r="E26" s="30"/>
      <c r="F26" s="29"/>
      <c r="G26" s="27"/>
      <c r="H26" s="28"/>
      <c r="I26" s="25"/>
    </row>
    <row r="27" spans="1:9">
      <c r="A27" s="48"/>
      <c r="B27" s="427"/>
      <c r="C27" s="419"/>
      <c r="D27" s="420"/>
      <c r="E27" s="30"/>
      <c r="F27" s="29"/>
      <c r="G27" s="27"/>
      <c r="H27" s="28"/>
      <c r="I27" s="25"/>
    </row>
    <row r="28" spans="1:9">
      <c r="A28" s="48"/>
      <c r="B28" s="427"/>
      <c r="C28" s="419"/>
      <c r="D28" s="420"/>
      <c r="E28" s="30"/>
      <c r="F28" s="29"/>
      <c r="G28" s="27"/>
      <c r="H28" s="28"/>
      <c r="I28" s="25"/>
    </row>
    <row r="29" spans="1:9">
      <c r="A29" s="48"/>
      <c r="B29" s="428"/>
      <c r="C29" s="425"/>
      <c r="D29" s="426"/>
      <c r="E29" s="30"/>
      <c r="F29" s="29"/>
      <c r="G29" s="27"/>
      <c r="H29" s="28"/>
      <c r="I29" s="25"/>
    </row>
    <row r="30" spans="1:9">
      <c r="A30" s="48"/>
      <c r="B30" s="428"/>
      <c r="C30" s="425"/>
      <c r="D30" s="426"/>
      <c r="E30" s="30"/>
      <c r="F30" s="29"/>
      <c r="G30" s="27"/>
      <c r="H30" s="28"/>
      <c r="I30" s="25"/>
    </row>
    <row r="31" spans="1:9" ht="15" customHeight="1">
      <c r="A31" s="53"/>
      <c r="B31" s="427"/>
      <c r="C31" s="419"/>
      <c r="D31" s="420"/>
      <c r="E31" s="30"/>
      <c r="F31" s="29"/>
      <c r="G31" s="27"/>
      <c r="H31" s="28"/>
      <c r="I31" s="25"/>
    </row>
    <row r="32" spans="1:9">
      <c r="A32" s="48"/>
      <c r="B32" s="432"/>
      <c r="C32" s="419"/>
      <c r="D32" s="420"/>
      <c r="E32" s="30"/>
      <c r="F32" s="29"/>
      <c r="G32" s="27"/>
      <c r="H32" s="28"/>
      <c r="I32" s="25"/>
    </row>
    <row r="33" spans="1:9">
      <c r="A33" s="48"/>
      <c r="B33" s="432"/>
      <c r="C33" s="419"/>
      <c r="D33" s="420"/>
      <c r="E33" s="30"/>
      <c r="F33" s="29"/>
      <c r="G33" s="27"/>
      <c r="H33" s="28"/>
      <c r="I33" s="25"/>
    </row>
    <row r="34" spans="1:9">
      <c r="A34" s="48"/>
      <c r="B34" s="432"/>
      <c r="C34" s="419"/>
      <c r="D34" s="420"/>
      <c r="E34" s="30"/>
      <c r="F34" s="29"/>
      <c r="G34" s="27"/>
      <c r="H34" s="28"/>
      <c r="I34" s="25"/>
    </row>
    <row r="35" spans="1:9">
      <c r="A35" s="48"/>
      <c r="B35" s="432"/>
      <c r="C35" s="419"/>
      <c r="D35" s="420"/>
      <c r="E35" s="30"/>
      <c r="F35" s="29"/>
      <c r="G35" s="27"/>
      <c r="H35" s="28"/>
      <c r="I35" s="25"/>
    </row>
    <row r="36" spans="1:9">
      <c r="A36" s="48"/>
      <c r="B36" s="432"/>
      <c r="C36" s="419"/>
      <c r="D36" s="420"/>
      <c r="E36" s="30"/>
      <c r="F36" s="29"/>
      <c r="G36" s="27"/>
      <c r="H36" s="28"/>
      <c r="I36" s="25"/>
    </row>
    <row r="37" spans="1:9" ht="15" customHeight="1">
      <c r="A37" s="48"/>
      <c r="B37" s="427"/>
      <c r="C37" s="419"/>
      <c r="D37" s="420"/>
      <c r="E37" s="54"/>
      <c r="F37" s="55"/>
      <c r="G37" s="56"/>
      <c r="H37" s="57"/>
      <c r="I37" s="25"/>
    </row>
    <row r="38" spans="1:9">
      <c r="A38" s="48"/>
      <c r="B38" s="428"/>
      <c r="C38" s="425"/>
      <c r="D38" s="426"/>
      <c r="E38" s="58"/>
      <c r="F38" s="45"/>
      <c r="G38" s="46"/>
      <c r="H38" s="47"/>
      <c r="I38" s="25"/>
    </row>
    <row r="39" spans="1:9">
      <c r="A39" s="48"/>
      <c r="B39" s="428"/>
      <c r="C39" s="425"/>
      <c r="D39" s="426"/>
      <c r="E39" s="58"/>
      <c r="F39" s="45"/>
      <c r="G39" s="46"/>
      <c r="H39" s="47"/>
      <c r="I39" s="25"/>
    </row>
    <row r="40" spans="1:9">
      <c r="A40" s="48"/>
      <c r="B40" s="428"/>
      <c r="C40" s="425"/>
      <c r="D40" s="426"/>
      <c r="E40" s="58"/>
      <c r="F40" s="45"/>
      <c r="G40" s="46"/>
      <c r="H40" s="47"/>
      <c r="I40" s="25"/>
    </row>
    <row r="41" spans="1:9">
      <c r="A41" s="48"/>
      <c r="B41" s="428"/>
      <c r="C41" s="425"/>
      <c r="D41" s="426"/>
      <c r="E41" s="58"/>
      <c r="F41" s="45"/>
      <c r="G41" s="46"/>
      <c r="H41" s="47"/>
      <c r="I41" s="25"/>
    </row>
    <row r="42" spans="1:9">
      <c r="A42" s="48"/>
      <c r="B42" s="428"/>
      <c r="C42" s="425"/>
      <c r="D42" s="426"/>
      <c r="E42" s="58"/>
      <c r="F42" s="45"/>
      <c r="G42" s="46"/>
      <c r="H42" s="47"/>
      <c r="I42" s="25"/>
    </row>
    <row r="43" spans="1:9">
      <c r="A43" s="48"/>
      <c r="B43" s="428"/>
      <c r="C43" s="425"/>
      <c r="D43" s="426"/>
      <c r="E43" s="58"/>
      <c r="F43" s="45"/>
      <c r="G43" s="46"/>
      <c r="H43" s="47"/>
      <c r="I43" s="25"/>
    </row>
    <row r="44" spans="1:9">
      <c r="A44" s="48"/>
      <c r="B44" s="428"/>
      <c r="C44" s="425"/>
      <c r="D44" s="426"/>
      <c r="E44" s="58"/>
      <c r="F44" s="45"/>
      <c r="G44" s="46"/>
      <c r="H44" s="47"/>
      <c r="I44" s="25"/>
    </row>
    <row r="45" spans="1:9">
      <c r="A45" s="48"/>
      <c r="B45" s="428"/>
      <c r="C45" s="425"/>
      <c r="D45" s="426"/>
      <c r="E45" s="58"/>
      <c r="F45" s="45"/>
      <c r="G45" s="46"/>
      <c r="H45" s="47"/>
      <c r="I45" s="25"/>
    </row>
    <row r="46" spans="1:9">
      <c r="A46" s="48"/>
      <c r="B46" s="428"/>
      <c r="C46" s="425"/>
      <c r="D46" s="426"/>
      <c r="E46" s="58"/>
      <c r="F46" s="45"/>
      <c r="G46" s="46"/>
      <c r="H46" s="47"/>
      <c r="I46" s="25"/>
    </row>
    <row r="47" spans="1:9">
      <c r="A47" s="48"/>
      <c r="B47" s="468"/>
      <c r="C47" s="419"/>
      <c r="D47" s="420"/>
      <c r="E47" s="59"/>
      <c r="F47" s="60"/>
      <c r="G47" s="61"/>
      <c r="H47" s="62"/>
      <c r="I47" s="26"/>
    </row>
    <row r="48" spans="1:9">
      <c r="A48" s="32"/>
      <c r="B48" s="427"/>
      <c r="C48" s="419"/>
      <c r="D48" s="420"/>
      <c r="E48" s="30"/>
      <c r="F48" s="29"/>
      <c r="G48" s="27"/>
      <c r="H48" s="28"/>
      <c r="I48" s="25"/>
    </row>
    <row r="49" spans="1:9">
      <c r="A49" s="39"/>
      <c r="B49" s="429"/>
      <c r="C49" s="419"/>
      <c r="D49" s="420"/>
      <c r="E49" s="63"/>
      <c r="F49" s="64"/>
      <c r="G49" s="65"/>
      <c r="H49" s="66"/>
      <c r="I49" s="25"/>
    </row>
    <row r="50" spans="1:9">
      <c r="A50" s="33"/>
      <c r="B50" s="430"/>
      <c r="C50" s="419"/>
      <c r="D50" s="420"/>
      <c r="E50" s="67"/>
      <c r="F50" s="42"/>
      <c r="G50" s="43"/>
      <c r="H50" s="44"/>
      <c r="I50" s="25"/>
    </row>
    <row r="51" spans="1:9">
      <c r="A51" s="38"/>
      <c r="B51" s="469"/>
      <c r="C51" s="419"/>
      <c r="D51" s="420"/>
      <c r="E51" s="68"/>
      <c r="F51" s="69"/>
      <c r="G51" s="70"/>
      <c r="H51" s="71"/>
      <c r="I51" s="26"/>
    </row>
    <row r="52" spans="1:9">
      <c r="A52" s="38"/>
      <c r="B52" s="427"/>
      <c r="C52" s="419"/>
      <c r="D52" s="420"/>
      <c r="E52" s="30"/>
      <c r="F52" s="29"/>
      <c r="G52" s="27"/>
      <c r="H52" s="28"/>
      <c r="I52" s="25"/>
    </row>
    <row r="53" spans="1:9">
      <c r="A53" s="39"/>
      <c r="B53" s="429"/>
      <c r="C53" s="419"/>
      <c r="D53" s="420"/>
      <c r="E53" s="72"/>
      <c r="F53" s="73"/>
      <c r="G53" s="74"/>
      <c r="H53" s="75"/>
      <c r="I53" s="25"/>
    </row>
    <row r="54" spans="1:9">
      <c r="A54" s="33"/>
      <c r="B54" s="418"/>
      <c r="C54" s="419"/>
      <c r="D54" s="420"/>
      <c r="E54" s="30"/>
      <c r="F54" s="29"/>
      <c r="G54" s="27"/>
      <c r="H54" s="28"/>
      <c r="I54" s="25"/>
    </row>
    <row r="55" spans="1:9">
      <c r="A55" s="33"/>
      <c r="B55" s="418"/>
      <c r="C55" s="419"/>
      <c r="D55" s="420"/>
      <c r="E55" s="30"/>
      <c r="F55" s="29"/>
      <c r="G55" s="27"/>
      <c r="H55" s="28"/>
      <c r="I55" s="25"/>
    </row>
    <row r="56" spans="1:9">
      <c r="A56" s="33"/>
      <c r="B56" s="418"/>
      <c r="C56" s="419"/>
      <c r="D56" s="420"/>
      <c r="E56" s="30"/>
      <c r="F56" s="29"/>
      <c r="G56" s="27"/>
      <c r="H56" s="28"/>
      <c r="I56" s="25"/>
    </row>
    <row r="57" spans="1:9">
      <c r="A57" s="33"/>
      <c r="B57" s="418"/>
      <c r="C57" s="419"/>
      <c r="D57" s="420"/>
      <c r="E57" s="30"/>
      <c r="F57" s="29"/>
      <c r="G57" s="27"/>
      <c r="H57" s="28"/>
      <c r="I57" s="25"/>
    </row>
    <row r="58" spans="1:9">
      <c r="A58" s="38"/>
      <c r="B58" s="422"/>
      <c r="C58" s="419"/>
      <c r="D58" s="420"/>
      <c r="E58" s="76"/>
      <c r="F58" s="50"/>
      <c r="G58" s="77"/>
      <c r="H58" s="78"/>
      <c r="I58" s="26"/>
    </row>
    <row r="59" spans="1:9">
      <c r="A59" s="38"/>
      <c r="B59" s="422"/>
      <c r="C59" s="419"/>
      <c r="D59" s="420"/>
      <c r="E59" s="54"/>
      <c r="F59" s="55"/>
      <c r="G59" s="56"/>
      <c r="H59" s="57"/>
      <c r="I59" s="25"/>
    </row>
    <row r="60" spans="1:9">
      <c r="A60" s="35"/>
      <c r="B60" s="429"/>
      <c r="C60" s="419"/>
      <c r="D60" s="420"/>
      <c r="E60" s="72"/>
      <c r="F60" s="73"/>
      <c r="G60" s="74"/>
      <c r="H60" s="75"/>
      <c r="I60" s="25"/>
    </row>
    <row r="61" spans="1:9">
      <c r="A61" s="33"/>
      <c r="B61" s="427"/>
      <c r="C61" s="419"/>
      <c r="D61" s="420"/>
      <c r="E61" s="30"/>
      <c r="F61" s="29"/>
      <c r="G61" s="27"/>
      <c r="H61" s="28"/>
      <c r="I61" s="25"/>
    </row>
    <row r="62" spans="1:9">
      <c r="A62" s="33"/>
      <c r="B62" s="427"/>
      <c r="C62" s="419"/>
      <c r="D62" s="420"/>
      <c r="E62" s="30"/>
      <c r="F62" s="29"/>
      <c r="G62" s="27"/>
      <c r="H62" s="28"/>
      <c r="I62" s="25"/>
    </row>
    <row r="63" spans="1:9">
      <c r="A63" s="33"/>
      <c r="B63" s="427"/>
      <c r="C63" s="419"/>
      <c r="D63" s="420"/>
      <c r="E63" s="30"/>
      <c r="F63" s="29"/>
      <c r="G63" s="27"/>
      <c r="H63" s="28"/>
      <c r="I63" s="25"/>
    </row>
    <row r="64" spans="1:9">
      <c r="A64" s="33"/>
      <c r="B64" s="422"/>
      <c r="C64" s="419"/>
      <c r="D64" s="420"/>
      <c r="E64" s="76"/>
      <c r="F64" s="50"/>
      <c r="G64" s="77"/>
      <c r="H64" s="78"/>
      <c r="I64" s="26"/>
    </row>
    <row r="65" spans="1:9">
      <c r="A65" s="33"/>
      <c r="B65" s="422"/>
      <c r="C65" s="419"/>
      <c r="D65" s="420"/>
      <c r="E65" s="79"/>
      <c r="F65" s="80"/>
      <c r="G65" s="81"/>
      <c r="H65" s="82"/>
      <c r="I65" s="25"/>
    </row>
    <row r="66" spans="1:9">
      <c r="A66" s="38"/>
      <c r="B66" s="429"/>
      <c r="C66" s="419"/>
      <c r="D66" s="420"/>
      <c r="E66" s="72"/>
      <c r="F66" s="73"/>
      <c r="G66" s="74"/>
      <c r="H66" s="75"/>
      <c r="I66" s="25"/>
    </row>
    <row r="67" spans="1:9">
      <c r="A67" s="33"/>
      <c r="B67" s="430"/>
      <c r="C67" s="419"/>
      <c r="D67" s="420"/>
      <c r="E67" s="30"/>
      <c r="F67" s="29"/>
      <c r="G67" s="27"/>
      <c r="H67" s="28"/>
      <c r="I67" s="25"/>
    </row>
    <row r="68" spans="1:9">
      <c r="A68" s="33"/>
      <c r="B68" s="430"/>
      <c r="C68" s="419"/>
      <c r="D68" s="420"/>
      <c r="E68" s="58"/>
      <c r="F68" s="45"/>
      <c r="G68" s="46"/>
      <c r="H68" s="47"/>
      <c r="I68" s="25"/>
    </row>
    <row r="69" spans="1:9">
      <c r="A69" s="33"/>
      <c r="B69" s="430"/>
      <c r="C69" s="419"/>
      <c r="D69" s="420"/>
      <c r="E69" s="58"/>
      <c r="F69" s="45"/>
      <c r="G69" s="46"/>
      <c r="H69" s="47"/>
      <c r="I69" s="25"/>
    </row>
    <row r="70" spans="1:9">
      <c r="A70" s="33"/>
      <c r="B70" s="430"/>
      <c r="C70" s="419"/>
      <c r="D70" s="420"/>
      <c r="E70" s="58"/>
      <c r="F70" s="45"/>
      <c r="G70" s="46"/>
      <c r="H70" s="47"/>
      <c r="I70" s="25"/>
    </row>
    <row r="71" spans="1:9">
      <c r="A71" s="33"/>
      <c r="B71" s="430"/>
      <c r="C71" s="419"/>
      <c r="D71" s="420"/>
      <c r="E71" s="67"/>
      <c r="F71" s="42"/>
      <c r="G71" s="43"/>
      <c r="H71" s="44"/>
      <c r="I71" s="25"/>
    </row>
    <row r="72" spans="1:9">
      <c r="A72" s="33"/>
      <c r="B72" s="430"/>
      <c r="C72" s="419"/>
      <c r="D72" s="420"/>
      <c r="E72" s="58"/>
      <c r="F72" s="45"/>
      <c r="G72" s="46"/>
      <c r="H72" s="47"/>
      <c r="I72" s="25"/>
    </row>
    <row r="73" spans="1:9">
      <c r="A73" s="33"/>
      <c r="B73" s="427"/>
      <c r="C73" s="419"/>
      <c r="D73" s="420"/>
      <c r="E73" s="30"/>
      <c r="F73" s="29"/>
      <c r="G73" s="27"/>
      <c r="H73" s="28"/>
      <c r="I73" s="25"/>
    </row>
    <row r="74" spans="1:9">
      <c r="A74" s="33"/>
      <c r="B74" s="427"/>
      <c r="C74" s="419"/>
      <c r="D74" s="420"/>
      <c r="E74" s="30"/>
      <c r="F74" s="29"/>
      <c r="G74" s="27"/>
      <c r="H74" s="28"/>
      <c r="I74" s="25"/>
    </row>
    <row r="75" spans="1:9">
      <c r="A75" s="33"/>
      <c r="B75" s="430"/>
      <c r="C75" s="419"/>
      <c r="D75" s="420"/>
      <c r="E75" s="83"/>
      <c r="F75" s="84"/>
      <c r="G75" s="85"/>
      <c r="H75" s="86"/>
      <c r="I75" s="25"/>
    </row>
    <row r="76" spans="1:9">
      <c r="A76" s="33"/>
      <c r="B76" s="430"/>
      <c r="C76" s="419"/>
      <c r="D76" s="420"/>
      <c r="E76" s="83"/>
      <c r="F76" s="84"/>
      <c r="G76" s="85"/>
      <c r="H76" s="86"/>
      <c r="I76" s="25"/>
    </row>
    <row r="77" spans="1:9">
      <c r="A77" s="33"/>
      <c r="B77" s="422"/>
      <c r="C77" s="419"/>
      <c r="D77" s="420"/>
      <c r="E77" s="76"/>
      <c r="F77" s="50"/>
      <c r="G77" s="77"/>
      <c r="H77" s="78"/>
      <c r="I77" s="26"/>
    </row>
    <row r="78" spans="1:9">
      <c r="A78" s="34"/>
      <c r="B78" s="422"/>
      <c r="C78" s="419"/>
      <c r="D78" s="420"/>
      <c r="E78" s="79"/>
      <c r="F78" s="80"/>
      <c r="G78" s="81"/>
      <c r="H78" s="82"/>
      <c r="I78" s="25"/>
    </row>
    <row r="79" spans="1:9">
      <c r="A79" s="34"/>
      <c r="B79" s="429"/>
      <c r="C79" s="419"/>
      <c r="D79" s="420"/>
      <c r="E79" s="72"/>
      <c r="F79" s="73"/>
      <c r="G79" s="74"/>
      <c r="H79" s="75"/>
      <c r="I79" s="25"/>
    </row>
    <row r="80" spans="1:9" ht="15" customHeight="1">
      <c r="A80" s="33"/>
      <c r="B80" s="430"/>
      <c r="C80" s="419"/>
      <c r="D80" s="420"/>
      <c r="E80" s="67"/>
      <c r="F80" s="42"/>
      <c r="G80" s="43"/>
      <c r="H80" s="44"/>
      <c r="I80" s="25"/>
    </row>
    <row r="81" spans="1:9">
      <c r="A81" s="33"/>
      <c r="B81" s="430"/>
      <c r="C81" s="419"/>
      <c r="D81" s="420"/>
      <c r="E81" s="67"/>
      <c r="F81" s="42"/>
      <c r="G81" s="43"/>
      <c r="H81" s="44"/>
      <c r="I81" s="25"/>
    </row>
    <row r="82" spans="1:9">
      <c r="A82" s="33"/>
      <c r="B82" s="430"/>
      <c r="C82" s="419"/>
      <c r="D82" s="420"/>
      <c r="E82" s="67"/>
      <c r="F82" s="42"/>
      <c r="G82" s="43"/>
      <c r="H82" s="44"/>
      <c r="I82" s="25"/>
    </row>
    <row r="83" spans="1:9">
      <c r="A83" s="33"/>
      <c r="B83" s="430"/>
      <c r="C83" s="419"/>
      <c r="D83" s="420"/>
      <c r="E83" s="58"/>
      <c r="F83" s="45"/>
      <c r="G83" s="46"/>
      <c r="H83" s="47"/>
      <c r="I83" s="25"/>
    </row>
    <row r="84" spans="1:9">
      <c r="A84" s="33"/>
      <c r="B84" s="430"/>
      <c r="C84" s="419"/>
      <c r="D84" s="420"/>
      <c r="E84" s="58"/>
      <c r="F84" s="45"/>
      <c r="G84" s="46"/>
      <c r="H84" s="47"/>
      <c r="I84" s="25"/>
    </row>
    <row r="85" spans="1:9">
      <c r="A85" s="33"/>
      <c r="B85" s="430"/>
      <c r="C85" s="419"/>
      <c r="D85" s="420"/>
      <c r="E85" s="67"/>
      <c r="F85" s="42"/>
      <c r="G85" s="43"/>
      <c r="H85" s="44"/>
      <c r="I85" s="25"/>
    </row>
    <row r="86" spans="1:9">
      <c r="A86" s="33"/>
      <c r="B86" s="430"/>
      <c r="C86" s="419"/>
      <c r="D86" s="420"/>
      <c r="E86" s="58"/>
      <c r="F86" s="45"/>
      <c r="G86" s="46"/>
      <c r="H86" s="47"/>
      <c r="I86" s="25"/>
    </row>
    <row r="87" spans="1:9">
      <c r="A87" s="33"/>
      <c r="B87" s="427"/>
      <c r="C87" s="419"/>
      <c r="D87" s="420"/>
      <c r="E87" s="30"/>
      <c r="F87" s="29"/>
      <c r="G87" s="27"/>
      <c r="H87" s="28"/>
      <c r="I87" s="25"/>
    </row>
    <row r="88" spans="1:9">
      <c r="A88" s="33"/>
      <c r="B88" s="430"/>
      <c r="C88" s="419"/>
      <c r="D88" s="420"/>
      <c r="E88" s="83"/>
      <c r="F88" s="84"/>
      <c r="G88" s="85"/>
      <c r="H88" s="86"/>
      <c r="I88" s="25"/>
    </row>
    <row r="89" spans="1:9">
      <c r="A89" s="33"/>
      <c r="B89" s="431"/>
      <c r="C89" s="425"/>
      <c r="D89" s="426"/>
      <c r="E89" s="83"/>
      <c r="F89" s="84"/>
      <c r="G89" s="85"/>
      <c r="H89" s="86"/>
      <c r="I89" s="25"/>
    </row>
    <row r="90" spans="1:9">
      <c r="A90" s="33"/>
      <c r="B90" s="422"/>
      <c r="C90" s="419"/>
      <c r="D90" s="420"/>
      <c r="E90" s="76"/>
      <c r="F90" s="50"/>
      <c r="G90" s="77"/>
      <c r="H90" s="78"/>
      <c r="I90" s="26"/>
    </row>
    <row r="91" spans="1:9">
      <c r="A91" s="32"/>
      <c r="B91" s="422"/>
      <c r="C91" s="419"/>
      <c r="D91" s="420"/>
      <c r="E91" s="79"/>
      <c r="F91" s="80"/>
      <c r="G91" s="81"/>
      <c r="H91" s="82"/>
      <c r="I91" s="25"/>
    </row>
    <row r="92" spans="1:9">
      <c r="A92" s="36"/>
      <c r="B92" s="429"/>
      <c r="C92" s="419"/>
      <c r="D92" s="420"/>
      <c r="E92" s="72"/>
      <c r="F92" s="73"/>
      <c r="G92" s="74"/>
      <c r="H92" s="75"/>
      <c r="I92" s="25"/>
    </row>
    <row r="93" spans="1:9">
      <c r="A93" s="33"/>
      <c r="B93" s="430"/>
      <c r="C93" s="419"/>
      <c r="D93" s="420"/>
      <c r="E93" s="58"/>
      <c r="F93" s="45"/>
      <c r="G93" s="46"/>
      <c r="H93" s="47"/>
      <c r="I93" s="25"/>
    </row>
    <row r="94" spans="1:9">
      <c r="A94" s="33"/>
      <c r="B94" s="430"/>
      <c r="C94" s="419"/>
      <c r="D94" s="420"/>
      <c r="E94" s="67"/>
      <c r="F94" s="42"/>
      <c r="G94" s="43"/>
      <c r="H94" s="44"/>
      <c r="I94" s="25"/>
    </row>
    <row r="95" spans="1:9">
      <c r="A95" s="33"/>
      <c r="B95" s="427"/>
      <c r="C95" s="419"/>
      <c r="D95" s="420"/>
      <c r="E95" s="30"/>
      <c r="F95" s="29"/>
      <c r="G95" s="27"/>
      <c r="H95" s="28"/>
      <c r="I95" s="25"/>
    </row>
    <row r="96" spans="1:9">
      <c r="A96" s="32"/>
      <c r="B96" s="422"/>
      <c r="C96" s="419"/>
      <c r="D96" s="420"/>
      <c r="E96" s="76"/>
      <c r="F96" s="50"/>
      <c r="G96" s="77"/>
      <c r="H96" s="78"/>
      <c r="I96" s="26"/>
    </row>
    <row r="97" spans="1:9">
      <c r="A97" s="32"/>
      <c r="B97" s="422"/>
      <c r="C97" s="419"/>
      <c r="D97" s="420"/>
      <c r="E97" s="54"/>
      <c r="F97" s="55"/>
      <c r="G97" s="56"/>
      <c r="H97" s="57"/>
      <c r="I97" s="25"/>
    </row>
    <row r="98" spans="1:9">
      <c r="A98" s="36"/>
      <c r="B98" s="429"/>
      <c r="C98" s="419"/>
      <c r="D98" s="420"/>
      <c r="E98" s="72"/>
      <c r="F98" s="73"/>
      <c r="G98" s="74"/>
      <c r="H98" s="75"/>
      <c r="I98" s="25"/>
    </row>
    <row r="99" spans="1:9">
      <c r="A99" s="33"/>
      <c r="B99" s="427"/>
      <c r="C99" s="419"/>
      <c r="D99" s="420"/>
      <c r="E99" s="30"/>
      <c r="F99" s="29"/>
      <c r="G99" s="27"/>
      <c r="H99" s="28"/>
      <c r="I99" s="25"/>
    </row>
    <row r="100" spans="1:9">
      <c r="A100" s="33"/>
      <c r="B100" s="427"/>
      <c r="C100" s="419"/>
      <c r="D100" s="420"/>
      <c r="E100" s="58"/>
      <c r="F100" s="45"/>
      <c r="G100" s="46"/>
      <c r="H100" s="47"/>
      <c r="I100" s="25"/>
    </row>
    <row r="101" spans="1:9">
      <c r="A101" s="33"/>
      <c r="B101" s="427"/>
      <c r="C101" s="419"/>
      <c r="D101" s="420"/>
      <c r="E101" s="58"/>
      <c r="F101" s="45"/>
      <c r="G101" s="46"/>
      <c r="H101" s="47"/>
      <c r="I101" s="25"/>
    </row>
    <row r="102" spans="1:9">
      <c r="A102" s="33"/>
      <c r="B102" s="428"/>
      <c r="C102" s="425"/>
      <c r="D102" s="426"/>
      <c r="E102" s="58"/>
      <c r="F102" s="45"/>
      <c r="G102" s="46"/>
      <c r="H102" s="47"/>
      <c r="I102" s="25"/>
    </row>
    <row r="103" spans="1:9">
      <c r="A103" s="32"/>
      <c r="B103" s="422"/>
      <c r="C103" s="419"/>
      <c r="D103" s="420"/>
      <c r="E103" s="76"/>
      <c r="F103" s="50"/>
      <c r="G103" s="77"/>
      <c r="H103" s="78"/>
      <c r="I103" s="26"/>
    </row>
    <row r="104" spans="1:9">
      <c r="A104" s="32"/>
      <c r="B104" s="422"/>
      <c r="C104" s="419"/>
      <c r="D104" s="420"/>
      <c r="E104" s="79"/>
      <c r="F104" s="80"/>
      <c r="G104" s="81"/>
      <c r="H104" s="82"/>
      <c r="I104" s="25"/>
    </row>
    <row r="105" spans="1:9">
      <c r="A105" s="36"/>
      <c r="B105" s="423"/>
      <c r="C105" s="419"/>
      <c r="D105" s="420"/>
      <c r="E105" s="79"/>
      <c r="F105" s="80"/>
      <c r="G105" s="81"/>
      <c r="H105" s="82"/>
      <c r="I105" s="25"/>
    </row>
    <row r="106" spans="1:9">
      <c r="A106" s="33"/>
      <c r="B106" s="421"/>
      <c r="C106" s="419"/>
      <c r="D106" s="420"/>
      <c r="E106" s="30"/>
      <c r="F106" s="29"/>
      <c r="G106" s="27"/>
      <c r="H106" s="28"/>
      <c r="I106" s="25"/>
    </row>
    <row r="107" spans="1:9">
      <c r="A107" s="33"/>
      <c r="B107" s="421"/>
      <c r="C107" s="419"/>
      <c r="D107" s="420"/>
      <c r="E107" s="30"/>
      <c r="F107" s="29"/>
      <c r="G107" s="27"/>
      <c r="H107" s="28"/>
      <c r="I107" s="25"/>
    </row>
    <row r="108" spans="1:9">
      <c r="A108" s="33"/>
      <c r="B108" s="421"/>
      <c r="C108" s="419"/>
      <c r="D108" s="420"/>
      <c r="E108" s="30"/>
      <c r="F108" s="29"/>
      <c r="G108" s="27"/>
      <c r="H108" s="28"/>
      <c r="I108" s="25"/>
    </row>
    <row r="109" spans="1:9">
      <c r="A109" s="33"/>
      <c r="B109" s="421"/>
      <c r="C109" s="419"/>
      <c r="D109" s="420"/>
      <c r="E109" s="30"/>
      <c r="F109" s="29"/>
      <c r="G109" s="27"/>
      <c r="H109" s="28"/>
      <c r="I109" s="25"/>
    </row>
    <row r="110" spans="1:9">
      <c r="A110" s="33"/>
      <c r="B110" s="421"/>
      <c r="C110" s="419"/>
      <c r="D110" s="420"/>
      <c r="E110" s="30"/>
      <c r="F110" s="29"/>
      <c r="G110" s="27"/>
      <c r="H110" s="28"/>
      <c r="I110" s="25"/>
    </row>
    <row r="111" spans="1:9">
      <c r="A111" s="33"/>
      <c r="B111" s="421"/>
      <c r="C111" s="419"/>
      <c r="D111" s="420"/>
      <c r="E111" s="30"/>
      <c r="F111" s="29"/>
      <c r="G111" s="27"/>
      <c r="H111" s="28"/>
      <c r="I111" s="25"/>
    </row>
    <row r="112" spans="1:9">
      <c r="A112" s="33"/>
      <c r="B112" s="421"/>
      <c r="C112" s="419"/>
      <c r="D112" s="420"/>
      <c r="E112" s="30"/>
      <c r="F112" s="29"/>
      <c r="G112" s="27"/>
      <c r="H112" s="28"/>
      <c r="I112" s="25"/>
    </row>
    <row r="113" spans="1:9">
      <c r="A113" s="33"/>
      <c r="B113" s="421"/>
      <c r="C113" s="419"/>
      <c r="D113" s="420"/>
      <c r="E113" s="30"/>
      <c r="F113" s="29"/>
      <c r="G113" s="27"/>
      <c r="H113" s="28"/>
      <c r="I113" s="25"/>
    </row>
    <row r="114" spans="1:9">
      <c r="A114" s="33"/>
      <c r="B114" s="421"/>
      <c r="C114" s="419"/>
      <c r="D114" s="420"/>
      <c r="E114" s="30"/>
      <c r="F114" s="29"/>
      <c r="G114" s="27"/>
      <c r="H114" s="28"/>
      <c r="I114" s="25"/>
    </row>
    <row r="115" spans="1:9">
      <c r="A115" s="33"/>
      <c r="B115" s="421"/>
      <c r="C115" s="419"/>
      <c r="D115" s="420"/>
      <c r="E115" s="30"/>
      <c r="F115" s="29"/>
      <c r="G115" s="27"/>
      <c r="H115" s="28"/>
      <c r="I115" s="25"/>
    </row>
    <row r="116" spans="1:9">
      <c r="A116" s="33"/>
      <c r="B116" s="421"/>
      <c r="C116" s="419"/>
      <c r="D116" s="420"/>
      <c r="E116" s="30"/>
      <c r="F116" s="29"/>
      <c r="G116" s="27"/>
      <c r="H116" s="28"/>
      <c r="I116" s="25"/>
    </row>
    <row r="117" spans="1:9">
      <c r="A117" s="33"/>
      <c r="B117" s="421"/>
      <c r="C117" s="419"/>
      <c r="D117" s="420"/>
      <c r="E117" s="30"/>
      <c r="F117" s="29"/>
      <c r="G117" s="27"/>
      <c r="H117" s="28"/>
      <c r="I117" s="25"/>
    </row>
    <row r="118" spans="1:9">
      <c r="A118" s="33"/>
      <c r="B118" s="421"/>
      <c r="C118" s="419"/>
      <c r="D118" s="420"/>
      <c r="E118" s="30"/>
      <c r="F118" s="29"/>
      <c r="G118" s="27"/>
      <c r="H118" s="28"/>
      <c r="I118" s="25"/>
    </row>
    <row r="119" spans="1:9">
      <c r="A119" s="33"/>
      <c r="B119" s="421"/>
      <c r="C119" s="419"/>
      <c r="D119" s="420"/>
      <c r="E119" s="30"/>
      <c r="F119" s="29"/>
      <c r="G119" s="27"/>
      <c r="H119" s="28"/>
      <c r="I119" s="25"/>
    </row>
    <row r="120" spans="1:9">
      <c r="A120" s="33"/>
      <c r="B120" s="421"/>
      <c r="C120" s="419"/>
      <c r="D120" s="420"/>
      <c r="E120" s="30"/>
      <c r="F120" s="29"/>
      <c r="G120" s="27"/>
      <c r="H120" s="28"/>
      <c r="I120" s="25"/>
    </row>
    <row r="121" spans="1:9">
      <c r="A121" s="33"/>
      <c r="B121" s="421"/>
      <c r="C121" s="419"/>
      <c r="D121" s="420"/>
      <c r="E121" s="30"/>
      <c r="F121" s="29"/>
      <c r="G121" s="27"/>
      <c r="H121" s="28"/>
      <c r="I121" s="25"/>
    </row>
    <row r="122" spans="1:9">
      <c r="A122" s="33"/>
      <c r="B122" s="421"/>
      <c r="C122" s="419"/>
      <c r="D122" s="420"/>
      <c r="E122" s="30"/>
      <c r="F122" s="29"/>
      <c r="G122" s="27"/>
      <c r="H122" s="28"/>
      <c r="I122" s="25"/>
    </row>
    <row r="123" spans="1:9">
      <c r="A123" s="33"/>
      <c r="B123" s="421"/>
      <c r="C123" s="419"/>
      <c r="D123" s="420"/>
      <c r="E123" s="30"/>
      <c r="F123" s="29"/>
      <c r="G123" s="27"/>
      <c r="H123" s="28"/>
      <c r="I123" s="25"/>
    </row>
    <row r="124" spans="1:9">
      <c r="A124" s="33"/>
      <c r="B124" s="418"/>
      <c r="C124" s="419"/>
      <c r="D124" s="420"/>
      <c r="E124" s="30"/>
      <c r="F124" s="29"/>
      <c r="G124" s="27"/>
      <c r="H124" s="28"/>
      <c r="I124" s="25"/>
    </row>
    <row r="125" spans="1:9">
      <c r="A125" s="33"/>
      <c r="B125" s="421"/>
      <c r="C125" s="419"/>
      <c r="D125" s="420"/>
      <c r="E125" s="30"/>
      <c r="F125" s="29"/>
      <c r="G125" s="27"/>
      <c r="H125" s="28"/>
      <c r="I125" s="25"/>
    </row>
    <row r="126" spans="1:9">
      <c r="A126" s="33"/>
      <c r="B126" s="421"/>
      <c r="C126" s="419"/>
      <c r="D126" s="420"/>
      <c r="E126" s="30"/>
      <c r="F126" s="29"/>
      <c r="G126" s="27"/>
      <c r="H126" s="28"/>
      <c r="I126" s="25"/>
    </row>
    <row r="127" spans="1:9">
      <c r="A127" s="33"/>
      <c r="B127" s="418"/>
      <c r="C127" s="419"/>
      <c r="D127" s="420"/>
      <c r="E127" s="30"/>
      <c r="F127" s="29"/>
      <c r="G127" s="27"/>
      <c r="H127" s="28"/>
      <c r="I127" s="25"/>
    </row>
    <row r="128" spans="1:9">
      <c r="A128" s="33"/>
      <c r="B128" s="424"/>
      <c r="C128" s="425"/>
      <c r="D128" s="426"/>
      <c r="E128" s="30"/>
      <c r="F128" s="29"/>
      <c r="G128" s="27"/>
      <c r="H128" s="28"/>
      <c r="I128" s="25"/>
    </row>
    <row r="129" spans="1:9">
      <c r="A129" s="32"/>
      <c r="B129" s="422"/>
      <c r="C129" s="419"/>
      <c r="D129" s="420"/>
      <c r="E129" s="76"/>
      <c r="F129" s="50"/>
      <c r="G129" s="77"/>
      <c r="H129" s="78"/>
      <c r="I129" s="26"/>
    </row>
    <row r="130" spans="1:9">
      <c r="A130" s="32"/>
      <c r="B130" s="422"/>
      <c r="C130" s="419"/>
      <c r="D130" s="420"/>
      <c r="E130" s="79"/>
      <c r="F130" s="80"/>
      <c r="G130" s="81"/>
      <c r="H130" s="82"/>
      <c r="I130" s="26"/>
    </row>
    <row r="131" spans="1:9">
      <c r="A131" s="36"/>
      <c r="B131" s="423"/>
      <c r="C131" s="419"/>
      <c r="D131" s="420"/>
      <c r="E131" s="79"/>
      <c r="F131" s="80"/>
      <c r="G131" s="81"/>
      <c r="H131" s="82"/>
      <c r="I131" s="25"/>
    </row>
    <row r="132" spans="1:9">
      <c r="A132" s="33"/>
      <c r="B132" s="418"/>
      <c r="C132" s="419"/>
      <c r="D132" s="420"/>
      <c r="E132" s="30"/>
      <c r="F132" s="29"/>
      <c r="G132" s="27"/>
      <c r="H132" s="28"/>
      <c r="I132" s="25"/>
    </row>
    <row r="133" spans="1:9">
      <c r="A133" s="33"/>
      <c r="B133" s="418"/>
      <c r="C133" s="419"/>
      <c r="D133" s="420"/>
      <c r="E133" s="30"/>
      <c r="F133" s="29"/>
      <c r="G133" s="27"/>
      <c r="H133" s="28"/>
      <c r="I133" s="25"/>
    </row>
    <row r="134" spans="1:9">
      <c r="A134" s="33"/>
      <c r="B134" s="418"/>
      <c r="C134" s="419"/>
      <c r="D134" s="420"/>
      <c r="E134" s="30"/>
      <c r="F134" s="29"/>
      <c r="G134" s="27"/>
      <c r="H134" s="28"/>
      <c r="I134" s="25"/>
    </row>
    <row r="135" spans="1:9">
      <c r="A135" s="33"/>
      <c r="B135" s="418"/>
      <c r="C135" s="419"/>
      <c r="D135" s="420"/>
      <c r="E135" s="30"/>
      <c r="F135" s="29"/>
      <c r="G135" s="27"/>
      <c r="H135" s="28"/>
      <c r="I135" s="25"/>
    </row>
    <row r="136" spans="1:9" ht="15.75" thickBot="1">
      <c r="A136" s="33"/>
      <c r="B136" s="418"/>
      <c r="C136" s="419"/>
      <c r="D136" s="420"/>
      <c r="E136" s="30"/>
      <c r="F136" s="29"/>
      <c r="G136" s="27"/>
      <c r="H136" s="28"/>
      <c r="I136" s="25"/>
    </row>
    <row r="137" spans="1:9">
      <c r="A137" s="447"/>
      <c r="B137" s="447"/>
      <c r="C137" s="12"/>
      <c r="D137" s="12"/>
      <c r="E137" s="448"/>
      <c r="F137" s="449"/>
      <c r="G137" s="449"/>
      <c r="H137" s="449"/>
      <c r="I137" s="450"/>
    </row>
    <row r="138" spans="1:9" ht="15.75" thickBot="1">
      <c r="A138" s="454" t="s">
        <v>11</v>
      </c>
      <c r="B138" s="455"/>
      <c r="C138" s="455"/>
      <c r="D138" s="19"/>
      <c r="E138" s="451"/>
      <c r="F138" s="452"/>
      <c r="G138" s="452"/>
      <c r="H138" s="452"/>
      <c r="I138" s="453"/>
    </row>
    <row r="139" spans="1:9">
      <c r="A139" s="15"/>
      <c r="B139" s="12"/>
      <c r="C139" s="445" t="s">
        <v>23</v>
      </c>
      <c r="D139" s="446"/>
      <c r="E139" s="12"/>
      <c r="F139" s="12"/>
      <c r="G139" s="12"/>
      <c r="H139" s="12"/>
      <c r="I139" s="12"/>
    </row>
    <row r="140" spans="1:9">
      <c r="A140" s="16"/>
      <c r="B140" s="16"/>
      <c r="C140" s="16" t="s">
        <v>22</v>
      </c>
      <c r="D140" s="16"/>
      <c r="E140" s="41"/>
      <c r="F140" s="20" t="s">
        <v>25</v>
      </c>
      <c r="G140" s="3"/>
      <c r="H140" s="4"/>
      <c r="I140" s="24"/>
    </row>
    <row r="141" spans="1:9">
      <c r="A141" t="s">
        <v>29</v>
      </c>
      <c r="B141" s="16"/>
      <c r="C141" s="16"/>
      <c r="D141" s="16"/>
      <c r="E141" s="3"/>
      <c r="F141" s="3"/>
      <c r="G141" s="3"/>
      <c r="H141" s="4"/>
      <c r="I141" s="5"/>
    </row>
    <row r="142" spans="1:9">
      <c r="E142" s="21"/>
      <c r="F142" s="31"/>
      <c r="G142" s="21"/>
      <c r="H142" s="10"/>
      <c r="I142" s="11"/>
    </row>
    <row r="143" spans="1:9">
      <c r="A143" s="23" t="s">
        <v>27</v>
      </c>
      <c r="D143" s="23" t="s">
        <v>31</v>
      </c>
      <c r="E143" s="9"/>
      <c r="F143" s="9"/>
      <c r="G143" s="9"/>
      <c r="H143" s="10"/>
      <c r="I143" s="11"/>
    </row>
    <row r="144" spans="1:9">
      <c r="A144" t="s">
        <v>30</v>
      </c>
      <c r="D144" t="s">
        <v>35</v>
      </c>
      <c r="E144" s="21"/>
      <c r="F144" s="20"/>
      <c r="G144" s="9"/>
      <c r="H144" s="10"/>
      <c r="I144" s="11"/>
    </row>
    <row r="146" spans="1:4">
      <c r="A146" s="23" t="s">
        <v>28</v>
      </c>
    </row>
    <row r="147" spans="1:4">
      <c r="C147" s="22"/>
      <c r="D147" s="20" t="s">
        <v>21</v>
      </c>
    </row>
  </sheetData>
  <mergeCells count="138">
    <mergeCell ref="C139:D139"/>
    <mergeCell ref="A137:B137"/>
    <mergeCell ref="E137:I138"/>
    <mergeCell ref="A138:C138"/>
    <mergeCell ref="A12:A13"/>
    <mergeCell ref="B29:D29"/>
    <mergeCell ref="I12:I13"/>
    <mergeCell ref="B12:D13"/>
    <mergeCell ref="G12:G13"/>
    <mergeCell ref="H12:H13"/>
    <mergeCell ref="E12:E13"/>
    <mergeCell ref="F12:F13"/>
    <mergeCell ref="B52:D52"/>
    <mergeCell ref="B58:D58"/>
    <mergeCell ref="B80:D80"/>
    <mergeCell ref="B93:D93"/>
    <mergeCell ref="B44:D44"/>
    <mergeCell ref="B45:D45"/>
    <mergeCell ref="B46:D46"/>
    <mergeCell ref="B47:D47"/>
    <mergeCell ref="B48:D48"/>
    <mergeCell ref="B49:D49"/>
    <mergeCell ref="B50:D50"/>
    <mergeCell ref="B51:D51"/>
    <mergeCell ref="D6:I6"/>
    <mergeCell ref="B14:D14"/>
    <mergeCell ref="B15:D15"/>
    <mergeCell ref="B16:D16"/>
    <mergeCell ref="B17:D17"/>
    <mergeCell ref="B18:D18"/>
    <mergeCell ref="B19:D19"/>
    <mergeCell ref="B20:D20"/>
    <mergeCell ref="B37:D37"/>
    <mergeCell ref="B21:D21"/>
    <mergeCell ref="B22:D22"/>
    <mergeCell ref="B23:D23"/>
    <mergeCell ref="B24:D24"/>
    <mergeCell ref="A10:B10"/>
    <mergeCell ref="E11:I11"/>
    <mergeCell ref="E10:I10"/>
    <mergeCell ref="B53:D53"/>
    <mergeCell ref="B54:D54"/>
    <mergeCell ref="B55:D55"/>
    <mergeCell ref="B56:D56"/>
    <mergeCell ref="B57:D57"/>
    <mergeCell ref="B25:D25"/>
    <mergeCell ref="B26:D26"/>
    <mergeCell ref="B27:D27"/>
    <mergeCell ref="B28:D28"/>
    <mergeCell ref="B32:D32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43:D43"/>
    <mergeCell ref="B30:D30"/>
    <mergeCell ref="B31:D31"/>
    <mergeCell ref="B74:D74"/>
    <mergeCell ref="B75:D75"/>
    <mergeCell ref="B76:D76"/>
    <mergeCell ref="B77:D77"/>
    <mergeCell ref="B78:D78"/>
    <mergeCell ref="B69:D69"/>
    <mergeCell ref="B70:D70"/>
    <mergeCell ref="B71:D71"/>
    <mergeCell ref="B72:D72"/>
    <mergeCell ref="B73:D73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B88:D88"/>
    <mergeCell ref="B89:D89"/>
    <mergeCell ref="B79:D79"/>
    <mergeCell ref="B81:D81"/>
    <mergeCell ref="B82:D82"/>
    <mergeCell ref="B83:D83"/>
    <mergeCell ref="B84:D84"/>
    <mergeCell ref="B96:D96"/>
    <mergeCell ref="B97:D97"/>
    <mergeCell ref="B85:D85"/>
    <mergeCell ref="B86:D86"/>
    <mergeCell ref="B87:D87"/>
    <mergeCell ref="B90:D90"/>
    <mergeCell ref="B91:D91"/>
    <mergeCell ref="B92:D92"/>
    <mergeCell ref="B94:D94"/>
    <mergeCell ref="B95:D95"/>
    <mergeCell ref="B111:D111"/>
    <mergeCell ref="B112:D112"/>
    <mergeCell ref="B113:D113"/>
    <mergeCell ref="B114:D114"/>
    <mergeCell ref="B115:D115"/>
    <mergeCell ref="B107:D107"/>
    <mergeCell ref="B108:D108"/>
    <mergeCell ref="B109:D109"/>
    <mergeCell ref="B110:D110"/>
    <mergeCell ref="B106:D106"/>
    <mergeCell ref="B101:D101"/>
    <mergeCell ref="B102:D102"/>
    <mergeCell ref="B103:D103"/>
    <mergeCell ref="B104:D104"/>
    <mergeCell ref="B105:D105"/>
    <mergeCell ref="B98:D98"/>
    <mergeCell ref="B99:D99"/>
    <mergeCell ref="B100:D100"/>
    <mergeCell ref="B121:D121"/>
    <mergeCell ref="B122:D122"/>
    <mergeCell ref="B123:D123"/>
    <mergeCell ref="B124:D124"/>
    <mergeCell ref="B125:D125"/>
    <mergeCell ref="B116:D116"/>
    <mergeCell ref="B117:D117"/>
    <mergeCell ref="B118:D118"/>
    <mergeCell ref="B119:D119"/>
    <mergeCell ref="B120:D120"/>
    <mergeCell ref="B132:D132"/>
    <mergeCell ref="B133:D133"/>
    <mergeCell ref="B134:D134"/>
    <mergeCell ref="B135:D135"/>
    <mergeCell ref="B136:D136"/>
    <mergeCell ref="B126:D126"/>
    <mergeCell ref="B127:D127"/>
    <mergeCell ref="B129:D129"/>
    <mergeCell ref="B130:D130"/>
    <mergeCell ref="B131:D131"/>
    <mergeCell ref="B128:D128"/>
  </mergeCells>
  <printOptions horizontalCentered="1" verticalCentered="1"/>
  <pageMargins left="0.2" right="0.2" top="0.25" bottom="0.25" header="0.3" footer="0.3"/>
  <pageSetup paperSize="9" scale="59" orientation="portrait" r:id="rId1"/>
  <rowBreaks count="1" manualBreakCount="1">
    <brk id="9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Summary</vt:lpstr>
      <vt:lpstr>Original bid</vt:lpstr>
      <vt:lpstr>Final Bid</vt:lpstr>
      <vt:lpstr>Reconciled Qty with Contr's amt</vt:lpstr>
      <vt:lpstr>'Final Bid'!Print_Area</vt:lpstr>
      <vt:lpstr>'Original bid'!Print_Area</vt:lpstr>
      <vt:lpstr>'Final Bid'!Print_Titles</vt:lpstr>
      <vt:lpstr>'Original bid'!Print_Titles</vt:lpstr>
      <vt:lpstr>'Reconciled Qty with Contr''s amt'!Print_Titles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</dc:creator>
  <cp:lastModifiedBy>PHTionKu</cp:lastModifiedBy>
  <cp:lastPrinted>2023-03-15T08:23:04Z</cp:lastPrinted>
  <dcterms:created xsi:type="dcterms:W3CDTF">2013-04-08T01:32:43Z</dcterms:created>
  <dcterms:modified xsi:type="dcterms:W3CDTF">2023-03-16T07:07:16Z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SetDate">
    <vt:lpwstr>2019-03-05T06:53:39.6277189Z</vt:lpwstr>
  </property>
  <property fmtid="{D5CDD505-2E9C-101B-9397-08002B2CF9AE}" pid="5" name="MSIP_Label_1ada0a2f-b917-4d51-b0d0-d418a10c8b23_Name">
    <vt:lpwstr>General Use</vt:lpwstr>
  </property>
  <property fmtid="{D5CDD505-2E9C-101B-9397-08002B2CF9AE}" pid="6" name="MSIP_Label_1ada0a2f-b917-4d51-b0d0-d418a10c8b23_Extended_MSFT_Method">
    <vt:lpwstr>Automatic</vt:lpwstr>
  </property>
  <property fmtid="{D5CDD505-2E9C-101B-9397-08002B2CF9AE}" pid="7" name="Sensitivity">
    <vt:lpwstr>General Use</vt:lpwstr>
  </property>
</Properties>
</file>