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PEC 2020\Phase 2\17 BidDocs\4 AbsOfBid\E45 &amp; E54 screen window for maintenance\"/>
    </mc:Choice>
  </mc:AlternateContent>
  <bookViews>
    <workbookView xWindow="-120" yWindow="-120" windowWidth="19440" windowHeight="15000" activeTab="1"/>
  </bookViews>
  <sheets>
    <sheet name="Original Bid" sheetId="11" r:id="rId1"/>
    <sheet name="Final Bid " sheetId="12" r:id="rId2"/>
    <sheet name="Reconciled Qty with Contr's amt" sheetId="5" state="hidden" r:id="rId3"/>
  </sheets>
  <definedNames>
    <definedName name="_xlnm.Print_Area" localSheetId="1">'Final Bid '!$A$1:$AF$130</definedName>
    <definedName name="_xlnm.Print_Area" localSheetId="0">'Original Bid'!$A$1:$AF$130</definedName>
    <definedName name="_xlnm.Print_Titles" localSheetId="1">'Final Bid '!$11:$12</definedName>
    <definedName name="_xlnm.Print_Titles" localSheetId="0">'Original Bid'!$11:$12</definedName>
    <definedName name="_xlnm.Print_Titles" localSheetId="2">'Reconciled Qty with Contr''s amt'!$11:$13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3" i="12" l="1"/>
  <c r="S102" i="12"/>
  <c r="S101" i="12"/>
  <c r="S99" i="12"/>
  <c r="S97" i="12"/>
  <c r="AA121" i="12" l="1"/>
  <c r="W121" i="12"/>
  <c r="AA121" i="11"/>
  <c r="AF121" i="12"/>
  <c r="O107" i="12"/>
  <c r="J107" i="12"/>
  <c r="E107" i="12"/>
  <c r="S105" i="12"/>
  <c r="N105" i="12"/>
  <c r="I105" i="12"/>
  <c r="S104" i="12"/>
  <c r="N104" i="12"/>
  <c r="I104" i="12"/>
  <c r="N103" i="12"/>
  <c r="I103" i="12"/>
  <c r="N102" i="12"/>
  <c r="I102" i="12"/>
  <c r="N101" i="12"/>
  <c r="I101" i="12"/>
  <c r="S100" i="12"/>
  <c r="N100" i="12"/>
  <c r="I100" i="12"/>
  <c r="N99" i="12"/>
  <c r="I99" i="12"/>
  <c r="S98" i="12"/>
  <c r="N98" i="12"/>
  <c r="I98" i="12"/>
  <c r="N97" i="12"/>
  <c r="I97" i="12"/>
  <c r="O94" i="12"/>
  <c r="J94" i="12"/>
  <c r="E94" i="12"/>
  <c r="S93" i="12"/>
  <c r="N93" i="12"/>
  <c r="I93" i="12"/>
  <c r="S92" i="12"/>
  <c r="N92" i="12"/>
  <c r="I92" i="12"/>
  <c r="S91" i="12"/>
  <c r="N91" i="12"/>
  <c r="I91" i="12"/>
  <c r="S90" i="12"/>
  <c r="N90" i="12"/>
  <c r="S89" i="12"/>
  <c r="N89" i="12"/>
  <c r="S88" i="12"/>
  <c r="N88" i="12"/>
  <c r="I88" i="12"/>
  <c r="S87" i="12"/>
  <c r="N87" i="12"/>
  <c r="I87" i="12"/>
  <c r="S78" i="12"/>
  <c r="N78" i="12"/>
  <c r="I78" i="12"/>
  <c r="S77" i="12"/>
  <c r="N77" i="12"/>
  <c r="I77" i="12"/>
  <c r="S76" i="12"/>
  <c r="N76" i="12"/>
  <c r="I76" i="12"/>
  <c r="S75" i="12"/>
  <c r="N75" i="12"/>
  <c r="I75" i="12"/>
  <c r="S74" i="12"/>
  <c r="N74" i="12"/>
  <c r="I74" i="12"/>
  <c r="S73" i="12"/>
  <c r="N73" i="12"/>
  <c r="I73" i="12"/>
  <c r="S72" i="12"/>
  <c r="N72" i="12"/>
  <c r="I72" i="12"/>
  <c r="S71" i="12"/>
  <c r="N71" i="12"/>
  <c r="I71" i="12"/>
  <c r="S70" i="12"/>
  <c r="N70" i="12"/>
  <c r="I70" i="12"/>
  <c r="S69" i="12"/>
  <c r="N69" i="12"/>
  <c r="I69" i="12"/>
  <c r="S63" i="12"/>
  <c r="N63" i="12"/>
  <c r="I63" i="12"/>
  <c r="S62" i="12"/>
  <c r="N62" i="12"/>
  <c r="I62" i="12"/>
  <c r="S61" i="12"/>
  <c r="L61" i="12"/>
  <c r="N61" i="12" s="1"/>
  <c r="I61" i="12"/>
  <c r="S60" i="12"/>
  <c r="N60" i="12"/>
  <c r="I60" i="12"/>
  <c r="S59" i="12"/>
  <c r="N59" i="12"/>
  <c r="I59" i="12"/>
  <c r="S58" i="12"/>
  <c r="N58" i="12"/>
  <c r="I58" i="12"/>
  <c r="S57" i="12"/>
  <c r="N57" i="12"/>
  <c r="I57" i="12"/>
  <c r="S56" i="12"/>
  <c r="N56" i="12"/>
  <c r="I56" i="12"/>
  <c r="S55" i="12"/>
  <c r="N55" i="12"/>
  <c r="I55" i="12"/>
  <c r="S49" i="12"/>
  <c r="N49" i="12"/>
  <c r="I49" i="12"/>
  <c r="S48" i="12"/>
  <c r="N48" i="12"/>
  <c r="I48" i="12"/>
  <c r="S47" i="12"/>
  <c r="N47" i="12"/>
  <c r="I47" i="12"/>
  <c r="S46" i="12"/>
  <c r="N46" i="12"/>
  <c r="I46" i="12"/>
  <c r="S45" i="12"/>
  <c r="N45" i="12"/>
  <c r="I45" i="12"/>
  <c r="S44" i="12"/>
  <c r="N44" i="12"/>
  <c r="I44" i="12"/>
  <c r="S43" i="12"/>
  <c r="N43" i="12"/>
  <c r="I43" i="12"/>
  <c r="S42" i="12"/>
  <c r="N42" i="12"/>
  <c r="I42" i="12"/>
  <c r="S41" i="12"/>
  <c r="N41" i="12"/>
  <c r="I41" i="12"/>
  <c r="S37" i="12"/>
  <c r="N37" i="12"/>
  <c r="I37" i="12"/>
  <c r="S36" i="12"/>
  <c r="N36" i="12"/>
  <c r="I36" i="12"/>
  <c r="S35" i="12"/>
  <c r="N35" i="12"/>
  <c r="I35" i="12"/>
  <c r="S34" i="12"/>
  <c r="N34" i="12"/>
  <c r="H34" i="12"/>
  <c r="I34" i="12" s="1"/>
  <c r="S33" i="12"/>
  <c r="N33" i="12"/>
  <c r="I33" i="12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3" i="12"/>
  <c r="N23" i="12"/>
  <c r="I23" i="12"/>
  <c r="S22" i="12"/>
  <c r="N22" i="12"/>
  <c r="I22" i="12"/>
  <c r="S21" i="12"/>
  <c r="N21" i="12"/>
  <c r="I21" i="12"/>
  <c r="S20" i="12"/>
  <c r="N20" i="12"/>
  <c r="I20" i="12"/>
  <c r="S19" i="12"/>
  <c r="N19" i="12"/>
  <c r="I19" i="12"/>
  <c r="S18" i="12"/>
  <c r="N18" i="12"/>
  <c r="I18" i="12"/>
  <c r="S15" i="12"/>
  <c r="N15" i="12"/>
  <c r="I15" i="12"/>
  <c r="S14" i="12"/>
  <c r="N14" i="12"/>
  <c r="I14" i="12"/>
  <c r="S107" i="12" l="1"/>
  <c r="N84" i="12"/>
  <c r="I94" i="12"/>
  <c r="S52" i="12"/>
  <c r="N52" i="12"/>
  <c r="I84" i="12"/>
  <c r="I52" i="12"/>
  <c r="I107" i="12"/>
  <c r="I116" i="12" s="1"/>
  <c r="N38" i="12"/>
  <c r="N114" i="12" s="1"/>
  <c r="N107" i="12"/>
  <c r="S38" i="12"/>
  <c r="S114" i="12" s="1"/>
  <c r="N94" i="12"/>
  <c r="N116" i="12" s="1"/>
  <c r="I66" i="12"/>
  <c r="S94" i="12"/>
  <c r="N66" i="12"/>
  <c r="I38" i="12"/>
  <c r="I114" i="12" s="1"/>
  <c r="S66" i="12"/>
  <c r="S84" i="12"/>
  <c r="W121" i="11"/>
  <c r="AF51" i="11"/>
  <c r="AF50" i="11"/>
  <c r="AF65" i="11"/>
  <c r="AF64" i="11"/>
  <c r="AF49" i="11"/>
  <c r="AF48" i="11"/>
  <c r="AF106" i="11"/>
  <c r="AF81" i="11"/>
  <c r="AF83" i="11"/>
  <c r="AF82" i="11"/>
  <c r="AF80" i="11"/>
  <c r="S116" i="12" l="1"/>
  <c r="S115" i="12"/>
  <c r="S110" i="12" s="1"/>
  <c r="N115" i="12"/>
  <c r="N117" i="12" s="1"/>
  <c r="I115" i="12"/>
  <c r="N111" i="12"/>
  <c r="AF79" i="11"/>
  <c r="S111" i="12" l="1"/>
  <c r="N119" i="12"/>
  <c r="N121" i="12" s="1"/>
  <c r="S119" i="12"/>
  <c r="S121" i="12" s="1"/>
  <c r="I117" i="12"/>
  <c r="I111" i="12"/>
  <c r="I110" i="12"/>
  <c r="I119" i="12" s="1"/>
  <c r="I121" i="12" s="1"/>
  <c r="AF25" i="11"/>
  <c r="AF17" i="11"/>
  <c r="S90" i="11"/>
  <c r="S89" i="11"/>
  <c r="N90" i="11"/>
  <c r="N89" i="11"/>
  <c r="AB107" i="11"/>
  <c r="AF105" i="11"/>
  <c r="AF104" i="11"/>
  <c r="AF103" i="11"/>
  <c r="AF102" i="11"/>
  <c r="AF101" i="11"/>
  <c r="AF98" i="11"/>
  <c r="AB94" i="11"/>
  <c r="AF93" i="11"/>
  <c r="AF92" i="11"/>
  <c r="AF91" i="11"/>
  <c r="AF88" i="11"/>
  <c r="AF87" i="11"/>
  <c r="AF78" i="11"/>
  <c r="AF77" i="11"/>
  <c r="AF76" i="11"/>
  <c r="AF75" i="11"/>
  <c r="AF74" i="11"/>
  <c r="AF73" i="11"/>
  <c r="AF72" i="11"/>
  <c r="AF71" i="11"/>
  <c r="AF70" i="11"/>
  <c r="AF69" i="11"/>
  <c r="AF62" i="11"/>
  <c r="AF61" i="11"/>
  <c r="AF60" i="11"/>
  <c r="AF59" i="11"/>
  <c r="AF58" i="11"/>
  <c r="AF57" i="11"/>
  <c r="AF56" i="11"/>
  <c r="AF55" i="11"/>
  <c r="AF47" i="11"/>
  <c r="AF46" i="11"/>
  <c r="AF45" i="11"/>
  <c r="AF44" i="11"/>
  <c r="AF43" i="11"/>
  <c r="AF42" i="11"/>
  <c r="AF41" i="11"/>
  <c r="AF37" i="11"/>
  <c r="AF36" i="11"/>
  <c r="AF35" i="11"/>
  <c r="AF34" i="11"/>
  <c r="AF33" i="11"/>
  <c r="AF32" i="11"/>
  <c r="AF31" i="11"/>
  <c r="AF30" i="11"/>
  <c r="AF29" i="11"/>
  <c r="AF28" i="11"/>
  <c r="AF27" i="11"/>
  <c r="AF26" i="11"/>
  <c r="AF23" i="11"/>
  <c r="AF22" i="11"/>
  <c r="AF21" i="11"/>
  <c r="AF20" i="11"/>
  <c r="AF19" i="11"/>
  <c r="AF18" i="11"/>
  <c r="AF15" i="11"/>
  <c r="AF14" i="11"/>
  <c r="O107" i="11"/>
  <c r="S105" i="11"/>
  <c r="S104" i="11"/>
  <c r="S101" i="11"/>
  <c r="S100" i="11"/>
  <c r="S98" i="11"/>
  <c r="O94" i="11"/>
  <c r="S93" i="11"/>
  <c r="S92" i="11"/>
  <c r="S91" i="11"/>
  <c r="S88" i="11"/>
  <c r="S87" i="11"/>
  <c r="S78" i="11"/>
  <c r="S77" i="11"/>
  <c r="S76" i="11"/>
  <c r="S75" i="11"/>
  <c r="S74" i="11"/>
  <c r="S73" i="11"/>
  <c r="S72" i="11"/>
  <c r="S71" i="11"/>
  <c r="S70" i="11"/>
  <c r="S69" i="11"/>
  <c r="S63" i="11"/>
  <c r="S62" i="11"/>
  <c r="S61" i="11"/>
  <c r="S60" i="11"/>
  <c r="S59" i="11"/>
  <c r="S58" i="11"/>
  <c r="S57" i="11"/>
  <c r="S56" i="11"/>
  <c r="S55" i="11"/>
  <c r="S49" i="11"/>
  <c r="S48" i="11"/>
  <c r="S47" i="11"/>
  <c r="S46" i="11"/>
  <c r="S45" i="11"/>
  <c r="S44" i="11"/>
  <c r="S43" i="11"/>
  <c r="S42" i="11"/>
  <c r="S41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3" i="11"/>
  <c r="S22" i="11"/>
  <c r="S21" i="11"/>
  <c r="S20" i="11"/>
  <c r="S19" i="11"/>
  <c r="S18" i="11"/>
  <c r="S15" i="11"/>
  <c r="S14" i="11"/>
  <c r="J107" i="11"/>
  <c r="N105" i="11"/>
  <c r="N104" i="11"/>
  <c r="N103" i="11"/>
  <c r="N102" i="11"/>
  <c r="N101" i="11"/>
  <c r="N100" i="11"/>
  <c r="N99" i="11"/>
  <c r="N98" i="11"/>
  <c r="N97" i="11"/>
  <c r="J94" i="11"/>
  <c r="N93" i="11"/>
  <c r="N92" i="11"/>
  <c r="N91" i="11"/>
  <c r="N88" i="11"/>
  <c r="N87" i="11"/>
  <c r="N78" i="11"/>
  <c r="N77" i="11"/>
  <c r="N76" i="11"/>
  <c r="N75" i="11"/>
  <c r="N74" i="11"/>
  <c r="N73" i="11"/>
  <c r="N72" i="11"/>
  <c r="N71" i="11"/>
  <c r="N70" i="11"/>
  <c r="N69" i="11"/>
  <c r="N63" i="11"/>
  <c r="N62" i="11"/>
  <c r="L61" i="11"/>
  <c r="N61" i="11" s="1"/>
  <c r="N60" i="11"/>
  <c r="N59" i="11"/>
  <c r="N58" i="11"/>
  <c r="N57" i="11"/>
  <c r="N56" i="11"/>
  <c r="N55" i="11"/>
  <c r="N49" i="11"/>
  <c r="N48" i="11"/>
  <c r="N47" i="11"/>
  <c r="N46" i="11"/>
  <c r="N45" i="11"/>
  <c r="N44" i="11"/>
  <c r="N43" i="11"/>
  <c r="N42" i="11"/>
  <c r="N41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3" i="11"/>
  <c r="N22" i="11"/>
  <c r="N21" i="11"/>
  <c r="N20" i="11"/>
  <c r="N19" i="11"/>
  <c r="N18" i="11"/>
  <c r="N15" i="11"/>
  <c r="N14" i="11"/>
  <c r="AF52" i="11" l="1"/>
  <c r="AF66" i="11"/>
  <c r="AF107" i="11"/>
  <c r="AF38" i="11"/>
  <c r="AF84" i="11"/>
  <c r="AF114" i="11"/>
  <c r="S94" i="11"/>
  <c r="N84" i="11"/>
  <c r="N66" i="11"/>
  <c r="S107" i="11"/>
  <c r="N52" i="11"/>
  <c r="S84" i="11"/>
  <c r="S38" i="11"/>
  <c r="S114" i="11" s="1"/>
  <c r="S66" i="11"/>
  <c r="N38" i="11"/>
  <c r="N114" i="11" s="1"/>
  <c r="N107" i="11"/>
  <c r="S52" i="11"/>
  <c r="AF94" i="11"/>
  <c r="N94" i="11"/>
  <c r="AF115" i="11" l="1"/>
  <c r="AF116" i="11"/>
  <c r="S115" i="11"/>
  <c r="N115" i="11"/>
  <c r="N116" i="11"/>
  <c r="S116" i="11"/>
  <c r="N111" i="11" l="1"/>
  <c r="N117" i="11"/>
  <c r="S111" i="11"/>
  <c r="S110" i="11"/>
  <c r="N119" i="11" l="1"/>
  <c r="AF121" i="11"/>
  <c r="S119" i="11"/>
  <c r="S121" i="11" s="1"/>
  <c r="N121" i="11"/>
  <c r="H34" i="11"/>
  <c r="I28" i="11"/>
  <c r="I33" i="11"/>
  <c r="I37" i="11"/>
  <c r="I35" i="11"/>
  <c r="G61" i="11" l="1"/>
  <c r="G47" i="11"/>
  <c r="I49" i="11"/>
  <c r="I48" i="11"/>
  <c r="I47" i="11"/>
  <c r="G18" i="11" l="1"/>
  <c r="I105" i="11"/>
  <c r="I61" i="11" l="1"/>
  <c r="I60" i="11"/>
  <c r="I45" i="11"/>
  <c r="I59" i="11" l="1"/>
  <c r="I58" i="11"/>
  <c r="I57" i="11"/>
  <c r="I56" i="11"/>
  <c r="I44" i="11"/>
  <c r="I43" i="11"/>
  <c r="I42" i="11"/>
  <c r="E107" i="11" l="1"/>
  <c r="I63" i="11"/>
  <c r="I62" i="11"/>
  <c r="I55" i="11"/>
  <c r="I66" i="11" l="1"/>
  <c r="I104" i="11" l="1"/>
  <c r="I103" i="11"/>
  <c r="I102" i="11"/>
  <c r="I101" i="11"/>
  <c r="I100" i="11"/>
  <c r="I99" i="11"/>
  <c r="I98" i="11"/>
  <c r="I97" i="11"/>
  <c r="E94" i="11"/>
  <c r="I93" i="11"/>
  <c r="I92" i="11"/>
  <c r="I91" i="11"/>
  <c r="I88" i="11"/>
  <c r="I87" i="11"/>
  <c r="I77" i="11"/>
  <c r="I76" i="11"/>
  <c r="I75" i="11"/>
  <c r="I94" i="11" l="1"/>
  <c r="I107" i="11"/>
  <c r="I34" i="11"/>
  <c r="I73" i="11"/>
  <c r="I116" i="11" l="1"/>
  <c r="I46" i="11"/>
  <c r="I41" i="11"/>
  <c r="I29" i="11"/>
  <c r="I52" i="11" l="1"/>
  <c r="I74" i="11"/>
  <c r="I27" i="11" l="1"/>
  <c r="I23" i="11"/>
  <c r="I36" i="11" l="1"/>
  <c r="I15" i="11"/>
  <c r="I14" i="11" l="1"/>
  <c r="I78" i="11"/>
  <c r="I72" i="11"/>
  <c r="I71" i="11"/>
  <c r="I70" i="11"/>
  <c r="I69" i="11"/>
  <c r="I84" i="11" s="1"/>
  <c r="I115" i="11" s="1"/>
  <c r="I32" i="11"/>
  <c r="I31" i="11"/>
  <c r="I30" i="11"/>
  <c r="I26" i="11"/>
  <c r="I22" i="11"/>
  <c r="I21" i="11"/>
  <c r="I20" i="11"/>
  <c r="I19" i="11"/>
  <c r="I18" i="11"/>
  <c r="I38" i="11" l="1"/>
  <c r="I114" i="11"/>
  <c r="I117" i="11" s="1"/>
  <c r="I110" i="11" l="1"/>
  <c r="I111" i="11"/>
  <c r="I119" i="11" l="1"/>
  <c r="I121" i="11"/>
</calcChain>
</file>

<file path=xl/sharedStrings.xml><?xml version="1.0" encoding="utf-8"?>
<sst xmlns="http://schemas.openxmlformats.org/spreadsheetml/2006/main" count="844" uniqueCount="161">
  <si>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</si>
  <si>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</si>
  <si>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</si>
  <si>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</si>
  <si>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</si>
  <si>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</si>
  <si>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</si>
  <si>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</si>
  <si>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</si>
  <si>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</si>
  <si>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</si>
  <si>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</si>
  <si>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</si>
  <si>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</si>
  <si>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</si>
  <si>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</si>
  <si>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</si>
  <si>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</si>
  <si>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</si>
  <si>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</si>
  <si>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</si>
  <si>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</si>
  <si>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</si>
  <si>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</si>
  <si>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</si>
  <si>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</si>
  <si>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</si>
  <si>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</si>
  <si>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</si>
  <si>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</si>
  <si>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</si>
  <si>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</si>
  <si>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</si>
  <si>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</si>
  <si>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</si>
  <si>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</si>
  <si>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</si>
  <si>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</si>
  <si>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</si>
  <si>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</si>
  <si>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</si>
  <si>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c. Caution Tape</t>
  </si>
  <si>
    <t>kgs</t>
  </si>
  <si>
    <t>pcs</t>
  </si>
  <si>
    <t>GTAW or Tig welding machine</t>
  </si>
  <si>
    <t>Hand Tools (Complete set of combination wrenches) metric and english standard</t>
  </si>
  <si>
    <t xml:space="preserve"> </t>
  </si>
  <si>
    <t>Sub-Total</t>
  </si>
  <si>
    <t>Cutting Discs, 4"Ø, "Tyrolit" brand, 15,300 rated rpm</t>
  </si>
  <si>
    <t>Grinding Discs, 4"Ø, "Tyrolit" brand, 15,300 rated rpm</t>
  </si>
  <si>
    <t>cyl</t>
  </si>
  <si>
    <t xml:space="preserve">      Skilled Helpers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</si>
  <si>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</si>
  <si>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</si>
  <si>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</si>
  <si>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</si>
  <si>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</si>
  <si>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</si>
  <si>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</si>
  <si>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</si>
  <si>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</si>
  <si>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</si>
  <si>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</si>
  <si>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</si>
  <si>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D.</t>
  </si>
  <si>
    <t>E.</t>
  </si>
  <si>
    <t>H.</t>
  </si>
  <si>
    <t>I.</t>
  </si>
  <si>
    <t>As built drawing</t>
  </si>
  <si>
    <t>Project Head</t>
  </si>
  <si>
    <t>Project Engineer</t>
  </si>
  <si>
    <t>Lngth</t>
  </si>
  <si>
    <t>d. Safety Signages</t>
  </si>
  <si>
    <t>Tungsten Rod</t>
  </si>
  <si>
    <t>b. Dust Mask N95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</si>
  <si>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</si>
  <si>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</si>
  <si>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</si>
  <si>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</si>
  <si>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</si>
  <si>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</si>
  <si>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</si>
  <si>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</si>
  <si>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</si>
  <si>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</si>
  <si>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</si>
  <si>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</si>
  <si>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</si>
  <si>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</si>
  <si>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</si>
  <si>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</si>
  <si>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</si>
  <si>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</si>
  <si>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</si>
  <si>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f. Welding blanket Size: 2m x 2m,
Minimum Type Rating = Heavy Duty = 1200 - 1500°C)</t>
  </si>
  <si>
    <t>Flap Wheel, 4"Ø</t>
  </si>
  <si>
    <t>Finishing Wheel</t>
  </si>
  <si>
    <t>Abbrassive wheel</t>
  </si>
  <si>
    <t>Pcs</t>
  </si>
  <si>
    <t>Welding Panel with meter (both for 440 and 220 volts supply )</t>
  </si>
  <si>
    <t>Coffee hygiene uniform (4 shirt and 2 pants per personnel)</t>
  </si>
  <si>
    <t xml:space="preserve">      Foreman/supervisor</t>
  </si>
  <si>
    <t>C.</t>
  </si>
  <si>
    <t>Administrative (admin + contingency)</t>
  </si>
  <si>
    <t>F.</t>
  </si>
  <si>
    <t>a. Rubberized Gloves</t>
  </si>
  <si>
    <t xml:space="preserve">Mobilization/Temfacil/Housing, Personnel travel, etc. </t>
  </si>
  <si>
    <t>LABOR COSTING FOR FABRICATION</t>
  </si>
  <si>
    <t xml:space="preserve">      Fire watcher</t>
  </si>
  <si>
    <t xml:space="preserve">      Cleaners/helper</t>
  </si>
  <si>
    <t xml:space="preserve">LABOR COSTING FOR INSTALLATION (with overtime) </t>
  </si>
  <si>
    <t xml:space="preserve">CONSUMABLES </t>
  </si>
  <si>
    <t xml:space="preserve">Safety Provisions </t>
  </si>
  <si>
    <t>Demobilization</t>
  </si>
  <si>
    <t xml:space="preserve">Tools &amp; Equipment Rentals </t>
  </si>
  <si>
    <t>Extraction 45 screen window</t>
  </si>
  <si>
    <t>Extraction 54 screen window</t>
  </si>
  <si>
    <t>SS304 6"X6" heavy duty self-closing gravity hinge</t>
  </si>
  <si>
    <t>SS304 Rectangular tube 25mm x 25mm x 2mm thk</t>
  </si>
  <si>
    <t>SS304 Rectangular tube 50mm x 300mm x 2mm thk</t>
  </si>
  <si>
    <t>SS304 barrel bolt 20mm dia.</t>
  </si>
  <si>
    <t>SS304 pull handle 20mm dia x 200mm height</t>
  </si>
  <si>
    <t>SS304 flat head screw 6mm dia</t>
  </si>
  <si>
    <t>SS304 1.5mm dia heavy duty wire mesh x 12mm hole</t>
  </si>
  <si>
    <t>SS304 3mm dia heavy duty wire mesh x 50mm hole</t>
  </si>
  <si>
    <t>SS304 8"X6" heavy duty self-closing gravity hinge</t>
  </si>
  <si>
    <t>Electric hand drill</t>
  </si>
  <si>
    <t>Shop drawing and CAD/3D drawings for presentation/structural analysis</t>
  </si>
  <si>
    <t>Structural analysis</t>
  </si>
  <si>
    <t>tarpaulin</t>
  </si>
  <si>
    <t xml:space="preserve">      Skilled Helpers/scaffolders</t>
  </si>
  <si>
    <t>24 working days</t>
  </si>
  <si>
    <t>SUPPLY OF MATERIALS, LABOR, CONSUMABLES, TOOLS, TECHNICAL SUPERVISION, TESTING AND COMMISSIONING FOR THE PROPOSED PEC2020 – E45 &amp; E54 SCREEN WINDOW FOR MAINTENANCE</t>
  </si>
  <si>
    <t>Original bid (in-house) + original bid (contractors)</t>
  </si>
  <si>
    <t>In-House</t>
  </si>
  <si>
    <t>Fedcon</t>
  </si>
  <si>
    <t>Rhajtek</t>
  </si>
  <si>
    <t>Megantech</t>
  </si>
  <si>
    <t>doz</t>
  </si>
  <si>
    <t xml:space="preserve">      Safety Officer</t>
  </si>
  <si>
    <t>Foreman/supervisor</t>
  </si>
  <si>
    <t>Contingencies</t>
  </si>
  <si>
    <t>Cutting Discs, 7"Ø, "Tyrolit" brand, 15,300 rated rpm</t>
  </si>
  <si>
    <t>Collet body</t>
  </si>
  <si>
    <t>Ceramic cup</t>
  </si>
  <si>
    <t>Others</t>
  </si>
  <si>
    <t>Collet</t>
  </si>
  <si>
    <t xml:space="preserve">      scaffolders</t>
  </si>
  <si>
    <t>Sq.m</t>
  </si>
  <si>
    <t>SS304 flat bar 25mm x 2mm thk/plate</t>
  </si>
  <si>
    <t>sq.m</t>
  </si>
  <si>
    <t>SS304 20mm dia round bar</t>
  </si>
  <si>
    <t>lngth</t>
  </si>
  <si>
    <t>SS304 1" dia sch40 pipe</t>
  </si>
  <si>
    <t>APCI</t>
  </si>
  <si>
    <t>No quotation submitted</t>
  </si>
  <si>
    <t>LINCON</t>
  </si>
  <si>
    <t>Not included in the technical reconciliation</t>
  </si>
  <si>
    <t>17 working days</t>
  </si>
  <si>
    <t>21 working days</t>
  </si>
  <si>
    <t>Final bid (in-house) + Final bid (contractors)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</si>
</sst>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40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61" fillId="0" borderId="0" xfId="0" applyFont="1" applyBorder="1" applyAlignment="1">
      <alignment horizontal="center" vertical="top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9" fontId="0" fillId="0" borderId="0" xfId="57" applyFont="1" applyAlignment="1">
      <alignment horizontal="center" vertical="top" wrapText="1"/>
    </xf>
    <xf numFmtId="0" fontId="10" fillId="4" borderId="10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43" fontId="10" fillId="0" borderId="66" xfId="2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61" fillId="0" borderId="0" xfId="0" applyFont="1" applyBorder="1" applyAlignment="1">
      <alignment horizontal="center" vertical="top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61" fillId="0" borderId="0" xfId="0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2" fontId="59" fillId="0" borderId="0" xfId="0" applyNumberFormat="1" applyFont="1" applyBorder="1" applyAlignment="1">
      <alignment horizontal="center" vertical="top"/>
    </xf>
    <xf numFmtId="0" fontId="11" fillId="0" borderId="31" xfId="0" applyFont="1" applyBorder="1" applyAlignment="1">
      <alignment horizontal="center" vertical="center"/>
    </xf>
    <xf numFmtId="43" fontId="10" fillId="2" borderId="6" xfId="2" applyFont="1" applyFill="1" applyBorder="1" applyAlignment="1">
      <alignment vertical="center"/>
    </xf>
    <xf numFmtId="1" fontId="10" fillId="31" borderId="31" xfId="0" applyNumberFormat="1" applyFont="1" applyFill="1" applyBorder="1" applyAlignment="1">
      <alignment horizontal="center" vertical="center"/>
    </xf>
    <xf numFmtId="165" fontId="10" fillId="0" borderId="31" xfId="0" applyNumberFormat="1" applyFont="1" applyFill="1" applyBorder="1" applyAlignment="1">
      <alignment horizontal="center" vertical="center"/>
    </xf>
    <xf numFmtId="43" fontId="10" fillId="5" borderId="6" xfId="2" applyFont="1" applyFill="1" applyBorder="1" applyAlignment="1">
      <alignment vertical="center"/>
    </xf>
    <xf numFmtId="43" fontId="10" fillId="5" borderId="6" xfId="2" applyFont="1" applyFill="1" applyBorder="1" applyAlignment="1">
      <alignment vertical="center" wrapText="1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63" fillId="0" borderId="5" xfId="0" applyFont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49" fontId="60" fillId="0" borderId="0" xfId="0" applyNumberFormat="1" applyFont="1" applyBorder="1" applyAlignment="1">
      <alignment horizontal="center" vertical="top"/>
    </xf>
    <xf numFmtId="0" fontId="60" fillId="0" borderId="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8" fillId="0" borderId="17" xfId="0" applyFont="1" applyBorder="1" applyAlignment="1">
      <alignment horizontal="left" vertical="center" indent="2"/>
    </xf>
    <xf numFmtId="0" fontId="11" fillId="0" borderId="10" xfId="0" applyFont="1" applyBorder="1" applyAlignment="1">
      <alignment horizontal="left" vertical="center" indent="2"/>
    </xf>
    <xf numFmtId="0" fontId="11" fillId="0" borderId="16" xfId="0" applyFont="1" applyBorder="1" applyAlignment="1">
      <alignment horizontal="left" vertical="center" indent="2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0" fontId="60" fillId="0" borderId="54" xfId="0" applyFont="1" applyBorder="1" applyAlignment="1">
      <alignment horizontal="center" vertical="center" wrapText="1"/>
    </xf>
    <xf numFmtId="2" fontId="61" fillId="0" borderId="56" xfId="0" applyNumberFormat="1" applyFont="1" applyBorder="1" applyAlignment="1">
      <alignment horizontal="center" vertical="top"/>
    </xf>
    <xf numFmtId="2" fontId="61" fillId="0" borderId="59" xfId="0" applyNumberFormat="1" applyFont="1" applyBorder="1" applyAlignment="1">
      <alignment horizontal="center" vertical="top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6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left" vertical="center"/>
    </xf>
    <xf numFmtId="0" fontId="18" fillId="0" borderId="66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43" fontId="10" fillId="0" borderId="31" xfId="2" applyFont="1" applyBorder="1" applyAlignment="1">
      <alignment vertical="center"/>
    </xf>
    <xf numFmtId="0" fontId="2" fillId="3" borderId="6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43" fontId="16" fillId="0" borderId="67" xfId="2" applyFont="1" applyBorder="1" applyAlignment="1">
      <alignment vertical="center"/>
    </xf>
    <xf numFmtId="43" fontId="16" fillId="0" borderId="66" xfId="2" applyFont="1" applyFill="1" applyBorder="1" applyAlignment="1">
      <alignment vertical="center"/>
    </xf>
    <xf numFmtId="0" fontId="35" fillId="0" borderId="64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8" xfId="0" applyNumberFormat="1" applyFont="1" applyFill="1" applyBorder="1" applyAlignment="1">
      <alignment horizontal="center" vertical="center" wrapText="1"/>
    </xf>
    <xf numFmtId="0" fontId="33" fillId="0" borderId="69" xfId="0" applyFont="1" applyBorder="1" applyAlignment="1">
      <alignment horizontal="righ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43" fontId="16" fillId="0" borderId="30" xfId="2" applyFont="1" applyBorder="1" applyAlignment="1">
      <alignment horizontal="right" vertical="center" wrapText="1"/>
    </xf>
    <xf numFmtId="43" fontId="34" fillId="5" borderId="70" xfId="2" applyNumberFormat="1" applyFont="1" applyFill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3" fontId="10" fillId="0" borderId="66" xfId="2" applyFont="1" applyFill="1" applyBorder="1" applyAlignment="1">
      <alignment vertical="center"/>
    </xf>
    <xf numFmtId="43" fontId="19" fillId="0" borderId="66" xfId="2" applyFont="1" applyFill="1" applyBorder="1" applyAlignment="1">
      <alignment vertical="center"/>
    </xf>
    <xf numFmtId="43" fontId="24" fillId="0" borderId="66" xfId="2" applyFont="1" applyBorder="1" applyAlignment="1">
      <alignment vertical="center"/>
    </xf>
    <xf numFmtId="43" fontId="17" fillId="0" borderId="66" xfId="2" applyFont="1" applyBorder="1" applyAlignment="1">
      <alignment vertical="center"/>
    </xf>
    <xf numFmtId="43" fontId="19" fillId="0" borderId="66" xfId="2" applyFont="1" applyBorder="1" applyAlignment="1">
      <alignment vertical="center"/>
    </xf>
  </cellXfs>
  <cellStyles count="58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" xfId="57" builtinId="5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85618</xdr:colOff>
      <xdr:row>0</xdr:row>
      <xdr:rowOff>32107</xdr:rowOff>
    </xdr:from>
    <xdr:to>
      <xdr:col>31</xdr:col>
      <xdr:colOff>1276419</xdr:colOff>
      <xdr:row>3</xdr:row>
      <xdr:rowOff>168561</xdr:rowOff>
    </xdr:to>
    <xdr:pic>
      <xdr:nvPicPr>
        <xdr:cNvPr id="7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8059" y="32107"/>
          <a:ext cx="3017360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7466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85618</xdr:colOff>
      <xdr:row>0</xdr:row>
      <xdr:rowOff>32107</xdr:rowOff>
    </xdr:from>
    <xdr:to>
      <xdr:col>31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7243" y="32107"/>
          <a:ext cx="301007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K136"/>
  <sheetViews>
    <sheetView view="pageBreakPreview" topLeftCell="A4" zoomScale="60" zoomScaleNormal="70" workbookViewId="0">
      <pane xSplit="4" ySplit="1" topLeftCell="E5" activePane="bottomRight" state="frozen"/>
      <selection activeCell="A4" sqref="A4"/>
      <selection pane="topRight" activeCell="E4" sqref="E4"/>
      <selection pane="bottomLeft" activeCell="A5" sqref="A5"/>
      <selection pane="bottomRight" activeCell="A8" sqref="A8:XFD8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0" width="6.7109375" style="3" customWidth="1"/>
    <col min="21" max="21" width="10.7109375" style="3" customWidth="1"/>
    <col min="22" max="22" width="16.5703125" style="4" customWidth="1"/>
    <col min="23" max="23" width="22.140625" style="5" customWidth="1"/>
    <col min="24" max="24" width="6.7109375" style="3" customWidth="1"/>
    <col min="25" max="25" width="10.7109375" style="3" customWidth="1"/>
    <col min="26" max="26" width="16.5703125" style="4" customWidth="1"/>
    <col min="27" max="27" width="22.140625" style="5" customWidth="1"/>
    <col min="28" max="29" width="6.7109375" style="3" customWidth="1"/>
    <col min="30" max="30" width="10.7109375" style="3" customWidth="1"/>
    <col min="31" max="31" width="16.5703125" style="4" customWidth="1"/>
    <col min="32" max="32" width="22.140625" style="5" customWidth="1"/>
    <col min="33" max="33" width="12.85546875" style="2" bestFit="1" customWidth="1"/>
    <col min="34" max="214" width="9.140625" style="2"/>
    <col min="215" max="215" width="5.7109375" style="2" customWidth="1"/>
    <col min="216" max="216" width="8.28515625" style="2" customWidth="1"/>
    <col min="217" max="217" width="1.5703125" style="2" bestFit="1" customWidth="1"/>
    <col min="218" max="218" width="50.7109375" style="2" customWidth="1"/>
    <col min="219" max="219" width="6" style="2" bestFit="1" customWidth="1"/>
    <col min="220" max="220" width="7.28515625" style="2" bestFit="1" customWidth="1"/>
    <col min="221" max="221" width="5.7109375" style="2" customWidth="1"/>
    <col min="222" max="222" width="11.42578125" style="2" customWidth="1"/>
    <col min="223" max="223" width="12.7109375" style="2" customWidth="1"/>
    <col min="224" max="470" width="9.140625" style="2"/>
    <col min="471" max="471" width="5.7109375" style="2" customWidth="1"/>
    <col min="472" max="472" width="8.28515625" style="2" customWidth="1"/>
    <col min="473" max="473" width="1.5703125" style="2" bestFit="1" customWidth="1"/>
    <col min="474" max="474" width="50.7109375" style="2" customWidth="1"/>
    <col min="475" max="475" width="6" style="2" bestFit="1" customWidth="1"/>
    <col min="476" max="476" width="7.28515625" style="2" bestFit="1" customWidth="1"/>
    <col min="477" max="477" width="5.7109375" style="2" customWidth="1"/>
    <col min="478" max="478" width="11.42578125" style="2" customWidth="1"/>
    <col min="479" max="479" width="12.7109375" style="2" customWidth="1"/>
    <col min="480" max="726" width="9.140625" style="2"/>
    <col min="727" max="727" width="5.7109375" style="2" customWidth="1"/>
    <col min="728" max="728" width="8.28515625" style="2" customWidth="1"/>
    <col min="729" max="729" width="1.5703125" style="2" bestFit="1" customWidth="1"/>
    <col min="730" max="730" width="50.7109375" style="2" customWidth="1"/>
    <col min="731" max="731" width="6" style="2" bestFit="1" customWidth="1"/>
    <col min="732" max="732" width="7.28515625" style="2" bestFit="1" customWidth="1"/>
    <col min="733" max="733" width="5.7109375" style="2" customWidth="1"/>
    <col min="734" max="734" width="11.42578125" style="2" customWidth="1"/>
    <col min="735" max="735" width="12.7109375" style="2" customWidth="1"/>
    <col min="736" max="982" width="9.140625" style="2"/>
    <col min="983" max="983" width="5.7109375" style="2" customWidth="1"/>
    <col min="984" max="984" width="8.28515625" style="2" customWidth="1"/>
    <col min="985" max="985" width="1.5703125" style="2" bestFit="1" customWidth="1"/>
    <col min="986" max="986" width="50.7109375" style="2" customWidth="1"/>
    <col min="987" max="987" width="6" style="2" bestFit="1" customWidth="1"/>
    <col min="988" max="988" width="7.28515625" style="2" bestFit="1" customWidth="1"/>
    <col min="989" max="989" width="5.7109375" style="2" customWidth="1"/>
    <col min="990" max="990" width="11.42578125" style="2" customWidth="1"/>
    <col min="991" max="991" width="12.7109375" style="2" customWidth="1"/>
    <col min="992" max="1238" width="9.140625" style="2"/>
    <col min="1239" max="1239" width="5.7109375" style="2" customWidth="1"/>
    <col min="1240" max="1240" width="8.28515625" style="2" customWidth="1"/>
    <col min="1241" max="1241" width="1.5703125" style="2" bestFit="1" customWidth="1"/>
    <col min="1242" max="1242" width="50.7109375" style="2" customWidth="1"/>
    <col min="1243" max="1243" width="6" style="2" bestFit="1" customWidth="1"/>
    <col min="1244" max="1244" width="7.28515625" style="2" bestFit="1" customWidth="1"/>
    <col min="1245" max="1245" width="5.7109375" style="2" customWidth="1"/>
    <col min="1246" max="1246" width="11.42578125" style="2" customWidth="1"/>
    <col min="1247" max="1247" width="12.7109375" style="2" customWidth="1"/>
    <col min="1248" max="1494" width="9.140625" style="2"/>
    <col min="1495" max="1495" width="5.7109375" style="2" customWidth="1"/>
    <col min="1496" max="1496" width="8.28515625" style="2" customWidth="1"/>
    <col min="1497" max="1497" width="1.5703125" style="2" bestFit="1" customWidth="1"/>
    <col min="1498" max="1498" width="50.7109375" style="2" customWidth="1"/>
    <col min="1499" max="1499" width="6" style="2" bestFit="1" customWidth="1"/>
    <col min="1500" max="1500" width="7.28515625" style="2" bestFit="1" customWidth="1"/>
    <col min="1501" max="1501" width="5.7109375" style="2" customWidth="1"/>
    <col min="1502" max="1502" width="11.42578125" style="2" customWidth="1"/>
    <col min="1503" max="1503" width="12.7109375" style="2" customWidth="1"/>
    <col min="1504" max="1750" width="9.140625" style="2"/>
    <col min="1751" max="1751" width="5.7109375" style="2" customWidth="1"/>
    <col min="1752" max="1752" width="8.28515625" style="2" customWidth="1"/>
    <col min="1753" max="1753" width="1.5703125" style="2" bestFit="1" customWidth="1"/>
    <col min="1754" max="1754" width="50.7109375" style="2" customWidth="1"/>
    <col min="1755" max="1755" width="6" style="2" bestFit="1" customWidth="1"/>
    <col min="1756" max="1756" width="7.28515625" style="2" bestFit="1" customWidth="1"/>
    <col min="1757" max="1757" width="5.7109375" style="2" customWidth="1"/>
    <col min="1758" max="1758" width="11.42578125" style="2" customWidth="1"/>
    <col min="1759" max="1759" width="12.7109375" style="2" customWidth="1"/>
    <col min="1760" max="2006" width="9.140625" style="2"/>
    <col min="2007" max="2007" width="5.7109375" style="2" customWidth="1"/>
    <col min="2008" max="2008" width="8.28515625" style="2" customWidth="1"/>
    <col min="2009" max="2009" width="1.5703125" style="2" bestFit="1" customWidth="1"/>
    <col min="2010" max="2010" width="50.7109375" style="2" customWidth="1"/>
    <col min="2011" max="2011" width="6" style="2" bestFit="1" customWidth="1"/>
    <col min="2012" max="2012" width="7.28515625" style="2" bestFit="1" customWidth="1"/>
    <col min="2013" max="2013" width="5.7109375" style="2" customWidth="1"/>
    <col min="2014" max="2014" width="11.42578125" style="2" customWidth="1"/>
    <col min="2015" max="2015" width="12.7109375" style="2" customWidth="1"/>
    <col min="2016" max="2262" width="9.140625" style="2"/>
    <col min="2263" max="2263" width="5.7109375" style="2" customWidth="1"/>
    <col min="2264" max="2264" width="8.28515625" style="2" customWidth="1"/>
    <col min="2265" max="2265" width="1.5703125" style="2" bestFit="1" customWidth="1"/>
    <col min="2266" max="2266" width="50.7109375" style="2" customWidth="1"/>
    <col min="2267" max="2267" width="6" style="2" bestFit="1" customWidth="1"/>
    <col min="2268" max="2268" width="7.28515625" style="2" bestFit="1" customWidth="1"/>
    <col min="2269" max="2269" width="5.7109375" style="2" customWidth="1"/>
    <col min="2270" max="2270" width="11.42578125" style="2" customWidth="1"/>
    <col min="2271" max="2271" width="12.7109375" style="2" customWidth="1"/>
    <col min="2272" max="2518" width="9.140625" style="2"/>
    <col min="2519" max="2519" width="5.7109375" style="2" customWidth="1"/>
    <col min="2520" max="2520" width="8.28515625" style="2" customWidth="1"/>
    <col min="2521" max="2521" width="1.5703125" style="2" bestFit="1" customWidth="1"/>
    <col min="2522" max="2522" width="50.7109375" style="2" customWidth="1"/>
    <col min="2523" max="2523" width="6" style="2" bestFit="1" customWidth="1"/>
    <col min="2524" max="2524" width="7.28515625" style="2" bestFit="1" customWidth="1"/>
    <col min="2525" max="2525" width="5.7109375" style="2" customWidth="1"/>
    <col min="2526" max="2526" width="11.42578125" style="2" customWidth="1"/>
    <col min="2527" max="2527" width="12.7109375" style="2" customWidth="1"/>
    <col min="2528" max="2774" width="9.140625" style="2"/>
    <col min="2775" max="2775" width="5.7109375" style="2" customWidth="1"/>
    <col min="2776" max="2776" width="8.28515625" style="2" customWidth="1"/>
    <col min="2777" max="2777" width="1.5703125" style="2" bestFit="1" customWidth="1"/>
    <col min="2778" max="2778" width="50.7109375" style="2" customWidth="1"/>
    <col min="2779" max="2779" width="6" style="2" bestFit="1" customWidth="1"/>
    <col min="2780" max="2780" width="7.28515625" style="2" bestFit="1" customWidth="1"/>
    <col min="2781" max="2781" width="5.7109375" style="2" customWidth="1"/>
    <col min="2782" max="2782" width="11.42578125" style="2" customWidth="1"/>
    <col min="2783" max="2783" width="12.7109375" style="2" customWidth="1"/>
    <col min="2784" max="3030" width="9.140625" style="2"/>
    <col min="3031" max="3031" width="5.7109375" style="2" customWidth="1"/>
    <col min="3032" max="3032" width="8.28515625" style="2" customWidth="1"/>
    <col min="3033" max="3033" width="1.5703125" style="2" bestFit="1" customWidth="1"/>
    <col min="3034" max="3034" width="50.7109375" style="2" customWidth="1"/>
    <col min="3035" max="3035" width="6" style="2" bestFit="1" customWidth="1"/>
    <col min="3036" max="3036" width="7.28515625" style="2" bestFit="1" customWidth="1"/>
    <col min="3037" max="3037" width="5.7109375" style="2" customWidth="1"/>
    <col min="3038" max="3038" width="11.42578125" style="2" customWidth="1"/>
    <col min="3039" max="3039" width="12.7109375" style="2" customWidth="1"/>
    <col min="3040" max="3286" width="9.140625" style="2"/>
    <col min="3287" max="3287" width="5.7109375" style="2" customWidth="1"/>
    <col min="3288" max="3288" width="8.28515625" style="2" customWidth="1"/>
    <col min="3289" max="3289" width="1.5703125" style="2" bestFit="1" customWidth="1"/>
    <col min="3290" max="3290" width="50.7109375" style="2" customWidth="1"/>
    <col min="3291" max="3291" width="6" style="2" bestFit="1" customWidth="1"/>
    <col min="3292" max="3292" width="7.28515625" style="2" bestFit="1" customWidth="1"/>
    <col min="3293" max="3293" width="5.7109375" style="2" customWidth="1"/>
    <col min="3294" max="3294" width="11.42578125" style="2" customWidth="1"/>
    <col min="3295" max="3295" width="12.7109375" style="2" customWidth="1"/>
    <col min="3296" max="3542" width="9.140625" style="2"/>
    <col min="3543" max="3543" width="5.7109375" style="2" customWidth="1"/>
    <col min="3544" max="3544" width="8.28515625" style="2" customWidth="1"/>
    <col min="3545" max="3545" width="1.5703125" style="2" bestFit="1" customWidth="1"/>
    <col min="3546" max="3546" width="50.7109375" style="2" customWidth="1"/>
    <col min="3547" max="3547" width="6" style="2" bestFit="1" customWidth="1"/>
    <col min="3548" max="3548" width="7.28515625" style="2" bestFit="1" customWidth="1"/>
    <col min="3549" max="3549" width="5.7109375" style="2" customWidth="1"/>
    <col min="3550" max="3550" width="11.42578125" style="2" customWidth="1"/>
    <col min="3551" max="3551" width="12.7109375" style="2" customWidth="1"/>
    <col min="3552" max="3798" width="9.140625" style="2"/>
    <col min="3799" max="3799" width="5.7109375" style="2" customWidth="1"/>
    <col min="3800" max="3800" width="8.28515625" style="2" customWidth="1"/>
    <col min="3801" max="3801" width="1.5703125" style="2" bestFit="1" customWidth="1"/>
    <col min="3802" max="3802" width="50.7109375" style="2" customWidth="1"/>
    <col min="3803" max="3803" width="6" style="2" bestFit="1" customWidth="1"/>
    <col min="3804" max="3804" width="7.28515625" style="2" bestFit="1" customWidth="1"/>
    <col min="3805" max="3805" width="5.7109375" style="2" customWidth="1"/>
    <col min="3806" max="3806" width="11.42578125" style="2" customWidth="1"/>
    <col min="3807" max="3807" width="12.7109375" style="2" customWidth="1"/>
    <col min="3808" max="4054" width="9.140625" style="2"/>
    <col min="4055" max="4055" width="5.7109375" style="2" customWidth="1"/>
    <col min="4056" max="4056" width="8.28515625" style="2" customWidth="1"/>
    <col min="4057" max="4057" width="1.5703125" style="2" bestFit="1" customWidth="1"/>
    <col min="4058" max="4058" width="50.7109375" style="2" customWidth="1"/>
    <col min="4059" max="4059" width="6" style="2" bestFit="1" customWidth="1"/>
    <col min="4060" max="4060" width="7.28515625" style="2" bestFit="1" customWidth="1"/>
    <col min="4061" max="4061" width="5.7109375" style="2" customWidth="1"/>
    <col min="4062" max="4062" width="11.42578125" style="2" customWidth="1"/>
    <col min="4063" max="4063" width="12.7109375" style="2" customWidth="1"/>
    <col min="4064" max="4310" width="9.140625" style="2"/>
    <col min="4311" max="4311" width="5.7109375" style="2" customWidth="1"/>
    <col min="4312" max="4312" width="8.28515625" style="2" customWidth="1"/>
    <col min="4313" max="4313" width="1.5703125" style="2" bestFit="1" customWidth="1"/>
    <col min="4314" max="4314" width="50.7109375" style="2" customWidth="1"/>
    <col min="4315" max="4315" width="6" style="2" bestFit="1" customWidth="1"/>
    <col min="4316" max="4316" width="7.28515625" style="2" bestFit="1" customWidth="1"/>
    <col min="4317" max="4317" width="5.7109375" style="2" customWidth="1"/>
    <col min="4318" max="4318" width="11.42578125" style="2" customWidth="1"/>
    <col min="4319" max="4319" width="12.7109375" style="2" customWidth="1"/>
    <col min="4320" max="4566" width="9.140625" style="2"/>
    <col min="4567" max="4567" width="5.7109375" style="2" customWidth="1"/>
    <col min="4568" max="4568" width="8.28515625" style="2" customWidth="1"/>
    <col min="4569" max="4569" width="1.5703125" style="2" bestFit="1" customWidth="1"/>
    <col min="4570" max="4570" width="50.7109375" style="2" customWidth="1"/>
    <col min="4571" max="4571" width="6" style="2" bestFit="1" customWidth="1"/>
    <col min="4572" max="4572" width="7.28515625" style="2" bestFit="1" customWidth="1"/>
    <col min="4573" max="4573" width="5.7109375" style="2" customWidth="1"/>
    <col min="4574" max="4574" width="11.42578125" style="2" customWidth="1"/>
    <col min="4575" max="4575" width="12.7109375" style="2" customWidth="1"/>
    <col min="4576" max="4822" width="9.140625" style="2"/>
    <col min="4823" max="4823" width="5.7109375" style="2" customWidth="1"/>
    <col min="4824" max="4824" width="8.28515625" style="2" customWidth="1"/>
    <col min="4825" max="4825" width="1.5703125" style="2" bestFit="1" customWidth="1"/>
    <col min="4826" max="4826" width="50.7109375" style="2" customWidth="1"/>
    <col min="4827" max="4827" width="6" style="2" bestFit="1" customWidth="1"/>
    <col min="4828" max="4828" width="7.28515625" style="2" bestFit="1" customWidth="1"/>
    <col min="4829" max="4829" width="5.7109375" style="2" customWidth="1"/>
    <col min="4830" max="4830" width="11.42578125" style="2" customWidth="1"/>
    <col min="4831" max="4831" width="12.7109375" style="2" customWidth="1"/>
    <col min="4832" max="5078" width="9.140625" style="2"/>
    <col min="5079" max="5079" width="5.7109375" style="2" customWidth="1"/>
    <col min="5080" max="5080" width="8.28515625" style="2" customWidth="1"/>
    <col min="5081" max="5081" width="1.5703125" style="2" bestFit="1" customWidth="1"/>
    <col min="5082" max="5082" width="50.7109375" style="2" customWidth="1"/>
    <col min="5083" max="5083" width="6" style="2" bestFit="1" customWidth="1"/>
    <col min="5084" max="5084" width="7.28515625" style="2" bestFit="1" customWidth="1"/>
    <col min="5085" max="5085" width="5.7109375" style="2" customWidth="1"/>
    <col min="5086" max="5086" width="11.42578125" style="2" customWidth="1"/>
    <col min="5087" max="5087" width="12.7109375" style="2" customWidth="1"/>
    <col min="5088" max="5334" width="9.140625" style="2"/>
    <col min="5335" max="5335" width="5.7109375" style="2" customWidth="1"/>
    <col min="5336" max="5336" width="8.28515625" style="2" customWidth="1"/>
    <col min="5337" max="5337" width="1.5703125" style="2" bestFit="1" customWidth="1"/>
    <col min="5338" max="5338" width="50.7109375" style="2" customWidth="1"/>
    <col min="5339" max="5339" width="6" style="2" bestFit="1" customWidth="1"/>
    <col min="5340" max="5340" width="7.28515625" style="2" bestFit="1" customWidth="1"/>
    <col min="5341" max="5341" width="5.7109375" style="2" customWidth="1"/>
    <col min="5342" max="5342" width="11.42578125" style="2" customWidth="1"/>
    <col min="5343" max="5343" width="12.7109375" style="2" customWidth="1"/>
    <col min="5344" max="5590" width="9.140625" style="2"/>
    <col min="5591" max="5591" width="5.7109375" style="2" customWidth="1"/>
    <col min="5592" max="5592" width="8.28515625" style="2" customWidth="1"/>
    <col min="5593" max="5593" width="1.5703125" style="2" bestFit="1" customWidth="1"/>
    <col min="5594" max="5594" width="50.7109375" style="2" customWidth="1"/>
    <col min="5595" max="5595" width="6" style="2" bestFit="1" customWidth="1"/>
    <col min="5596" max="5596" width="7.28515625" style="2" bestFit="1" customWidth="1"/>
    <col min="5597" max="5597" width="5.7109375" style="2" customWidth="1"/>
    <col min="5598" max="5598" width="11.42578125" style="2" customWidth="1"/>
    <col min="5599" max="5599" width="12.7109375" style="2" customWidth="1"/>
    <col min="5600" max="5846" width="9.140625" style="2"/>
    <col min="5847" max="5847" width="5.7109375" style="2" customWidth="1"/>
    <col min="5848" max="5848" width="8.28515625" style="2" customWidth="1"/>
    <col min="5849" max="5849" width="1.5703125" style="2" bestFit="1" customWidth="1"/>
    <col min="5850" max="5850" width="50.7109375" style="2" customWidth="1"/>
    <col min="5851" max="5851" width="6" style="2" bestFit="1" customWidth="1"/>
    <col min="5852" max="5852" width="7.28515625" style="2" bestFit="1" customWidth="1"/>
    <col min="5853" max="5853" width="5.7109375" style="2" customWidth="1"/>
    <col min="5854" max="5854" width="11.42578125" style="2" customWidth="1"/>
    <col min="5855" max="5855" width="12.7109375" style="2" customWidth="1"/>
    <col min="5856" max="6102" width="9.140625" style="2"/>
    <col min="6103" max="6103" width="5.7109375" style="2" customWidth="1"/>
    <col min="6104" max="6104" width="8.28515625" style="2" customWidth="1"/>
    <col min="6105" max="6105" width="1.5703125" style="2" bestFit="1" customWidth="1"/>
    <col min="6106" max="6106" width="50.7109375" style="2" customWidth="1"/>
    <col min="6107" max="6107" width="6" style="2" bestFit="1" customWidth="1"/>
    <col min="6108" max="6108" width="7.28515625" style="2" bestFit="1" customWidth="1"/>
    <col min="6109" max="6109" width="5.7109375" style="2" customWidth="1"/>
    <col min="6110" max="6110" width="11.42578125" style="2" customWidth="1"/>
    <col min="6111" max="6111" width="12.7109375" style="2" customWidth="1"/>
    <col min="6112" max="6358" width="9.140625" style="2"/>
    <col min="6359" max="6359" width="5.7109375" style="2" customWidth="1"/>
    <col min="6360" max="6360" width="8.28515625" style="2" customWidth="1"/>
    <col min="6361" max="6361" width="1.5703125" style="2" bestFit="1" customWidth="1"/>
    <col min="6362" max="6362" width="50.7109375" style="2" customWidth="1"/>
    <col min="6363" max="6363" width="6" style="2" bestFit="1" customWidth="1"/>
    <col min="6364" max="6364" width="7.28515625" style="2" bestFit="1" customWidth="1"/>
    <col min="6365" max="6365" width="5.7109375" style="2" customWidth="1"/>
    <col min="6366" max="6366" width="11.42578125" style="2" customWidth="1"/>
    <col min="6367" max="6367" width="12.7109375" style="2" customWidth="1"/>
    <col min="6368" max="6614" width="9.140625" style="2"/>
    <col min="6615" max="6615" width="5.7109375" style="2" customWidth="1"/>
    <col min="6616" max="6616" width="8.28515625" style="2" customWidth="1"/>
    <col min="6617" max="6617" width="1.5703125" style="2" bestFit="1" customWidth="1"/>
    <col min="6618" max="6618" width="50.7109375" style="2" customWidth="1"/>
    <col min="6619" max="6619" width="6" style="2" bestFit="1" customWidth="1"/>
    <col min="6620" max="6620" width="7.28515625" style="2" bestFit="1" customWidth="1"/>
    <col min="6621" max="6621" width="5.7109375" style="2" customWidth="1"/>
    <col min="6622" max="6622" width="11.42578125" style="2" customWidth="1"/>
    <col min="6623" max="6623" width="12.7109375" style="2" customWidth="1"/>
    <col min="6624" max="6870" width="9.140625" style="2"/>
    <col min="6871" max="6871" width="5.7109375" style="2" customWidth="1"/>
    <col min="6872" max="6872" width="8.28515625" style="2" customWidth="1"/>
    <col min="6873" max="6873" width="1.5703125" style="2" bestFit="1" customWidth="1"/>
    <col min="6874" max="6874" width="50.7109375" style="2" customWidth="1"/>
    <col min="6875" max="6875" width="6" style="2" bestFit="1" customWidth="1"/>
    <col min="6876" max="6876" width="7.28515625" style="2" bestFit="1" customWidth="1"/>
    <col min="6877" max="6877" width="5.7109375" style="2" customWidth="1"/>
    <col min="6878" max="6878" width="11.42578125" style="2" customWidth="1"/>
    <col min="6879" max="6879" width="12.7109375" style="2" customWidth="1"/>
    <col min="6880" max="7126" width="9.140625" style="2"/>
    <col min="7127" max="7127" width="5.7109375" style="2" customWidth="1"/>
    <col min="7128" max="7128" width="8.28515625" style="2" customWidth="1"/>
    <col min="7129" max="7129" width="1.5703125" style="2" bestFit="1" customWidth="1"/>
    <col min="7130" max="7130" width="50.7109375" style="2" customWidth="1"/>
    <col min="7131" max="7131" width="6" style="2" bestFit="1" customWidth="1"/>
    <col min="7132" max="7132" width="7.28515625" style="2" bestFit="1" customWidth="1"/>
    <col min="7133" max="7133" width="5.7109375" style="2" customWidth="1"/>
    <col min="7134" max="7134" width="11.42578125" style="2" customWidth="1"/>
    <col min="7135" max="7135" width="12.7109375" style="2" customWidth="1"/>
    <col min="7136" max="7382" width="9.140625" style="2"/>
    <col min="7383" max="7383" width="5.7109375" style="2" customWidth="1"/>
    <col min="7384" max="7384" width="8.28515625" style="2" customWidth="1"/>
    <col min="7385" max="7385" width="1.5703125" style="2" bestFit="1" customWidth="1"/>
    <col min="7386" max="7386" width="50.7109375" style="2" customWidth="1"/>
    <col min="7387" max="7387" width="6" style="2" bestFit="1" customWidth="1"/>
    <col min="7388" max="7388" width="7.28515625" style="2" bestFit="1" customWidth="1"/>
    <col min="7389" max="7389" width="5.7109375" style="2" customWidth="1"/>
    <col min="7390" max="7390" width="11.42578125" style="2" customWidth="1"/>
    <col min="7391" max="7391" width="12.7109375" style="2" customWidth="1"/>
    <col min="7392" max="7638" width="9.140625" style="2"/>
    <col min="7639" max="7639" width="5.7109375" style="2" customWidth="1"/>
    <col min="7640" max="7640" width="8.28515625" style="2" customWidth="1"/>
    <col min="7641" max="7641" width="1.5703125" style="2" bestFit="1" customWidth="1"/>
    <col min="7642" max="7642" width="50.7109375" style="2" customWidth="1"/>
    <col min="7643" max="7643" width="6" style="2" bestFit="1" customWidth="1"/>
    <col min="7644" max="7644" width="7.28515625" style="2" bestFit="1" customWidth="1"/>
    <col min="7645" max="7645" width="5.7109375" style="2" customWidth="1"/>
    <col min="7646" max="7646" width="11.42578125" style="2" customWidth="1"/>
    <col min="7647" max="7647" width="12.7109375" style="2" customWidth="1"/>
    <col min="7648" max="7894" width="9.140625" style="2"/>
    <col min="7895" max="7895" width="5.7109375" style="2" customWidth="1"/>
    <col min="7896" max="7896" width="8.28515625" style="2" customWidth="1"/>
    <col min="7897" max="7897" width="1.5703125" style="2" bestFit="1" customWidth="1"/>
    <col min="7898" max="7898" width="50.7109375" style="2" customWidth="1"/>
    <col min="7899" max="7899" width="6" style="2" bestFit="1" customWidth="1"/>
    <col min="7900" max="7900" width="7.28515625" style="2" bestFit="1" customWidth="1"/>
    <col min="7901" max="7901" width="5.7109375" style="2" customWidth="1"/>
    <col min="7902" max="7902" width="11.42578125" style="2" customWidth="1"/>
    <col min="7903" max="7903" width="12.7109375" style="2" customWidth="1"/>
    <col min="7904" max="8150" width="9.140625" style="2"/>
    <col min="8151" max="8151" width="5.7109375" style="2" customWidth="1"/>
    <col min="8152" max="8152" width="8.28515625" style="2" customWidth="1"/>
    <col min="8153" max="8153" width="1.5703125" style="2" bestFit="1" customWidth="1"/>
    <col min="8154" max="8154" width="50.7109375" style="2" customWidth="1"/>
    <col min="8155" max="8155" width="6" style="2" bestFit="1" customWidth="1"/>
    <col min="8156" max="8156" width="7.28515625" style="2" bestFit="1" customWidth="1"/>
    <col min="8157" max="8157" width="5.7109375" style="2" customWidth="1"/>
    <col min="8158" max="8158" width="11.42578125" style="2" customWidth="1"/>
    <col min="8159" max="8159" width="12.7109375" style="2" customWidth="1"/>
    <col min="8160" max="8406" width="9.140625" style="2"/>
    <col min="8407" max="8407" width="5.7109375" style="2" customWidth="1"/>
    <col min="8408" max="8408" width="8.28515625" style="2" customWidth="1"/>
    <col min="8409" max="8409" width="1.5703125" style="2" bestFit="1" customWidth="1"/>
    <col min="8410" max="8410" width="50.7109375" style="2" customWidth="1"/>
    <col min="8411" max="8411" width="6" style="2" bestFit="1" customWidth="1"/>
    <col min="8412" max="8412" width="7.28515625" style="2" bestFit="1" customWidth="1"/>
    <col min="8413" max="8413" width="5.7109375" style="2" customWidth="1"/>
    <col min="8414" max="8414" width="11.42578125" style="2" customWidth="1"/>
    <col min="8415" max="8415" width="12.7109375" style="2" customWidth="1"/>
    <col min="8416" max="8662" width="9.140625" style="2"/>
    <col min="8663" max="8663" width="5.7109375" style="2" customWidth="1"/>
    <col min="8664" max="8664" width="8.28515625" style="2" customWidth="1"/>
    <col min="8665" max="8665" width="1.5703125" style="2" bestFit="1" customWidth="1"/>
    <col min="8666" max="8666" width="50.7109375" style="2" customWidth="1"/>
    <col min="8667" max="8667" width="6" style="2" bestFit="1" customWidth="1"/>
    <col min="8668" max="8668" width="7.28515625" style="2" bestFit="1" customWidth="1"/>
    <col min="8669" max="8669" width="5.7109375" style="2" customWidth="1"/>
    <col min="8670" max="8670" width="11.42578125" style="2" customWidth="1"/>
    <col min="8671" max="8671" width="12.7109375" style="2" customWidth="1"/>
    <col min="8672" max="8918" width="9.140625" style="2"/>
    <col min="8919" max="8919" width="5.7109375" style="2" customWidth="1"/>
    <col min="8920" max="8920" width="8.28515625" style="2" customWidth="1"/>
    <col min="8921" max="8921" width="1.5703125" style="2" bestFit="1" customWidth="1"/>
    <col min="8922" max="8922" width="50.7109375" style="2" customWidth="1"/>
    <col min="8923" max="8923" width="6" style="2" bestFit="1" customWidth="1"/>
    <col min="8924" max="8924" width="7.28515625" style="2" bestFit="1" customWidth="1"/>
    <col min="8925" max="8925" width="5.7109375" style="2" customWidth="1"/>
    <col min="8926" max="8926" width="11.42578125" style="2" customWidth="1"/>
    <col min="8927" max="8927" width="12.7109375" style="2" customWidth="1"/>
    <col min="8928" max="9174" width="9.140625" style="2"/>
    <col min="9175" max="9175" width="5.7109375" style="2" customWidth="1"/>
    <col min="9176" max="9176" width="8.28515625" style="2" customWidth="1"/>
    <col min="9177" max="9177" width="1.5703125" style="2" bestFit="1" customWidth="1"/>
    <col min="9178" max="9178" width="50.7109375" style="2" customWidth="1"/>
    <col min="9179" max="9179" width="6" style="2" bestFit="1" customWidth="1"/>
    <col min="9180" max="9180" width="7.28515625" style="2" bestFit="1" customWidth="1"/>
    <col min="9181" max="9181" width="5.7109375" style="2" customWidth="1"/>
    <col min="9182" max="9182" width="11.42578125" style="2" customWidth="1"/>
    <col min="9183" max="9183" width="12.7109375" style="2" customWidth="1"/>
    <col min="9184" max="9430" width="9.140625" style="2"/>
    <col min="9431" max="9431" width="5.7109375" style="2" customWidth="1"/>
    <col min="9432" max="9432" width="8.28515625" style="2" customWidth="1"/>
    <col min="9433" max="9433" width="1.5703125" style="2" bestFit="1" customWidth="1"/>
    <col min="9434" max="9434" width="50.7109375" style="2" customWidth="1"/>
    <col min="9435" max="9435" width="6" style="2" bestFit="1" customWidth="1"/>
    <col min="9436" max="9436" width="7.28515625" style="2" bestFit="1" customWidth="1"/>
    <col min="9437" max="9437" width="5.7109375" style="2" customWidth="1"/>
    <col min="9438" max="9438" width="11.42578125" style="2" customWidth="1"/>
    <col min="9439" max="9439" width="12.7109375" style="2" customWidth="1"/>
    <col min="9440" max="9686" width="9.140625" style="2"/>
    <col min="9687" max="9687" width="5.7109375" style="2" customWidth="1"/>
    <col min="9688" max="9688" width="8.28515625" style="2" customWidth="1"/>
    <col min="9689" max="9689" width="1.5703125" style="2" bestFit="1" customWidth="1"/>
    <col min="9690" max="9690" width="50.7109375" style="2" customWidth="1"/>
    <col min="9691" max="9691" width="6" style="2" bestFit="1" customWidth="1"/>
    <col min="9692" max="9692" width="7.28515625" style="2" bestFit="1" customWidth="1"/>
    <col min="9693" max="9693" width="5.7109375" style="2" customWidth="1"/>
    <col min="9694" max="9694" width="11.42578125" style="2" customWidth="1"/>
    <col min="9695" max="9695" width="12.7109375" style="2" customWidth="1"/>
    <col min="9696" max="9942" width="9.140625" style="2"/>
    <col min="9943" max="9943" width="5.7109375" style="2" customWidth="1"/>
    <col min="9944" max="9944" width="8.28515625" style="2" customWidth="1"/>
    <col min="9945" max="9945" width="1.5703125" style="2" bestFit="1" customWidth="1"/>
    <col min="9946" max="9946" width="50.7109375" style="2" customWidth="1"/>
    <col min="9947" max="9947" width="6" style="2" bestFit="1" customWidth="1"/>
    <col min="9948" max="9948" width="7.28515625" style="2" bestFit="1" customWidth="1"/>
    <col min="9949" max="9949" width="5.7109375" style="2" customWidth="1"/>
    <col min="9950" max="9950" width="11.42578125" style="2" customWidth="1"/>
    <col min="9951" max="9951" width="12.7109375" style="2" customWidth="1"/>
    <col min="9952" max="10198" width="9.140625" style="2"/>
    <col min="10199" max="10199" width="5.7109375" style="2" customWidth="1"/>
    <col min="10200" max="10200" width="8.28515625" style="2" customWidth="1"/>
    <col min="10201" max="10201" width="1.5703125" style="2" bestFit="1" customWidth="1"/>
    <col min="10202" max="10202" width="50.7109375" style="2" customWidth="1"/>
    <col min="10203" max="10203" width="6" style="2" bestFit="1" customWidth="1"/>
    <col min="10204" max="10204" width="7.28515625" style="2" bestFit="1" customWidth="1"/>
    <col min="10205" max="10205" width="5.7109375" style="2" customWidth="1"/>
    <col min="10206" max="10206" width="11.42578125" style="2" customWidth="1"/>
    <col min="10207" max="10207" width="12.7109375" style="2" customWidth="1"/>
    <col min="10208" max="10454" width="9.140625" style="2"/>
    <col min="10455" max="10455" width="5.7109375" style="2" customWidth="1"/>
    <col min="10456" max="10456" width="8.28515625" style="2" customWidth="1"/>
    <col min="10457" max="10457" width="1.5703125" style="2" bestFit="1" customWidth="1"/>
    <col min="10458" max="10458" width="50.7109375" style="2" customWidth="1"/>
    <col min="10459" max="10459" width="6" style="2" bestFit="1" customWidth="1"/>
    <col min="10460" max="10460" width="7.28515625" style="2" bestFit="1" customWidth="1"/>
    <col min="10461" max="10461" width="5.7109375" style="2" customWidth="1"/>
    <col min="10462" max="10462" width="11.42578125" style="2" customWidth="1"/>
    <col min="10463" max="10463" width="12.7109375" style="2" customWidth="1"/>
    <col min="10464" max="10710" width="9.140625" style="2"/>
    <col min="10711" max="10711" width="5.7109375" style="2" customWidth="1"/>
    <col min="10712" max="10712" width="8.28515625" style="2" customWidth="1"/>
    <col min="10713" max="10713" width="1.5703125" style="2" bestFit="1" customWidth="1"/>
    <col min="10714" max="10714" width="50.7109375" style="2" customWidth="1"/>
    <col min="10715" max="10715" width="6" style="2" bestFit="1" customWidth="1"/>
    <col min="10716" max="10716" width="7.28515625" style="2" bestFit="1" customWidth="1"/>
    <col min="10717" max="10717" width="5.7109375" style="2" customWidth="1"/>
    <col min="10718" max="10718" width="11.42578125" style="2" customWidth="1"/>
    <col min="10719" max="10719" width="12.7109375" style="2" customWidth="1"/>
    <col min="10720" max="10966" width="9.140625" style="2"/>
    <col min="10967" max="10967" width="5.7109375" style="2" customWidth="1"/>
    <col min="10968" max="10968" width="8.28515625" style="2" customWidth="1"/>
    <col min="10969" max="10969" width="1.5703125" style="2" bestFit="1" customWidth="1"/>
    <col min="10970" max="10970" width="50.7109375" style="2" customWidth="1"/>
    <col min="10971" max="10971" width="6" style="2" bestFit="1" customWidth="1"/>
    <col min="10972" max="10972" width="7.28515625" style="2" bestFit="1" customWidth="1"/>
    <col min="10973" max="10973" width="5.7109375" style="2" customWidth="1"/>
    <col min="10974" max="10974" width="11.42578125" style="2" customWidth="1"/>
    <col min="10975" max="10975" width="12.7109375" style="2" customWidth="1"/>
    <col min="10976" max="11222" width="9.140625" style="2"/>
    <col min="11223" max="11223" width="5.7109375" style="2" customWidth="1"/>
    <col min="11224" max="11224" width="8.28515625" style="2" customWidth="1"/>
    <col min="11225" max="11225" width="1.5703125" style="2" bestFit="1" customWidth="1"/>
    <col min="11226" max="11226" width="50.7109375" style="2" customWidth="1"/>
    <col min="11227" max="11227" width="6" style="2" bestFit="1" customWidth="1"/>
    <col min="11228" max="11228" width="7.28515625" style="2" bestFit="1" customWidth="1"/>
    <col min="11229" max="11229" width="5.7109375" style="2" customWidth="1"/>
    <col min="11230" max="11230" width="11.42578125" style="2" customWidth="1"/>
    <col min="11231" max="11231" width="12.7109375" style="2" customWidth="1"/>
    <col min="11232" max="11478" width="9.140625" style="2"/>
    <col min="11479" max="11479" width="5.7109375" style="2" customWidth="1"/>
    <col min="11480" max="11480" width="8.28515625" style="2" customWidth="1"/>
    <col min="11481" max="11481" width="1.5703125" style="2" bestFit="1" customWidth="1"/>
    <col min="11482" max="11482" width="50.7109375" style="2" customWidth="1"/>
    <col min="11483" max="11483" width="6" style="2" bestFit="1" customWidth="1"/>
    <col min="11484" max="11484" width="7.28515625" style="2" bestFit="1" customWidth="1"/>
    <col min="11485" max="11485" width="5.7109375" style="2" customWidth="1"/>
    <col min="11486" max="11486" width="11.42578125" style="2" customWidth="1"/>
    <col min="11487" max="11487" width="12.7109375" style="2" customWidth="1"/>
    <col min="11488" max="11734" width="9.140625" style="2"/>
    <col min="11735" max="11735" width="5.7109375" style="2" customWidth="1"/>
    <col min="11736" max="11736" width="8.28515625" style="2" customWidth="1"/>
    <col min="11737" max="11737" width="1.5703125" style="2" bestFit="1" customWidth="1"/>
    <col min="11738" max="11738" width="50.7109375" style="2" customWidth="1"/>
    <col min="11739" max="11739" width="6" style="2" bestFit="1" customWidth="1"/>
    <col min="11740" max="11740" width="7.28515625" style="2" bestFit="1" customWidth="1"/>
    <col min="11741" max="11741" width="5.7109375" style="2" customWidth="1"/>
    <col min="11742" max="11742" width="11.42578125" style="2" customWidth="1"/>
    <col min="11743" max="11743" width="12.7109375" style="2" customWidth="1"/>
    <col min="11744" max="11990" width="9.140625" style="2"/>
    <col min="11991" max="11991" width="5.7109375" style="2" customWidth="1"/>
    <col min="11992" max="11992" width="8.28515625" style="2" customWidth="1"/>
    <col min="11993" max="11993" width="1.5703125" style="2" bestFit="1" customWidth="1"/>
    <col min="11994" max="11994" width="50.7109375" style="2" customWidth="1"/>
    <col min="11995" max="11995" width="6" style="2" bestFit="1" customWidth="1"/>
    <col min="11996" max="11996" width="7.28515625" style="2" bestFit="1" customWidth="1"/>
    <col min="11997" max="11997" width="5.7109375" style="2" customWidth="1"/>
    <col min="11998" max="11998" width="11.42578125" style="2" customWidth="1"/>
    <col min="11999" max="11999" width="12.7109375" style="2" customWidth="1"/>
    <col min="12000" max="12246" width="9.140625" style="2"/>
    <col min="12247" max="12247" width="5.7109375" style="2" customWidth="1"/>
    <col min="12248" max="12248" width="8.28515625" style="2" customWidth="1"/>
    <col min="12249" max="12249" width="1.5703125" style="2" bestFit="1" customWidth="1"/>
    <col min="12250" max="12250" width="50.7109375" style="2" customWidth="1"/>
    <col min="12251" max="12251" width="6" style="2" bestFit="1" customWidth="1"/>
    <col min="12252" max="12252" width="7.28515625" style="2" bestFit="1" customWidth="1"/>
    <col min="12253" max="12253" width="5.7109375" style="2" customWidth="1"/>
    <col min="12254" max="12254" width="11.42578125" style="2" customWidth="1"/>
    <col min="12255" max="12255" width="12.7109375" style="2" customWidth="1"/>
    <col min="12256" max="12502" width="9.140625" style="2"/>
    <col min="12503" max="12503" width="5.7109375" style="2" customWidth="1"/>
    <col min="12504" max="12504" width="8.28515625" style="2" customWidth="1"/>
    <col min="12505" max="12505" width="1.5703125" style="2" bestFit="1" customWidth="1"/>
    <col min="12506" max="12506" width="50.7109375" style="2" customWidth="1"/>
    <col min="12507" max="12507" width="6" style="2" bestFit="1" customWidth="1"/>
    <col min="12508" max="12508" width="7.28515625" style="2" bestFit="1" customWidth="1"/>
    <col min="12509" max="12509" width="5.7109375" style="2" customWidth="1"/>
    <col min="12510" max="12510" width="11.42578125" style="2" customWidth="1"/>
    <col min="12511" max="12511" width="12.7109375" style="2" customWidth="1"/>
    <col min="12512" max="12758" width="9.140625" style="2"/>
    <col min="12759" max="12759" width="5.7109375" style="2" customWidth="1"/>
    <col min="12760" max="12760" width="8.28515625" style="2" customWidth="1"/>
    <col min="12761" max="12761" width="1.5703125" style="2" bestFit="1" customWidth="1"/>
    <col min="12762" max="12762" width="50.7109375" style="2" customWidth="1"/>
    <col min="12763" max="12763" width="6" style="2" bestFit="1" customWidth="1"/>
    <col min="12764" max="12764" width="7.28515625" style="2" bestFit="1" customWidth="1"/>
    <col min="12765" max="12765" width="5.7109375" style="2" customWidth="1"/>
    <col min="12766" max="12766" width="11.42578125" style="2" customWidth="1"/>
    <col min="12767" max="12767" width="12.7109375" style="2" customWidth="1"/>
    <col min="12768" max="13014" width="9.140625" style="2"/>
    <col min="13015" max="13015" width="5.7109375" style="2" customWidth="1"/>
    <col min="13016" max="13016" width="8.28515625" style="2" customWidth="1"/>
    <col min="13017" max="13017" width="1.5703125" style="2" bestFit="1" customWidth="1"/>
    <col min="13018" max="13018" width="50.7109375" style="2" customWidth="1"/>
    <col min="13019" max="13019" width="6" style="2" bestFit="1" customWidth="1"/>
    <col min="13020" max="13020" width="7.28515625" style="2" bestFit="1" customWidth="1"/>
    <col min="13021" max="13021" width="5.7109375" style="2" customWidth="1"/>
    <col min="13022" max="13022" width="11.42578125" style="2" customWidth="1"/>
    <col min="13023" max="13023" width="12.7109375" style="2" customWidth="1"/>
    <col min="13024" max="13270" width="9.140625" style="2"/>
    <col min="13271" max="13271" width="5.7109375" style="2" customWidth="1"/>
    <col min="13272" max="13272" width="8.28515625" style="2" customWidth="1"/>
    <col min="13273" max="13273" width="1.5703125" style="2" bestFit="1" customWidth="1"/>
    <col min="13274" max="13274" width="50.7109375" style="2" customWidth="1"/>
    <col min="13275" max="13275" width="6" style="2" bestFit="1" customWidth="1"/>
    <col min="13276" max="13276" width="7.28515625" style="2" bestFit="1" customWidth="1"/>
    <col min="13277" max="13277" width="5.7109375" style="2" customWidth="1"/>
    <col min="13278" max="13278" width="11.42578125" style="2" customWidth="1"/>
    <col min="13279" max="13279" width="12.7109375" style="2" customWidth="1"/>
    <col min="13280" max="13526" width="9.140625" style="2"/>
    <col min="13527" max="13527" width="5.7109375" style="2" customWidth="1"/>
    <col min="13528" max="13528" width="8.28515625" style="2" customWidth="1"/>
    <col min="13529" max="13529" width="1.5703125" style="2" bestFit="1" customWidth="1"/>
    <col min="13530" max="13530" width="50.7109375" style="2" customWidth="1"/>
    <col min="13531" max="13531" width="6" style="2" bestFit="1" customWidth="1"/>
    <col min="13532" max="13532" width="7.28515625" style="2" bestFit="1" customWidth="1"/>
    <col min="13533" max="13533" width="5.7109375" style="2" customWidth="1"/>
    <col min="13534" max="13534" width="11.42578125" style="2" customWidth="1"/>
    <col min="13535" max="13535" width="12.7109375" style="2" customWidth="1"/>
    <col min="13536" max="13782" width="9.140625" style="2"/>
    <col min="13783" max="13783" width="5.7109375" style="2" customWidth="1"/>
    <col min="13784" max="13784" width="8.28515625" style="2" customWidth="1"/>
    <col min="13785" max="13785" width="1.5703125" style="2" bestFit="1" customWidth="1"/>
    <col min="13786" max="13786" width="50.7109375" style="2" customWidth="1"/>
    <col min="13787" max="13787" width="6" style="2" bestFit="1" customWidth="1"/>
    <col min="13788" max="13788" width="7.28515625" style="2" bestFit="1" customWidth="1"/>
    <col min="13789" max="13789" width="5.7109375" style="2" customWidth="1"/>
    <col min="13790" max="13790" width="11.42578125" style="2" customWidth="1"/>
    <col min="13791" max="13791" width="12.7109375" style="2" customWidth="1"/>
    <col min="13792" max="14038" width="9.140625" style="2"/>
    <col min="14039" max="14039" width="5.7109375" style="2" customWidth="1"/>
    <col min="14040" max="14040" width="8.28515625" style="2" customWidth="1"/>
    <col min="14041" max="14041" width="1.5703125" style="2" bestFit="1" customWidth="1"/>
    <col min="14042" max="14042" width="50.7109375" style="2" customWidth="1"/>
    <col min="14043" max="14043" width="6" style="2" bestFit="1" customWidth="1"/>
    <col min="14044" max="14044" width="7.28515625" style="2" bestFit="1" customWidth="1"/>
    <col min="14045" max="14045" width="5.7109375" style="2" customWidth="1"/>
    <col min="14046" max="14046" width="11.42578125" style="2" customWidth="1"/>
    <col min="14047" max="14047" width="12.7109375" style="2" customWidth="1"/>
    <col min="14048" max="14294" width="9.140625" style="2"/>
    <col min="14295" max="14295" width="5.7109375" style="2" customWidth="1"/>
    <col min="14296" max="14296" width="8.28515625" style="2" customWidth="1"/>
    <col min="14297" max="14297" width="1.5703125" style="2" bestFit="1" customWidth="1"/>
    <col min="14298" max="14298" width="50.7109375" style="2" customWidth="1"/>
    <col min="14299" max="14299" width="6" style="2" bestFit="1" customWidth="1"/>
    <col min="14300" max="14300" width="7.28515625" style="2" bestFit="1" customWidth="1"/>
    <col min="14301" max="14301" width="5.7109375" style="2" customWidth="1"/>
    <col min="14302" max="14302" width="11.42578125" style="2" customWidth="1"/>
    <col min="14303" max="14303" width="12.7109375" style="2" customWidth="1"/>
    <col min="14304" max="14550" width="9.140625" style="2"/>
    <col min="14551" max="14551" width="5.7109375" style="2" customWidth="1"/>
    <col min="14552" max="14552" width="8.28515625" style="2" customWidth="1"/>
    <col min="14553" max="14553" width="1.5703125" style="2" bestFit="1" customWidth="1"/>
    <col min="14554" max="14554" width="50.7109375" style="2" customWidth="1"/>
    <col min="14555" max="14555" width="6" style="2" bestFit="1" customWidth="1"/>
    <col min="14556" max="14556" width="7.28515625" style="2" bestFit="1" customWidth="1"/>
    <col min="14557" max="14557" width="5.7109375" style="2" customWidth="1"/>
    <col min="14558" max="14558" width="11.42578125" style="2" customWidth="1"/>
    <col min="14559" max="14559" width="12.7109375" style="2" customWidth="1"/>
    <col min="14560" max="14806" width="9.140625" style="2"/>
    <col min="14807" max="14807" width="5.7109375" style="2" customWidth="1"/>
    <col min="14808" max="14808" width="8.28515625" style="2" customWidth="1"/>
    <col min="14809" max="14809" width="1.5703125" style="2" bestFit="1" customWidth="1"/>
    <col min="14810" max="14810" width="50.7109375" style="2" customWidth="1"/>
    <col min="14811" max="14811" width="6" style="2" bestFit="1" customWidth="1"/>
    <col min="14812" max="14812" width="7.28515625" style="2" bestFit="1" customWidth="1"/>
    <col min="14813" max="14813" width="5.7109375" style="2" customWidth="1"/>
    <col min="14814" max="14814" width="11.42578125" style="2" customWidth="1"/>
    <col min="14815" max="14815" width="12.7109375" style="2" customWidth="1"/>
    <col min="14816" max="15062" width="9.140625" style="2"/>
    <col min="15063" max="15063" width="5.7109375" style="2" customWidth="1"/>
    <col min="15064" max="15064" width="8.28515625" style="2" customWidth="1"/>
    <col min="15065" max="15065" width="1.5703125" style="2" bestFit="1" customWidth="1"/>
    <col min="15066" max="15066" width="50.7109375" style="2" customWidth="1"/>
    <col min="15067" max="15067" width="6" style="2" bestFit="1" customWidth="1"/>
    <col min="15068" max="15068" width="7.28515625" style="2" bestFit="1" customWidth="1"/>
    <col min="15069" max="15069" width="5.7109375" style="2" customWidth="1"/>
    <col min="15070" max="15070" width="11.42578125" style="2" customWidth="1"/>
    <col min="15071" max="15071" width="12.7109375" style="2" customWidth="1"/>
    <col min="15072" max="15318" width="9.140625" style="2"/>
    <col min="15319" max="15319" width="5.7109375" style="2" customWidth="1"/>
    <col min="15320" max="15320" width="8.28515625" style="2" customWidth="1"/>
    <col min="15321" max="15321" width="1.5703125" style="2" bestFit="1" customWidth="1"/>
    <col min="15322" max="15322" width="50.7109375" style="2" customWidth="1"/>
    <col min="15323" max="15323" width="6" style="2" bestFit="1" customWidth="1"/>
    <col min="15324" max="15324" width="7.28515625" style="2" bestFit="1" customWidth="1"/>
    <col min="15325" max="15325" width="5.7109375" style="2" customWidth="1"/>
    <col min="15326" max="15326" width="11.42578125" style="2" customWidth="1"/>
    <col min="15327" max="15327" width="12.7109375" style="2" customWidth="1"/>
    <col min="15328" max="15574" width="9.140625" style="2"/>
    <col min="15575" max="15575" width="5.7109375" style="2" customWidth="1"/>
    <col min="15576" max="15576" width="8.28515625" style="2" customWidth="1"/>
    <col min="15577" max="15577" width="1.5703125" style="2" bestFit="1" customWidth="1"/>
    <col min="15578" max="15578" width="50.7109375" style="2" customWidth="1"/>
    <col min="15579" max="15579" width="6" style="2" bestFit="1" customWidth="1"/>
    <col min="15580" max="15580" width="7.28515625" style="2" bestFit="1" customWidth="1"/>
    <col min="15581" max="15581" width="5.7109375" style="2" customWidth="1"/>
    <col min="15582" max="15582" width="11.42578125" style="2" customWidth="1"/>
    <col min="15583" max="15583" width="12.7109375" style="2" customWidth="1"/>
    <col min="15584" max="15830" width="9.140625" style="2"/>
    <col min="15831" max="15831" width="5.7109375" style="2" customWidth="1"/>
    <col min="15832" max="15832" width="8.28515625" style="2" customWidth="1"/>
    <col min="15833" max="15833" width="1.5703125" style="2" bestFit="1" customWidth="1"/>
    <col min="15834" max="15834" width="50.7109375" style="2" customWidth="1"/>
    <col min="15835" max="15835" width="6" style="2" bestFit="1" customWidth="1"/>
    <col min="15836" max="15836" width="7.28515625" style="2" bestFit="1" customWidth="1"/>
    <col min="15837" max="15837" width="5.7109375" style="2" customWidth="1"/>
    <col min="15838" max="15838" width="11.42578125" style="2" customWidth="1"/>
    <col min="15839" max="15839" width="12.7109375" style="2" customWidth="1"/>
    <col min="15840" max="16086" width="9.140625" style="2"/>
    <col min="16087" max="16087" width="5.7109375" style="2" customWidth="1"/>
    <col min="16088" max="16088" width="8.28515625" style="2" customWidth="1"/>
    <col min="16089" max="16089" width="1.5703125" style="2" bestFit="1" customWidth="1"/>
    <col min="16090" max="16090" width="50.7109375" style="2" customWidth="1"/>
    <col min="16091" max="16091" width="6" style="2" bestFit="1" customWidth="1"/>
    <col min="16092" max="16092" width="7.28515625" style="2" bestFit="1" customWidth="1"/>
    <col min="16093" max="16093" width="5.7109375" style="2" customWidth="1"/>
    <col min="16094" max="16094" width="11.42578125" style="2" customWidth="1"/>
    <col min="16095" max="16095" width="12.7109375" style="2" customWidth="1"/>
    <col min="16096" max="16384" width="9.140625" style="2"/>
  </cols>
  <sheetData>
    <row r="1" spans="1:37" ht="15" customHeight="1">
      <c r="A1" s="259"/>
      <c r="B1" s="260"/>
      <c r="C1" s="261"/>
      <c r="D1" s="232" t="s">
        <v>76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59"/>
      <c r="AE1" s="260"/>
      <c r="AF1" s="261"/>
    </row>
    <row r="2" spans="1:37">
      <c r="A2" s="262"/>
      <c r="B2" s="263"/>
      <c r="C2" s="264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62"/>
      <c r="AE2" s="263"/>
      <c r="AF2" s="264"/>
    </row>
    <row r="3" spans="1:37">
      <c r="A3" s="262"/>
      <c r="B3" s="263"/>
      <c r="C3" s="264"/>
      <c r="D3" s="233" t="s">
        <v>77</v>
      </c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62"/>
      <c r="AE3" s="263"/>
      <c r="AF3" s="264"/>
    </row>
    <row r="4" spans="1:37" ht="13.5" customHeight="1">
      <c r="A4" s="265"/>
      <c r="B4" s="266"/>
      <c r="C4" s="267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65"/>
      <c r="AE4" s="266"/>
      <c r="AF4" s="267"/>
    </row>
    <row r="5" spans="1:37" ht="10.5" customHeight="1">
      <c r="A5" s="157"/>
      <c r="B5" s="158"/>
      <c r="C5" s="158"/>
      <c r="D5" s="158"/>
      <c r="E5" s="156"/>
      <c r="F5" s="156"/>
      <c r="G5" s="156"/>
      <c r="H5" s="159"/>
      <c r="I5" s="223"/>
      <c r="J5" s="200"/>
      <c r="K5" s="200"/>
      <c r="L5" s="200"/>
      <c r="M5" s="159"/>
      <c r="N5" s="223"/>
      <c r="O5" s="200"/>
      <c r="P5" s="200"/>
      <c r="Q5" s="200"/>
      <c r="R5" s="159"/>
      <c r="S5" s="223"/>
      <c r="T5" s="213"/>
      <c r="U5" s="213"/>
      <c r="V5" s="159"/>
      <c r="W5" s="223"/>
      <c r="X5" s="213"/>
      <c r="Y5" s="213"/>
      <c r="Z5" s="159"/>
      <c r="AA5" s="223"/>
      <c r="AB5" s="200"/>
      <c r="AC5" s="200"/>
      <c r="AD5" s="200"/>
      <c r="AE5" s="159"/>
      <c r="AF5" s="160"/>
    </row>
    <row r="6" spans="1:37" ht="17.25" customHeight="1">
      <c r="A6" s="161" t="s">
        <v>78</v>
      </c>
      <c r="B6" s="158"/>
      <c r="C6" s="162"/>
      <c r="D6" s="163"/>
      <c r="E6" s="163"/>
      <c r="F6" s="163"/>
      <c r="G6" s="164"/>
      <c r="H6" s="257"/>
      <c r="I6" s="235"/>
      <c r="J6" s="163"/>
      <c r="K6" s="163"/>
      <c r="L6" s="164"/>
      <c r="M6" s="257"/>
      <c r="N6" s="235"/>
      <c r="O6" s="163"/>
      <c r="P6" s="163"/>
      <c r="Q6" s="164"/>
      <c r="R6" s="257"/>
      <c r="S6" s="235"/>
      <c r="T6" s="163"/>
      <c r="U6" s="164"/>
      <c r="V6" s="257"/>
      <c r="W6" s="235"/>
      <c r="X6" s="163"/>
      <c r="Y6" s="164"/>
      <c r="Z6" s="257"/>
      <c r="AA6" s="235"/>
      <c r="AB6" s="163"/>
      <c r="AC6" s="163"/>
      <c r="AD6" s="164" t="s">
        <v>79</v>
      </c>
      <c r="AE6" s="257">
        <v>45331</v>
      </c>
      <c r="AF6" s="268"/>
    </row>
    <row r="7" spans="1:37">
      <c r="A7" s="165"/>
      <c r="B7" s="158"/>
      <c r="C7" s="162"/>
      <c r="D7" s="235" t="s">
        <v>132</v>
      </c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00"/>
      <c r="AE7" s="269"/>
      <c r="AF7" s="270"/>
    </row>
    <row r="8" spans="1:37" ht="15.75" customHeight="1">
      <c r="A8" s="162"/>
      <c r="B8" s="158"/>
      <c r="C8" s="162"/>
      <c r="D8" s="258" t="s">
        <v>133</v>
      </c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</row>
    <row r="9" spans="1:37" ht="17.25" customHeight="1">
      <c r="A9" s="161" t="s">
        <v>80</v>
      </c>
      <c r="B9" s="158"/>
      <c r="C9" s="162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00" t="s">
        <v>81</v>
      </c>
      <c r="AE9" s="271"/>
      <c r="AF9" s="272"/>
    </row>
    <row r="10" spans="1:37" ht="15.75" customHeight="1">
      <c r="A10" s="166"/>
      <c r="B10" s="167"/>
      <c r="C10" s="168"/>
      <c r="D10" s="169"/>
      <c r="E10" s="246" t="s">
        <v>134</v>
      </c>
      <c r="F10" s="246"/>
      <c r="G10" s="246"/>
      <c r="H10" s="246"/>
      <c r="I10" s="246"/>
      <c r="J10" s="246" t="s">
        <v>135</v>
      </c>
      <c r="K10" s="246"/>
      <c r="L10" s="246"/>
      <c r="M10" s="246"/>
      <c r="N10" s="246"/>
      <c r="O10" s="246" t="s">
        <v>136</v>
      </c>
      <c r="P10" s="246"/>
      <c r="Q10" s="246"/>
      <c r="R10" s="246"/>
      <c r="S10" s="246"/>
      <c r="T10" s="387" t="s">
        <v>154</v>
      </c>
      <c r="U10" s="388"/>
      <c r="V10" s="388"/>
      <c r="W10" s="389"/>
      <c r="X10" s="387" t="s">
        <v>156</v>
      </c>
      <c r="Y10" s="388"/>
      <c r="Z10" s="388"/>
      <c r="AA10" s="389"/>
      <c r="AB10" s="246" t="s">
        <v>137</v>
      </c>
      <c r="AC10" s="246"/>
      <c r="AD10" s="246"/>
      <c r="AE10" s="246"/>
      <c r="AF10" s="246"/>
    </row>
    <row r="11" spans="1:37" ht="15" customHeight="1">
      <c r="A11" s="306" t="s">
        <v>4</v>
      </c>
      <c r="B11" s="308" t="s">
        <v>5</v>
      </c>
      <c r="C11" s="251"/>
      <c r="D11" s="309"/>
      <c r="E11" s="247" t="s">
        <v>8</v>
      </c>
      <c r="F11" s="249" t="s">
        <v>33</v>
      </c>
      <c r="G11" s="251" t="s">
        <v>34</v>
      </c>
      <c r="H11" s="253" t="s">
        <v>6</v>
      </c>
      <c r="I11" s="255" t="s">
        <v>7</v>
      </c>
      <c r="J11" s="247" t="s">
        <v>8</v>
      </c>
      <c r="K11" s="249" t="s">
        <v>33</v>
      </c>
      <c r="L11" s="251" t="s">
        <v>34</v>
      </c>
      <c r="M11" s="253" t="s">
        <v>6</v>
      </c>
      <c r="N11" s="255" t="s">
        <v>7</v>
      </c>
      <c r="O11" s="247" t="s">
        <v>8</v>
      </c>
      <c r="P11" s="249" t="s">
        <v>33</v>
      </c>
      <c r="Q11" s="251" t="s">
        <v>34</v>
      </c>
      <c r="R11" s="253" t="s">
        <v>6</v>
      </c>
      <c r="S11" s="255" t="s">
        <v>7</v>
      </c>
      <c r="T11" s="249" t="s">
        <v>33</v>
      </c>
      <c r="U11" s="251" t="s">
        <v>34</v>
      </c>
      <c r="V11" s="253" t="s">
        <v>6</v>
      </c>
      <c r="W11" s="255" t="s">
        <v>7</v>
      </c>
      <c r="X11" s="249" t="s">
        <v>33</v>
      </c>
      <c r="Y11" s="251" t="s">
        <v>34</v>
      </c>
      <c r="Z11" s="253" t="s">
        <v>6</v>
      </c>
      <c r="AA11" s="255" t="s">
        <v>7</v>
      </c>
      <c r="AB11" s="247" t="s">
        <v>8</v>
      </c>
      <c r="AC11" s="249" t="s">
        <v>33</v>
      </c>
      <c r="AD11" s="251" t="s">
        <v>34</v>
      </c>
      <c r="AE11" s="253" t="s">
        <v>6</v>
      </c>
      <c r="AF11" s="255" t="s">
        <v>7</v>
      </c>
    </row>
    <row r="12" spans="1:37" s="8" customFormat="1" ht="15.75" thickBot="1">
      <c r="A12" s="307"/>
      <c r="B12" s="310"/>
      <c r="C12" s="252"/>
      <c r="D12" s="311"/>
      <c r="E12" s="248"/>
      <c r="F12" s="250"/>
      <c r="G12" s="252"/>
      <c r="H12" s="254"/>
      <c r="I12" s="256"/>
      <c r="J12" s="248"/>
      <c r="K12" s="250"/>
      <c r="L12" s="252"/>
      <c r="M12" s="254"/>
      <c r="N12" s="256"/>
      <c r="O12" s="248"/>
      <c r="P12" s="250"/>
      <c r="Q12" s="252"/>
      <c r="R12" s="254"/>
      <c r="S12" s="256"/>
      <c r="T12" s="393"/>
      <c r="U12" s="394"/>
      <c r="V12" s="395"/>
      <c r="W12" s="396"/>
      <c r="X12" s="393"/>
      <c r="Y12" s="394"/>
      <c r="Z12" s="395"/>
      <c r="AA12" s="396"/>
      <c r="AB12" s="248"/>
      <c r="AC12" s="250"/>
      <c r="AD12" s="252"/>
      <c r="AE12" s="254"/>
      <c r="AF12" s="256"/>
    </row>
    <row r="13" spans="1:37" s="8" customFormat="1" ht="15.75" customHeight="1">
      <c r="A13" s="142" t="s">
        <v>18</v>
      </c>
      <c r="B13" s="319" t="s">
        <v>17</v>
      </c>
      <c r="C13" s="320"/>
      <c r="D13" s="321"/>
      <c r="E13" s="125"/>
      <c r="F13" s="120"/>
      <c r="G13" s="120"/>
      <c r="H13" s="121"/>
      <c r="I13" s="122"/>
      <c r="J13" s="125"/>
      <c r="K13" s="120"/>
      <c r="L13" s="120"/>
      <c r="M13" s="121"/>
      <c r="N13" s="122"/>
      <c r="O13" s="125"/>
      <c r="P13" s="120"/>
      <c r="Q13" s="120"/>
      <c r="R13" s="121"/>
      <c r="S13" s="390"/>
      <c r="T13" s="402" t="s">
        <v>155</v>
      </c>
      <c r="U13" s="402"/>
      <c r="V13" s="402"/>
      <c r="W13" s="402"/>
      <c r="X13" s="402" t="s">
        <v>155</v>
      </c>
      <c r="Y13" s="402"/>
      <c r="Z13" s="402"/>
      <c r="AA13" s="402"/>
      <c r="AB13" s="125"/>
      <c r="AC13" s="120"/>
      <c r="AD13" s="120"/>
      <c r="AE13" s="121"/>
      <c r="AF13" s="122"/>
    </row>
    <row r="14" spans="1:37" s="8" customFormat="1">
      <c r="A14" s="143">
        <v>1</v>
      </c>
      <c r="B14" s="303" t="s">
        <v>106</v>
      </c>
      <c r="C14" s="322"/>
      <c r="D14" s="323"/>
      <c r="E14" s="126"/>
      <c r="F14" s="87" t="s">
        <v>12</v>
      </c>
      <c r="G14" s="88">
        <v>1</v>
      </c>
      <c r="H14" s="108">
        <v>25000</v>
      </c>
      <c r="I14" s="109">
        <f>H14*G14</f>
        <v>25000</v>
      </c>
      <c r="J14" s="126"/>
      <c r="K14" s="87" t="s">
        <v>12</v>
      </c>
      <c r="L14" s="88">
        <v>1</v>
      </c>
      <c r="M14" s="108">
        <v>15000</v>
      </c>
      <c r="N14" s="109">
        <f>M14*L14</f>
        <v>15000</v>
      </c>
      <c r="O14" s="126"/>
      <c r="P14" s="87" t="s">
        <v>12</v>
      </c>
      <c r="Q14" s="88">
        <v>1</v>
      </c>
      <c r="R14" s="108">
        <v>255200</v>
      </c>
      <c r="S14" s="196">
        <f>R14*Q14</f>
        <v>255200</v>
      </c>
      <c r="T14" s="402"/>
      <c r="U14" s="402"/>
      <c r="V14" s="402"/>
      <c r="W14" s="402"/>
      <c r="X14" s="402"/>
      <c r="Y14" s="402"/>
      <c r="Z14" s="402"/>
      <c r="AA14" s="402"/>
      <c r="AB14" s="126"/>
      <c r="AC14" s="87" t="s">
        <v>12</v>
      </c>
      <c r="AD14" s="88">
        <v>1</v>
      </c>
      <c r="AE14" s="108">
        <v>25000</v>
      </c>
      <c r="AF14" s="109">
        <f>AE14*AD14</f>
        <v>25000</v>
      </c>
      <c r="AG14" s="170"/>
    </row>
    <row r="15" spans="1:37" s="8" customFormat="1" ht="15" customHeight="1">
      <c r="A15" s="143"/>
      <c r="B15" s="303" t="s">
        <v>113</v>
      </c>
      <c r="C15" s="312"/>
      <c r="D15" s="313"/>
      <c r="E15" s="126"/>
      <c r="F15" s="87" t="s">
        <v>12</v>
      </c>
      <c r="G15" s="88">
        <v>1</v>
      </c>
      <c r="H15" s="108">
        <v>15000</v>
      </c>
      <c r="I15" s="109">
        <f>H15*G15</f>
        <v>15000</v>
      </c>
      <c r="J15" s="126"/>
      <c r="K15" s="87" t="s">
        <v>12</v>
      </c>
      <c r="L15" s="88">
        <v>1</v>
      </c>
      <c r="M15" s="108">
        <v>15000</v>
      </c>
      <c r="N15" s="109">
        <f>M15*L15</f>
        <v>15000</v>
      </c>
      <c r="O15" s="126"/>
      <c r="P15" s="87" t="s">
        <v>12</v>
      </c>
      <c r="Q15" s="88">
        <v>1</v>
      </c>
      <c r="R15" s="108">
        <v>104400</v>
      </c>
      <c r="S15" s="196">
        <f>R15*Q15</f>
        <v>104400</v>
      </c>
      <c r="T15" s="402"/>
      <c r="U15" s="402"/>
      <c r="V15" s="402"/>
      <c r="W15" s="402"/>
      <c r="X15" s="402"/>
      <c r="Y15" s="402"/>
      <c r="Z15" s="402"/>
      <c r="AA15" s="402"/>
      <c r="AB15" s="126"/>
      <c r="AC15" s="87" t="s">
        <v>12</v>
      </c>
      <c r="AD15" s="88">
        <v>0</v>
      </c>
      <c r="AE15" s="108">
        <v>0</v>
      </c>
      <c r="AF15" s="109">
        <f>AE15*AD15</f>
        <v>0</v>
      </c>
    </row>
    <row r="16" spans="1:37" s="8" customFormat="1" ht="15" customHeight="1">
      <c r="A16" s="143"/>
      <c r="B16" s="187"/>
      <c r="C16" s="188"/>
      <c r="D16" s="189"/>
      <c r="E16" s="126"/>
      <c r="F16" s="87"/>
      <c r="G16" s="88"/>
      <c r="H16" s="108"/>
      <c r="I16" s="109"/>
      <c r="J16" s="126"/>
      <c r="K16" s="87"/>
      <c r="L16" s="88"/>
      <c r="M16" s="108"/>
      <c r="N16" s="109"/>
      <c r="O16" s="126"/>
      <c r="P16" s="87"/>
      <c r="Q16" s="88"/>
      <c r="R16" s="108"/>
      <c r="S16" s="196"/>
      <c r="T16" s="402"/>
      <c r="U16" s="402"/>
      <c r="V16" s="402"/>
      <c r="W16" s="402"/>
      <c r="X16" s="402"/>
      <c r="Y16" s="402"/>
      <c r="Z16" s="402"/>
      <c r="AA16" s="402"/>
      <c r="AB16" s="126"/>
      <c r="AC16" s="87"/>
      <c r="AD16" s="88"/>
      <c r="AE16" s="108"/>
      <c r="AF16" s="109"/>
    </row>
    <row r="17" spans="1:33" s="8" customFormat="1" ht="15" customHeight="1">
      <c r="A17" s="144">
        <v>2</v>
      </c>
      <c r="B17" s="324" t="s">
        <v>112</v>
      </c>
      <c r="C17" s="325"/>
      <c r="D17" s="326"/>
      <c r="E17" s="127"/>
      <c r="F17" s="87"/>
      <c r="G17" s="89"/>
      <c r="H17" s="108"/>
      <c r="I17" s="109"/>
      <c r="J17" s="127"/>
      <c r="K17" s="87"/>
      <c r="L17" s="89"/>
      <c r="M17" s="108"/>
      <c r="N17" s="109"/>
      <c r="O17" s="127"/>
      <c r="P17" s="87"/>
      <c r="Q17" s="89"/>
      <c r="R17" s="108"/>
      <c r="S17" s="196"/>
      <c r="T17" s="402"/>
      <c r="U17" s="402"/>
      <c r="V17" s="402"/>
      <c r="W17" s="402"/>
      <c r="X17" s="402"/>
      <c r="Y17" s="402"/>
      <c r="Z17" s="402"/>
      <c r="AA17" s="402"/>
      <c r="AB17" s="127"/>
      <c r="AC17" s="87" t="s">
        <v>12</v>
      </c>
      <c r="AD17" s="89">
        <v>1</v>
      </c>
      <c r="AE17" s="108">
        <v>46714.8</v>
      </c>
      <c r="AF17" s="109">
        <f>AE17*AD17</f>
        <v>46714.8</v>
      </c>
    </row>
    <row r="18" spans="1:33" s="8" customFormat="1">
      <c r="A18" s="144"/>
      <c r="B18" s="324" t="s">
        <v>105</v>
      </c>
      <c r="C18" s="325"/>
      <c r="D18" s="326"/>
      <c r="E18" s="127"/>
      <c r="F18" s="87" t="s">
        <v>9</v>
      </c>
      <c r="G18" s="89">
        <f>(10*2)+(21*2)</f>
        <v>62</v>
      </c>
      <c r="H18" s="108">
        <v>35</v>
      </c>
      <c r="I18" s="109">
        <f t="shared" ref="I18:I37" si="0">H18*G18</f>
        <v>2170</v>
      </c>
      <c r="J18" s="127"/>
      <c r="K18" s="87" t="s">
        <v>138</v>
      </c>
      <c r="L18" s="89">
        <v>20</v>
      </c>
      <c r="M18" s="108">
        <v>660</v>
      </c>
      <c r="N18" s="109">
        <f t="shared" ref="N18:N23" si="1">M18*L18</f>
        <v>13200</v>
      </c>
      <c r="O18" s="127"/>
      <c r="P18" s="87" t="s">
        <v>9</v>
      </c>
      <c r="Q18" s="89">
        <v>210</v>
      </c>
      <c r="R18" s="108">
        <v>75.400000000000006</v>
      </c>
      <c r="S18" s="196">
        <f t="shared" ref="S18:S23" si="2">R18*Q18</f>
        <v>15834.000000000002</v>
      </c>
      <c r="T18" s="402"/>
      <c r="U18" s="402"/>
      <c r="V18" s="402"/>
      <c r="W18" s="402"/>
      <c r="X18" s="402"/>
      <c r="Y18" s="402"/>
      <c r="Z18" s="402"/>
      <c r="AA18" s="402"/>
      <c r="AB18" s="127"/>
      <c r="AC18" s="87" t="s">
        <v>9</v>
      </c>
      <c r="AD18" s="90">
        <v>0</v>
      </c>
      <c r="AE18" s="108">
        <v>0</v>
      </c>
      <c r="AF18" s="109">
        <f t="shared" ref="AF18:AF23" si="3">AE18*AD18</f>
        <v>0</v>
      </c>
      <c r="AG18" s="170"/>
    </row>
    <row r="19" spans="1:33" s="8" customFormat="1">
      <c r="A19" s="144"/>
      <c r="B19" s="139" t="s">
        <v>74</v>
      </c>
      <c r="C19" s="140"/>
      <c r="D19" s="141"/>
      <c r="E19" s="127"/>
      <c r="F19" s="87" t="s">
        <v>16</v>
      </c>
      <c r="G19" s="89">
        <v>5</v>
      </c>
      <c r="H19" s="108">
        <v>3250</v>
      </c>
      <c r="I19" s="109">
        <f t="shared" si="0"/>
        <v>16250</v>
      </c>
      <c r="J19" s="127"/>
      <c r="K19" s="87" t="s">
        <v>16</v>
      </c>
      <c r="L19" s="89">
        <v>28</v>
      </c>
      <c r="M19" s="108">
        <v>160</v>
      </c>
      <c r="N19" s="109">
        <f t="shared" si="1"/>
        <v>4480</v>
      </c>
      <c r="O19" s="127"/>
      <c r="P19" s="87" t="s">
        <v>16</v>
      </c>
      <c r="Q19" s="89">
        <v>19</v>
      </c>
      <c r="R19" s="108">
        <v>174</v>
      </c>
      <c r="S19" s="196">
        <f t="shared" si="2"/>
        <v>3306</v>
      </c>
      <c r="T19" s="402"/>
      <c r="U19" s="402"/>
      <c r="V19" s="402"/>
      <c r="W19" s="402"/>
      <c r="X19" s="402"/>
      <c r="Y19" s="402"/>
      <c r="Z19" s="402"/>
      <c r="AA19" s="402"/>
      <c r="AB19" s="127"/>
      <c r="AC19" s="87" t="s">
        <v>16</v>
      </c>
      <c r="AD19" s="90">
        <v>0</v>
      </c>
      <c r="AE19" s="108">
        <v>0</v>
      </c>
      <c r="AF19" s="109">
        <f t="shared" si="3"/>
        <v>0</v>
      </c>
    </row>
    <row r="20" spans="1:33" s="8" customFormat="1">
      <c r="A20" s="144"/>
      <c r="B20" s="139" t="s">
        <v>41</v>
      </c>
      <c r="C20" s="140"/>
      <c r="D20" s="141"/>
      <c r="E20" s="127"/>
      <c r="F20" s="87" t="s">
        <v>15</v>
      </c>
      <c r="G20" s="89">
        <v>2</v>
      </c>
      <c r="H20" s="108">
        <v>2700</v>
      </c>
      <c r="I20" s="109">
        <f t="shared" si="0"/>
        <v>5400</v>
      </c>
      <c r="J20" s="127"/>
      <c r="K20" s="87" t="s">
        <v>15</v>
      </c>
      <c r="L20" s="89">
        <v>1</v>
      </c>
      <c r="M20" s="108">
        <v>1275</v>
      </c>
      <c r="N20" s="109">
        <f t="shared" si="1"/>
        <v>1275</v>
      </c>
      <c r="O20" s="127"/>
      <c r="P20" s="87" t="s">
        <v>15</v>
      </c>
      <c r="Q20" s="89">
        <v>1</v>
      </c>
      <c r="R20" s="108">
        <v>1392</v>
      </c>
      <c r="S20" s="196">
        <f t="shared" si="2"/>
        <v>1392</v>
      </c>
      <c r="T20" s="402"/>
      <c r="U20" s="402"/>
      <c r="V20" s="402"/>
      <c r="W20" s="402"/>
      <c r="X20" s="402"/>
      <c r="Y20" s="402"/>
      <c r="Z20" s="402"/>
      <c r="AA20" s="402"/>
      <c r="AB20" s="127"/>
      <c r="AC20" s="87" t="s">
        <v>15</v>
      </c>
      <c r="AD20" s="90">
        <v>0</v>
      </c>
      <c r="AE20" s="108">
        <v>0</v>
      </c>
      <c r="AF20" s="109">
        <f t="shared" si="3"/>
        <v>0</v>
      </c>
    </row>
    <row r="21" spans="1:33" s="8" customFormat="1">
      <c r="A21" s="144"/>
      <c r="B21" s="139" t="s">
        <v>72</v>
      </c>
      <c r="C21" s="140"/>
      <c r="D21" s="141"/>
      <c r="E21" s="127"/>
      <c r="F21" s="87" t="s">
        <v>12</v>
      </c>
      <c r="G21" s="89">
        <v>1</v>
      </c>
      <c r="H21" s="108">
        <v>5000</v>
      </c>
      <c r="I21" s="109">
        <f t="shared" si="0"/>
        <v>5000</v>
      </c>
      <c r="J21" s="127"/>
      <c r="K21" s="87" t="s">
        <v>12</v>
      </c>
      <c r="L21" s="89">
        <v>1</v>
      </c>
      <c r="M21" s="108">
        <v>5000</v>
      </c>
      <c r="N21" s="109">
        <f t="shared" si="1"/>
        <v>5000</v>
      </c>
      <c r="O21" s="127"/>
      <c r="P21" s="87" t="s">
        <v>12</v>
      </c>
      <c r="Q21" s="89">
        <v>1</v>
      </c>
      <c r="R21" s="108">
        <v>9860</v>
      </c>
      <c r="S21" s="196">
        <f t="shared" si="2"/>
        <v>9860</v>
      </c>
      <c r="T21" s="402"/>
      <c r="U21" s="402"/>
      <c r="V21" s="402"/>
      <c r="W21" s="402"/>
      <c r="X21" s="402"/>
      <c r="Y21" s="402"/>
      <c r="Z21" s="402"/>
      <c r="AA21" s="402"/>
      <c r="AB21" s="127"/>
      <c r="AC21" s="87" t="s">
        <v>12</v>
      </c>
      <c r="AD21" s="90">
        <v>0</v>
      </c>
      <c r="AE21" s="108">
        <v>0</v>
      </c>
      <c r="AF21" s="109">
        <f t="shared" si="3"/>
        <v>0</v>
      </c>
    </row>
    <row r="22" spans="1:33" s="8" customFormat="1">
      <c r="A22" s="144"/>
      <c r="B22" s="139" t="s">
        <v>90</v>
      </c>
      <c r="C22" s="140"/>
      <c r="D22" s="141"/>
      <c r="E22" s="127"/>
      <c r="F22" s="87" t="s">
        <v>43</v>
      </c>
      <c r="G22" s="90">
        <v>6</v>
      </c>
      <c r="H22" s="108">
        <v>4000</v>
      </c>
      <c r="I22" s="109">
        <f t="shared" si="0"/>
        <v>24000</v>
      </c>
      <c r="J22" s="127"/>
      <c r="K22" s="87" t="s">
        <v>43</v>
      </c>
      <c r="L22" s="90">
        <v>2</v>
      </c>
      <c r="M22" s="108">
        <v>3800</v>
      </c>
      <c r="N22" s="109">
        <f t="shared" si="1"/>
        <v>7600</v>
      </c>
      <c r="O22" s="127"/>
      <c r="P22" s="87" t="s">
        <v>43</v>
      </c>
      <c r="Q22" s="90">
        <v>2</v>
      </c>
      <c r="R22" s="108">
        <v>1160</v>
      </c>
      <c r="S22" s="196">
        <f t="shared" si="2"/>
        <v>2320</v>
      </c>
      <c r="T22" s="402"/>
      <c r="U22" s="402"/>
      <c r="V22" s="402"/>
      <c r="W22" s="402"/>
      <c r="X22" s="402"/>
      <c r="Y22" s="402"/>
      <c r="Z22" s="402"/>
      <c r="AA22" s="402"/>
      <c r="AB22" s="127"/>
      <c r="AC22" s="87" t="s">
        <v>43</v>
      </c>
      <c r="AD22" s="90">
        <v>0</v>
      </c>
      <c r="AE22" s="108">
        <v>0</v>
      </c>
      <c r="AF22" s="109">
        <f t="shared" si="3"/>
        <v>0</v>
      </c>
    </row>
    <row r="23" spans="1:33" s="8" customFormat="1">
      <c r="A23" s="144"/>
      <c r="B23" s="181" t="s">
        <v>94</v>
      </c>
      <c r="C23" s="171"/>
      <c r="D23" s="155"/>
      <c r="E23" s="127"/>
      <c r="F23" s="87" t="s">
        <v>43</v>
      </c>
      <c r="G23" s="90">
        <v>6</v>
      </c>
      <c r="H23" s="108">
        <v>4000</v>
      </c>
      <c r="I23" s="109">
        <f t="shared" si="0"/>
        <v>24000</v>
      </c>
      <c r="J23" s="127"/>
      <c r="K23" s="87" t="s">
        <v>43</v>
      </c>
      <c r="L23" s="90">
        <v>2</v>
      </c>
      <c r="M23" s="108">
        <v>3800</v>
      </c>
      <c r="N23" s="109">
        <f t="shared" si="1"/>
        <v>7600</v>
      </c>
      <c r="O23" s="127"/>
      <c r="P23" s="87" t="s">
        <v>43</v>
      </c>
      <c r="Q23" s="90">
        <v>2</v>
      </c>
      <c r="R23" s="108">
        <v>1160</v>
      </c>
      <c r="S23" s="196">
        <f t="shared" si="2"/>
        <v>2320</v>
      </c>
      <c r="T23" s="402"/>
      <c r="U23" s="402"/>
      <c r="V23" s="402"/>
      <c r="W23" s="402"/>
      <c r="X23" s="402"/>
      <c r="Y23" s="402"/>
      <c r="Z23" s="402"/>
      <c r="AA23" s="402"/>
      <c r="AB23" s="127"/>
      <c r="AC23" s="87" t="s">
        <v>43</v>
      </c>
      <c r="AD23" s="90">
        <v>0</v>
      </c>
      <c r="AE23" s="108">
        <v>0</v>
      </c>
      <c r="AF23" s="109">
        <f t="shared" si="3"/>
        <v>0</v>
      </c>
    </row>
    <row r="24" spans="1:33" s="8" customFormat="1">
      <c r="A24" s="144"/>
      <c r="B24" s="190"/>
      <c r="C24" s="191"/>
      <c r="D24" s="192"/>
      <c r="E24" s="127"/>
      <c r="F24" s="87"/>
      <c r="G24" s="90"/>
      <c r="H24" s="108"/>
      <c r="I24" s="196"/>
      <c r="J24" s="127"/>
      <c r="K24" s="87"/>
      <c r="L24" s="90"/>
      <c r="M24" s="108"/>
      <c r="N24" s="196"/>
      <c r="O24" s="127"/>
      <c r="P24" s="87"/>
      <c r="Q24" s="90"/>
      <c r="R24" s="108"/>
      <c r="S24" s="196"/>
      <c r="T24" s="402"/>
      <c r="U24" s="402"/>
      <c r="V24" s="402"/>
      <c r="W24" s="402"/>
      <c r="X24" s="402"/>
      <c r="Y24" s="402"/>
      <c r="Z24" s="402"/>
      <c r="AA24" s="402"/>
      <c r="AB24" s="127"/>
      <c r="AC24" s="87"/>
      <c r="AD24" s="90"/>
      <c r="AE24" s="108"/>
      <c r="AF24" s="196"/>
    </row>
    <row r="25" spans="1:33" s="8" customFormat="1">
      <c r="A25" s="144">
        <v>3</v>
      </c>
      <c r="B25" s="139" t="s">
        <v>114</v>
      </c>
      <c r="C25" s="140"/>
      <c r="D25" s="141"/>
      <c r="E25" s="127"/>
      <c r="F25" s="87"/>
      <c r="G25" s="90"/>
      <c r="H25" s="108"/>
      <c r="I25" s="108"/>
      <c r="J25" s="127"/>
      <c r="K25" s="87"/>
      <c r="L25" s="90"/>
      <c r="M25" s="108"/>
      <c r="N25" s="108"/>
      <c r="O25" s="127"/>
      <c r="P25" s="87"/>
      <c r="Q25" s="90"/>
      <c r="R25" s="108"/>
      <c r="S25" s="196"/>
      <c r="T25" s="402"/>
      <c r="U25" s="402"/>
      <c r="V25" s="402"/>
      <c r="W25" s="402"/>
      <c r="X25" s="402"/>
      <c r="Y25" s="402"/>
      <c r="Z25" s="402"/>
      <c r="AA25" s="402"/>
      <c r="AB25" s="127"/>
      <c r="AC25" s="87" t="s">
        <v>12</v>
      </c>
      <c r="AD25" s="90">
        <v>1</v>
      </c>
      <c r="AE25" s="108">
        <v>152625</v>
      </c>
      <c r="AF25" s="108">
        <f>AE25*AD25</f>
        <v>152625</v>
      </c>
    </row>
    <row r="26" spans="1:33" s="8" customFormat="1">
      <c r="A26" s="144"/>
      <c r="B26" s="314" t="s">
        <v>44</v>
      </c>
      <c r="C26" s="315"/>
      <c r="D26" s="316"/>
      <c r="E26" s="127"/>
      <c r="F26" s="87" t="s">
        <v>39</v>
      </c>
      <c r="G26" s="90">
        <v>2</v>
      </c>
      <c r="H26" s="108">
        <v>5200</v>
      </c>
      <c r="I26" s="109">
        <f t="shared" si="0"/>
        <v>10400</v>
      </c>
      <c r="J26" s="127"/>
      <c r="K26" s="87" t="s">
        <v>39</v>
      </c>
      <c r="L26" s="90">
        <v>2</v>
      </c>
      <c r="M26" s="108">
        <v>5000</v>
      </c>
      <c r="N26" s="109">
        <f t="shared" ref="N26:N37" si="4">M26*L26</f>
        <v>10000</v>
      </c>
      <c r="O26" s="127"/>
      <c r="P26" s="87" t="s">
        <v>39</v>
      </c>
      <c r="Q26" s="90">
        <v>2</v>
      </c>
      <c r="R26" s="108">
        <v>5220</v>
      </c>
      <c r="S26" s="196">
        <f t="shared" ref="S26:S37" si="5">R26*Q26</f>
        <v>10440</v>
      </c>
      <c r="T26" s="402"/>
      <c r="U26" s="402"/>
      <c r="V26" s="402"/>
      <c r="W26" s="402"/>
      <c r="X26" s="402"/>
      <c r="Y26" s="402"/>
      <c r="Z26" s="402"/>
      <c r="AA26" s="402"/>
      <c r="AB26" s="127"/>
      <c r="AC26" s="87" t="s">
        <v>39</v>
      </c>
      <c r="AD26" s="90">
        <v>0</v>
      </c>
      <c r="AE26" s="108">
        <v>0</v>
      </c>
      <c r="AF26" s="109">
        <f t="shared" ref="AF26:AF37" si="6">AE26*AD26</f>
        <v>0</v>
      </c>
    </row>
    <row r="27" spans="1:33" s="8" customFormat="1">
      <c r="A27" s="144"/>
      <c r="B27" s="314" t="s">
        <v>75</v>
      </c>
      <c r="C27" s="315"/>
      <c r="D27" s="316"/>
      <c r="E27" s="127"/>
      <c r="F27" s="87" t="s">
        <v>39</v>
      </c>
      <c r="G27" s="90">
        <v>2</v>
      </c>
      <c r="H27" s="108">
        <v>2300</v>
      </c>
      <c r="I27" s="109">
        <f t="shared" si="0"/>
        <v>4600</v>
      </c>
      <c r="J27" s="127"/>
      <c r="K27" s="87" t="s">
        <v>39</v>
      </c>
      <c r="L27" s="90">
        <v>4</v>
      </c>
      <c r="M27" s="108">
        <v>2500</v>
      </c>
      <c r="N27" s="109">
        <f t="shared" si="4"/>
        <v>10000</v>
      </c>
      <c r="O27" s="127"/>
      <c r="P27" s="87" t="s">
        <v>39</v>
      </c>
      <c r="Q27" s="90">
        <v>2</v>
      </c>
      <c r="R27" s="108">
        <v>2320</v>
      </c>
      <c r="S27" s="196">
        <f t="shared" si="5"/>
        <v>4640</v>
      </c>
      <c r="T27" s="402"/>
      <c r="U27" s="402"/>
      <c r="V27" s="402"/>
      <c r="W27" s="402"/>
      <c r="X27" s="402"/>
      <c r="Y27" s="402"/>
      <c r="Z27" s="402"/>
      <c r="AA27" s="402"/>
      <c r="AB27" s="127"/>
      <c r="AC27" s="87" t="s">
        <v>39</v>
      </c>
      <c r="AD27" s="90">
        <v>0</v>
      </c>
      <c r="AE27" s="108">
        <v>0</v>
      </c>
      <c r="AF27" s="109">
        <f t="shared" si="6"/>
        <v>0</v>
      </c>
    </row>
    <row r="28" spans="1:33" s="8" customFormat="1">
      <c r="A28" s="144"/>
      <c r="B28" s="314" t="s">
        <v>126</v>
      </c>
      <c r="C28" s="315"/>
      <c r="D28" s="316"/>
      <c r="E28" s="127"/>
      <c r="F28" s="87" t="s">
        <v>39</v>
      </c>
      <c r="G28" s="90">
        <v>1</v>
      </c>
      <c r="H28" s="108">
        <v>2300</v>
      </c>
      <c r="I28" s="109">
        <f t="shared" si="0"/>
        <v>2300</v>
      </c>
      <c r="J28" s="127"/>
      <c r="K28" s="87" t="s">
        <v>39</v>
      </c>
      <c r="L28" s="90">
        <v>2</v>
      </c>
      <c r="M28" s="108">
        <v>2000</v>
      </c>
      <c r="N28" s="109">
        <f t="shared" si="4"/>
        <v>4000</v>
      </c>
      <c r="O28" s="127"/>
      <c r="P28" s="87" t="s">
        <v>39</v>
      </c>
      <c r="Q28" s="90">
        <v>1</v>
      </c>
      <c r="R28" s="108">
        <v>1740</v>
      </c>
      <c r="S28" s="196">
        <f t="shared" si="5"/>
        <v>1740</v>
      </c>
      <c r="T28" s="402"/>
      <c r="U28" s="402"/>
      <c r="V28" s="402"/>
      <c r="W28" s="402"/>
      <c r="X28" s="402"/>
      <c r="Y28" s="402"/>
      <c r="Z28" s="402"/>
      <c r="AA28" s="402"/>
      <c r="AB28" s="127"/>
      <c r="AC28" s="87" t="s">
        <v>39</v>
      </c>
      <c r="AD28" s="90">
        <v>0</v>
      </c>
      <c r="AE28" s="108">
        <v>0</v>
      </c>
      <c r="AF28" s="109">
        <f t="shared" si="6"/>
        <v>0</v>
      </c>
    </row>
    <row r="29" spans="1:33" s="8" customFormat="1">
      <c r="A29" s="144"/>
      <c r="B29" s="314" t="s">
        <v>83</v>
      </c>
      <c r="C29" s="304"/>
      <c r="D29" s="305"/>
      <c r="E29" s="127"/>
      <c r="F29" s="87" t="s">
        <v>39</v>
      </c>
      <c r="G29" s="90">
        <v>2</v>
      </c>
      <c r="H29" s="108">
        <v>1400</v>
      </c>
      <c r="I29" s="109">
        <f t="shared" si="0"/>
        <v>2800</v>
      </c>
      <c r="J29" s="127"/>
      <c r="K29" s="87" t="s">
        <v>39</v>
      </c>
      <c r="L29" s="90">
        <v>6</v>
      </c>
      <c r="M29" s="108">
        <v>5000</v>
      </c>
      <c r="N29" s="109">
        <f t="shared" si="4"/>
        <v>30000</v>
      </c>
      <c r="O29" s="127"/>
      <c r="P29" s="87" t="s">
        <v>39</v>
      </c>
      <c r="Q29" s="90">
        <v>4</v>
      </c>
      <c r="R29" s="108">
        <v>1392</v>
      </c>
      <c r="S29" s="196">
        <f t="shared" si="5"/>
        <v>5568</v>
      </c>
      <c r="T29" s="402"/>
      <c r="U29" s="402"/>
      <c r="V29" s="402"/>
      <c r="W29" s="402"/>
      <c r="X29" s="402"/>
      <c r="Y29" s="402"/>
      <c r="Z29" s="402"/>
      <c r="AA29" s="402"/>
      <c r="AB29" s="127"/>
      <c r="AC29" s="87" t="s">
        <v>39</v>
      </c>
      <c r="AD29" s="90">
        <v>0</v>
      </c>
      <c r="AE29" s="108">
        <v>0</v>
      </c>
      <c r="AF29" s="109">
        <f t="shared" si="6"/>
        <v>0</v>
      </c>
    </row>
    <row r="30" spans="1:33" s="8" customFormat="1">
      <c r="A30" s="144"/>
      <c r="B30" s="314" t="s">
        <v>45</v>
      </c>
      <c r="C30" s="315"/>
      <c r="D30" s="316"/>
      <c r="E30" s="127"/>
      <c r="F30" s="87" t="s">
        <v>12</v>
      </c>
      <c r="G30" s="90">
        <v>1</v>
      </c>
      <c r="H30" s="108">
        <v>4000</v>
      </c>
      <c r="I30" s="109">
        <f t="shared" si="0"/>
        <v>4000</v>
      </c>
      <c r="J30" s="127"/>
      <c r="K30" s="87" t="s">
        <v>12</v>
      </c>
      <c r="L30" s="90">
        <v>1</v>
      </c>
      <c r="M30" s="108">
        <v>6000</v>
      </c>
      <c r="N30" s="109">
        <f t="shared" si="4"/>
        <v>6000</v>
      </c>
      <c r="O30" s="127"/>
      <c r="P30" s="87" t="s">
        <v>12</v>
      </c>
      <c r="Q30" s="90">
        <v>1</v>
      </c>
      <c r="R30" s="108">
        <v>1392</v>
      </c>
      <c r="S30" s="196">
        <f t="shared" si="5"/>
        <v>1392</v>
      </c>
      <c r="T30" s="402"/>
      <c r="U30" s="402"/>
      <c r="V30" s="402"/>
      <c r="W30" s="402"/>
      <c r="X30" s="402"/>
      <c r="Y30" s="402"/>
      <c r="Z30" s="402"/>
      <c r="AA30" s="402"/>
      <c r="AB30" s="127"/>
      <c r="AC30" s="87" t="s">
        <v>12</v>
      </c>
      <c r="AD30" s="90">
        <v>0</v>
      </c>
      <c r="AE30" s="108">
        <v>0</v>
      </c>
      <c r="AF30" s="109">
        <f t="shared" si="6"/>
        <v>0</v>
      </c>
    </row>
    <row r="31" spans="1:33" s="8" customFormat="1">
      <c r="A31" s="144"/>
      <c r="B31" s="133" t="s">
        <v>99</v>
      </c>
      <c r="C31" s="134"/>
      <c r="D31" s="135"/>
      <c r="E31" s="127"/>
      <c r="F31" s="87" t="s">
        <v>39</v>
      </c>
      <c r="G31" s="90">
        <v>2</v>
      </c>
      <c r="H31" s="108">
        <v>10000</v>
      </c>
      <c r="I31" s="109">
        <f t="shared" si="0"/>
        <v>20000</v>
      </c>
      <c r="J31" s="127"/>
      <c r="K31" s="87" t="s">
        <v>39</v>
      </c>
      <c r="L31" s="90">
        <v>1</v>
      </c>
      <c r="M31" s="108">
        <v>12000</v>
      </c>
      <c r="N31" s="109">
        <f t="shared" si="4"/>
        <v>12000</v>
      </c>
      <c r="O31" s="127"/>
      <c r="P31" s="87" t="s">
        <v>39</v>
      </c>
      <c r="Q31" s="90">
        <v>1</v>
      </c>
      <c r="R31" s="108">
        <v>5800</v>
      </c>
      <c r="S31" s="196">
        <f t="shared" si="5"/>
        <v>5800</v>
      </c>
      <c r="T31" s="402"/>
      <c r="U31" s="402"/>
      <c r="V31" s="402"/>
      <c r="W31" s="402"/>
      <c r="X31" s="402"/>
      <c r="Y31" s="402"/>
      <c r="Z31" s="402"/>
      <c r="AA31" s="402"/>
      <c r="AB31" s="127"/>
      <c r="AC31" s="87" t="s">
        <v>39</v>
      </c>
      <c r="AD31" s="90">
        <v>0</v>
      </c>
      <c r="AE31" s="108">
        <v>0</v>
      </c>
      <c r="AF31" s="109">
        <f t="shared" si="6"/>
        <v>0</v>
      </c>
    </row>
    <row r="32" spans="1:33" s="8" customFormat="1">
      <c r="A32" s="144"/>
      <c r="B32" s="303" t="s">
        <v>84</v>
      </c>
      <c r="C32" s="312"/>
      <c r="D32" s="313"/>
      <c r="E32" s="127"/>
      <c r="F32" s="87" t="s">
        <v>12</v>
      </c>
      <c r="G32" s="90">
        <v>1</v>
      </c>
      <c r="H32" s="108">
        <v>15000</v>
      </c>
      <c r="I32" s="109">
        <f t="shared" si="0"/>
        <v>15000</v>
      </c>
      <c r="J32" s="127"/>
      <c r="K32" s="87" t="s">
        <v>12</v>
      </c>
      <c r="L32" s="90">
        <v>1</v>
      </c>
      <c r="M32" s="108">
        <v>20000</v>
      </c>
      <c r="N32" s="109">
        <f t="shared" si="4"/>
        <v>20000</v>
      </c>
      <c r="O32" s="127"/>
      <c r="P32" s="87" t="s">
        <v>12</v>
      </c>
      <c r="Q32" s="90">
        <v>1</v>
      </c>
      <c r="R32" s="108">
        <v>34800</v>
      </c>
      <c r="S32" s="196">
        <f t="shared" si="5"/>
        <v>34800</v>
      </c>
      <c r="T32" s="402"/>
      <c r="U32" s="402"/>
      <c r="V32" s="402"/>
      <c r="W32" s="402"/>
      <c r="X32" s="402"/>
      <c r="Y32" s="402"/>
      <c r="Z32" s="402"/>
      <c r="AA32" s="402"/>
      <c r="AB32" s="127"/>
      <c r="AC32" s="87" t="s">
        <v>12</v>
      </c>
      <c r="AD32" s="90">
        <v>0</v>
      </c>
      <c r="AE32" s="108">
        <v>0</v>
      </c>
      <c r="AF32" s="109">
        <f t="shared" si="6"/>
        <v>0</v>
      </c>
    </row>
    <row r="33" spans="1:32" s="8" customFormat="1">
      <c r="A33" s="144"/>
      <c r="B33" s="303" t="s">
        <v>129</v>
      </c>
      <c r="C33" s="312"/>
      <c r="D33" s="313"/>
      <c r="E33" s="127"/>
      <c r="F33" s="87" t="s">
        <v>12</v>
      </c>
      <c r="G33" s="90">
        <v>1</v>
      </c>
      <c r="H33" s="108">
        <v>10000</v>
      </c>
      <c r="I33" s="109">
        <f t="shared" si="0"/>
        <v>10000</v>
      </c>
      <c r="J33" s="127"/>
      <c r="K33" s="87" t="s">
        <v>12</v>
      </c>
      <c r="L33" s="90">
        <v>1</v>
      </c>
      <c r="M33" s="108">
        <v>10000</v>
      </c>
      <c r="N33" s="109">
        <f t="shared" si="4"/>
        <v>10000</v>
      </c>
      <c r="O33" s="127"/>
      <c r="P33" s="87" t="s">
        <v>12</v>
      </c>
      <c r="Q33" s="90">
        <v>1</v>
      </c>
      <c r="R33" s="108">
        <v>9860</v>
      </c>
      <c r="S33" s="196">
        <f t="shared" si="5"/>
        <v>9860</v>
      </c>
      <c r="T33" s="402"/>
      <c r="U33" s="402"/>
      <c r="V33" s="402"/>
      <c r="W33" s="402"/>
      <c r="X33" s="402"/>
      <c r="Y33" s="402"/>
      <c r="Z33" s="402"/>
      <c r="AA33" s="402"/>
      <c r="AB33" s="127"/>
      <c r="AC33" s="87" t="s">
        <v>12</v>
      </c>
      <c r="AD33" s="90">
        <v>0</v>
      </c>
      <c r="AE33" s="108">
        <v>0</v>
      </c>
      <c r="AF33" s="109">
        <f t="shared" si="6"/>
        <v>0</v>
      </c>
    </row>
    <row r="34" spans="1:32" s="8" customFormat="1">
      <c r="A34" s="144"/>
      <c r="B34" s="303" t="s">
        <v>100</v>
      </c>
      <c r="C34" s="312"/>
      <c r="D34" s="313"/>
      <c r="E34" s="127"/>
      <c r="F34" s="87" t="s">
        <v>12</v>
      </c>
      <c r="G34" s="90">
        <v>1</v>
      </c>
      <c r="H34" s="108">
        <f>19*1500</f>
        <v>28500</v>
      </c>
      <c r="I34" s="109">
        <f t="shared" si="0"/>
        <v>28500</v>
      </c>
      <c r="J34" s="127"/>
      <c r="K34" s="87" t="s">
        <v>12</v>
      </c>
      <c r="L34" s="90">
        <v>1</v>
      </c>
      <c r="M34" s="108">
        <v>56000</v>
      </c>
      <c r="N34" s="109">
        <f t="shared" si="4"/>
        <v>56000</v>
      </c>
      <c r="O34" s="127"/>
      <c r="P34" s="87" t="s">
        <v>12</v>
      </c>
      <c r="Q34" s="90">
        <v>1</v>
      </c>
      <c r="R34" s="108">
        <v>40600</v>
      </c>
      <c r="S34" s="196">
        <f t="shared" si="5"/>
        <v>40600</v>
      </c>
      <c r="T34" s="402"/>
      <c r="U34" s="402"/>
      <c r="V34" s="402"/>
      <c r="W34" s="402"/>
      <c r="X34" s="402"/>
      <c r="Y34" s="402"/>
      <c r="Z34" s="402"/>
      <c r="AA34" s="402"/>
      <c r="AB34" s="127"/>
      <c r="AC34" s="87" t="s">
        <v>12</v>
      </c>
      <c r="AD34" s="90">
        <v>0</v>
      </c>
      <c r="AE34" s="108">
        <v>0</v>
      </c>
      <c r="AF34" s="109">
        <f t="shared" si="6"/>
        <v>0</v>
      </c>
    </row>
    <row r="35" spans="1:32" s="8" customFormat="1">
      <c r="A35" s="144"/>
      <c r="B35" s="303" t="s">
        <v>128</v>
      </c>
      <c r="C35" s="312"/>
      <c r="D35" s="313"/>
      <c r="E35" s="127"/>
      <c r="F35" s="87" t="s">
        <v>12</v>
      </c>
      <c r="G35" s="90">
        <v>1</v>
      </c>
      <c r="H35" s="108">
        <v>15000</v>
      </c>
      <c r="I35" s="109">
        <f t="shared" si="0"/>
        <v>15000</v>
      </c>
      <c r="J35" s="127"/>
      <c r="K35" s="87" t="s">
        <v>12</v>
      </c>
      <c r="L35" s="90">
        <v>1</v>
      </c>
      <c r="M35" s="108">
        <v>20000</v>
      </c>
      <c r="N35" s="109">
        <f t="shared" si="4"/>
        <v>20000</v>
      </c>
      <c r="O35" s="127"/>
      <c r="P35" s="87" t="s">
        <v>12</v>
      </c>
      <c r="Q35" s="90">
        <v>1</v>
      </c>
      <c r="R35" s="108">
        <v>23200</v>
      </c>
      <c r="S35" s="196">
        <f t="shared" si="5"/>
        <v>23200</v>
      </c>
      <c r="T35" s="402"/>
      <c r="U35" s="402"/>
      <c r="V35" s="402"/>
      <c r="W35" s="402"/>
      <c r="X35" s="402"/>
      <c r="Y35" s="402"/>
      <c r="Z35" s="402"/>
      <c r="AA35" s="402"/>
      <c r="AB35" s="127"/>
      <c r="AC35" s="87" t="s">
        <v>12</v>
      </c>
      <c r="AD35" s="90">
        <v>0</v>
      </c>
      <c r="AE35" s="108">
        <v>0</v>
      </c>
      <c r="AF35" s="109">
        <f t="shared" si="6"/>
        <v>0</v>
      </c>
    </row>
    <row r="36" spans="1:32" s="8" customFormat="1">
      <c r="A36" s="144"/>
      <c r="B36" s="303" t="s">
        <v>68</v>
      </c>
      <c r="C36" s="312"/>
      <c r="D36" s="313"/>
      <c r="E36" s="127"/>
      <c r="F36" s="87" t="s">
        <v>12</v>
      </c>
      <c r="G36" s="90">
        <v>1</v>
      </c>
      <c r="H36" s="108">
        <v>25000</v>
      </c>
      <c r="I36" s="109">
        <f t="shared" si="0"/>
        <v>25000</v>
      </c>
      <c r="J36" s="127"/>
      <c r="K36" s="87" t="s">
        <v>12</v>
      </c>
      <c r="L36" s="90">
        <v>1</v>
      </c>
      <c r="M36" s="108">
        <v>15000</v>
      </c>
      <c r="N36" s="109">
        <f t="shared" si="4"/>
        <v>15000</v>
      </c>
      <c r="O36" s="127"/>
      <c r="P36" s="87" t="s">
        <v>12</v>
      </c>
      <c r="Q36" s="90">
        <v>1</v>
      </c>
      <c r="R36" s="108">
        <v>13920</v>
      </c>
      <c r="S36" s="196">
        <f t="shared" si="5"/>
        <v>13920</v>
      </c>
      <c r="T36" s="402"/>
      <c r="U36" s="402"/>
      <c r="V36" s="402"/>
      <c r="W36" s="402"/>
      <c r="X36" s="402"/>
      <c r="Y36" s="402"/>
      <c r="Z36" s="402"/>
      <c r="AA36" s="402"/>
      <c r="AB36" s="127"/>
      <c r="AC36" s="87" t="s">
        <v>12</v>
      </c>
      <c r="AD36" s="90">
        <v>0</v>
      </c>
      <c r="AE36" s="108">
        <v>0</v>
      </c>
      <c r="AF36" s="109">
        <f t="shared" si="6"/>
        <v>0</v>
      </c>
    </row>
    <row r="37" spans="1:32" s="8" customFormat="1">
      <c r="A37" s="144"/>
      <c r="B37" s="303" t="s">
        <v>127</v>
      </c>
      <c r="C37" s="312"/>
      <c r="D37" s="313"/>
      <c r="E37" s="127"/>
      <c r="F37" s="87" t="s">
        <v>12</v>
      </c>
      <c r="G37" s="90">
        <v>1</v>
      </c>
      <c r="H37" s="108">
        <v>10000</v>
      </c>
      <c r="I37" s="109">
        <f t="shared" si="0"/>
        <v>10000</v>
      </c>
      <c r="J37" s="127"/>
      <c r="K37" s="87" t="s">
        <v>12</v>
      </c>
      <c r="L37" s="90">
        <v>1</v>
      </c>
      <c r="M37" s="108">
        <v>15000</v>
      </c>
      <c r="N37" s="109">
        <f t="shared" si="4"/>
        <v>15000</v>
      </c>
      <c r="O37" s="127"/>
      <c r="P37" s="87" t="s">
        <v>12</v>
      </c>
      <c r="Q37" s="90">
        <v>1</v>
      </c>
      <c r="R37" s="108">
        <v>17400</v>
      </c>
      <c r="S37" s="196">
        <f t="shared" si="5"/>
        <v>17400</v>
      </c>
      <c r="T37" s="402"/>
      <c r="U37" s="402"/>
      <c r="V37" s="402"/>
      <c r="W37" s="402"/>
      <c r="X37" s="402"/>
      <c r="Y37" s="402"/>
      <c r="Z37" s="402"/>
      <c r="AA37" s="402"/>
      <c r="AB37" s="127"/>
      <c r="AC37" s="87" t="s">
        <v>12</v>
      </c>
      <c r="AD37" s="90">
        <v>0</v>
      </c>
      <c r="AE37" s="108">
        <v>0</v>
      </c>
      <c r="AF37" s="109">
        <f t="shared" si="6"/>
        <v>0</v>
      </c>
    </row>
    <row r="38" spans="1:32" s="8" customFormat="1">
      <c r="A38" s="145" t="s">
        <v>46</v>
      </c>
      <c r="B38" s="327" t="s">
        <v>47</v>
      </c>
      <c r="C38" s="328"/>
      <c r="D38" s="329"/>
      <c r="E38" s="128"/>
      <c r="F38" s="91"/>
      <c r="G38" s="92"/>
      <c r="H38" s="110"/>
      <c r="I38" s="111">
        <f>SUM(I14:I37)</f>
        <v>264420</v>
      </c>
      <c r="J38" s="128"/>
      <c r="K38" s="91"/>
      <c r="L38" s="92"/>
      <c r="M38" s="110"/>
      <c r="N38" s="111">
        <f>SUM(N14:N37)</f>
        <v>277155</v>
      </c>
      <c r="O38" s="128"/>
      <c r="P38" s="91"/>
      <c r="Q38" s="92"/>
      <c r="R38" s="110"/>
      <c r="S38" s="391">
        <f>SUM(S14:S37)</f>
        <v>563992</v>
      </c>
      <c r="T38" s="402"/>
      <c r="U38" s="402"/>
      <c r="V38" s="402"/>
      <c r="W38" s="402"/>
      <c r="X38" s="402"/>
      <c r="Y38" s="402"/>
      <c r="Z38" s="402"/>
      <c r="AA38" s="402"/>
      <c r="AB38" s="128"/>
      <c r="AC38" s="91"/>
      <c r="AD38" s="92"/>
      <c r="AE38" s="110"/>
      <c r="AF38" s="111">
        <f>SUM(AF14:AF37)</f>
        <v>224339.8</v>
      </c>
    </row>
    <row r="39" spans="1:32" s="8" customFormat="1">
      <c r="A39" s="145"/>
      <c r="B39" s="136"/>
      <c r="C39" s="137"/>
      <c r="D39" s="138"/>
      <c r="E39" s="128"/>
      <c r="F39" s="91"/>
      <c r="G39" s="92"/>
      <c r="H39" s="110"/>
      <c r="I39" s="111"/>
      <c r="J39" s="128"/>
      <c r="K39" s="91"/>
      <c r="L39" s="92"/>
      <c r="M39" s="110"/>
      <c r="N39" s="111"/>
      <c r="O39" s="128"/>
      <c r="P39" s="91"/>
      <c r="Q39" s="92"/>
      <c r="R39" s="110"/>
      <c r="S39" s="391"/>
      <c r="T39" s="402"/>
      <c r="U39" s="402"/>
      <c r="V39" s="402"/>
      <c r="W39" s="402"/>
      <c r="X39" s="402"/>
      <c r="Y39" s="402"/>
      <c r="Z39" s="402"/>
      <c r="AA39" s="402"/>
      <c r="AB39" s="128"/>
      <c r="AC39" s="91"/>
      <c r="AD39" s="92"/>
      <c r="AE39" s="110"/>
      <c r="AF39" s="111"/>
    </row>
    <row r="40" spans="1:32" s="8" customFormat="1">
      <c r="A40" s="148" t="s">
        <v>19</v>
      </c>
      <c r="B40" s="276" t="s">
        <v>115</v>
      </c>
      <c r="C40" s="317"/>
      <c r="D40" s="318"/>
      <c r="E40" s="129"/>
      <c r="F40" s="93"/>
      <c r="G40" s="94"/>
      <c r="H40" s="123"/>
      <c r="I40" s="118"/>
      <c r="J40" s="129"/>
      <c r="K40" s="93"/>
      <c r="L40" s="94"/>
      <c r="M40" s="123"/>
      <c r="N40" s="118"/>
      <c r="O40" s="129"/>
      <c r="P40" s="93"/>
      <c r="Q40" s="94"/>
      <c r="R40" s="123"/>
      <c r="S40" s="403"/>
      <c r="T40" s="402"/>
      <c r="U40" s="402"/>
      <c r="V40" s="402"/>
      <c r="W40" s="402"/>
      <c r="X40" s="402"/>
      <c r="Y40" s="402"/>
      <c r="Z40" s="402"/>
      <c r="AA40" s="402"/>
      <c r="AB40" s="129"/>
      <c r="AC40" s="93"/>
      <c r="AD40" s="94"/>
      <c r="AE40" s="123"/>
      <c r="AF40" s="118"/>
    </row>
    <row r="41" spans="1:32" s="8" customFormat="1" ht="15" customHeight="1">
      <c r="A41" s="146">
        <v>1</v>
      </c>
      <c r="B41" s="273" t="s">
        <v>117</v>
      </c>
      <c r="C41" s="274"/>
      <c r="D41" s="275"/>
      <c r="E41" s="129"/>
      <c r="F41" s="93" t="s">
        <v>98</v>
      </c>
      <c r="G41" s="94">
        <v>6</v>
      </c>
      <c r="H41" s="44">
        <v>800</v>
      </c>
      <c r="I41" s="118">
        <f t="shared" ref="I41:I49" si="7">H41*G41</f>
        <v>4800</v>
      </c>
      <c r="J41" s="129"/>
      <c r="K41" s="93" t="s">
        <v>98</v>
      </c>
      <c r="L41" s="94">
        <v>6</v>
      </c>
      <c r="M41" s="44">
        <v>660</v>
      </c>
      <c r="N41" s="118">
        <f t="shared" ref="N41:N49" si="8">M41*L41</f>
        <v>3960</v>
      </c>
      <c r="O41" s="129"/>
      <c r="P41" s="93" t="s">
        <v>98</v>
      </c>
      <c r="Q41" s="94">
        <v>6</v>
      </c>
      <c r="R41" s="44">
        <v>986</v>
      </c>
      <c r="S41" s="403">
        <f t="shared" ref="S41:S49" si="9">R41*Q41</f>
        <v>5916</v>
      </c>
      <c r="T41" s="402"/>
      <c r="U41" s="402"/>
      <c r="V41" s="402"/>
      <c r="W41" s="402"/>
      <c r="X41" s="402"/>
      <c r="Y41" s="402"/>
      <c r="Z41" s="402"/>
      <c r="AA41" s="402"/>
      <c r="AB41" s="129"/>
      <c r="AC41" s="93" t="s">
        <v>98</v>
      </c>
      <c r="AD41" s="227">
        <v>6</v>
      </c>
      <c r="AE41" s="44">
        <v>2475</v>
      </c>
      <c r="AF41" s="225">
        <f t="shared" ref="AF41:AF47" si="10">AE41*AD41</f>
        <v>14850</v>
      </c>
    </row>
    <row r="42" spans="1:32" s="8" customFormat="1" ht="15" customHeight="1">
      <c r="A42" s="146">
        <v>2</v>
      </c>
      <c r="B42" s="273" t="s">
        <v>118</v>
      </c>
      <c r="C42" s="274"/>
      <c r="D42" s="275"/>
      <c r="E42" s="129"/>
      <c r="F42" s="93" t="s">
        <v>71</v>
      </c>
      <c r="G42" s="94">
        <v>5</v>
      </c>
      <c r="H42" s="44">
        <v>5000</v>
      </c>
      <c r="I42" s="118">
        <f t="shared" si="7"/>
        <v>25000</v>
      </c>
      <c r="J42" s="129"/>
      <c r="K42" s="93" t="s">
        <v>71</v>
      </c>
      <c r="L42" s="94">
        <v>5</v>
      </c>
      <c r="M42" s="44">
        <v>2815</v>
      </c>
      <c r="N42" s="118">
        <f t="shared" si="8"/>
        <v>14075</v>
      </c>
      <c r="O42" s="129"/>
      <c r="P42" s="93" t="s">
        <v>71</v>
      </c>
      <c r="Q42" s="94">
        <v>4</v>
      </c>
      <c r="R42" s="44">
        <v>1566</v>
      </c>
      <c r="S42" s="403">
        <f t="shared" si="9"/>
        <v>6264</v>
      </c>
      <c r="T42" s="402"/>
      <c r="U42" s="402"/>
      <c r="V42" s="402"/>
      <c r="W42" s="402"/>
      <c r="X42" s="402"/>
      <c r="Y42" s="402"/>
      <c r="Z42" s="402"/>
      <c r="AA42" s="402"/>
      <c r="AB42" s="129"/>
      <c r="AC42" s="93" t="s">
        <v>71</v>
      </c>
      <c r="AD42" s="94">
        <v>5</v>
      </c>
      <c r="AE42" s="44">
        <v>8715</v>
      </c>
      <c r="AF42" s="225">
        <f t="shared" si="10"/>
        <v>43575</v>
      </c>
    </row>
    <row r="43" spans="1:32" s="8" customFormat="1" ht="15" customHeight="1">
      <c r="A43" s="146">
        <v>3</v>
      </c>
      <c r="B43" s="273" t="s">
        <v>119</v>
      </c>
      <c r="C43" s="274"/>
      <c r="D43" s="275"/>
      <c r="E43" s="129"/>
      <c r="F43" s="93" t="s">
        <v>71</v>
      </c>
      <c r="G43" s="94">
        <v>4</v>
      </c>
      <c r="H43" s="44">
        <v>6500</v>
      </c>
      <c r="I43" s="118">
        <f t="shared" si="7"/>
        <v>26000</v>
      </c>
      <c r="J43" s="129"/>
      <c r="K43" s="93" t="s">
        <v>71</v>
      </c>
      <c r="L43" s="94">
        <v>10</v>
      </c>
      <c r="M43" s="44">
        <v>10240</v>
      </c>
      <c r="N43" s="118">
        <f t="shared" si="8"/>
        <v>102400</v>
      </c>
      <c r="O43" s="129"/>
      <c r="P43" s="93" t="s">
        <v>71</v>
      </c>
      <c r="Q43" s="94">
        <v>4</v>
      </c>
      <c r="R43" s="44">
        <v>41006</v>
      </c>
      <c r="S43" s="403">
        <f t="shared" si="9"/>
        <v>164024</v>
      </c>
      <c r="T43" s="402"/>
      <c r="U43" s="402"/>
      <c r="V43" s="402"/>
      <c r="W43" s="402"/>
      <c r="X43" s="402"/>
      <c r="Y43" s="402"/>
      <c r="Z43" s="402"/>
      <c r="AA43" s="402"/>
      <c r="AB43" s="129"/>
      <c r="AC43" s="93" t="s">
        <v>71</v>
      </c>
      <c r="AD43" s="94">
        <v>4</v>
      </c>
      <c r="AE43" s="44">
        <v>48510</v>
      </c>
      <c r="AF43" s="225">
        <f t="shared" si="10"/>
        <v>194040</v>
      </c>
    </row>
    <row r="44" spans="1:32" s="8" customFormat="1" ht="15" customHeight="1">
      <c r="A44" s="146">
        <v>4</v>
      </c>
      <c r="B44" s="273" t="s">
        <v>149</v>
      </c>
      <c r="C44" s="274"/>
      <c r="D44" s="275"/>
      <c r="E44" s="129"/>
      <c r="F44" s="93" t="s">
        <v>71</v>
      </c>
      <c r="G44" s="94">
        <v>5</v>
      </c>
      <c r="H44" s="44">
        <v>3500</v>
      </c>
      <c r="I44" s="118">
        <f t="shared" si="7"/>
        <v>17500</v>
      </c>
      <c r="J44" s="129"/>
      <c r="K44" s="93" t="s">
        <v>71</v>
      </c>
      <c r="L44" s="94">
        <v>10</v>
      </c>
      <c r="M44" s="44">
        <v>770</v>
      </c>
      <c r="N44" s="118">
        <f t="shared" si="8"/>
        <v>7700</v>
      </c>
      <c r="O44" s="129"/>
      <c r="P44" s="93" t="s">
        <v>71</v>
      </c>
      <c r="Q44" s="94">
        <v>4</v>
      </c>
      <c r="R44" s="44">
        <v>696</v>
      </c>
      <c r="S44" s="403">
        <f t="shared" si="9"/>
        <v>2784</v>
      </c>
      <c r="T44" s="402"/>
      <c r="U44" s="402"/>
      <c r="V44" s="402"/>
      <c r="W44" s="402"/>
      <c r="X44" s="402"/>
      <c r="Y44" s="402"/>
      <c r="Z44" s="402"/>
      <c r="AA44" s="402"/>
      <c r="AB44" s="129"/>
      <c r="AC44" s="93" t="s">
        <v>71</v>
      </c>
      <c r="AD44" s="94">
        <v>1</v>
      </c>
      <c r="AE44" s="44">
        <v>9454.5</v>
      </c>
      <c r="AF44" s="225">
        <f t="shared" si="10"/>
        <v>9454.5</v>
      </c>
    </row>
    <row r="45" spans="1:32" s="8" customFormat="1" ht="15" customHeight="1">
      <c r="A45" s="146">
        <v>5</v>
      </c>
      <c r="B45" s="273" t="s">
        <v>120</v>
      </c>
      <c r="C45" s="274"/>
      <c r="D45" s="275"/>
      <c r="E45" s="129"/>
      <c r="F45" s="93" t="s">
        <v>98</v>
      </c>
      <c r="G45" s="94">
        <v>1</v>
      </c>
      <c r="H45" s="44">
        <v>1500</v>
      </c>
      <c r="I45" s="118">
        <f t="shared" si="7"/>
        <v>1500</v>
      </c>
      <c r="J45" s="129"/>
      <c r="K45" s="93" t="s">
        <v>98</v>
      </c>
      <c r="L45" s="94">
        <v>1</v>
      </c>
      <c r="M45" s="44">
        <v>515</v>
      </c>
      <c r="N45" s="118">
        <f t="shared" si="8"/>
        <v>515</v>
      </c>
      <c r="O45" s="129"/>
      <c r="P45" s="93" t="s">
        <v>98</v>
      </c>
      <c r="Q45" s="94">
        <v>1</v>
      </c>
      <c r="R45" s="44">
        <v>3480</v>
      </c>
      <c r="S45" s="403">
        <f t="shared" si="9"/>
        <v>3480</v>
      </c>
      <c r="T45" s="402"/>
      <c r="U45" s="402"/>
      <c r="V45" s="402"/>
      <c r="W45" s="402"/>
      <c r="X45" s="402"/>
      <c r="Y45" s="402"/>
      <c r="Z45" s="402"/>
      <c r="AA45" s="402"/>
      <c r="AB45" s="129"/>
      <c r="AC45" s="93" t="s">
        <v>98</v>
      </c>
      <c r="AD45" s="94">
        <v>0</v>
      </c>
      <c r="AE45" s="44">
        <v>0</v>
      </c>
      <c r="AF45" s="225">
        <f t="shared" si="10"/>
        <v>0</v>
      </c>
    </row>
    <row r="46" spans="1:32" s="8" customFormat="1" ht="15" customHeight="1">
      <c r="A46" s="146">
        <v>6</v>
      </c>
      <c r="B46" s="273" t="s">
        <v>121</v>
      </c>
      <c r="C46" s="274"/>
      <c r="D46" s="275"/>
      <c r="E46" s="129"/>
      <c r="F46" s="93" t="s">
        <v>98</v>
      </c>
      <c r="G46" s="94">
        <v>2</v>
      </c>
      <c r="H46" s="44">
        <v>1500</v>
      </c>
      <c r="I46" s="118">
        <f t="shared" si="7"/>
        <v>3000</v>
      </c>
      <c r="J46" s="129"/>
      <c r="K46" s="93" t="s">
        <v>98</v>
      </c>
      <c r="L46" s="94">
        <v>2</v>
      </c>
      <c r="M46" s="44">
        <v>680</v>
      </c>
      <c r="N46" s="118">
        <f t="shared" si="8"/>
        <v>1360</v>
      </c>
      <c r="O46" s="129"/>
      <c r="P46" s="93" t="s">
        <v>98</v>
      </c>
      <c r="Q46" s="94">
        <v>2</v>
      </c>
      <c r="R46" s="44">
        <v>464</v>
      </c>
      <c r="S46" s="403">
        <f t="shared" si="9"/>
        <v>928</v>
      </c>
      <c r="T46" s="402"/>
      <c r="U46" s="402"/>
      <c r="V46" s="402"/>
      <c r="W46" s="402"/>
      <c r="X46" s="402"/>
      <c r="Y46" s="402"/>
      <c r="Z46" s="402"/>
      <c r="AA46" s="402"/>
      <c r="AB46" s="129"/>
      <c r="AC46" s="93" t="s">
        <v>98</v>
      </c>
      <c r="AD46" s="94">
        <v>0</v>
      </c>
      <c r="AE46" s="44">
        <v>0</v>
      </c>
      <c r="AF46" s="225">
        <f t="shared" si="10"/>
        <v>0</v>
      </c>
    </row>
    <row r="47" spans="1:32" s="8" customFormat="1" ht="15" customHeight="1">
      <c r="A47" s="146">
        <v>7</v>
      </c>
      <c r="B47" s="273" t="s">
        <v>122</v>
      </c>
      <c r="C47" s="274"/>
      <c r="D47" s="275"/>
      <c r="E47" s="129"/>
      <c r="F47" s="93" t="s">
        <v>98</v>
      </c>
      <c r="G47" s="94">
        <f>24*4</f>
        <v>96</v>
      </c>
      <c r="H47" s="44">
        <v>50</v>
      </c>
      <c r="I47" s="118">
        <f t="shared" si="7"/>
        <v>4800</v>
      </c>
      <c r="J47" s="129"/>
      <c r="K47" s="93" t="s">
        <v>98</v>
      </c>
      <c r="L47" s="94">
        <v>44</v>
      </c>
      <c r="M47" s="44">
        <v>32</v>
      </c>
      <c r="N47" s="118">
        <f t="shared" si="8"/>
        <v>1408</v>
      </c>
      <c r="O47" s="129"/>
      <c r="P47" s="93" t="s">
        <v>98</v>
      </c>
      <c r="Q47" s="94">
        <v>228</v>
      </c>
      <c r="R47" s="44">
        <v>13.92</v>
      </c>
      <c r="S47" s="403">
        <f t="shared" si="9"/>
        <v>3173.7599999999998</v>
      </c>
      <c r="T47" s="402"/>
      <c r="U47" s="402"/>
      <c r="V47" s="402"/>
      <c r="W47" s="402"/>
      <c r="X47" s="402"/>
      <c r="Y47" s="402"/>
      <c r="Z47" s="402"/>
      <c r="AA47" s="402"/>
      <c r="AB47" s="129"/>
      <c r="AC47" s="93" t="s">
        <v>98</v>
      </c>
      <c r="AD47" s="94">
        <v>100</v>
      </c>
      <c r="AE47" s="44">
        <v>44</v>
      </c>
      <c r="AF47" s="225">
        <f t="shared" si="10"/>
        <v>4400</v>
      </c>
    </row>
    <row r="48" spans="1:32" s="8" customFormat="1" ht="15" customHeight="1">
      <c r="A48" s="146">
        <v>8</v>
      </c>
      <c r="B48" s="273" t="s">
        <v>123</v>
      </c>
      <c r="C48" s="274"/>
      <c r="D48" s="275"/>
      <c r="E48" s="129"/>
      <c r="F48" s="93" t="s">
        <v>12</v>
      </c>
      <c r="G48" s="94">
        <v>1</v>
      </c>
      <c r="H48" s="44">
        <v>10000</v>
      </c>
      <c r="I48" s="118">
        <f t="shared" si="7"/>
        <v>10000</v>
      </c>
      <c r="J48" s="129"/>
      <c r="K48" s="93" t="s">
        <v>12</v>
      </c>
      <c r="L48" s="94">
        <v>1</v>
      </c>
      <c r="M48" s="44">
        <v>25000</v>
      </c>
      <c r="N48" s="118">
        <f t="shared" si="8"/>
        <v>25000</v>
      </c>
      <c r="O48" s="129"/>
      <c r="P48" s="93" t="s">
        <v>12</v>
      </c>
      <c r="Q48" s="94">
        <v>2</v>
      </c>
      <c r="R48" s="44">
        <v>6264</v>
      </c>
      <c r="S48" s="403">
        <f t="shared" si="9"/>
        <v>12528</v>
      </c>
      <c r="T48" s="402"/>
      <c r="U48" s="402"/>
      <c r="V48" s="402"/>
      <c r="W48" s="402"/>
      <c r="X48" s="402"/>
      <c r="Y48" s="402"/>
      <c r="Z48" s="402"/>
      <c r="AA48" s="402"/>
      <c r="AB48" s="129"/>
      <c r="AC48" s="93" t="s">
        <v>148</v>
      </c>
      <c r="AD48" s="227">
        <v>4.4000000000000004</v>
      </c>
      <c r="AE48" s="44">
        <v>11110</v>
      </c>
      <c r="AF48" s="225">
        <f>AE48*AD48</f>
        <v>48884.000000000007</v>
      </c>
    </row>
    <row r="49" spans="1:32" s="8" customFormat="1" ht="15" customHeight="1">
      <c r="A49" s="146">
        <v>9</v>
      </c>
      <c r="B49" s="273" t="s">
        <v>124</v>
      </c>
      <c r="C49" s="274"/>
      <c r="D49" s="275"/>
      <c r="E49" s="129"/>
      <c r="F49" s="93" t="s">
        <v>12</v>
      </c>
      <c r="G49" s="94">
        <v>1</v>
      </c>
      <c r="H49" s="44">
        <v>15000</v>
      </c>
      <c r="I49" s="118">
        <f t="shared" si="7"/>
        <v>15000</v>
      </c>
      <c r="J49" s="129"/>
      <c r="K49" s="93" t="s">
        <v>12</v>
      </c>
      <c r="L49" s="94">
        <v>1</v>
      </c>
      <c r="M49" s="44">
        <v>30000</v>
      </c>
      <c r="N49" s="118">
        <f t="shared" si="8"/>
        <v>30000</v>
      </c>
      <c r="O49" s="129"/>
      <c r="P49" s="93" t="s">
        <v>12</v>
      </c>
      <c r="Q49" s="94">
        <v>2</v>
      </c>
      <c r="R49" s="44">
        <v>7888</v>
      </c>
      <c r="S49" s="403">
        <f t="shared" si="9"/>
        <v>15776</v>
      </c>
      <c r="T49" s="402"/>
      <c r="U49" s="402"/>
      <c r="V49" s="402"/>
      <c r="W49" s="402"/>
      <c r="X49" s="402"/>
      <c r="Y49" s="402"/>
      <c r="Z49" s="402"/>
      <c r="AA49" s="402"/>
      <c r="AB49" s="129"/>
      <c r="AC49" s="93" t="s">
        <v>148</v>
      </c>
      <c r="AD49" s="227">
        <v>4.4000000000000004</v>
      </c>
      <c r="AE49" s="44">
        <v>4622.75</v>
      </c>
      <c r="AF49" s="225">
        <f>AE49*AD49</f>
        <v>20340.100000000002</v>
      </c>
    </row>
    <row r="50" spans="1:32" s="8" customFormat="1" ht="15" customHeight="1">
      <c r="A50" s="146">
        <v>10</v>
      </c>
      <c r="B50" s="273" t="s">
        <v>151</v>
      </c>
      <c r="C50" s="274"/>
      <c r="D50" s="275"/>
      <c r="E50" s="129"/>
      <c r="F50" s="93"/>
      <c r="G50" s="94"/>
      <c r="H50" s="44"/>
      <c r="I50" s="118"/>
      <c r="J50" s="129"/>
      <c r="K50" s="93"/>
      <c r="L50" s="94"/>
      <c r="M50" s="44"/>
      <c r="N50" s="118"/>
      <c r="O50" s="129"/>
      <c r="P50" s="93"/>
      <c r="Q50" s="94"/>
      <c r="R50" s="44"/>
      <c r="S50" s="403"/>
      <c r="T50" s="402"/>
      <c r="U50" s="402"/>
      <c r="V50" s="402"/>
      <c r="W50" s="402"/>
      <c r="X50" s="402"/>
      <c r="Y50" s="402"/>
      <c r="Z50" s="402"/>
      <c r="AA50" s="402"/>
      <c r="AB50" s="129"/>
      <c r="AC50" s="93" t="s">
        <v>152</v>
      </c>
      <c r="AD50" s="227">
        <v>1</v>
      </c>
      <c r="AE50" s="44">
        <v>4455</v>
      </c>
      <c r="AF50" s="225">
        <f>AD50*AE50</f>
        <v>4455</v>
      </c>
    </row>
    <row r="51" spans="1:32" s="8" customFormat="1" ht="15" customHeight="1">
      <c r="A51" s="146">
        <v>11</v>
      </c>
      <c r="B51" s="273" t="s">
        <v>153</v>
      </c>
      <c r="C51" s="274"/>
      <c r="D51" s="275"/>
      <c r="E51" s="129"/>
      <c r="F51" s="93"/>
      <c r="G51" s="94"/>
      <c r="H51" s="44"/>
      <c r="I51" s="118"/>
      <c r="J51" s="129"/>
      <c r="K51" s="93"/>
      <c r="L51" s="94"/>
      <c r="M51" s="44"/>
      <c r="N51" s="118"/>
      <c r="O51" s="129"/>
      <c r="P51" s="93"/>
      <c r="Q51" s="94"/>
      <c r="R51" s="44"/>
      <c r="S51" s="403"/>
      <c r="T51" s="402"/>
      <c r="U51" s="402"/>
      <c r="V51" s="402"/>
      <c r="W51" s="402"/>
      <c r="X51" s="402"/>
      <c r="Y51" s="402"/>
      <c r="Z51" s="402"/>
      <c r="AA51" s="402"/>
      <c r="AB51" s="129"/>
      <c r="AC51" s="93" t="s">
        <v>152</v>
      </c>
      <c r="AD51" s="227">
        <v>1</v>
      </c>
      <c r="AE51" s="44">
        <v>5995</v>
      </c>
      <c r="AF51" s="225">
        <f>AD51*AE51</f>
        <v>5995</v>
      </c>
    </row>
    <row r="52" spans="1:32" s="8" customFormat="1" ht="15" customHeight="1">
      <c r="A52" s="147"/>
      <c r="B52" s="330" t="s">
        <v>47</v>
      </c>
      <c r="C52" s="331"/>
      <c r="D52" s="332"/>
      <c r="E52" s="129"/>
      <c r="F52" s="93"/>
      <c r="G52" s="94"/>
      <c r="H52" s="123"/>
      <c r="I52" s="119">
        <f>SUM(I41:I49)</f>
        <v>107600</v>
      </c>
      <c r="J52" s="129"/>
      <c r="K52" s="93"/>
      <c r="L52" s="94"/>
      <c r="M52" s="123"/>
      <c r="N52" s="119">
        <f>SUM(N41:N49)</f>
        <v>186418</v>
      </c>
      <c r="O52" s="129"/>
      <c r="P52" s="93"/>
      <c r="Q52" s="94"/>
      <c r="R52" s="123"/>
      <c r="S52" s="404">
        <f>SUM(S41:S49)</f>
        <v>214873.76</v>
      </c>
      <c r="T52" s="402"/>
      <c r="U52" s="402"/>
      <c r="V52" s="402"/>
      <c r="W52" s="402"/>
      <c r="X52" s="402"/>
      <c r="Y52" s="402"/>
      <c r="Z52" s="402"/>
      <c r="AA52" s="402"/>
      <c r="AB52" s="129"/>
      <c r="AC52" s="93"/>
      <c r="AD52" s="94"/>
      <c r="AE52" s="123"/>
      <c r="AF52" s="119">
        <f>SUM(AF41:AF51)</f>
        <v>345993.6</v>
      </c>
    </row>
    <row r="53" spans="1:32" s="8" customFormat="1" ht="15" customHeight="1">
      <c r="A53" s="147"/>
      <c r="B53" s="182"/>
      <c r="C53" s="183"/>
      <c r="D53" s="184"/>
      <c r="E53" s="129"/>
      <c r="F53" s="93"/>
      <c r="G53" s="94"/>
      <c r="H53" s="123"/>
      <c r="I53" s="119"/>
      <c r="J53" s="129"/>
      <c r="K53" s="93"/>
      <c r="L53" s="94"/>
      <c r="M53" s="123"/>
      <c r="N53" s="119"/>
      <c r="O53" s="129"/>
      <c r="P53" s="93"/>
      <c r="Q53" s="94"/>
      <c r="R53" s="123"/>
      <c r="S53" s="404"/>
      <c r="T53" s="402"/>
      <c r="U53" s="402"/>
      <c r="V53" s="402"/>
      <c r="W53" s="402"/>
      <c r="X53" s="402"/>
      <c r="Y53" s="402"/>
      <c r="Z53" s="402"/>
      <c r="AA53" s="402"/>
      <c r="AB53" s="129"/>
      <c r="AC53" s="93"/>
      <c r="AD53" s="94"/>
      <c r="AE53" s="123"/>
      <c r="AF53" s="119"/>
    </row>
    <row r="54" spans="1:32" s="8" customFormat="1" ht="15" customHeight="1">
      <c r="A54" s="148" t="s">
        <v>102</v>
      </c>
      <c r="B54" s="276" t="s">
        <v>116</v>
      </c>
      <c r="C54" s="317"/>
      <c r="D54" s="318"/>
      <c r="E54" s="129"/>
      <c r="F54" s="93"/>
      <c r="G54" s="94"/>
      <c r="H54" s="123"/>
      <c r="I54" s="118"/>
      <c r="J54" s="129"/>
      <c r="K54" s="93"/>
      <c r="L54" s="94"/>
      <c r="M54" s="123"/>
      <c r="N54" s="118"/>
      <c r="O54" s="129"/>
      <c r="P54" s="93"/>
      <c r="Q54" s="94"/>
      <c r="R54" s="123"/>
      <c r="S54" s="403"/>
      <c r="T54" s="402"/>
      <c r="U54" s="402"/>
      <c r="V54" s="402"/>
      <c r="W54" s="402"/>
      <c r="X54" s="402"/>
      <c r="Y54" s="402"/>
      <c r="Z54" s="402"/>
      <c r="AA54" s="402"/>
      <c r="AB54" s="129"/>
      <c r="AC54" s="93"/>
      <c r="AD54" s="94"/>
      <c r="AE54" s="123"/>
      <c r="AF54" s="118"/>
    </row>
    <row r="55" spans="1:32" s="8" customFormat="1" ht="15" customHeight="1">
      <c r="A55" s="146">
        <v>1</v>
      </c>
      <c r="B55" s="273" t="s">
        <v>125</v>
      </c>
      <c r="C55" s="274"/>
      <c r="D55" s="275"/>
      <c r="E55" s="129"/>
      <c r="F55" s="93" t="s">
        <v>98</v>
      </c>
      <c r="G55" s="94">
        <v>8</v>
      </c>
      <c r="H55" s="44">
        <v>1000</v>
      </c>
      <c r="I55" s="118">
        <f t="shared" ref="I55:I61" si="11">H55*G55</f>
        <v>8000</v>
      </c>
      <c r="J55" s="129"/>
      <c r="K55" s="93" t="s">
        <v>98</v>
      </c>
      <c r="L55" s="94">
        <v>8</v>
      </c>
      <c r="M55" s="44">
        <v>660</v>
      </c>
      <c r="N55" s="118">
        <f t="shared" ref="N55:N63" si="12">M55*L55</f>
        <v>5280</v>
      </c>
      <c r="O55" s="129"/>
      <c r="P55" s="93" t="s">
        <v>98</v>
      </c>
      <c r="Q55" s="94">
        <v>8</v>
      </c>
      <c r="R55" s="44">
        <v>1136.8</v>
      </c>
      <c r="S55" s="403">
        <f t="shared" ref="S55:S63" si="13">R55*Q55</f>
        <v>9094.4</v>
      </c>
      <c r="T55" s="402"/>
      <c r="U55" s="402"/>
      <c r="V55" s="402"/>
      <c r="W55" s="402"/>
      <c r="X55" s="402"/>
      <c r="Y55" s="402"/>
      <c r="Z55" s="402"/>
      <c r="AA55" s="402"/>
      <c r="AB55" s="129"/>
      <c r="AC55" s="93" t="s">
        <v>98</v>
      </c>
      <c r="AD55" s="94">
        <v>8</v>
      </c>
      <c r="AE55" s="44">
        <v>2475</v>
      </c>
      <c r="AF55" s="228">
        <f t="shared" ref="AF55:AF62" si="14">AE55*AD55</f>
        <v>19800</v>
      </c>
    </row>
    <row r="56" spans="1:32" s="8" customFormat="1" ht="15" customHeight="1">
      <c r="A56" s="146">
        <v>2</v>
      </c>
      <c r="B56" s="273" t="s">
        <v>118</v>
      </c>
      <c r="C56" s="274"/>
      <c r="D56" s="275"/>
      <c r="E56" s="129"/>
      <c r="F56" s="93" t="s">
        <v>71</v>
      </c>
      <c r="G56" s="94">
        <v>6</v>
      </c>
      <c r="H56" s="44">
        <v>5000</v>
      </c>
      <c r="I56" s="118">
        <f t="shared" si="11"/>
        <v>30000</v>
      </c>
      <c r="J56" s="129"/>
      <c r="K56" s="93" t="s">
        <v>71</v>
      </c>
      <c r="L56" s="94">
        <v>6</v>
      </c>
      <c r="M56" s="44">
        <v>2815</v>
      </c>
      <c r="N56" s="118">
        <f t="shared" si="12"/>
        <v>16890</v>
      </c>
      <c r="O56" s="129"/>
      <c r="P56" s="93" t="s">
        <v>71</v>
      </c>
      <c r="Q56" s="94">
        <v>6</v>
      </c>
      <c r="R56" s="44">
        <v>1566</v>
      </c>
      <c r="S56" s="403">
        <f t="shared" si="13"/>
        <v>9396</v>
      </c>
      <c r="T56" s="402"/>
      <c r="U56" s="402"/>
      <c r="V56" s="402"/>
      <c r="W56" s="402"/>
      <c r="X56" s="402"/>
      <c r="Y56" s="402"/>
      <c r="Z56" s="402"/>
      <c r="AA56" s="402"/>
      <c r="AB56" s="129"/>
      <c r="AC56" s="93" t="s">
        <v>71</v>
      </c>
      <c r="AD56" s="94">
        <v>6</v>
      </c>
      <c r="AE56" s="44">
        <v>8715</v>
      </c>
      <c r="AF56" s="228">
        <f t="shared" si="14"/>
        <v>52290</v>
      </c>
    </row>
    <row r="57" spans="1:32" s="8" customFormat="1" ht="15" customHeight="1">
      <c r="A57" s="146">
        <v>3</v>
      </c>
      <c r="B57" s="273" t="s">
        <v>119</v>
      </c>
      <c r="C57" s="274"/>
      <c r="D57" s="275"/>
      <c r="E57" s="129"/>
      <c r="F57" s="93" t="s">
        <v>71</v>
      </c>
      <c r="G57" s="94">
        <v>5</v>
      </c>
      <c r="H57" s="44">
        <v>6500</v>
      </c>
      <c r="I57" s="118">
        <f t="shared" si="11"/>
        <v>32500</v>
      </c>
      <c r="J57" s="129"/>
      <c r="K57" s="93" t="s">
        <v>71</v>
      </c>
      <c r="L57" s="94">
        <v>12</v>
      </c>
      <c r="M57" s="44">
        <v>10240</v>
      </c>
      <c r="N57" s="118">
        <f t="shared" si="12"/>
        <v>122880</v>
      </c>
      <c r="O57" s="129"/>
      <c r="P57" s="93" t="s">
        <v>71</v>
      </c>
      <c r="Q57" s="94">
        <v>4</v>
      </c>
      <c r="R57" s="44">
        <v>41006</v>
      </c>
      <c r="S57" s="403">
        <f t="shared" si="13"/>
        <v>164024</v>
      </c>
      <c r="T57" s="402"/>
      <c r="U57" s="402"/>
      <c r="V57" s="402"/>
      <c r="W57" s="402"/>
      <c r="X57" s="402"/>
      <c r="Y57" s="402"/>
      <c r="Z57" s="402"/>
      <c r="AA57" s="402"/>
      <c r="AB57" s="129"/>
      <c r="AC57" s="93" t="s">
        <v>71</v>
      </c>
      <c r="AD57" s="94">
        <v>5</v>
      </c>
      <c r="AE57" s="44">
        <v>48510</v>
      </c>
      <c r="AF57" s="229">
        <f t="shared" si="14"/>
        <v>242550</v>
      </c>
    </row>
    <row r="58" spans="1:32" s="8" customFormat="1" ht="15" customHeight="1">
      <c r="A58" s="146">
        <v>4</v>
      </c>
      <c r="B58" s="273" t="s">
        <v>149</v>
      </c>
      <c r="C58" s="274"/>
      <c r="D58" s="275"/>
      <c r="E58" s="129"/>
      <c r="F58" s="93" t="s">
        <v>71</v>
      </c>
      <c r="G58" s="94">
        <v>6</v>
      </c>
      <c r="H58" s="44">
        <v>3500</v>
      </c>
      <c r="I58" s="118">
        <f t="shared" si="11"/>
        <v>21000</v>
      </c>
      <c r="J58" s="129"/>
      <c r="K58" s="93" t="s">
        <v>71</v>
      </c>
      <c r="L58" s="94">
        <v>14</v>
      </c>
      <c r="M58" s="44">
        <v>770</v>
      </c>
      <c r="N58" s="118">
        <f t="shared" si="12"/>
        <v>10780</v>
      </c>
      <c r="O58" s="129"/>
      <c r="P58" s="93" t="s">
        <v>71</v>
      </c>
      <c r="Q58" s="94">
        <v>6</v>
      </c>
      <c r="R58" s="44">
        <v>696</v>
      </c>
      <c r="S58" s="403">
        <f t="shared" si="13"/>
        <v>4176</v>
      </c>
      <c r="T58" s="402"/>
      <c r="U58" s="402"/>
      <c r="V58" s="402"/>
      <c r="W58" s="402"/>
      <c r="X58" s="402"/>
      <c r="Y58" s="402"/>
      <c r="Z58" s="402"/>
      <c r="AA58" s="402"/>
      <c r="AB58" s="129"/>
      <c r="AC58" s="93" t="s">
        <v>71</v>
      </c>
      <c r="AD58" s="94">
        <v>1</v>
      </c>
      <c r="AE58" s="44">
        <v>9454.5</v>
      </c>
      <c r="AF58" s="228">
        <f t="shared" si="14"/>
        <v>9454.5</v>
      </c>
    </row>
    <row r="59" spans="1:32" s="8" customFormat="1" ht="15" customHeight="1">
      <c r="A59" s="146">
        <v>5</v>
      </c>
      <c r="B59" s="273" t="s">
        <v>120</v>
      </c>
      <c r="C59" s="274"/>
      <c r="D59" s="275"/>
      <c r="E59" s="129"/>
      <c r="F59" s="93" t="s">
        <v>98</v>
      </c>
      <c r="G59" s="94">
        <v>1</v>
      </c>
      <c r="H59" s="44">
        <v>1500</v>
      </c>
      <c r="I59" s="118">
        <f t="shared" si="11"/>
        <v>1500</v>
      </c>
      <c r="J59" s="129"/>
      <c r="K59" s="93" t="s">
        <v>98</v>
      </c>
      <c r="L59" s="94">
        <v>1</v>
      </c>
      <c r="M59" s="44">
        <v>515</v>
      </c>
      <c r="N59" s="118">
        <f t="shared" si="12"/>
        <v>515</v>
      </c>
      <c r="O59" s="129"/>
      <c r="P59" s="93" t="s">
        <v>98</v>
      </c>
      <c r="Q59" s="94">
        <v>1</v>
      </c>
      <c r="R59" s="44">
        <v>3480</v>
      </c>
      <c r="S59" s="403">
        <f t="shared" si="13"/>
        <v>3480</v>
      </c>
      <c r="T59" s="402"/>
      <c r="U59" s="402"/>
      <c r="V59" s="402"/>
      <c r="W59" s="402"/>
      <c r="X59" s="402"/>
      <c r="Y59" s="402"/>
      <c r="Z59" s="402"/>
      <c r="AA59" s="402"/>
      <c r="AB59" s="129"/>
      <c r="AC59" s="93" t="s">
        <v>98</v>
      </c>
      <c r="AD59" s="94">
        <v>0</v>
      </c>
      <c r="AE59" s="44">
        <v>0</v>
      </c>
      <c r="AF59" s="225">
        <f t="shared" si="14"/>
        <v>0</v>
      </c>
    </row>
    <row r="60" spans="1:32" s="8" customFormat="1" ht="15" customHeight="1">
      <c r="A60" s="146">
        <v>6</v>
      </c>
      <c r="B60" s="273" t="s">
        <v>121</v>
      </c>
      <c r="C60" s="274"/>
      <c r="D60" s="275"/>
      <c r="E60" s="129"/>
      <c r="F60" s="93" t="s">
        <v>98</v>
      </c>
      <c r="G60" s="94">
        <v>2</v>
      </c>
      <c r="H60" s="44">
        <v>1500</v>
      </c>
      <c r="I60" s="118">
        <f t="shared" si="11"/>
        <v>3000</v>
      </c>
      <c r="J60" s="129"/>
      <c r="K60" s="93" t="s">
        <v>98</v>
      </c>
      <c r="L60" s="94">
        <v>2</v>
      </c>
      <c r="M60" s="44">
        <v>680</v>
      </c>
      <c r="N60" s="118">
        <f t="shared" si="12"/>
        <v>1360</v>
      </c>
      <c r="O60" s="129"/>
      <c r="P60" s="93" t="s">
        <v>98</v>
      </c>
      <c r="Q60" s="94">
        <v>2</v>
      </c>
      <c r="R60" s="44">
        <v>464</v>
      </c>
      <c r="S60" s="403">
        <f t="shared" si="13"/>
        <v>928</v>
      </c>
      <c r="T60" s="402"/>
      <c r="U60" s="402"/>
      <c r="V60" s="402"/>
      <c r="W60" s="402"/>
      <c r="X60" s="402"/>
      <c r="Y60" s="402"/>
      <c r="Z60" s="402"/>
      <c r="AA60" s="402"/>
      <c r="AB60" s="129"/>
      <c r="AC60" s="93" t="s">
        <v>98</v>
      </c>
      <c r="AD60" s="94">
        <v>0</v>
      </c>
      <c r="AE60" s="44">
        <v>0</v>
      </c>
      <c r="AF60" s="225">
        <f t="shared" si="14"/>
        <v>0</v>
      </c>
    </row>
    <row r="61" spans="1:32" s="8" customFormat="1" ht="15" customHeight="1">
      <c r="A61" s="146">
        <v>7</v>
      </c>
      <c r="B61" s="273" t="s">
        <v>122</v>
      </c>
      <c r="C61" s="274"/>
      <c r="D61" s="275"/>
      <c r="E61" s="129"/>
      <c r="F61" s="93" t="s">
        <v>98</v>
      </c>
      <c r="G61" s="94">
        <f>22*6</f>
        <v>132</v>
      </c>
      <c r="H61" s="44">
        <v>50</v>
      </c>
      <c r="I61" s="118">
        <f t="shared" si="11"/>
        <v>6600</v>
      </c>
      <c r="J61" s="129"/>
      <c r="K61" s="93" t="s">
        <v>98</v>
      </c>
      <c r="L61" s="94">
        <f>22*6</f>
        <v>132</v>
      </c>
      <c r="M61" s="44">
        <v>32</v>
      </c>
      <c r="N61" s="118">
        <f t="shared" si="12"/>
        <v>4224</v>
      </c>
      <c r="O61" s="129"/>
      <c r="P61" s="93" t="s">
        <v>98</v>
      </c>
      <c r="Q61" s="94">
        <v>354</v>
      </c>
      <c r="R61" s="44">
        <v>13.92</v>
      </c>
      <c r="S61" s="403">
        <f t="shared" si="13"/>
        <v>4927.68</v>
      </c>
      <c r="T61" s="402"/>
      <c r="U61" s="402"/>
      <c r="V61" s="402"/>
      <c r="W61" s="402"/>
      <c r="X61" s="402"/>
      <c r="Y61" s="402"/>
      <c r="Z61" s="402"/>
      <c r="AA61" s="402"/>
      <c r="AB61" s="129"/>
      <c r="AC61" s="93" t="s">
        <v>98</v>
      </c>
      <c r="AD61" s="94">
        <v>140</v>
      </c>
      <c r="AE61" s="44">
        <v>44</v>
      </c>
      <c r="AF61" s="228">
        <f t="shared" si="14"/>
        <v>6160</v>
      </c>
    </row>
    <row r="62" spans="1:32" s="8" customFormat="1" ht="15" customHeight="1">
      <c r="A62" s="146">
        <v>8</v>
      </c>
      <c r="B62" s="273" t="s">
        <v>123</v>
      </c>
      <c r="C62" s="274"/>
      <c r="D62" s="275"/>
      <c r="E62" s="129"/>
      <c r="F62" s="93" t="s">
        <v>12</v>
      </c>
      <c r="G62" s="94">
        <v>1</v>
      </c>
      <c r="H62" s="44">
        <v>10000</v>
      </c>
      <c r="I62" s="118">
        <f t="shared" ref="I62:I63" si="15">H62*G62</f>
        <v>10000</v>
      </c>
      <c r="J62" s="129"/>
      <c r="K62" s="93" t="s">
        <v>12</v>
      </c>
      <c r="L62" s="94">
        <v>1</v>
      </c>
      <c r="M62" s="44">
        <v>25000</v>
      </c>
      <c r="N62" s="118">
        <f t="shared" si="12"/>
        <v>25000</v>
      </c>
      <c r="O62" s="129"/>
      <c r="P62" s="93" t="s">
        <v>12</v>
      </c>
      <c r="Q62" s="94">
        <v>3</v>
      </c>
      <c r="R62" s="44">
        <v>6264</v>
      </c>
      <c r="S62" s="403">
        <f t="shared" si="13"/>
        <v>18792</v>
      </c>
      <c r="T62" s="402"/>
      <c r="U62" s="402"/>
      <c r="V62" s="402"/>
      <c r="W62" s="402"/>
      <c r="X62" s="402"/>
      <c r="Y62" s="402"/>
      <c r="Z62" s="402"/>
      <c r="AA62" s="402"/>
      <c r="AB62" s="129"/>
      <c r="AC62" s="93" t="s">
        <v>150</v>
      </c>
      <c r="AD62" s="227">
        <v>5.3</v>
      </c>
      <c r="AE62" s="44">
        <v>11063.51</v>
      </c>
      <c r="AF62" s="228">
        <f t="shared" si="14"/>
        <v>58636.603000000003</v>
      </c>
    </row>
    <row r="63" spans="1:32" s="8" customFormat="1" ht="15" customHeight="1">
      <c r="A63" s="146">
        <v>9</v>
      </c>
      <c r="B63" s="273" t="s">
        <v>124</v>
      </c>
      <c r="C63" s="274"/>
      <c r="D63" s="275"/>
      <c r="E63" s="129"/>
      <c r="F63" s="93" t="s">
        <v>12</v>
      </c>
      <c r="G63" s="94">
        <v>1</v>
      </c>
      <c r="H63" s="44">
        <v>15000</v>
      </c>
      <c r="I63" s="118">
        <f t="shared" si="15"/>
        <v>15000</v>
      </c>
      <c r="J63" s="129"/>
      <c r="K63" s="93" t="s">
        <v>12</v>
      </c>
      <c r="L63" s="94">
        <v>1</v>
      </c>
      <c r="M63" s="44">
        <v>35000</v>
      </c>
      <c r="N63" s="118">
        <f t="shared" si="12"/>
        <v>35000</v>
      </c>
      <c r="O63" s="129"/>
      <c r="P63" s="93" t="s">
        <v>12</v>
      </c>
      <c r="Q63" s="94">
        <v>3</v>
      </c>
      <c r="R63" s="44">
        <v>7888</v>
      </c>
      <c r="S63" s="403">
        <f t="shared" si="13"/>
        <v>23664</v>
      </c>
      <c r="T63" s="402"/>
      <c r="U63" s="402"/>
      <c r="V63" s="402"/>
      <c r="W63" s="402"/>
      <c r="X63" s="402"/>
      <c r="Y63" s="402"/>
      <c r="Z63" s="402"/>
      <c r="AA63" s="402"/>
      <c r="AB63" s="129"/>
      <c r="AC63" s="93" t="s">
        <v>150</v>
      </c>
      <c r="AD63" s="227">
        <v>5.3</v>
      </c>
      <c r="AE63" s="44">
        <v>4351.43</v>
      </c>
      <c r="AF63" s="228">
        <v>23062.6</v>
      </c>
    </row>
    <row r="64" spans="1:32" s="8" customFormat="1" ht="15" customHeight="1">
      <c r="A64" s="146">
        <v>10</v>
      </c>
      <c r="B64" s="273" t="s">
        <v>151</v>
      </c>
      <c r="C64" s="274"/>
      <c r="D64" s="275"/>
      <c r="E64" s="129"/>
      <c r="F64" s="93"/>
      <c r="G64" s="94"/>
      <c r="H64" s="44"/>
      <c r="I64" s="118"/>
      <c r="J64" s="129"/>
      <c r="K64" s="93"/>
      <c r="L64" s="94"/>
      <c r="M64" s="44"/>
      <c r="N64" s="118"/>
      <c r="O64" s="129"/>
      <c r="P64" s="93"/>
      <c r="Q64" s="94"/>
      <c r="R64" s="44"/>
      <c r="S64" s="403"/>
      <c r="T64" s="402"/>
      <c r="U64" s="402"/>
      <c r="V64" s="402"/>
      <c r="W64" s="402"/>
      <c r="X64" s="402"/>
      <c r="Y64" s="402"/>
      <c r="Z64" s="402"/>
      <c r="AA64" s="402"/>
      <c r="AB64" s="129"/>
      <c r="AC64" s="93" t="s">
        <v>152</v>
      </c>
      <c r="AD64" s="227">
        <v>1</v>
      </c>
      <c r="AE64" s="44">
        <v>4455</v>
      </c>
      <c r="AF64" s="228">
        <f>AD64*AE64</f>
        <v>4455</v>
      </c>
    </row>
    <row r="65" spans="1:32" s="8" customFormat="1" ht="15" customHeight="1">
      <c r="A65" s="146">
        <v>11</v>
      </c>
      <c r="B65" s="273" t="s">
        <v>153</v>
      </c>
      <c r="C65" s="274"/>
      <c r="D65" s="275"/>
      <c r="E65" s="129"/>
      <c r="F65" s="93"/>
      <c r="G65" s="94"/>
      <c r="H65" s="44"/>
      <c r="I65" s="118"/>
      <c r="J65" s="129"/>
      <c r="K65" s="93"/>
      <c r="L65" s="94"/>
      <c r="M65" s="44"/>
      <c r="N65" s="118"/>
      <c r="O65" s="129"/>
      <c r="P65" s="93"/>
      <c r="Q65" s="94"/>
      <c r="R65" s="44"/>
      <c r="S65" s="403"/>
      <c r="T65" s="402"/>
      <c r="U65" s="402"/>
      <c r="V65" s="402"/>
      <c r="W65" s="402"/>
      <c r="X65" s="402"/>
      <c r="Y65" s="402"/>
      <c r="Z65" s="402"/>
      <c r="AA65" s="402"/>
      <c r="AB65" s="129"/>
      <c r="AC65" s="93" t="s">
        <v>152</v>
      </c>
      <c r="AD65" s="227">
        <v>1</v>
      </c>
      <c r="AE65" s="44">
        <v>5995</v>
      </c>
      <c r="AF65" s="228">
        <f>AD65*AE65</f>
        <v>5995</v>
      </c>
    </row>
    <row r="66" spans="1:32" s="8" customFormat="1" ht="15" customHeight="1">
      <c r="A66" s="146"/>
      <c r="B66" s="330" t="s">
        <v>47</v>
      </c>
      <c r="C66" s="331"/>
      <c r="D66" s="332"/>
      <c r="E66" s="129"/>
      <c r="F66" s="93"/>
      <c r="G66" s="94"/>
      <c r="H66" s="123"/>
      <c r="I66" s="119">
        <f>SUM(I55:I63)</f>
        <v>127600</v>
      </c>
      <c r="J66" s="129"/>
      <c r="K66" s="93"/>
      <c r="L66" s="94"/>
      <c r="M66" s="123"/>
      <c r="N66" s="119">
        <f>SUM(N55:N63)</f>
        <v>221929</v>
      </c>
      <c r="O66" s="129"/>
      <c r="P66" s="93"/>
      <c r="Q66" s="94"/>
      <c r="R66" s="123"/>
      <c r="S66" s="404">
        <f>SUM(S55:S63)</f>
        <v>238482.08</v>
      </c>
      <c r="T66" s="402"/>
      <c r="U66" s="402"/>
      <c r="V66" s="402"/>
      <c r="W66" s="402"/>
      <c r="X66" s="402"/>
      <c r="Y66" s="402"/>
      <c r="Z66" s="402"/>
      <c r="AA66" s="402"/>
      <c r="AB66" s="129"/>
      <c r="AC66" s="93"/>
      <c r="AD66" s="94"/>
      <c r="AE66" s="123"/>
      <c r="AF66" s="119">
        <f>SUM(AF55:AF65)</f>
        <v>422403.70299999998</v>
      </c>
    </row>
    <row r="67" spans="1:32" s="8" customFormat="1" ht="15" customHeight="1">
      <c r="A67" s="147"/>
      <c r="B67" s="172"/>
      <c r="C67" s="173"/>
      <c r="D67" s="174"/>
      <c r="E67" s="129"/>
      <c r="F67" s="93"/>
      <c r="G67" s="94"/>
      <c r="H67" s="123"/>
      <c r="I67" s="118"/>
      <c r="J67" s="129"/>
      <c r="K67" s="93"/>
      <c r="L67" s="94"/>
      <c r="M67" s="123"/>
      <c r="N67" s="118"/>
      <c r="O67" s="129"/>
      <c r="P67" s="93"/>
      <c r="Q67" s="94"/>
      <c r="R67" s="123"/>
      <c r="S67" s="403"/>
      <c r="T67" s="402"/>
      <c r="U67" s="402"/>
      <c r="V67" s="402"/>
      <c r="W67" s="402"/>
      <c r="X67" s="402"/>
      <c r="Y67" s="402"/>
      <c r="Z67" s="402"/>
      <c r="AA67" s="402"/>
      <c r="AB67" s="129"/>
      <c r="AC67" s="93"/>
      <c r="AD67" s="94"/>
      <c r="AE67" s="123"/>
      <c r="AF67" s="118"/>
    </row>
    <row r="68" spans="1:32" s="8" customFormat="1" ht="15" customHeight="1">
      <c r="A68" s="149" t="s">
        <v>64</v>
      </c>
      <c r="B68" s="297" t="s">
        <v>111</v>
      </c>
      <c r="C68" s="237"/>
      <c r="D68" s="238"/>
      <c r="E68" s="130"/>
      <c r="F68" s="95"/>
      <c r="G68" s="96"/>
      <c r="H68" s="112"/>
      <c r="I68" s="109"/>
      <c r="J68" s="130"/>
      <c r="K68" s="95"/>
      <c r="L68" s="96"/>
      <c r="M68" s="112"/>
      <c r="N68" s="109"/>
      <c r="O68" s="130"/>
      <c r="P68" s="95"/>
      <c r="Q68" s="96"/>
      <c r="R68" s="112"/>
      <c r="S68" s="196"/>
      <c r="T68" s="402"/>
      <c r="U68" s="402"/>
      <c r="V68" s="402"/>
      <c r="W68" s="402"/>
      <c r="X68" s="402"/>
      <c r="Y68" s="402"/>
      <c r="Z68" s="402"/>
      <c r="AA68" s="402"/>
      <c r="AB68" s="130"/>
      <c r="AC68" s="95"/>
      <c r="AD68" s="96"/>
      <c r="AE68" s="112"/>
      <c r="AF68" s="109"/>
    </row>
    <row r="69" spans="1:32" s="8" customFormat="1" ht="15" customHeight="1">
      <c r="A69" s="146">
        <v>1</v>
      </c>
      <c r="B69" s="245" t="s">
        <v>48</v>
      </c>
      <c r="C69" s="237"/>
      <c r="D69" s="238"/>
      <c r="E69" s="131"/>
      <c r="F69" s="97" t="s">
        <v>43</v>
      </c>
      <c r="G69" s="98">
        <v>100</v>
      </c>
      <c r="H69" s="113">
        <v>95</v>
      </c>
      <c r="I69" s="109">
        <f t="shared" ref="I69:I73" si="16">G69*H69</f>
        <v>9500</v>
      </c>
      <c r="J69" s="131"/>
      <c r="K69" s="97" t="s">
        <v>43</v>
      </c>
      <c r="L69" s="98">
        <v>150</v>
      </c>
      <c r="M69" s="113">
        <v>150</v>
      </c>
      <c r="N69" s="109">
        <f t="shared" ref="N69:N78" si="17">L69*M69</f>
        <v>22500</v>
      </c>
      <c r="O69" s="131"/>
      <c r="P69" s="97" t="s">
        <v>43</v>
      </c>
      <c r="Q69" s="98">
        <v>60</v>
      </c>
      <c r="R69" s="113">
        <v>52.2</v>
      </c>
      <c r="S69" s="196">
        <f t="shared" ref="S69:S78" si="18">Q69*R69</f>
        <v>3132</v>
      </c>
      <c r="T69" s="402"/>
      <c r="U69" s="402"/>
      <c r="V69" s="402"/>
      <c r="W69" s="402"/>
      <c r="X69" s="402"/>
      <c r="Y69" s="402"/>
      <c r="Z69" s="402"/>
      <c r="AA69" s="402"/>
      <c r="AB69" s="131"/>
      <c r="AC69" s="97" t="s">
        <v>43</v>
      </c>
      <c r="AD69" s="98">
        <v>50</v>
      </c>
      <c r="AE69" s="113">
        <v>107.8</v>
      </c>
      <c r="AF69" s="225">
        <f t="shared" ref="AF69:AF83" si="19">AD69*AE69</f>
        <v>5390</v>
      </c>
    </row>
    <row r="70" spans="1:32" s="8" customFormat="1" ht="15" customHeight="1">
      <c r="A70" s="146">
        <v>2</v>
      </c>
      <c r="B70" s="245" t="s">
        <v>49</v>
      </c>
      <c r="C70" s="237"/>
      <c r="D70" s="238"/>
      <c r="E70" s="131"/>
      <c r="F70" s="97" t="s">
        <v>43</v>
      </c>
      <c r="G70" s="98">
        <v>10</v>
      </c>
      <c r="H70" s="113">
        <v>95</v>
      </c>
      <c r="I70" s="109">
        <f t="shared" si="16"/>
        <v>950</v>
      </c>
      <c r="J70" s="131"/>
      <c r="K70" s="97" t="s">
        <v>43</v>
      </c>
      <c r="L70" s="98">
        <v>30</v>
      </c>
      <c r="M70" s="113">
        <v>150</v>
      </c>
      <c r="N70" s="109">
        <f t="shared" si="17"/>
        <v>4500</v>
      </c>
      <c r="O70" s="131"/>
      <c r="P70" s="97" t="s">
        <v>43</v>
      </c>
      <c r="Q70" s="98">
        <v>8</v>
      </c>
      <c r="R70" s="113">
        <v>52.2</v>
      </c>
      <c r="S70" s="196">
        <f t="shared" si="18"/>
        <v>417.6</v>
      </c>
      <c r="T70" s="402"/>
      <c r="U70" s="402"/>
      <c r="V70" s="402"/>
      <c r="W70" s="402"/>
      <c r="X70" s="402"/>
      <c r="Y70" s="402"/>
      <c r="Z70" s="402"/>
      <c r="AA70" s="402"/>
      <c r="AB70" s="131"/>
      <c r="AC70" s="97" t="s">
        <v>43</v>
      </c>
      <c r="AD70" s="98">
        <v>8</v>
      </c>
      <c r="AE70" s="113">
        <v>159.5</v>
      </c>
      <c r="AF70" s="225">
        <f t="shared" si="19"/>
        <v>1276</v>
      </c>
    </row>
    <row r="71" spans="1:32" s="8" customFormat="1" ht="15" customHeight="1">
      <c r="A71" s="146">
        <v>3</v>
      </c>
      <c r="B71" s="245" t="s">
        <v>73</v>
      </c>
      <c r="C71" s="237"/>
      <c r="D71" s="238"/>
      <c r="E71" s="131"/>
      <c r="F71" s="97" t="s">
        <v>43</v>
      </c>
      <c r="G71" s="98">
        <v>5</v>
      </c>
      <c r="H71" s="113">
        <v>150</v>
      </c>
      <c r="I71" s="109">
        <f t="shared" si="16"/>
        <v>750</v>
      </c>
      <c r="J71" s="131"/>
      <c r="K71" s="97" t="s">
        <v>43</v>
      </c>
      <c r="L71" s="98">
        <v>10</v>
      </c>
      <c r="M71" s="113">
        <v>300</v>
      </c>
      <c r="N71" s="109">
        <f t="shared" si="17"/>
        <v>3000</v>
      </c>
      <c r="O71" s="131"/>
      <c r="P71" s="97" t="s">
        <v>43</v>
      </c>
      <c r="Q71" s="98">
        <v>8</v>
      </c>
      <c r="R71" s="113">
        <v>116</v>
      </c>
      <c r="S71" s="196">
        <f t="shared" si="18"/>
        <v>928</v>
      </c>
      <c r="T71" s="402"/>
      <c r="U71" s="402"/>
      <c r="V71" s="402"/>
      <c r="W71" s="402"/>
      <c r="X71" s="402"/>
      <c r="Y71" s="402"/>
      <c r="Z71" s="402"/>
      <c r="AA71" s="402"/>
      <c r="AB71" s="131"/>
      <c r="AC71" s="97" t="s">
        <v>43</v>
      </c>
      <c r="AD71" s="98">
        <v>10</v>
      </c>
      <c r="AE71" s="113">
        <v>165</v>
      </c>
      <c r="AF71" s="225">
        <f t="shared" si="19"/>
        <v>1650</v>
      </c>
    </row>
    <row r="72" spans="1:32" s="8" customFormat="1" ht="15" customHeight="1">
      <c r="A72" s="146">
        <v>4</v>
      </c>
      <c r="B72" s="245" t="s">
        <v>85</v>
      </c>
      <c r="C72" s="237"/>
      <c r="D72" s="238"/>
      <c r="E72" s="131"/>
      <c r="F72" s="99" t="s">
        <v>42</v>
      </c>
      <c r="G72" s="100">
        <v>10</v>
      </c>
      <c r="H72" s="108">
        <v>720</v>
      </c>
      <c r="I72" s="109">
        <f t="shared" si="16"/>
        <v>7200</v>
      </c>
      <c r="J72" s="131"/>
      <c r="K72" s="99" t="s">
        <v>42</v>
      </c>
      <c r="L72" s="100">
        <v>35</v>
      </c>
      <c r="M72" s="108">
        <v>1000</v>
      </c>
      <c r="N72" s="109">
        <f t="shared" si="17"/>
        <v>35000</v>
      </c>
      <c r="O72" s="131"/>
      <c r="P72" s="99" t="s">
        <v>42</v>
      </c>
      <c r="Q72" s="100">
        <v>10</v>
      </c>
      <c r="R72" s="108">
        <v>2494</v>
      </c>
      <c r="S72" s="196">
        <f t="shared" si="18"/>
        <v>24940</v>
      </c>
      <c r="T72" s="402"/>
      <c r="U72" s="402"/>
      <c r="V72" s="402"/>
      <c r="W72" s="402"/>
      <c r="X72" s="402"/>
      <c r="Y72" s="402"/>
      <c r="Z72" s="402"/>
      <c r="AA72" s="402"/>
      <c r="AB72" s="131"/>
      <c r="AC72" s="99" t="s">
        <v>42</v>
      </c>
      <c r="AD72" s="100">
        <v>10</v>
      </c>
      <c r="AE72" s="108">
        <v>825</v>
      </c>
      <c r="AF72" s="225">
        <f t="shared" si="19"/>
        <v>8250</v>
      </c>
    </row>
    <row r="73" spans="1:32" s="8" customFormat="1" ht="15" customHeight="1">
      <c r="A73" s="146">
        <v>5</v>
      </c>
      <c r="B73" s="245" t="s">
        <v>86</v>
      </c>
      <c r="C73" s="237"/>
      <c r="D73" s="238"/>
      <c r="E73" s="131"/>
      <c r="F73" s="97" t="s">
        <v>87</v>
      </c>
      <c r="G73" s="98">
        <v>2</v>
      </c>
      <c r="H73" s="113">
        <v>1150</v>
      </c>
      <c r="I73" s="109">
        <f t="shared" si="16"/>
        <v>2300</v>
      </c>
      <c r="J73" s="131"/>
      <c r="K73" s="97" t="s">
        <v>87</v>
      </c>
      <c r="L73" s="98">
        <v>1</v>
      </c>
      <c r="M73" s="113">
        <v>3600</v>
      </c>
      <c r="N73" s="109">
        <f t="shared" si="17"/>
        <v>3600</v>
      </c>
      <c r="O73" s="131"/>
      <c r="P73" s="97" t="s">
        <v>87</v>
      </c>
      <c r="Q73" s="98">
        <v>2</v>
      </c>
      <c r="R73" s="113">
        <v>754</v>
      </c>
      <c r="S73" s="196">
        <f t="shared" si="18"/>
        <v>1508</v>
      </c>
      <c r="T73" s="402"/>
      <c r="U73" s="402"/>
      <c r="V73" s="402"/>
      <c r="W73" s="402"/>
      <c r="X73" s="402"/>
      <c r="Y73" s="402"/>
      <c r="Z73" s="402"/>
      <c r="AA73" s="402"/>
      <c r="AB73" s="131"/>
      <c r="AC73" s="97" t="s">
        <v>87</v>
      </c>
      <c r="AD73" s="98">
        <v>1</v>
      </c>
      <c r="AE73" s="113">
        <v>2585</v>
      </c>
      <c r="AF73" s="225">
        <f t="shared" si="19"/>
        <v>2585</v>
      </c>
    </row>
    <row r="74" spans="1:32" s="8" customFormat="1" ht="15" customHeight="1">
      <c r="A74" s="146">
        <v>6</v>
      </c>
      <c r="B74" s="245" t="s">
        <v>82</v>
      </c>
      <c r="C74" s="291"/>
      <c r="D74" s="292"/>
      <c r="E74" s="131"/>
      <c r="F74" s="97" t="s">
        <v>50</v>
      </c>
      <c r="G74" s="101">
        <v>4</v>
      </c>
      <c r="H74" s="113">
        <v>3000</v>
      </c>
      <c r="I74" s="109">
        <f t="shared" ref="I74:I78" si="20">G74*H74</f>
        <v>12000</v>
      </c>
      <c r="J74" s="131"/>
      <c r="K74" s="97" t="s">
        <v>50</v>
      </c>
      <c r="L74" s="101">
        <v>10</v>
      </c>
      <c r="M74" s="113">
        <v>3800</v>
      </c>
      <c r="N74" s="109">
        <f t="shared" si="17"/>
        <v>38000</v>
      </c>
      <c r="O74" s="131"/>
      <c r="P74" s="97" t="s">
        <v>50</v>
      </c>
      <c r="Q74" s="101">
        <v>7</v>
      </c>
      <c r="R74" s="113">
        <v>4292</v>
      </c>
      <c r="S74" s="196">
        <f t="shared" si="18"/>
        <v>30044</v>
      </c>
      <c r="T74" s="402"/>
      <c r="U74" s="402"/>
      <c r="V74" s="402"/>
      <c r="W74" s="402"/>
      <c r="X74" s="402"/>
      <c r="Y74" s="402"/>
      <c r="Z74" s="402"/>
      <c r="AA74" s="402"/>
      <c r="AB74" s="131"/>
      <c r="AC74" s="97" t="s">
        <v>50</v>
      </c>
      <c r="AD74" s="101">
        <v>10</v>
      </c>
      <c r="AE74" s="113">
        <v>3300</v>
      </c>
      <c r="AF74" s="225">
        <f t="shared" si="19"/>
        <v>33000</v>
      </c>
    </row>
    <row r="75" spans="1:32" s="8" customFormat="1" ht="15" customHeight="1">
      <c r="A75" s="146">
        <v>7</v>
      </c>
      <c r="B75" s="293" t="s">
        <v>95</v>
      </c>
      <c r="C75" s="237"/>
      <c r="D75" s="237"/>
      <c r="E75" s="131"/>
      <c r="F75" s="97" t="s">
        <v>43</v>
      </c>
      <c r="G75" s="101">
        <v>20</v>
      </c>
      <c r="H75" s="113">
        <v>336</v>
      </c>
      <c r="I75" s="109">
        <f t="shared" si="20"/>
        <v>6720</v>
      </c>
      <c r="J75" s="131"/>
      <c r="K75" s="97" t="s">
        <v>43</v>
      </c>
      <c r="L75" s="101">
        <v>60</v>
      </c>
      <c r="M75" s="113">
        <v>325</v>
      </c>
      <c r="N75" s="109">
        <f t="shared" si="17"/>
        <v>19500</v>
      </c>
      <c r="O75" s="131"/>
      <c r="P75" s="97" t="s">
        <v>43</v>
      </c>
      <c r="Q75" s="101">
        <v>16</v>
      </c>
      <c r="R75" s="113">
        <v>174</v>
      </c>
      <c r="S75" s="196">
        <f t="shared" si="18"/>
        <v>2784</v>
      </c>
      <c r="T75" s="402"/>
      <c r="U75" s="402"/>
      <c r="V75" s="402"/>
      <c r="W75" s="402"/>
      <c r="X75" s="402"/>
      <c r="Y75" s="402"/>
      <c r="Z75" s="402"/>
      <c r="AA75" s="402"/>
      <c r="AB75" s="131"/>
      <c r="AC75" s="97" t="s">
        <v>43</v>
      </c>
      <c r="AD75" s="101">
        <v>25</v>
      </c>
      <c r="AE75" s="113">
        <v>291.5</v>
      </c>
      <c r="AF75" s="225">
        <f t="shared" si="19"/>
        <v>7287.5</v>
      </c>
    </row>
    <row r="76" spans="1:32" s="8" customFormat="1" ht="15" customHeight="1">
      <c r="A76" s="146">
        <v>8</v>
      </c>
      <c r="B76" s="293" t="s">
        <v>96</v>
      </c>
      <c r="C76" s="237"/>
      <c r="D76" s="237"/>
      <c r="E76" s="131"/>
      <c r="F76" s="97" t="s">
        <v>43</v>
      </c>
      <c r="G76" s="101">
        <v>20</v>
      </c>
      <c r="H76" s="113">
        <v>336</v>
      </c>
      <c r="I76" s="109">
        <f t="shared" si="20"/>
        <v>6720</v>
      </c>
      <c r="J76" s="131"/>
      <c r="K76" s="97" t="s">
        <v>43</v>
      </c>
      <c r="L76" s="101">
        <v>35</v>
      </c>
      <c r="M76" s="113">
        <v>85</v>
      </c>
      <c r="N76" s="109">
        <f t="shared" si="17"/>
        <v>2975</v>
      </c>
      <c r="O76" s="131"/>
      <c r="P76" s="97" t="s">
        <v>43</v>
      </c>
      <c r="Q76" s="101">
        <v>2</v>
      </c>
      <c r="R76" s="113">
        <v>2900</v>
      </c>
      <c r="S76" s="196">
        <f t="shared" si="18"/>
        <v>5800</v>
      </c>
      <c r="T76" s="402"/>
      <c r="U76" s="402"/>
      <c r="V76" s="402"/>
      <c r="W76" s="402"/>
      <c r="X76" s="402"/>
      <c r="Y76" s="402"/>
      <c r="Z76" s="402"/>
      <c r="AA76" s="402"/>
      <c r="AB76" s="131"/>
      <c r="AC76" s="97" t="s">
        <v>43</v>
      </c>
      <c r="AD76" s="101">
        <v>0</v>
      </c>
      <c r="AE76" s="113">
        <v>0</v>
      </c>
      <c r="AF76" s="225">
        <f t="shared" si="19"/>
        <v>0</v>
      </c>
    </row>
    <row r="77" spans="1:32" s="8" customFormat="1" ht="15" customHeight="1">
      <c r="A77" s="146">
        <v>9</v>
      </c>
      <c r="B77" s="293" t="s">
        <v>97</v>
      </c>
      <c r="C77" s="237"/>
      <c r="D77" s="237"/>
      <c r="E77" s="131"/>
      <c r="F77" s="97" t="s">
        <v>43</v>
      </c>
      <c r="G77" s="101">
        <v>5</v>
      </c>
      <c r="H77" s="113">
        <v>600</v>
      </c>
      <c r="I77" s="109">
        <f t="shared" si="20"/>
        <v>3000</v>
      </c>
      <c r="J77" s="131"/>
      <c r="K77" s="97" t="s">
        <v>43</v>
      </c>
      <c r="L77" s="101">
        <v>25</v>
      </c>
      <c r="M77" s="113">
        <v>145</v>
      </c>
      <c r="N77" s="109">
        <f t="shared" si="17"/>
        <v>3625</v>
      </c>
      <c r="O77" s="131"/>
      <c r="P77" s="97" t="s">
        <v>43</v>
      </c>
      <c r="Q77" s="101">
        <v>2</v>
      </c>
      <c r="R77" s="113">
        <v>2320</v>
      </c>
      <c r="S77" s="196">
        <f t="shared" si="18"/>
        <v>4640</v>
      </c>
      <c r="T77" s="402"/>
      <c r="U77" s="402"/>
      <c r="V77" s="402"/>
      <c r="W77" s="402"/>
      <c r="X77" s="402"/>
      <c r="Y77" s="402"/>
      <c r="Z77" s="402"/>
      <c r="AA77" s="402"/>
      <c r="AB77" s="131"/>
      <c r="AC77" s="97" t="s">
        <v>43</v>
      </c>
      <c r="AD77" s="101">
        <v>0</v>
      </c>
      <c r="AE77" s="113">
        <v>0</v>
      </c>
      <c r="AF77" s="225">
        <f t="shared" si="19"/>
        <v>0</v>
      </c>
    </row>
    <row r="78" spans="1:32" s="8" customFormat="1" ht="15" customHeight="1">
      <c r="A78" s="146">
        <v>10</v>
      </c>
      <c r="B78" s="197" t="s">
        <v>61</v>
      </c>
      <c r="C78" s="198"/>
      <c r="D78" s="199"/>
      <c r="E78" s="131"/>
      <c r="F78" s="97" t="s">
        <v>12</v>
      </c>
      <c r="G78" s="101">
        <v>1</v>
      </c>
      <c r="H78" s="113">
        <v>20000</v>
      </c>
      <c r="I78" s="109">
        <f t="shared" si="20"/>
        <v>20000</v>
      </c>
      <c r="J78" s="131"/>
      <c r="K78" s="97" t="s">
        <v>12</v>
      </c>
      <c r="L78" s="101">
        <v>1</v>
      </c>
      <c r="M78" s="113">
        <v>45000</v>
      </c>
      <c r="N78" s="109">
        <f t="shared" si="17"/>
        <v>45000</v>
      </c>
      <c r="O78" s="131"/>
      <c r="P78" s="97" t="s">
        <v>12</v>
      </c>
      <c r="Q78" s="101">
        <v>1</v>
      </c>
      <c r="R78" s="113">
        <v>11600</v>
      </c>
      <c r="S78" s="196">
        <f t="shared" si="18"/>
        <v>11600</v>
      </c>
      <c r="T78" s="402"/>
      <c r="U78" s="402"/>
      <c r="V78" s="402"/>
      <c r="W78" s="402"/>
      <c r="X78" s="402"/>
      <c r="Y78" s="402"/>
      <c r="Z78" s="402"/>
      <c r="AA78" s="402"/>
      <c r="AB78" s="131"/>
      <c r="AC78" s="97" t="s">
        <v>12</v>
      </c>
      <c r="AD78" s="101">
        <v>1</v>
      </c>
      <c r="AE78" s="113">
        <v>0</v>
      </c>
      <c r="AF78" s="225">
        <f t="shared" si="19"/>
        <v>0</v>
      </c>
    </row>
    <row r="79" spans="1:32" s="8" customFormat="1" ht="15" customHeight="1">
      <c r="A79" s="146">
        <v>11</v>
      </c>
      <c r="B79" s="245" t="s">
        <v>142</v>
      </c>
      <c r="C79" s="237"/>
      <c r="D79" s="238"/>
      <c r="E79" s="131"/>
      <c r="F79" s="97"/>
      <c r="G79" s="224"/>
      <c r="H79" s="113"/>
      <c r="I79" s="109"/>
      <c r="J79" s="131"/>
      <c r="K79" s="97"/>
      <c r="L79" s="224"/>
      <c r="M79" s="113"/>
      <c r="N79" s="109"/>
      <c r="O79" s="131"/>
      <c r="P79" s="97"/>
      <c r="Q79" s="224"/>
      <c r="R79" s="113"/>
      <c r="S79" s="196"/>
      <c r="T79" s="402"/>
      <c r="U79" s="402"/>
      <c r="V79" s="402"/>
      <c r="W79" s="402"/>
      <c r="X79" s="402"/>
      <c r="Y79" s="402"/>
      <c r="Z79" s="402"/>
      <c r="AA79" s="402"/>
      <c r="AB79" s="131"/>
      <c r="AC79" s="97" t="s">
        <v>43</v>
      </c>
      <c r="AD79" s="224">
        <v>30</v>
      </c>
      <c r="AE79" s="113">
        <v>187</v>
      </c>
      <c r="AF79" s="225">
        <f t="shared" si="19"/>
        <v>5610</v>
      </c>
    </row>
    <row r="80" spans="1:32" s="8" customFormat="1" ht="15" customHeight="1">
      <c r="A80" s="146">
        <v>12</v>
      </c>
      <c r="B80" s="245" t="s">
        <v>143</v>
      </c>
      <c r="C80" s="237"/>
      <c r="D80" s="238"/>
      <c r="E80" s="131"/>
      <c r="F80" s="97"/>
      <c r="G80" s="224"/>
      <c r="H80" s="113"/>
      <c r="I80" s="109"/>
      <c r="J80" s="131"/>
      <c r="K80" s="97"/>
      <c r="L80" s="224"/>
      <c r="M80" s="113"/>
      <c r="N80" s="109"/>
      <c r="O80" s="131"/>
      <c r="P80" s="97"/>
      <c r="Q80" s="224"/>
      <c r="R80" s="113"/>
      <c r="S80" s="196"/>
      <c r="T80" s="402"/>
      <c r="U80" s="402"/>
      <c r="V80" s="402"/>
      <c r="W80" s="402"/>
      <c r="X80" s="402"/>
      <c r="Y80" s="402"/>
      <c r="Z80" s="402"/>
      <c r="AA80" s="402"/>
      <c r="AB80" s="131"/>
      <c r="AC80" s="97" t="s">
        <v>43</v>
      </c>
      <c r="AD80" s="224">
        <v>3</v>
      </c>
      <c r="AE80" s="113">
        <v>27.5</v>
      </c>
      <c r="AF80" s="225">
        <f t="shared" si="19"/>
        <v>82.5</v>
      </c>
    </row>
    <row r="81" spans="1:32" s="8" customFormat="1" ht="15" customHeight="1">
      <c r="A81" s="146">
        <v>13</v>
      </c>
      <c r="B81" s="245" t="s">
        <v>146</v>
      </c>
      <c r="C81" s="237"/>
      <c r="D81" s="238"/>
      <c r="E81" s="131"/>
      <c r="F81" s="97"/>
      <c r="G81" s="224"/>
      <c r="H81" s="113"/>
      <c r="I81" s="109"/>
      <c r="J81" s="131"/>
      <c r="K81" s="97"/>
      <c r="L81" s="224"/>
      <c r="M81" s="113"/>
      <c r="N81" s="109"/>
      <c r="O81" s="131"/>
      <c r="P81" s="97"/>
      <c r="Q81" s="224"/>
      <c r="R81" s="113"/>
      <c r="S81" s="196"/>
      <c r="T81" s="402"/>
      <c r="U81" s="402"/>
      <c r="V81" s="402"/>
      <c r="W81" s="402"/>
      <c r="X81" s="402"/>
      <c r="Y81" s="402"/>
      <c r="Z81" s="402"/>
      <c r="AA81" s="402"/>
      <c r="AB81" s="131"/>
      <c r="AC81" s="97" t="s">
        <v>43</v>
      </c>
      <c r="AD81" s="224">
        <v>3</v>
      </c>
      <c r="AE81" s="113">
        <v>27.5</v>
      </c>
      <c r="AF81" s="225">
        <f t="shared" si="19"/>
        <v>82.5</v>
      </c>
    </row>
    <row r="82" spans="1:32" s="8" customFormat="1" ht="15" customHeight="1">
      <c r="A82" s="146">
        <v>14</v>
      </c>
      <c r="B82" s="245" t="s">
        <v>144</v>
      </c>
      <c r="C82" s="237"/>
      <c r="D82" s="238"/>
      <c r="E82" s="131"/>
      <c r="F82" s="97"/>
      <c r="G82" s="224"/>
      <c r="H82" s="113"/>
      <c r="I82" s="109"/>
      <c r="J82" s="131"/>
      <c r="K82" s="97"/>
      <c r="L82" s="224"/>
      <c r="M82" s="113"/>
      <c r="N82" s="109"/>
      <c r="O82" s="131"/>
      <c r="P82" s="97"/>
      <c r="Q82" s="224"/>
      <c r="R82" s="113"/>
      <c r="S82" s="196"/>
      <c r="T82" s="402"/>
      <c r="U82" s="402"/>
      <c r="V82" s="402"/>
      <c r="W82" s="402"/>
      <c r="X82" s="402"/>
      <c r="Y82" s="402"/>
      <c r="Z82" s="402"/>
      <c r="AA82" s="402"/>
      <c r="AB82" s="131"/>
      <c r="AC82" s="97" t="s">
        <v>43</v>
      </c>
      <c r="AD82" s="224">
        <v>3</v>
      </c>
      <c r="AE82" s="113">
        <v>27.5</v>
      </c>
      <c r="AF82" s="225">
        <f t="shared" si="19"/>
        <v>82.5</v>
      </c>
    </row>
    <row r="83" spans="1:32" s="8" customFormat="1" ht="15" customHeight="1">
      <c r="A83" s="146">
        <v>15</v>
      </c>
      <c r="B83" s="245" t="s">
        <v>145</v>
      </c>
      <c r="C83" s="237"/>
      <c r="D83" s="238"/>
      <c r="E83" s="131"/>
      <c r="F83" s="97"/>
      <c r="G83" s="224"/>
      <c r="H83" s="113"/>
      <c r="I83" s="109"/>
      <c r="J83" s="131"/>
      <c r="K83" s="97"/>
      <c r="L83" s="224"/>
      <c r="M83" s="113"/>
      <c r="N83" s="109"/>
      <c r="O83" s="131"/>
      <c r="P83" s="97"/>
      <c r="Q83" s="224"/>
      <c r="R83" s="113"/>
      <c r="S83" s="196"/>
      <c r="T83" s="402"/>
      <c r="U83" s="402"/>
      <c r="V83" s="402"/>
      <c r="W83" s="402"/>
      <c r="X83" s="402"/>
      <c r="Y83" s="402"/>
      <c r="Z83" s="402"/>
      <c r="AA83" s="402"/>
      <c r="AB83" s="131"/>
      <c r="AC83" s="97" t="s">
        <v>12</v>
      </c>
      <c r="AD83" s="224">
        <v>1</v>
      </c>
      <c r="AE83" s="113">
        <v>3264.8</v>
      </c>
      <c r="AF83" s="225">
        <f t="shared" si="19"/>
        <v>3264.8</v>
      </c>
    </row>
    <row r="84" spans="1:32" s="8" customFormat="1" ht="15" customHeight="1">
      <c r="A84" s="146"/>
      <c r="B84" s="330" t="s">
        <v>47</v>
      </c>
      <c r="C84" s="331"/>
      <c r="D84" s="332"/>
      <c r="E84" s="129"/>
      <c r="F84" s="93"/>
      <c r="G84" s="94"/>
      <c r="H84" s="123"/>
      <c r="I84" s="119">
        <f>SUM(I69:I78)</f>
        <v>69140</v>
      </c>
      <c r="J84" s="129"/>
      <c r="K84" s="93"/>
      <c r="L84" s="94"/>
      <c r="M84" s="123"/>
      <c r="N84" s="119">
        <f>SUM(N69:N78)</f>
        <v>177700</v>
      </c>
      <c r="O84" s="129"/>
      <c r="P84" s="93"/>
      <c r="Q84" s="94"/>
      <c r="R84" s="123"/>
      <c r="S84" s="404">
        <f>SUM(S69:S78)</f>
        <v>85793.600000000006</v>
      </c>
      <c r="T84" s="402"/>
      <c r="U84" s="402"/>
      <c r="V84" s="402"/>
      <c r="W84" s="402"/>
      <c r="X84" s="402"/>
      <c r="Y84" s="402"/>
      <c r="Z84" s="402"/>
      <c r="AA84" s="402"/>
      <c r="AB84" s="129"/>
      <c r="AC84" s="93"/>
      <c r="AD84" s="94"/>
      <c r="AE84" s="123"/>
      <c r="AF84" s="119">
        <f>SUM(AF69:AF83)</f>
        <v>68560.800000000003</v>
      </c>
    </row>
    <row r="85" spans="1:32" s="8" customFormat="1" ht="15" customHeight="1">
      <c r="A85" s="150"/>
      <c r="B85" s="294"/>
      <c r="C85" s="333"/>
      <c r="D85" s="334"/>
      <c r="E85" s="128"/>
      <c r="F85" s="95"/>
      <c r="G85" s="96"/>
      <c r="H85" s="112"/>
      <c r="I85" s="115"/>
      <c r="J85" s="128"/>
      <c r="K85" s="95"/>
      <c r="L85" s="96"/>
      <c r="M85" s="112"/>
      <c r="N85" s="115"/>
      <c r="O85" s="128"/>
      <c r="P85" s="95"/>
      <c r="Q85" s="96"/>
      <c r="R85" s="112"/>
      <c r="S85" s="405"/>
      <c r="T85" s="402"/>
      <c r="U85" s="402"/>
      <c r="V85" s="402"/>
      <c r="W85" s="402"/>
      <c r="X85" s="402"/>
      <c r="Y85" s="402"/>
      <c r="Z85" s="402"/>
      <c r="AA85" s="402"/>
      <c r="AB85" s="128"/>
      <c r="AC85" s="95"/>
      <c r="AD85" s="96"/>
      <c r="AE85" s="112"/>
      <c r="AF85" s="115"/>
    </row>
    <row r="86" spans="1:32" s="8" customFormat="1" ht="15" customHeight="1">
      <c r="A86" s="149" t="s">
        <v>65</v>
      </c>
      <c r="B86" s="297" t="s">
        <v>107</v>
      </c>
      <c r="C86" s="237"/>
      <c r="D86" s="238"/>
      <c r="E86" s="130"/>
      <c r="F86" s="97"/>
      <c r="G86" s="96"/>
      <c r="H86" s="112"/>
      <c r="I86" s="109"/>
      <c r="J86" s="130"/>
      <c r="K86" s="97"/>
      <c r="L86" s="96"/>
      <c r="M86" s="112"/>
      <c r="N86" s="109"/>
      <c r="O86" s="130"/>
      <c r="P86" s="97"/>
      <c r="Q86" s="96"/>
      <c r="R86" s="112"/>
      <c r="S86" s="196"/>
      <c r="T86" s="402"/>
      <c r="U86" s="402"/>
      <c r="V86" s="402"/>
      <c r="W86" s="402"/>
      <c r="X86" s="402"/>
      <c r="Y86" s="402"/>
      <c r="Z86" s="402"/>
      <c r="AA86" s="402"/>
      <c r="AB86" s="130"/>
      <c r="AC86" s="97"/>
      <c r="AD86" s="96"/>
      <c r="AE86" s="112"/>
      <c r="AF86" s="109"/>
    </row>
    <row r="87" spans="1:32" s="8" customFormat="1" ht="15" customHeight="1">
      <c r="A87" s="146"/>
      <c r="B87" s="236" t="s">
        <v>91</v>
      </c>
      <c r="C87" s="237"/>
      <c r="D87" s="238"/>
      <c r="E87" s="185">
        <v>1</v>
      </c>
      <c r="F87" s="97" t="s">
        <v>10</v>
      </c>
      <c r="G87" s="186">
        <v>10</v>
      </c>
      <c r="H87" s="113">
        <v>1250</v>
      </c>
      <c r="I87" s="109">
        <f t="shared" ref="I87:I93" si="21">H87*G87*E87</f>
        <v>12500</v>
      </c>
      <c r="J87" s="185">
        <v>1</v>
      </c>
      <c r="K87" s="97" t="s">
        <v>10</v>
      </c>
      <c r="L87" s="186">
        <v>10</v>
      </c>
      <c r="M87" s="113">
        <v>1575</v>
      </c>
      <c r="N87" s="109">
        <f t="shared" ref="N87:N93" si="22">M87*L87*J87</f>
        <v>15750</v>
      </c>
      <c r="O87" s="185">
        <v>1</v>
      </c>
      <c r="P87" s="97" t="s">
        <v>10</v>
      </c>
      <c r="Q87" s="186">
        <v>14</v>
      </c>
      <c r="R87" s="113">
        <v>1740</v>
      </c>
      <c r="S87" s="196">
        <f t="shared" ref="S87:S93" si="23">R87*Q87*O87</f>
        <v>24360</v>
      </c>
      <c r="T87" s="402"/>
      <c r="U87" s="402"/>
      <c r="V87" s="402"/>
      <c r="W87" s="402"/>
      <c r="X87" s="402"/>
      <c r="Y87" s="402"/>
      <c r="Z87" s="402"/>
      <c r="AA87" s="402"/>
      <c r="AB87" s="131">
        <v>0</v>
      </c>
      <c r="AC87" s="97" t="s">
        <v>10</v>
      </c>
      <c r="AD87" s="186">
        <v>0</v>
      </c>
      <c r="AE87" s="113">
        <v>0</v>
      </c>
      <c r="AF87" s="109">
        <f t="shared" ref="AF87:AF93" si="24">AE87*AD87*AB87</f>
        <v>0</v>
      </c>
    </row>
    <row r="88" spans="1:32" s="8" customFormat="1" ht="15" customHeight="1">
      <c r="A88" s="146"/>
      <c r="B88" s="236" t="s">
        <v>92</v>
      </c>
      <c r="C88" s="237"/>
      <c r="D88" s="238"/>
      <c r="E88" s="185">
        <v>1</v>
      </c>
      <c r="F88" s="97" t="s">
        <v>10</v>
      </c>
      <c r="G88" s="186">
        <v>10</v>
      </c>
      <c r="H88" s="113">
        <v>995</v>
      </c>
      <c r="I88" s="109">
        <f t="shared" si="21"/>
        <v>9950</v>
      </c>
      <c r="J88" s="185">
        <v>1</v>
      </c>
      <c r="K88" s="97" t="s">
        <v>10</v>
      </c>
      <c r="L88" s="186">
        <v>10</v>
      </c>
      <c r="M88" s="113">
        <v>1450</v>
      </c>
      <c r="N88" s="109">
        <f t="shared" si="22"/>
        <v>14500</v>
      </c>
      <c r="O88" s="185">
        <v>1</v>
      </c>
      <c r="P88" s="97" t="s">
        <v>10</v>
      </c>
      <c r="Q88" s="186">
        <v>14</v>
      </c>
      <c r="R88" s="113">
        <v>1392</v>
      </c>
      <c r="S88" s="196">
        <f t="shared" si="23"/>
        <v>19488</v>
      </c>
      <c r="T88" s="402"/>
      <c r="U88" s="402"/>
      <c r="V88" s="402"/>
      <c r="W88" s="402"/>
      <c r="X88" s="402"/>
      <c r="Y88" s="402"/>
      <c r="Z88" s="402"/>
      <c r="AA88" s="402"/>
      <c r="AB88" s="131">
        <v>0</v>
      </c>
      <c r="AC88" s="97" t="s">
        <v>10</v>
      </c>
      <c r="AD88" s="186">
        <v>0</v>
      </c>
      <c r="AE88" s="113">
        <v>0</v>
      </c>
      <c r="AF88" s="109">
        <f t="shared" si="24"/>
        <v>0</v>
      </c>
    </row>
    <row r="89" spans="1:32" s="8" customFormat="1" ht="15" customHeight="1">
      <c r="A89" s="146"/>
      <c r="B89" s="236" t="s">
        <v>139</v>
      </c>
      <c r="C89" s="237"/>
      <c r="D89" s="238"/>
      <c r="E89" s="185">
        <v>0</v>
      </c>
      <c r="F89" s="97" t="s">
        <v>10</v>
      </c>
      <c r="G89" s="186">
        <v>0</v>
      </c>
      <c r="H89" s="113">
        <v>0</v>
      </c>
      <c r="I89" s="109">
        <v>0</v>
      </c>
      <c r="J89" s="185">
        <v>1</v>
      </c>
      <c r="K89" s="97" t="s">
        <v>10</v>
      </c>
      <c r="L89" s="186">
        <v>10</v>
      </c>
      <c r="M89" s="113">
        <v>1450</v>
      </c>
      <c r="N89" s="109">
        <f t="shared" si="22"/>
        <v>14500</v>
      </c>
      <c r="O89" s="185">
        <v>0</v>
      </c>
      <c r="P89" s="97" t="s">
        <v>10</v>
      </c>
      <c r="Q89" s="186">
        <v>0</v>
      </c>
      <c r="R89" s="113">
        <v>0</v>
      </c>
      <c r="S89" s="196">
        <f t="shared" si="23"/>
        <v>0</v>
      </c>
      <c r="T89" s="402"/>
      <c r="U89" s="402"/>
      <c r="V89" s="402"/>
      <c r="W89" s="402"/>
      <c r="X89" s="402"/>
      <c r="Y89" s="402"/>
      <c r="Z89" s="402"/>
      <c r="AA89" s="402"/>
      <c r="AB89" s="131">
        <v>0</v>
      </c>
      <c r="AC89" s="97"/>
      <c r="AD89" s="186">
        <v>0</v>
      </c>
      <c r="AE89" s="113">
        <v>0</v>
      </c>
      <c r="AF89" s="109"/>
    </row>
    <row r="90" spans="1:32" s="8" customFormat="1" ht="15" customHeight="1">
      <c r="A90" s="146"/>
      <c r="B90" s="239" t="s">
        <v>140</v>
      </c>
      <c r="C90" s="240"/>
      <c r="D90" s="241"/>
      <c r="E90" s="185">
        <v>0</v>
      </c>
      <c r="F90" s="97" t="s">
        <v>10</v>
      </c>
      <c r="G90" s="186">
        <v>0</v>
      </c>
      <c r="H90" s="113">
        <v>0</v>
      </c>
      <c r="I90" s="109">
        <v>0</v>
      </c>
      <c r="J90" s="185">
        <v>1</v>
      </c>
      <c r="K90" s="97" t="s">
        <v>10</v>
      </c>
      <c r="L90" s="186">
        <v>10</v>
      </c>
      <c r="M90" s="113">
        <v>1370</v>
      </c>
      <c r="N90" s="109">
        <f t="shared" si="22"/>
        <v>13700</v>
      </c>
      <c r="O90" s="185">
        <v>0</v>
      </c>
      <c r="P90" s="97" t="s">
        <v>10</v>
      </c>
      <c r="Q90" s="186">
        <v>0</v>
      </c>
      <c r="R90" s="113">
        <v>0</v>
      </c>
      <c r="S90" s="196">
        <f t="shared" si="23"/>
        <v>0</v>
      </c>
      <c r="T90" s="402"/>
      <c r="U90" s="402"/>
      <c r="V90" s="402"/>
      <c r="W90" s="402"/>
      <c r="X90" s="402"/>
      <c r="Y90" s="402"/>
      <c r="Z90" s="402"/>
      <c r="AA90" s="402"/>
      <c r="AB90" s="131">
        <v>0</v>
      </c>
      <c r="AC90" s="97"/>
      <c r="AD90" s="186">
        <v>0</v>
      </c>
      <c r="AE90" s="113">
        <v>0</v>
      </c>
      <c r="AF90" s="109"/>
    </row>
    <row r="91" spans="1:32" s="8" customFormat="1" ht="15" customHeight="1">
      <c r="A91" s="146"/>
      <c r="B91" s="175" t="s">
        <v>62</v>
      </c>
      <c r="C91" s="176"/>
      <c r="D91" s="177"/>
      <c r="E91" s="185">
        <v>2</v>
      </c>
      <c r="F91" s="97" t="s">
        <v>10</v>
      </c>
      <c r="G91" s="186">
        <v>10</v>
      </c>
      <c r="H91" s="113">
        <v>870</v>
      </c>
      <c r="I91" s="109">
        <f t="shared" si="21"/>
        <v>17400</v>
      </c>
      <c r="J91" s="185">
        <v>6</v>
      </c>
      <c r="K91" s="97" t="s">
        <v>10</v>
      </c>
      <c r="L91" s="186">
        <v>10</v>
      </c>
      <c r="M91" s="113">
        <v>1200</v>
      </c>
      <c r="N91" s="109">
        <f t="shared" si="22"/>
        <v>72000</v>
      </c>
      <c r="O91" s="185">
        <v>1</v>
      </c>
      <c r="P91" s="97" t="s">
        <v>10</v>
      </c>
      <c r="Q91" s="186">
        <v>14</v>
      </c>
      <c r="R91" s="113">
        <v>1160</v>
      </c>
      <c r="S91" s="196">
        <f t="shared" si="23"/>
        <v>16240</v>
      </c>
      <c r="T91" s="402"/>
      <c r="U91" s="402"/>
      <c r="V91" s="402"/>
      <c r="W91" s="402"/>
      <c r="X91" s="402"/>
      <c r="Y91" s="402"/>
      <c r="Z91" s="402"/>
      <c r="AA91" s="402"/>
      <c r="AB91" s="131">
        <v>0</v>
      </c>
      <c r="AC91" s="97" t="s">
        <v>10</v>
      </c>
      <c r="AD91" s="186">
        <v>0</v>
      </c>
      <c r="AE91" s="113">
        <v>0</v>
      </c>
      <c r="AF91" s="109">
        <f t="shared" si="24"/>
        <v>0</v>
      </c>
    </row>
    <row r="92" spans="1:32" s="8" customFormat="1" ht="15" customHeight="1">
      <c r="A92" s="146"/>
      <c r="B92" s="236" t="s">
        <v>63</v>
      </c>
      <c r="C92" s="237"/>
      <c r="D92" s="238"/>
      <c r="E92" s="185">
        <v>2</v>
      </c>
      <c r="F92" s="97" t="s">
        <v>10</v>
      </c>
      <c r="G92" s="186">
        <v>10</v>
      </c>
      <c r="H92" s="113">
        <v>870</v>
      </c>
      <c r="I92" s="109">
        <f t="shared" si="21"/>
        <v>17400</v>
      </c>
      <c r="J92" s="185">
        <v>2</v>
      </c>
      <c r="K92" s="97" t="s">
        <v>10</v>
      </c>
      <c r="L92" s="186">
        <v>10</v>
      </c>
      <c r="M92" s="113">
        <v>1250</v>
      </c>
      <c r="N92" s="109">
        <f t="shared" si="22"/>
        <v>25000</v>
      </c>
      <c r="O92" s="185">
        <v>2</v>
      </c>
      <c r="P92" s="97" t="s">
        <v>10</v>
      </c>
      <c r="Q92" s="186">
        <v>14</v>
      </c>
      <c r="R92" s="113">
        <v>1102</v>
      </c>
      <c r="S92" s="196">
        <f t="shared" si="23"/>
        <v>30856</v>
      </c>
      <c r="T92" s="402"/>
      <c r="U92" s="402"/>
      <c r="V92" s="402"/>
      <c r="W92" s="402"/>
      <c r="X92" s="402"/>
      <c r="Y92" s="402"/>
      <c r="Z92" s="402"/>
      <c r="AA92" s="402"/>
      <c r="AB92" s="131">
        <v>0</v>
      </c>
      <c r="AC92" s="97" t="s">
        <v>10</v>
      </c>
      <c r="AD92" s="186">
        <v>0</v>
      </c>
      <c r="AE92" s="113">
        <v>0</v>
      </c>
      <c r="AF92" s="109">
        <f t="shared" si="24"/>
        <v>0</v>
      </c>
    </row>
    <row r="93" spans="1:32" s="8" customFormat="1" ht="15" customHeight="1">
      <c r="A93" s="146"/>
      <c r="B93" s="298" t="s">
        <v>51</v>
      </c>
      <c r="C93" s="237"/>
      <c r="D93" s="237"/>
      <c r="E93" s="185">
        <v>4</v>
      </c>
      <c r="F93" s="97" t="s">
        <v>10</v>
      </c>
      <c r="G93" s="186">
        <v>10</v>
      </c>
      <c r="H93" s="113">
        <v>870</v>
      </c>
      <c r="I93" s="109">
        <f t="shared" si="21"/>
        <v>34800</v>
      </c>
      <c r="J93" s="185">
        <v>6</v>
      </c>
      <c r="K93" s="97" t="s">
        <v>10</v>
      </c>
      <c r="L93" s="186">
        <v>10</v>
      </c>
      <c r="M93" s="113">
        <v>1050</v>
      </c>
      <c r="N93" s="109">
        <f t="shared" si="22"/>
        <v>63000</v>
      </c>
      <c r="O93" s="185">
        <v>4</v>
      </c>
      <c r="P93" s="97" t="s">
        <v>10</v>
      </c>
      <c r="Q93" s="186">
        <v>14</v>
      </c>
      <c r="R93" s="113">
        <v>986</v>
      </c>
      <c r="S93" s="196">
        <f t="shared" si="23"/>
        <v>55216</v>
      </c>
      <c r="T93" s="402"/>
      <c r="U93" s="402"/>
      <c r="V93" s="402"/>
      <c r="W93" s="402"/>
      <c r="X93" s="402"/>
      <c r="Y93" s="402"/>
      <c r="Z93" s="402"/>
      <c r="AA93" s="402"/>
      <c r="AB93" s="131">
        <v>0</v>
      </c>
      <c r="AC93" s="97" t="s">
        <v>10</v>
      </c>
      <c r="AD93" s="186">
        <v>0</v>
      </c>
      <c r="AE93" s="113">
        <v>0</v>
      </c>
      <c r="AF93" s="109">
        <f t="shared" si="24"/>
        <v>0</v>
      </c>
    </row>
    <row r="94" spans="1:32" s="8" customFormat="1" ht="15" customHeight="1">
      <c r="A94" s="146"/>
      <c r="B94" s="294" t="s">
        <v>47</v>
      </c>
      <c r="C94" s="295"/>
      <c r="D94" s="296"/>
      <c r="E94" s="152">
        <f>SUM(E87:E93)</f>
        <v>10</v>
      </c>
      <c r="F94" s="97"/>
      <c r="G94" s="96"/>
      <c r="H94" s="112"/>
      <c r="I94" s="114">
        <f>SUM(I87:I93)</f>
        <v>92050</v>
      </c>
      <c r="J94" s="152">
        <f>SUM(J87:J93)</f>
        <v>18</v>
      </c>
      <c r="K94" s="97"/>
      <c r="L94" s="96"/>
      <c r="M94" s="112"/>
      <c r="N94" s="114">
        <f>SUM(N87:N93)</f>
        <v>218450</v>
      </c>
      <c r="O94" s="152">
        <f>SUM(O87:O93)</f>
        <v>9</v>
      </c>
      <c r="P94" s="97"/>
      <c r="Q94" s="96"/>
      <c r="R94" s="112"/>
      <c r="S94" s="406">
        <f>SUM(S87:S93)</f>
        <v>146160</v>
      </c>
      <c r="T94" s="402"/>
      <c r="U94" s="402"/>
      <c r="V94" s="402"/>
      <c r="W94" s="402"/>
      <c r="X94" s="402"/>
      <c r="Y94" s="402"/>
      <c r="Z94" s="402"/>
      <c r="AA94" s="402"/>
      <c r="AB94" s="152">
        <f>SUM(AB87:AB93)</f>
        <v>0</v>
      </c>
      <c r="AC94" s="97"/>
      <c r="AD94" s="96"/>
      <c r="AE94" s="112"/>
      <c r="AF94" s="114">
        <f>SUM(AF87:AF93)</f>
        <v>0</v>
      </c>
    </row>
    <row r="95" spans="1:32" s="8" customFormat="1" ht="15" customHeight="1">
      <c r="A95" s="146"/>
      <c r="B95" s="178"/>
      <c r="C95" s="179"/>
      <c r="D95" s="180"/>
      <c r="E95" s="130"/>
      <c r="F95" s="97"/>
      <c r="G95" s="96"/>
      <c r="H95" s="112"/>
      <c r="I95" s="114"/>
      <c r="J95" s="130"/>
      <c r="K95" s="97"/>
      <c r="L95" s="96"/>
      <c r="M95" s="112"/>
      <c r="N95" s="114"/>
      <c r="O95" s="130"/>
      <c r="P95" s="97"/>
      <c r="Q95" s="96"/>
      <c r="R95" s="112"/>
      <c r="S95" s="406"/>
      <c r="T95" s="402"/>
      <c r="U95" s="402"/>
      <c r="V95" s="402"/>
      <c r="W95" s="402"/>
      <c r="X95" s="402"/>
      <c r="Y95" s="402"/>
      <c r="Z95" s="402"/>
      <c r="AA95" s="402"/>
      <c r="AB95" s="130"/>
      <c r="AC95" s="97"/>
      <c r="AD95" s="96"/>
      <c r="AE95" s="112"/>
      <c r="AF95" s="114"/>
    </row>
    <row r="96" spans="1:32" s="8" customFormat="1">
      <c r="A96" s="149" t="s">
        <v>104</v>
      </c>
      <c r="B96" s="276" t="s">
        <v>110</v>
      </c>
      <c r="C96" s="277"/>
      <c r="D96" s="278"/>
      <c r="E96" s="130"/>
      <c r="F96" s="97"/>
      <c r="G96" s="96"/>
      <c r="H96" s="112"/>
      <c r="I96" s="109"/>
      <c r="J96" s="130"/>
      <c r="K96" s="97"/>
      <c r="L96" s="96"/>
      <c r="M96" s="112"/>
      <c r="N96" s="109"/>
      <c r="O96" s="130"/>
      <c r="P96" s="97"/>
      <c r="Q96" s="96"/>
      <c r="R96" s="112"/>
      <c r="S96" s="196"/>
      <c r="T96" s="402"/>
      <c r="U96" s="402"/>
      <c r="V96" s="402"/>
      <c r="W96" s="402"/>
      <c r="X96" s="402"/>
      <c r="Y96" s="402"/>
      <c r="Z96" s="402"/>
      <c r="AA96" s="402"/>
      <c r="AB96" s="130"/>
      <c r="AC96" s="97"/>
      <c r="AD96" s="96"/>
      <c r="AE96" s="112"/>
      <c r="AF96" s="109"/>
    </row>
    <row r="97" spans="1:32" s="8" customFormat="1" ht="15" customHeight="1">
      <c r="A97" s="146"/>
      <c r="B97" s="236" t="s">
        <v>91</v>
      </c>
      <c r="C97" s="237"/>
      <c r="D97" s="238"/>
      <c r="E97" s="124">
        <v>1</v>
      </c>
      <c r="F97" s="97" t="s">
        <v>10</v>
      </c>
      <c r="G97" s="124">
        <v>14</v>
      </c>
      <c r="H97" s="113">
        <v>1750</v>
      </c>
      <c r="I97" s="109">
        <f>H97*G97*E97</f>
        <v>24500</v>
      </c>
      <c r="J97" s="124">
        <v>1</v>
      </c>
      <c r="K97" s="97" t="s">
        <v>10</v>
      </c>
      <c r="L97" s="124">
        <v>14</v>
      </c>
      <c r="M97" s="113">
        <v>1575</v>
      </c>
      <c r="N97" s="109">
        <f>M97*L97*J97</f>
        <v>22050</v>
      </c>
      <c r="O97" s="124">
        <v>1</v>
      </c>
      <c r="P97" s="97" t="s">
        <v>10</v>
      </c>
      <c r="Q97" s="124">
        <v>10</v>
      </c>
      <c r="R97" s="113">
        <v>2555.63</v>
      </c>
      <c r="S97" s="196">
        <v>25556.25</v>
      </c>
      <c r="T97" s="402"/>
      <c r="U97" s="402"/>
      <c r="V97" s="402"/>
      <c r="W97" s="402"/>
      <c r="X97" s="402"/>
      <c r="Y97" s="402"/>
      <c r="Z97" s="402"/>
      <c r="AA97" s="402"/>
      <c r="AB97" s="124">
        <v>1</v>
      </c>
      <c r="AC97" s="97" t="s">
        <v>10</v>
      </c>
      <c r="AD97" s="226">
        <v>30</v>
      </c>
      <c r="AE97" s="113">
        <v>1246.8800000000001</v>
      </c>
      <c r="AF97" s="109">
        <v>37406.25</v>
      </c>
    </row>
    <row r="98" spans="1:32" s="8" customFormat="1" ht="15" customHeight="1">
      <c r="A98" s="146"/>
      <c r="B98" s="236" t="s">
        <v>93</v>
      </c>
      <c r="C98" s="237"/>
      <c r="D98" s="238"/>
      <c r="E98" s="124">
        <v>1</v>
      </c>
      <c r="F98" s="97" t="s">
        <v>10</v>
      </c>
      <c r="G98" s="124">
        <v>14</v>
      </c>
      <c r="H98" s="113">
        <v>1420</v>
      </c>
      <c r="I98" s="109">
        <f>H98*G98*E98</f>
        <v>19880</v>
      </c>
      <c r="J98" s="124">
        <v>1</v>
      </c>
      <c r="K98" s="97" t="s">
        <v>10</v>
      </c>
      <c r="L98" s="124">
        <v>14</v>
      </c>
      <c r="M98" s="113">
        <v>1450</v>
      </c>
      <c r="N98" s="109">
        <f>M98*L98*J98</f>
        <v>20300</v>
      </c>
      <c r="O98" s="124">
        <v>1</v>
      </c>
      <c r="P98" s="97" t="s">
        <v>10</v>
      </c>
      <c r="Q98" s="124">
        <v>10</v>
      </c>
      <c r="R98" s="113">
        <v>2044.5</v>
      </c>
      <c r="S98" s="196">
        <f>R98*Q98*O98</f>
        <v>20445</v>
      </c>
      <c r="T98" s="402"/>
      <c r="U98" s="402"/>
      <c r="V98" s="402"/>
      <c r="W98" s="402"/>
      <c r="X98" s="402"/>
      <c r="Y98" s="402"/>
      <c r="Z98" s="402"/>
      <c r="AA98" s="402"/>
      <c r="AB98" s="124">
        <v>0</v>
      </c>
      <c r="AC98" s="97" t="s">
        <v>10</v>
      </c>
      <c r="AD98" s="124">
        <v>0</v>
      </c>
      <c r="AE98" s="113">
        <v>0</v>
      </c>
      <c r="AF98" s="109">
        <f>AE98*AD98*AB98</f>
        <v>0</v>
      </c>
    </row>
    <row r="99" spans="1:32" s="8" customFormat="1" ht="15" customHeight="1">
      <c r="A99" s="146"/>
      <c r="B99" s="236" t="s">
        <v>89</v>
      </c>
      <c r="C99" s="237"/>
      <c r="D99" s="238"/>
      <c r="E99" s="124">
        <v>1</v>
      </c>
      <c r="F99" s="97" t="s">
        <v>10</v>
      </c>
      <c r="G99" s="124">
        <v>14</v>
      </c>
      <c r="H99" s="113">
        <v>1420</v>
      </c>
      <c r="I99" s="109">
        <f t="shared" ref="I99:I100" si="25">H99*G99*E99</f>
        <v>19880</v>
      </c>
      <c r="J99" s="124">
        <v>1</v>
      </c>
      <c r="K99" s="97" t="s">
        <v>10</v>
      </c>
      <c r="L99" s="124">
        <v>14</v>
      </c>
      <c r="M99" s="113">
        <v>1450</v>
      </c>
      <c r="N99" s="109">
        <f t="shared" ref="N99:N100" si="26">M99*L99*J99</f>
        <v>20300</v>
      </c>
      <c r="O99" s="124">
        <v>1</v>
      </c>
      <c r="P99" s="97" t="s">
        <v>10</v>
      </c>
      <c r="Q99" s="124">
        <v>10</v>
      </c>
      <c r="R99" s="113">
        <v>1874.13</v>
      </c>
      <c r="S99" s="196">
        <v>18741.25</v>
      </c>
      <c r="T99" s="402"/>
      <c r="U99" s="402"/>
      <c r="V99" s="402"/>
      <c r="W99" s="402"/>
      <c r="X99" s="402"/>
      <c r="Y99" s="402"/>
      <c r="Z99" s="402"/>
      <c r="AA99" s="402"/>
      <c r="AB99" s="124">
        <v>1</v>
      </c>
      <c r="AC99" s="97" t="s">
        <v>10</v>
      </c>
      <c r="AD99" s="226">
        <v>30</v>
      </c>
      <c r="AE99" s="113">
        <v>1115.6300000000001</v>
      </c>
      <c r="AF99" s="109">
        <v>33468.75</v>
      </c>
    </row>
    <row r="100" spans="1:32" s="8" customFormat="1" ht="15" customHeight="1">
      <c r="A100" s="146"/>
      <c r="B100" s="236" t="s">
        <v>101</v>
      </c>
      <c r="C100" s="237"/>
      <c r="D100" s="238"/>
      <c r="E100" s="124">
        <v>1</v>
      </c>
      <c r="F100" s="97" t="s">
        <v>10</v>
      </c>
      <c r="G100" s="124">
        <v>14</v>
      </c>
      <c r="H100" s="113">
        <v>1600</v>
      </c>
      <c r="I100" s="109">
        <f t="shared" si="25"/>
        <v>22400</v>
      </c>
      <c r="J100" s="124">
        <v>1</v>
      </c>
      <c r="K100" s="97" t="s">
        <v>10</v>
      </c>
      <c r="L100" s="124">
        <v>14</v>
      </c>
      <c r="M100" s="113">
        <v>1370</v>
      </c>
      <c r="N100" s="109">
        <f t="shared" si="26"/>
        <v>19180</v>
      </c>
      <c r="O100" s="124">
        <v>1</v>
      </c>
      <c r="P100" s="97" t="s">
        <v>10</v>
      </c>
      <c r="Q100" s="124">
        <v>10</v>
      </c>
      <c r="R100" s="113">
        <v>1703.75</v>
      </c>
      <c r="S100" s="196">
        <f t="shared" ref="S100" si="27">R100*Q100*O100</f>
        <v>17037.5</v>
      </c>
      <c r="T100" s="402"/>
      <c r="U100" s="402"/>
      <c r="V100" s="402"/>
      <c r="W100" s="402"/>
      <c r="X100" s="402"/>
      <c r="Y100" s="402"/>
      <c r="Z100" s="402"/>
      <c r="AA100" s="402"/>
      <c r="AB100" s="124">
        <v>1</v>
      </c>
      <c r="AC100" s="97" t="s">
        <v>10</v>
      </c>
      <c r="AD100" s="226">
        <v>30</v>
      </c>
      <c r="AE100" s="113">
        <v>1115.6300000000001</v>
      </c>
      <c r="AF100" s="109">
        <v>33468.75</v>
      </c>
    </row>
    <row r="101" spans="1:32" s="8" customFormat="1" ht="15" customHeight="1">
      <c r="A101" s="146"/>
      <c r="B101" s="236" t="s">
        <v>62</v>
      </c>
      <c r="C101" s="237"/>
      <c r="D101" s="238"/>
      <c r="E101" s="124">
        <v>2</v>
      </c>
      <c r="F101" s="97" t="s">
        <v>10</v>
      </c>
      <c r="G101" s="124">
        <v>14</v>
      </c>
      <c r="H101" s="113">
        <v>1240</v>
      </c>
      <c r="I101" s="109">
        <f>H101*G101*E101</f>
        <v>34720</v>
      </c>
      <c r="J101" s="124">
        <v>6</v>
      </c>
      <c r="K101" s="97" t="s">
        <v>10</v>
      </c>
      <c r="L101" s="124">
        <v>14</v>
      </c>
      <c r="M101" s="113">
        <v>1200</v>
      </c>
      <c r="N101" s="109">
        <f>M101*L101*J101</f>
        <v>100800</v>
      </c>
      <c r="O101" s="124">
        <v>1</v>
      </c>
      <c r="P101" s="97" t="s">
        <v>10</v>
      </c>
      <c r="Q101" s="124">
        <v>10</v>
      </c>
      <c r="R101" s="113">
        <v>1703.75</v>
      </c>
      <c r="S101" s="196">
        <f>R101*Q101*O101</f>
        <v>17037.5</v>
      </c>
      <c r="T101" s="402"/>
      <c r="U101" s="402"/>
      <c r="V101" s="402"/>
      <c r="W101" s="402"/>
      <c r="X101" s="402"/>
      <c r="Y101" s="402"/>
      <c r="Z101" s="402"/>
      <c r="AA101" s="402"/>
      <c r="AB101" s="124">
        <v>2</v>
      </c>
      <c r="AC101" s="97" t="s">
        <v>10</v>
      </c>
      <c r="AD101" s="226">
        <v>30</v>
      </c>
      <c r="AE101" s="113">
        <v>992.25</v>
      </c>
      <c r="AF101" s="109">
        <f>AE101*AD101*AB101</f>
        <v>59535</v>
      </c>
    </row>
    <row r="102" spans="1:32" s="8" customFormat="1" ht="15" customHeight="1">
      <c r="A102" s="146"/>
      <c r="B102" s="236" t="s">
        <v>63</v>
      </c>
      <c r="C102" s="237"/>
      <c r="D102" s="238"/>
      <c r="E102" s="124">
        <v>2</v>
      </c>
      <c r="F102" s="97" t="s">
        <v>10</v>
      </c>
      <c r="G102" s="124">
        <v>14</v>
      </c>
      <c r="H102" s="113">
        <v>1420</v>
      </c>
      <c r="I102" s="109">
        <f t="shared" ref="I102" si="28">H102*G102*E102</f>
        <v>39760</v>
      </c>
      <c r="J102" s="124">
        <v>2</v>
      </c>
      <c r="K102" s="97" t="s">
        <v>10</v>
      </c>
      <c r="L102" s="124">
        <v>14</v>
      </c>
      <c r="M102" s="113">
        <v>1250</v>
      </c>
      <c r="N102" s="109">
        <f t="shared" ref="N102" si="29">M102*L102*J102</f>
        <v>35000</v>
      </c>
      <c r="O102" s="124">
        <v>2</v>
      </c>
      <c r="P102" s="97" t="s">
        <v>10</v>
      </c>
      <c r="Q102" s="124">
        <v>10</v>
      </c>
      <c r="R102" s="113">
        <v>1618.56</v>
      </c>
      <c r="S102" s="196">
        <v>32371.25</v>
      </c>
      <c r="T102" s="402"/>
      <c r="U102" s="402"/>
      <c r="V102" s="402"/>
      <c r="W102" s="402"/>
      <c r="X102" s="402"/>
      <c r="Y102" s="402"/>
      <c r="Z102" s="402"/>
      <c r="AA102" s="402"/>
      <c r="AB102" s="124">
        <v>2</v>
      </c>
      <c r="AC102" s="97" t="s">
        <v>10</v>
      </c>
      <c r="AD102" s="226">
        <v>30</v>
      </c>
      <c r="AE102" s="113">
        <v>992.25</v>
      </c>
      <c r="AF102" s="109">
        <f t="shared" ref="AF102" si="30">AE102*AD102*AB102</f>
        <v>59535</v>
      </c>
    </row>
    <row r="103" spans="1:32" s="8" customFormat="1" ht="15" customHeight="1">
      <c r="A103" s="146"/>
      <c r="B103" s="236" t="s">
        <v>130</v>
      </c>
      <c r="C103" s="237"/>
      <c r="D103" s="238"/>
      <c r="E103" s="124">
        <v>4</v>
      </c>
      <c r="F103" s="97" t="s">
        <v>10</v>
      </c>
      <c r="G103" s="124">
        <v>14</v>
      </c>
      <c r="H103" s="113">
        <v>1070</v>
      </c>
      <c r="I103" s="109">
        <f>H103*G103*E103</f>
        <v>59920</v>
      </c>
      <c r="J103" s="124">
        <v>6</v>
      </c>
      <c r="K103" s="97" t="s">
        <v>10</v>
      </c>
      <c r="L103" s="124">
        <v>14</v>
      </c>
      <c r="M103" s="113">
        <v>1050</v>
      </c>
      <c r="N103" s="109">
        <f>M103*L103*J103</f>
        <v>88200</v>
      </c>
      <c r="O103" s="124">
        <v>4</v>
      </c>
      <c r="P103" s="97" t="s">
        <v>10</v>
      </c>
      <c r="Q103" s="124">
        <v>10</v>
      </c>
      <c r="R103" s="113">
        <v>1448.19</v>
      </c>
      <c r="S103" s="196">
        <v>57927.5</v>
      </c>
      <c r="T103" s="402"/>
      <c r="U103" s="402"/>
      <c r="V103" s="402"/>
      <c r="W103" s="402"/>
      <c r="X103" s="402"/>
      <c r="Y103" s="402"/>
      <c r="Z103" s="402"/>
      <c r="AA103" s="402"/>
      <c r="AB103" s="124">
        <v>4</v>
      </c>
      <c r="AC103" s="97" t="s">
        <v>10</v>
      </c>
      <c r="AD103" s="226">
        <v>30</v>
      </c>
      <c r="AE103" s="113">
        <v>861</v>
      </c>
      <c r="AF103" s="109">
        <f>AE103*AD103*AB103</f>
        <v>103320</v>
      </c>
    </row>
    <row r="104" spans="1:32" s="8" customFormat="1" ht="15" customHeight="1">
      <c r="A104" s="146"/>
      <c r="B104" s="236" t="s">
        <v>109</v>
      </c>
      <c r="C104" s="237"/>
      <c r="D104" s="238"/>
      <c r="E104" s="124">
        <v>2</v>
      </c>
      <c r="F104" s="97" t="s">
        <v>10</v>
      </c>
      <c r="G104" s="124">
        <v>14</v>
      </c>
      <c r="H104" s="113">
        <v>1070</v>
      </c>
      <c r="I104" s="109">
        <f t="shared" ref="I104" si="31">H104*G104*E104</f>
        <v>29960</v>
      </c>
      <c r="J104" s="124">
        <v>1</v>
      </c>
      <c r="K104" s="97" t="s">
        <v>10</v>
      </c>
      <c r="L104" s="124">
        <v>14</v>
      </c>
      <c r="M104" s="113">
        <v>1050</v>
      </c>
      <c r="N104" s="109">
        <f t="shared" ref="N104:N105" si="32">M104*L104*J104</f>
        <v>14700</v>
      </c>
      <c r="O104" s="124">
        <v>2</v>
      </c>
      <c r="P104" s="97" t="s">
        <v>10</v>
      </c>
      <c r="Q104" s="124">
        <v>10</v>
      </c>
      <c r="R104" s="113">
        <v>1363</v>
      </c>
      <c r="S104" s="196">
        <f t="shared" ref="S104:S105" si="33">R104*Q104*O104</f>
        <v>27260</v>
      </c>
      <c r="T104" s="402"/>
      <c r="U104" s="402"/>
      <c r="V104" s="402"/>
      <c r="W104" s="402"/>
      <c r="X104" s="402"/>
      <c r="Y104" s="402"/>
      <c r="Z104" s="402"/>
      <c r="AA104" s="402"/>
      <c r="AB104" s="124">
        <v>2</v>
      </c>
      <c r="AC104" s="97" t="s">
        <v>10</v>
      </c>
      <c r="AD104" s="226">
        <v>30</v>
      </c>
      <c r="AE104" s="113">
        <v>729.75</v>
      </c>
      <c r="AF104" s="109">
        <f t="shared" ref="AF104:AF106" si="34">AE104*AD104*AB104</f>
        <v>43785</v>
      </c>
    </row>
    <row r="105" spans="1:32" s="8" customFormat="1" ht="15" customHeight="1">
      <c r="A105" s="146"/>
      <c r="B105" s="236" t="s">
        <v>108</v>
      </c>
      <c r="C105" s="237"/>
      <c r="D105" s="238"/>
      <c r="E105" s="124">
        <v>2</v>
      </c>
      <c r="F105" s="97" t="s">
        <v>10</v>
      </c>
      <c r="G105" s="124">
        <v>14</v>
      </c>
      <c r="H105" s="113">
        <v>1070</v>
      </c>
      <c r="I105" s="109">
        <f t="shared" ref="I105" si="35">H105*G105*E105</f>
        <v>29960</v>
      </c>
      <c r="J105" s="124">
        <v>1</v>
      </c>
      <c r="K105" s="97" t="s">
        <v>10</v>
      </c>
      <c r="L105" s="124">
        <v>14</v>
      </c>
      <c r="M105" s="113">
        <v>1200</v>
      </c>
      <c r="N105" s="109">
        <f t="shared" si="32"/>
        <v>16800</v>
      </c>
      <c r="O105" s="124">
        <v>2</v>
      </c>
      <c r="P105" s="97" t="s">
        <v>10</v>
      </c>
      <c r="Q105" s="124">
        <v>10</v>
      </c>
      <c r="R105" s="113">
        <v>1363</v>
      </c>
      <c r="S105" s="196">
        <f t="shared" si="33"/>
        <v>27260</v>
      </c>
      <c r="T105" s="402"/>
      <c r="U105" s="402"/>
      <c r="V105" s="402"/>
      <c r="W105" s="402"/>
      <c r="X105" s="402"/>
      <c r="Y105" s="402"/>
      <c r="Z105" s="402"/>
      <c r="AA105" s="402"/>
      <c r="AB105" s="124">
        <v>1</v>
      </c>
      <c r="AC105" s="97" t="s">
        <v>10</v>
      </c>
      <c r="AD105" s="226">
        <v>30</v>
      </c>
      <c r="AE105" s="113">
        <v>729.75</v>
      </c>
      <c r="AF105" s="109">
        <f t="shared" si="34"/>
        <v>21892.5</v>
      </c>
    </row>
    <row r="106" spans="1:32" s="8" customFormat="1" ht="15" customHeight="1">
      <c r="A106" s="146"/>
      <c r="B106" s="236" t="s">
        <v>147</v>
      </c>
      <c r="C106" s="237"/>
      <c r="D106" s="238"/>
      <c r="E106" s="124"/>
      <c r="F106" s="97"/>
      <c r="G106" s="124"/>
      <c r="H106" s="113"/>
      <c r="I106" s="109"/>
      <c r="J106" s="124"/>
      <c r="K106" s="97"/>
      <c r="L106" s="124"/>
      <c r="M106" s="113"/>
      <c r="N106" s="109"/>
      <c r="O106" s="124"/>
      <c r="P106" s="97"/>
      <c r="Q106" s="124"/>
      <c r="R106" s="113"/>
      <c r="S106" s="196"/>
      <c r="T106" s="402"/>
      <c r="U106" s="402"/>
      <c r="V106" s="402"/>
      <c r="W106" s="402"/>
      <c r="X106" s="402"/>
      <c r="Y106" s="402"/>
      <c r="Z106" s="402"/>
      <c r="AA106" s="402"/>
      <c r="AB106" s="124">
        <v>2</v>
      </c>
      <c r="AC106" s="97" t="s">
        <v>10</v>
      </c>
      <c r="AD106" s="226">
        <v>30</v>
      </c>
      <c r="AE106" s="113">
        <v>992.25</v>
      </c>
      <c r="AF106" s="109">
        <f t="shared" si="34"/>
        <v>59535</v>
      </c>
    </row>
    <row r="107" spans="1:32" s="8" customFormat="1" ht="15" customHeight="1">
      <c r="A107" s="146"/>
      <c r="B107" s="294" t="s">
        <v>47</v>
      </c>
      <c r="C107" s="295"/>
      <c r="D107" s="296"/>
      <c r="E107" s="152">
        <f>SUM(E97:E104)</f>
        <v>14</v>
      </c>
      <c r="F107" s="97"/>
      <c r="G107" s="96"/>
      <c r="H107" s="112"/>
      <c r="I107" s="114">
        <f>SUM(I97:I105)</f>
        <v>280980</v>
      </c>
      <c r="J107" s="152">
        <f>SUM(J97:J104)</f>
        <v>19</v>
      </c>
      <c r="K107" s="97"/>
      <c r="L107" s="96"/>
      <c r="M107" s="112"/>
      <c r="N107" s="114">
        <f>SUM(N97:N105)</f>
        <v>337330</v>
      </c>
      <c r="O107" s="152">
        <f>SUM(O97:O104)</f>
        <v>13</v>
      </c>
      <c r="P107" s="97"/>
      <c r="Q107" s="96"/>
      <c r="R107" s="112"/>
      <c r="S107" s="406">
        <f>SUM(S97:S105)</f>
        <v>243636.25</v>
      </c>
      <c r="T107" s="402"/>
      <c r="U107" s="402"/>
      <c r="V107" s="402"/>
      <c r="W107" s="402"/>
      <c r="X107" s="402"/>
      <c r="Y107" s="402"/>
      <c r="Z107" s="402"/>
      <c r="AA107" s="402"/>
      <c r="AB107" s="152">
        <f>SUM(AB97:AB104)</f>
        <v>13</v>
      </c>
      <c r="AC107" s="97"/>
      <c r="AD107" s="96"/>
      <c r="AE107" s="112"/>
      <c r="AF107" s="114">
        <f>SUM(AF97:AF106)</f>
        <v>451946.25</v>
      </c>
    </row>
    <row r="108" spans="1:32" s="8" customFormat="1" ht="15" customHeight="1">
      <c r="A108" s="146"/>
      <c r="B108" s="193"/>
      <c r="C108" s="194"/>
      <c r="D108" s="195"/>
      <c r="E108" s="152"/>
      <c r="F108" s="97"/>
      <c r="G108" s="96"/>
      <c r="H108" s="112"/>
      <c r="I108" s="114"/>
      <c r="J108" s="152"/>
      <c r="K108" s="97"/>
      <c r="L108" s="96"/>
      <c r="M108" s="112"/>
      <c r="N108" s="114"/>
      <c r="O108" s="152"/>
      <c r="P108" s="97"/>
      <c r="Q108" s="96"/>
      <c r="R108" s="112"/>
      <c r="S108" s="406"/>
      <c r="T108" s="402"/>
      <c r="U108" s="402"/>
      <c r="V108" s="402"/>
      <c r="W108" s="402"/>
      <c r="X108" s="402"/>
      <c r="Y108" s="402"/>
      <c r="Z108" s="402"/>
      <c r="AA108" s="402"/>
      <c r="AB108" s="152"/>
      <c r="AC108" s="97"/>
      <c r="AD108" s="96"/>
      <c r="AE108" s="112"/>
      <c r="AF108" s="114"/>
    </row>
    <row r="109" spans="1:32" s="8" customFormat="1" ht="15" customHeight="1">
      <c r="A109" s="149" t="s">
        <v>66</v>
      </c>
      <c r="B109" s="297" t="s">
        <v>20</v>
      </c>
      <c r="C109" s="237"/>
      <c r="D109" s="238"/>
      <c r="E109" s="130"/>
      <c r="F109" s="97"/>
      <c r="G109" s="96"/>
      <c r="H109" s="112"/>
      <c r="I109" s="115"/>
      <c r="J109" s="130"/>
      <c r="K109" s="97"/>
      <c r="L109" s="96"/>
      <c r="M109" s="112"/>
      <c r="N109" s="115"/>
      <c r="O109" s="130"/>
      <c r="P109" s="97"/>
      <c r="Q109" s="96"/>
      <c r="R109" s="112"/>
      <c r="S109" s="405"/>
      <c r="T109" s="402"/>
      <c r="U109" s="402"/>
      <c r="V109" s="402"/>
      <c r="W109" s="402"/>
      <c r="X109" s="402"/>
      <c r="Y109" s="402"/>
      <c r="Z109" s="402"/>
      <c r="AA109" s="402"/>
      <c r="AB109" s="130"/>
      <c r="AC109" s="97"/>
      <c r="AD109" s="96"/>
      <c r="AE109" s="112"/>
      <c r="AF109" s="115"/>
    </row>
    <row r="110" spans="1:32" s="8" customFormat="1" ht="15" customHeight="1">
      <c r="A110" s="146"/>
      <c r="B110" s="303" t="s">
        <v>52</v>
      </c>
      <c r="C110" s="291"/>
      <c r="D110" s="292"/>
      <c r="E110" s="130"/>
      <c r="F110" s="97"/>
      <c r="G110" s="96"/>
      <c r="H110" s="112"/>
      <c r="I110" s="114">
        <f>(I114+I115+I116)*0.003</f>
        <v>2825.37</v>
      </c>
      <c r="J110" s="130"/>
      <c r="K110" s="97"/>
      <c r="L110" s="96"/>
      <c r="M110" s="112"/>
      <c r="N110" s="114">
        <v>5721.34</v>
      </c>
      <c r="O110" s="130"/>
      <c r="P110" s="97"/>
      <c r="Q110" s="96"/>
      <c r="R110" s="112"/>
      <c r="S110" s="406">
        <f>(S114+S115+S116)*0.003</f>
        <v>4478.8130700000002</v>
      </c>
      <c r="T110" s="402"/>
      <c r="U110" s="402"/>
      <c r="V110" s="402"/>
      <c r="W110" s="402"/>
      <c r="X110" s="402"/>
      <c r="Y110" s="402"/>
      <c r="Z110" s="402"/>
      <c r="AA110" s="402"/>
      <c r="AB110" s="130"/>
      <c r="AC110" s="97"/>
      <c r="AD110" s="96"/>
      <c r="AE110" s="112"/>
      <c r="AF110" s="114">
        <v>7227</v>
      </c>
    </row>
    <row r="111" spans="1:32" s="8" customFormat="1" ht="15" customHeight="1">
      <c r="A111" s="149" t="s">
        <v>67</v>
      </c>
      <c r="B111" s="299" t="s">
        <v>103</v>
      </c>
      <c r="C111" s="300"/>
      <c r="D111" s="301"/>
      <c r="E111" s="130"/>
      <c r="F111" s="97"/>
      <c r="G111" s="96"/>
      <c r="H111" s="112"/>
      <c r="I111" s="114">
        <f>(I114+I115+I116)*0.05</f>
        <v>47089.5</v>
      </c>
      <c r="J111" s="130"/>
      <c r="K111" s="97"/>
      <c r="L111" s="96"/>
      <c r="M111" s="112"/>
      <c r="N111" s="114">
        <f>(N114+N115+N116)*0.05</f>
        <v>70949.100000000006</v>
      </c>
      <c r="O111" s="130"/>
      <c r="P111" s="97"/>
      <c r="Q111" s="96"/>
      <c r="R111" s="112"/>
      <c r="S111" s="406">
        <f>(S114+S115+S116)*0.05</f>
        <v>74646.8845</v>
      </c>
      <c r="T111" s="402"/>
      <c r="U111" s="402"/>
      <c r="V111" s="402"/>
      <c r="W111" s="402"/>
      <c r="X111" s="402"/>
      <c r="Y111" s="402"/>
      <c r="Z111" s="402"/>
      <c r="AA111" s="402"/>
      <c r="AB111" s="130"/>
      <c r="AC111" s="97"/>
      <c r="AD111" s="96"/>
      <c r="AE111" s="112"/>
      <c r="AF111" s="114">
        <v>76023.56</v>
      </c>
    </row>
    <row r="112" spans="1:32" s="8" customFormat="1" ht="15" customHeight="1">
      <c r="A112" s="146"/>
      <c r="B112" s="302"/>
      <c r="C112" s="291"/>
      <c r="D112" s="292"/>
      <c r="E112" s="130"/>
      <c r="F112" s="97"/>
      <c r="G112" s="96"/>
      <c r="H112" s="112"/>
      <c r="I112" s="109"/>
      <c r="J112" s="130"/>
      <c r="K112" s="97"/>
      <c r="L112" s="96"/>
      <c r="M112" s="112"/>
      <c r="N112" s="109"/>
      <c r="O112" s="130"/>
      <c r="P112" s="97"/>
      <c r="Q112" s="96"/>
      <c r="R112" s="112"/>
      <c r="S112" s="196"/>
      <c r="T112" s="402"/>
      <c r="U112" s="402"/>
      <c r="V112" s="402"/>
      <c r="W112" s="402"/>
      <c r="X112" s="402"/>
      <c r="Y112" s="402"/>
      <c r="Z112" s="402"/>
      <c r="AA112" s="402"/>
      <c r="AB112" s="130"/>
      <c r="AC112" s="97"/>
      <c r="AD112" s="96"/>
      <c r="AE112" s="112"/>
      <c r="AF112" s="109"/>
    </row>
    <row r="113" spans="1:33" s="8" customFormat="1" ht="15" customHeight="1">
      <c r="A113" s="146"/>
      <c r="B113" s="242" t="s">
        <v>53</v>
      </c>
      <c r="C113" s="243"/>
      <c r="D113" s="244"/>
      <c r="E113" s="130"/>
      <c r="F113" s="97"/>
      <c r="G113" s="96"/>
      <c r="H113" s="112"/>
      <c r="I113" s="109"/>
      <c r="J113" s="130"/>
      <c r="K113" s="97"/>
      <c r="L113" s="96"/>
      <c r="M113" s="112"/>
      <c r="N113" s="109"/>
      <c r="O113" s="130"/>
      <c r="P113" s="97"/>
      <c r="Q113" s="96"/>
      <c r="R113" s="112"/>
      <c r="S113" s="196"/>
      <c r="T113" s="402"/>
      <c r="U113" s="402"/>
      <c r="V113" s="402"/>
      <c r="W113" s="402"/>
      <c r="X113" s="402"/>
      <c r="Y113" s="402"/>
      <c r="Z113" s="402"/>
      <c r="AA113" s="402"/>
      <c r="AB113" s="130"/>
      <c r="AC113" s="97"/>
      <c r="AD113" s="96"/>
      <c r="AE113" s="112"/>
      <c r="AF113" s="109"/>
    </row>
    <row r="114" spans="1:33" s="8" customFormat="1" ht="15" customHeight="1">
      <c r="A114" s="146"/>
      <c r="B114" s="242" t="s">
        <v>54</v>
      </c>
      <c r="C114" s="304"/>
      <c r="D114" s="305"/>
      <c r="E114" s="130"/>
      <c r="F114" s="97"/>
      <c r="G114" s="96"/>
      <c r="H114" s="112"/>
      <c r="I114" s="117">
        <f>I38</f>
        <v>264420</v>
      </c>
      <c r="J114" s="130"/>
      <c r="K114" s="97"/>
      <c r="L114" s="96"/>
      <c r="M114" s="112"/>
      <c r="N114" s="117">
        <f>N38</f>
        <v>277155</v>
      </c>
      <c r="O114" s="130"/>
      <c r="P114" s="97"/>
      <c r="Q114" s="96"/>
      <c r="R114" s="112"/>
      <c r="S114" s="407">
        <f>S38</f>
        <v>563992</v>
      </c>
      <c r="T114" s="402"/>
      <c r="U114" s="402"/>
      <c r="V114" s="402"/>
      <c r="W114" s="402"/>
      <c r="X114" s="402"/>
      <c r="Y114" s="402"/>
      <c r="Z114" s="402"/>
      <c r="AA114" s="402"/>
      <c r="AB114" s="130"/>
      <c r="AC114" s="97"/>
      <c r="AD114" s="96"/>
      <c r="AE114" s="112"/>
      <c r="AF114" s="117">
        <f>AF38</f>
        <v>224339.8</v>
      </c>
      <c r="AG114" s="170"/>
    </row>
    <row r="115" spans="1:33" s="8" customFormat="1" ht="15" customHeight="1">
      <c r="A115" s="146"/>
      <c r="B115" s="242" t="s">
        <v>55</v>
      </c>
      <c r="C115" s="243"/>
      <c r="D115" s="244"/>
      <c r="E115" s="130"/>
      <c r="F115" s="97"/>
      <c r="G115" s="96"/>
      <c r="H115" s="112"/>
      <c r="I115" s="114">
        <f>I52+I66+I84</f>
        <v>304340</v>
      </c>
      <c r="J115" s="130"/>
      <c r="K115" s="97"/>
      <c r="L115" s="96"/>
      <c r="M115" s="112"/>
      <c r="N115" s="114">
        <f>N52+N66+N84</f>
        <v>586047</v>
      </c>
      <c r="O115" s="130"/>
      <c r="P115" s="97"/>
      <c r="Q115" s="96"/>
      <c r="R115" s="112"/>
      <c r="S115" s="406">
        <f>S52+S66+S84</f>
        <v>539149.43999999994</v>
      </c>
      <c r="T115" s="402"/>
      <c r="U115" s="402"/>
      <c r="V115" s="402"/>
      <c r="W115" s="402"/>
      <c r="X115" s="402"/>
      <c r="Y115" s="402"/>
      <c r="Z115" s="402"/>
      <c r="AA115" s="402"/>
      <c r="AB115" s="130"/>
      <c r="AC115" s="97"/>
      <c r="AD115" s="96"/>
      <c r="AE115" s="112"/>
      <c r="AF115" s="114">
        <f>AF52+AF66+AF84</f>
        <v>836958.103</v>
      </c>
      <c r="AG115" s="170"/>
    </row>
    <row r="116" spans="1:33" s="8" customFormat="1" ht="15" customHeight="1">
      <c r="A116" s="146"/>
      <c r="B116" s="242" t="s">
        <v>38</v>
      </c>
      <c r="C116" s="243"/>
      <c r="D116" s="244"/>
      <c r="E116" s="130"/>
      <c r="F116" s="97"/>
      <c r="G116" s="96"/>
      <c r="H116" s="112"/>
      <c r="I116" s="114">
        <f>I94+I107</f>
        <v>373030</v>
      </c>
      <c r="J116" s="130"/>
      <c r="K116" s="97"/>
      <c r="L116" s="96"/>
      <c r="M116" s="112"/>
      <c r="N116" s="114">
        <f>N94+N107</f>
        <v>555780</v>
      </c>
      <c r="O116" s="130"/>
      <c r="P116" s="97"/>
      <c r="Q116" s="96"/>
      <c r="R116" s="112"/>
      <c r="S116" s="406">
        <f>S94+S107</f>
        <v>389796.25</v>
      </c>
      <c r="T116" s="402"/>
      <c r="U116" s="402"/>
      <c r="V116" s="402"/>
      <c r="W116" s="402"/>
      <c r="X116" s="402"/>
      <c r="Y116" s="402"/>
      <c r="Z116" s="402"/>
      <c r="AA116" s="402"/>
      <c r="AB116" s="130"/>
      <c r="AC116" s="97"/>
      <c r="AD116" s="96"/>
      <c r="AE116" s="112"/>
      <c r="AF116" s="114">
        <f>AF94+AF107</f>
        <v>451946.25</v>
      </c>
      <c r="AG116" s="170"/>
    </row>
    <row r="117" spans="1:33" s="8" customFormat="1" ht="15" customHeight="1">
      <c r="A117" s="146"/>
      <c r="B117" s="242" t="s">
        <v>56</v>
      </c>
      <c r="C117" s="243"/>
      <c r="D117" s="244"/>
      <c r="E117" s="130"/>
      <c r="F117" s="97"/>
      <c r="G117" s="96"/>
      <c r="H117" s="112"/>
      <c r="I117" s="114">
        <f>(I114+I115+I116)*0.15</f>
        <v>141268.5</v>
      </c>
      <c r="J117" s="130"/>
      <c r="K117" s="97"/>
      <c r="L117" s="96"/>
      <c r="M117" s="112"/>
      <c r="N117" s="114">
        <f>(N114+N115+N116)*0.15</f>
        <v>212847.3</v>
      </c>
      <c r="O117" s="130"/>
      <c r="P117" s="97"/>
      <c r="Q117" s="96"/>
      <c r="R117" s="112"/>
      <c r="S117" s="406">
        <v>179152.52</v>
      </c>
      <c r="T117" s="402"/>
      <c r="U117" s="402"/>
      <c r="V117" s="402"/>
      <c r="W117" s="402"/>
      <c r="X117" s="402"/>
      <c r="Y117" s="402"/>
      <c r="Z117" s="402"/>
      <c r="AA117" s="402"/>
      <c r="AB117" s="130"/>
      <c r="AC117" s="97"/>
      <c r="AD117" s="96"/>
      <c r="AE117" s="112"/>
      <c r="AF117" s="114">
        <v>239474.21</v>
      </c>
      <c r="AG117" s="170"/>
    </row>
    <row r="118" spans="1:33" s="8" customFormat="1" ht="15" customHeight="1">
      <c r="A118" s="146"/>
      <c r="B118" s="242" t="s">
        <v>141</v>
      </c>
      <c r="C118" s="243"/>
      <c r="D118" s="244"/>
      <c r="E118" s="130"/>
      <c r="F118" s="97"/>
      <c r="G118" s="96"/>
      <c r="H118" s="112"/>
      <c r="I118" s="114">
        <v>0</v>
      </c>
      <c r="J118" s="130"/>
      <c r="K118" s="97"/>
      <c r="L118" s="96"/>
      <c r="M118" s="112"/>
      <c r="N118" s="114">
        <v>70949.100000000006</v>
      </c>
      <c r="O118" s="130"/>
      <c r="P118" s="97"/>
      <c r="Q118" s="96"/>
      <c r="R118" s="112"/>
      <c r="S118" s="406"/>
      <c r="T118" s="402"/>
      <c r="U118" s="402"/>
      <c r="V118" s="402"/>
      <c r="W118" s="402"/>
      <c r="X118" s="402"/>
      <c r="Y118" s="402"/>
      <c r="Z118" s="402"/>
      <c r="AA118" s="402"/>
      <c r="AB118" s="130"/>
      <c r="AC118" s="97"/>
      <c r="AD118" s="96"/>
      <c r="AE118" s="112"/>
      <c r="AF118" s="114"/>
      <c r="AG118" s="170"/>
    </row>
    <row r="119" spans="1:33" s="8" customFormat="1" ht="15" customHeight="1">
      <c r="A119" s="146"/>
      <c r="B119" s="281" t="s">
        <v>57</v>
      </c>
      <c r="C119" s="282"/>
      <c r="D119" s="283"/>
      <c r="E119" s="130"/>
      <c r="F119" s="97"/>
      <c r="G119" s="96"/>
      <c r="H119" s="112"/>
      <c r="I119" s="114">
        <f>SUM(I110:I118)</f>
        <v>1132973.3700000001</v>
      </c>
      <c r="J119" s="130"/>
      <c r="K119" s="97"/>
      <c r="L119" s="96"/>
      <c r="M119" s="112"/>
      <c r="N119" s="114">
        <f>SUM(N110:N118)</f>
        <v>1779448.84</v>
      </c>
      <c r="O119" s="130"/>
      <c r="P119" s="97"/>
      <c r="Q119" s="96"/>
      <c r="R119" s="112"/>
      <c r="S119" s="406">
        <f>SUM(S110:S117)</f>
        <v>1751215.9075699998</v>
      </c>
      <c r="T119" s="402"/>
      <c r="U119" s="402"/>
      <c r="V119" s="402"/>
      <c r="W119" s="402"/>
      <c r="X119" s="402"/>
      <c r="Y119" s="402"/>
      <c r="Z119" s="402"/>
      <c r="AA119" s="402"/>
      <c r="AB119" s="130"/>
      <c r="AC119" s="97"/>
      <c r="AD119" s="96"/>
      <c r="AE119" s="112"/>
      <c r="AF119" s="114">
        <v>1835968.91</v>
      </c>
    </row>
    <row r="120" spans="1:33" s="8" customFormat="1" ht="15" customHeight="1" thickBot="1">
      <c r="A120" s="146"/>
      <c r="B120" s="284" t="s">
        <v>58</v>
      </c>
      <c r="C120" s="230"/>
      <c r="D120" s="285"/>
      <c r="E120" s="230" t="s">
        <v>131</v>
      </c>
      <c r="F120" s="230"/>
      <c r="G120" s="230"/>
      <c r="H120" s="231"/>
      <c r="I120" s="109"/>
      <c r="J120" s="230" t="s">
        <v>131</v>
      </c>
      <c r="K120" s="230"/>
      <c r="L120" s="230"/>
      <c r="M120" s="231"/>
      <c r="N120" s="109"/>
      <c r="O120" s="230" t="s">
        <v>131</v>
      </c>
      <c r="P120" s="230"/>
      <c r="Q120" s="230"/>
      <c r="R120" s="231"/>
      <c r="S120" s="109"/>
      <c r="T120" s="386"/>
      <c r="U120" s="386"/>
      <c r="V120" s="386"/>
      <c r="W120" s="109"/>
      <c r="X120" s="386"/>
      <c r="Y120" s="386"/>
      <c r="Z120" s="386"/>
      <c r="AA120" s="109"/>
      <c r="AB120" s="230" t="s">
        <v>131</v>
      </c>
      <c r="AC120" s="230"/>
      <c r="AD120" s="230"/>
      <c r="AE120" s="231"/>
      <c r="AF120" s="109"/>
    </row>
    <row r="121" spans="1:33" s="8" customFormat="1" ht="22.5" customHeight="1" thickBot="1">
      <c r="A121" s="151"/>
      <c r="B121" s="286" t="s">
        <v>32</v>
      </c>
      <c r="C121" s="287"/>
      <c r="D121" s="288"/>
      <c r="E121" s="107"/>
      <c r="F121" s="105"/>
      <c r="G121" s="106"/>
      <c r="H121" s="116" t="s">
        <v>59</v>
      </c>
      <c r="I121" s="132">
        <f>I119</f>
        <v>1132973.3700000001</v>
      </c>
      <c r="J121" s="107"/>
      <c r="K121" s="105"/>
      <c r="L121" s="106"/>
      <c r="M121" s="116" t="s">
        <v>59</v>
      </c>
      <c r="N121" s="132">
        <f>N119</f>
        <v>1779448.84</v>
      </c>
      <c r="O121" s="107"/>
      <c r="P121" s="105"/>
      <c r="Q121" s="106"/>
      <c r="R121" s="116" t="s">
        <v>59</v>
      </c>
      <c r="S121" s="132">
        <f>S119</f>
        <v>1751215.9075699998</v>
      </c>
      <c r="T121" s="105"/>
      <c r="U121" s="106"/>
      <c r="V121" s="116" t="s">
        <v>59</v>
      </c>
      <c r="W121" s="132">
        <f>W119</f>
        <v>0</v>
      </c>
      <c r="X121" s="105"/>
      <c r="Y121" s="106"/>
      <c r="Z121" s="116" t="s">
        <v>59</v>
      </c>
      <c r="AA121" s="132">
        <f>AA119</f>
        <v>0</v>
      </c>
      <c r="AB121" s="107"/>
      <c r="AC121" s="105"/>
      <c r="AD121" s="106"/>
      <c r="AE121" s="116" t="s">
        <v>59</v>
      </c>
      <c r="AF121" s="132">
        <f>AF119</f>
        <v>1835968.91</v>
      </c>
    </row>
    <row r="122" spans="1:33">
      <c r="A122" s="102"/>
      <c r="B122" s="103"/>
      <c r="C122" s="103"/>
      <c r="D122" s="103"/>
      <c r="E122" s="103"/>
      <c r="F122" s="103"/>
      <c r="G122" s="103"/>
      <c r="H122" s="103"/>
      <c r="I122" s="104"/>
      <c r="J122" s="103"/>
      <c r="K122" s="103"/>
      <c r="L122" s="103"/>
      <c r="M122" s="103"/>
      <c r="N122" s="104"/>
      <c r="O122" s="103"/>
      <c r="P122" s="103"/>
      <c r="Q122" s="103"/>
      <c r="R122" s="103"/>
      <c r="S122" s="104"/>
      <c r="T122" s="103"/>
      <c r="U122" s="103"/>
      <c r="V122" s="103"/>
      <c r="W122" s="104"/>
      <c r="X122" s="103"/>
      <c r="Y122" s="103"/>
      <c r="Z122" s="103"/>
      <c r="AA122" s="104"/>
      <c r="AB122" s="103"/>
      <c r="AC122" s="103"/>
      <c r="AD122" s="103"/>
      <c r="AE122" s="103"/>
      <c r="AF122" s="104"/>
    </row>
    <row r="123" spans="1:33">
      <c r="A123" s="289" t="s">
        <v>11</v>
      </c>
      <c r="B123" s="290"/>
      <c r="C123" s="290"/>
      <c r="D123" s="103"/>
      <c r="E123" s="103"/>
      <c r="F123" s="103"/>
      <c r="G123" s="103"/>
      <c r="H123" s="103"/>
      <c r="I123" s="104"/>
      <c r="J123" s="103"/>
      <c r="K123" s="103"/>
      <c r="L123" s="103"/>
      <c r="M123" s="103"/>
      <c r="N123" s="104"/>
      <c r="O123" s="103"/>
      <c r="P123" s="103"/>
      <c r="Q123" s="103"/>
      <c r="R123" s="103"/>
      <c r="S123" s="104"/>
      <c r="T123" s="103"/>
      <c r="U123" s="103"/>
      <c r="V123" s="103"/>
      <c r="W123" s="104"/>
      <c r="X123" s="103"/>
      <c r="Y123" s="103"/>
      <c r="Z123" s="103"/>
      <c r="AA123" s="104"/>
      <c r="AB123" s="103"/>
      <c r="AC123" s="103"/>
      <c r="AD123" s="103"/>
      <c r="AE123" s="103"/>
      <c r="AF123" s="104"/>
    </row>
    <row r="124" spans="1:33">
      <c r="A124" s="102"/>
      <c r="B124" s="103"/>
      <c r="C124" s="103"/>
      <c r="D124" s="103"/>
      <c r="E124" s="103"/>
      <c r="F124" s="103"/>
      <c r="G124" s="103"/>
      <c r="H124" s="103"/>
      <c r="I124" s="104"/>
      <c r="J124" s="103"/>
      <c r="K124" s="103"/>
      <c r="L124" s="103"/>
      <c r="M124" s="103"/>
      <c r="N124" s="104"/>
      <c r="O124" s="103"/>
      <c r="P124" s="103"/>
      <c r="Q124" s="103"/>
      <c r="R124" s="103"/>
      <c r="S124" s="104"/>
      <c r="T124" s="103"/>
      <c r="U124" s="103"/>
      <c r="V124" s="103"/>
      <c r="W124" s="104"/>
      <c r="X124" s="103"/>
      <c r="Y124" s="103"/>
      <c r="Z124" s="103"/>
      <c r="AA124" s="104"/>
      <c r="AB124" s="103"/>
      <c r="AC124" s="103"/>
      <c r="AD124" s="103"/>
      <c r="AE124" s="103"/>
      <c r="AF124" s="104"/>
    </row>
    <row r="125" spans="1:33">
      <c r="A125" s="279" t="s">
        <v>40</v>
      </c>
      <c r="B125" s="280"/>
      <c r="C125" s="280"/>
      <c r="D125" s="103"/>
      <c r="E125" s="103"/>
      <c r="F125" s="103"/>
      <c r="G125" s="103"/>
      <c r="H125" s="103"/>
      <c r="I125" s="104"/>
      <c r="J125" s="103"/>
      <c r="K125" s="103"/>
      <c r="L125" s="103"/>
      <c r="M125" s="103"/>
      <c r="N125" s="104"/>
      <c r="O125" s="103"/>
      <c r="P125" s="103"/>
      <c r="Q125" s="103"/>
      <c r="R125" s="103"/>
      <c r="S125" s="104"/>
      <c r="T125" s="103"/>
      <c r="U125" s="103"/>
      <c r="V125" s="103"/>
      <c r="W125" s="104"/>
      <c r="X125" s="103"/>
      <c r="Y125" s="103"/>
      <c r="Z125" s="103"/>
      <c r="AA125" s="104"/>
      <c r="AB125" s="103"/>
      <c r="AC125" s="103"/>
      <c r="AD125" s="103"/>
      <c r="AE125" s="103"/>
      <c r="AF125" s="104"/>
    </row>
    <row r="126" spans="1:33">
      <c r="A126" s="14" t="s">
        <v>70</v>
      </c>
      <c r="B126" s="16"/>
      <c r="C126" s="16"/>
      <c r="D126" s="153"/>
      <c r="E126" s="9"/>
      <c r="F126" s="9"/>
      <c r="G126" s="9"/>
      <c r="H126" s="10"/>
      <c r="I126" s="11" t="s">
        <v>60</v>
      </c>
      <c r="J126" s="9"/>
      <c r="K126" s="9"/>
      <c r="L126" s="9"/>
      <c r="M126" s="10"/>
      <c r="N126" s="11" t="s">
        <v>60</v>
      </c>
      <c r="O126" s="9"/>
      <c r="P126" s="9"/>
      <c r="Q126" s="9"/>
      <c r="R126" s="10"/>
      <c r="S126" s="11" t="s">
        <v>60</v>
      </c>
      <c r="T126" s="9"/>
      <c r="U126" s="9"/>
      <c r="V126" s="10"/>
      <c r="W126" s="11" t="s">
        <v>60</v>
      </c>
      <c r="X126" s="9"/>
      <c r="Y126" s="9"/>
      <c r="Z126" s="10"/>
      <c r="AA126" s="11" t="s">
        <v>60</v>
      </c>
      <c r="AB126" s="9"/>
      <c r="AC126" s="9"/>
      <c r="AD126" s="9"/>
      <c r="AE126" s="10"/>
      <c r="AF126" s="11" t="s">
        <v>60</v>
      </c>
    </row>
    <row r="127" spans="1:33">
      <c r="E127" s="9"/>
      <c r="F127" s="9"/>
      <c r="G127" s="9"/>
      <c r="H127" s="10"/>
      <c r="I127" s="11"/>
      <c r="J127" s="9"/>
      <c r="K127" s="9"/>
      <c r="L127" s="9"/>
      <c r="M127" s="10"/>
      <c r="N127" s="11"/>
      <c r="O127" s="9"/>
      <c r="P127" s="9"/>
      <c r="Q127" s="9"/>
      <c r="R127" s="10"/>
      <c r="S127" s="11"/>
      <c r="T127" s="9"/>
      <c r="U127" s="9"/>
      <c r="V127" s="10"/>
      <c r="W127" s="11"/>
      <c r="X127" s="9"/>
      <c r="Y127" s="9"/>
      <c r="Z127" s="10"/>
      <c r="AA127" s="11"/>
      <c r="AB127" s="9"/>
      <c r="AC127" s="9"/>
      <c r="AD127" s="9"/>
      <c r="AE127" s="10"/>
      <c r="AF127" s="11"/>
    </row>
    <row r="128" spans="1:33">
      <c r="A128" t="s">
        <v>29</v>
      </c>
      <c r="B128" s="16"/>
      <c r="C128" s="16"/>
      <c r="D128" s="16"/>
      <c r="E128" s="9"/>
      <c r="F128" s="9"/>
      <c r="G128" s="9"/>
      <c r="H128" s="10"/>
      <c r="I128" s="11"/>
      <c r="J128" s="9"/>
      <c r="K128" s="9"/>
      <c r="L128" s="9"/>
      <c r="M128" s="10"/>
      <c r="N128" s="11"/>
      <c r="O128" s="9"/>
      <c r="P128" s="9"/>
      <c r="Q128" s="9"/>
      <c r="R128" s="10"/>
      <c r="S128" s="11"/>
      <c r="T128" s="9"/>
      <c r="U128" s="9"/>
      <c r="V128" s="10"/>
      <c r="W128" s="11"/>
      <c r="X128" s="9"/>
      <c r="Y128" s="9"/>
      <c r="Z128" s="10"/>
      <c r="AA128" s="11"/>
      <c r="AB128" s="9"/>
      <c r="AC128" s="9"/>
      <c r="AD128" s="9"/>
      <c r="AE128" s="10"/>
      <c r="AF128" s="11"/>
    </row>
    <row r="129" spans="1:32">
      <c r="A129" s="23" t="s">
        <v>88</v>
      </c>
      <c r="B129"/>
      <c r="C129"/>
      <c r="D129" s="40"/>
      <c r="E129" s="9"/>
      <c r="F129" s="9"/>
      <c r="G129" s="9"/>
      <c r="H129" s="10"/>
      <c r="I129" s="11"/>
      <c r="J129" s="9"/>
      <c r="K129" s="9"/>
      <c r="L129" s="9"/>
      <c r="M129" s="10"/>
      <c r="N129" s="11"/>
      <c r="O129" s="9"/>
      <c r="P129" s="9"/>
      <c r="Q129" s="9"/>
      <c r="R129" s="10"/>
      <c r="S129" s="11"/>
      <c r="T129" s="9"/>
      <c r="U129" s="9"/>
      <c r="V129" s="10"/>
      <c r="W129" s="11"/>
      <c r="X129" s="9"/>
      <c r="Y129" s="9"/>
      <c r="Z129" s="10"/>
      <c r="AA129" s="11"/>
      <c r="AB129" s="9"/>
      <c r="AC129" s="9"/>
      <c r="AD129" s="9"/>
      <c r="AE129" s="10"/>
      <c r="AF129" s="11"/>
    </row>
    <row r="130" spans="1:32">
      <c r="A130" t="s">
        <v>69</v>
      </c>
      <c r="B130"/>
      <c r="C130"/>
      <c r="D130" s="154"/>
      <c r="E130" s="9"/>
      <c r="F130" s="9"/>
      <c r="G130" s="9"/>
      <c r="H130" s="10"/>
      <c r="I130" s="11"/>
      <c r="J130" s="9"/>
      <c r="K130" s="9"/>
      <c r="L130" s="9"/>
      <c r="M130" s="10"/>
      <c r="N130" s="11"/>
      <c r="O130" s="9"/>
      <c r="P130" s="9"/>
      <c r="Q130" s="9"/>
      <c r="R130" s="10"/>
      <c r="S130" s="11"/>
      <c r="T130" s="9"/>
      <c r="U130" s="9"/>
      <c r="V130" s="10"/>
      <c r="W130" s="11"/>
      <c r="X130" s="9"/>
      <c r="Y130" s="9"/>
      <c r="Z130" s="10"/>
      <c r="AA130" s="11"/>
      <c r="AB130" s="9"/>
      <c r="AC130" s="9"/>
      <c r="AD130" s="9"/>
      <c r="AE130" s="10"/>
      <c r="AF130" s="11"/>
    </row>
    <row r="131" spans="1:32">
      <c r="E131" s="9"/>
      <c r="F131" s="9"/>
      <c r="G131" s="9"/>
      <c r="H131" s="10"/>
      <c r="I131" s="11"/>
      <c r="J131" s="9"/>
      <c r="K131" s="9"/>
      <c r="L131" s="9"/>
      <c r="M131" s="10"/>
      <c r="N131" s="11"/>
      <c r="O131" s="9"/>
      <c r="P131" s="9"/>
      <c r="Q131" s="9"/>
      <c r="R131" s="10"/>
      <c r="S131" s="11"/>
      <c r="T131" s="9"/>
      <c r="U131" s="9"/>
      <c r="V131" s="10"/>
      <c r="W131" s="11"/>
      <c r="X131" s="9"/>
      <c r="Y131" s="9"/>
      <c r="Z131" s="10"/>
      <c r="AA131" s="11"/>
      <c r="AB131" s="9"/>
      <c r="AC131" s="9"/>
      <c r="AD131" s="9"/>
      <c r="AE131" s="10"/>
      <c r="AF131" s="11"/>
    </row>
    <row r="132" spans="1:32">
      <c r="E132" s="2"/>
      <c r="F132" s="2"/>
      <c r="G132" s="13"/>
      <c r="H132" s="3"/>
      <c r="I132" s="3"/>
      <c r="J132" s="2"/>
      <c r="K132" s="2"/>
      <c r="L132" s="13"/>
      <c r="M132" s="3"/>
      <c r="N132" s="3"/>
      <c r="O132" s="2"/>
      <c r="P132" s="2"/>
      <c r="Q132" s="13"/>
      <c r="R132" s="3"/>
      <c r="S132" s="3"/>
      <c r="T132" s="2"/>
      <c r="U132" s="13"/>
      <c r="V132" s="3"/>
      <c r="W132" s="3"/>
      <c r="X132" s="2"/>
      <c r="Y132" s="13"/>
      <c r="Z132" s="3"/>
      <c r="AA132" s="3"/>
      <c r="AB132" s="2"/>
      <c r="AC132" s="2"/>
      <c r="AD132" s="13"/>
      <c r="AE132" s="3"/>
      <c r="AF132" s="3"/>
    </row>
    <row r="133" spans="1:32">
      <c r="E133" s="13"/>
      <c r="F133" s="13"/>
      <c r="G133" s="13"/>
      <c r="H133" s="3"/>
      <c r="I133" s="3"/>
      <c r="J133" s="13"/>
      <c r="K133" s="13"/>
      <c r="L133" s="13"/>
      <c r="M133" s="3"/>
      <c r="N133" s="3"/>
      <c r="O133" s="13"/>
      <c r="P133" s="13"/>
      <c r="Q133" s="13"/>
      <c r="R133" s="3"/>
      <c r="S133" s="3"/>
      <c r="T133" s="13"/>
      <c r="U133" s="13"/>
      <c r="V133" s="3"/>
      <c r="W133" s="3"/>
      <c r="X133" s="13"/>
      <c r="Y133" s="13"/>
      <c r="Z133" s="3"/>
      <c r="AA133" s="3"/>
      <c r="AB133" s="13"/>
      <c r="AC133" s="13"/>
      <c r="AD133" s="13"/>
      <c r="AE133" s="3"/>
      <c r="AF133" s="3"/>
    </row>
    <row r="134" spans="1:32">
      <c r="E134" s="13"/>
      <c r="F134" s="13"/>
      <c r="G134" s="13"/>
      <c r="H134" s="3"/>
      <c r="I134" s="3"/>
      <c r="J134" s="13"/>
      <c r="K134" s="13"/>
      <c r="L134" s="13"/>
      <c r="M134" s="3"/>
      <c r="N134" s="3"/>
      <c r="O134" s="13"/>
      <c r="P134" s="13"/>
      <c r="Q134" s="13"/>
      <c r="R134" s="3"/>
      <c r="S134" s="3"/>
      <c r="T134" s="13"/>
      <c r="U134" s="13"/>
      <c r="V134" s="3"/>
      <c r="W134" s="3"/>
      <c r="X134" s="13"/>
      <c r="Y134" s="13"/>
      <c r="Z134" s="3"/>
      <c r="AA134" s="3"/>
      <c r="AB134" s="13"/>
      <c r="AC134" s="13"/>
      <c r="AD134" s="13"/>
      <c r="AE134" s="3"/>
      <c r="AF134" s="3"/>
    </row>
    <row r="135" spans="1:32">
      <c r="E135" s="2"/>
      <c r="F135" s="2"/>
      <c r="G135" s="13"/>
      <c r="H135" s="3"/>
      <c r="I135" s="3"/>
      <c r="J135" s="2"/>
      <c r="K135" s="2"/>
      <c r="L135" s="13"/>
      <c r="M135" s="3"/>
      <c r="N135" s="3"/>
      <c r="O135" s="2"/>
      <c r="P135" s="2"/>
      <c r="Q135" s="13"/>
      <c r="R135" s="3"/>
      <c r="S135" s="3"/>
      <c r="T135" s="2"/>
      <c r="U135" s="13"/>
      <c r="V135" s="3"/>
      <c r="W135" s="3"/>
      <c r="X135" s="2"/>
      <c r="Y135" s="13"/>
      <c r="Z135" s="3"/>
      <c r="AA135" s="3"/>
      <c r="AB135" s="2"/>
      <c r="AC135" s="2"/>
      <c r="AD135" s="13"/>
      <c r="AE135" s="3"/>
      <c r="AF135" s="3"/>
    </row>
    <row r="136" spans="1:32">
      <c r="E136" s="2"/>
      <c r="F136" s="2"/>
      <c r="G136" s="13"/>
      <c r="H136" s="3"/>
      <c r="I136" s="3"/>
      <c r="J136" s="2"/>
      <c r="K136" s="2"/>
      <c r="L136" s="13"/>
      <c r="M136" s="3"/>
      <c r="N136" s="3"/>
      <c r="O136" s="2"/>
      <c r="P136" s="2"/>
      <c r="Q136" s="13"/>
      <c r="R136" s="3"/>
      <c r="S136" s="3"/>
      <c r="T136" s="2"/>
      <c r="U136" s="13"/>
      <c r="V136" s="3"/>
      <c r="W136" s="3"/>
      <c r="X136" s="2"/>
      <c r="Y136" s="13"/>
      <c r="Z136" s="3"/>
      <c r="AA136" s="3"/>
      <c r="AB136" s="2"/>
      <c r="AC136" s="2"/>
      <c r="AD136" s="13"/>
      <c r="AE136" s="3"/>
      <c r="AF136" s="3"/>
    </row>
  </sheetData>
  <mergeCells count="152">
    <mergeCell ref="B85:D85"/>
    <mergeCell ref="V6:W6"/>
    <mergeCell ref="T11:T12"/>
    <mergeCell ref="U11:U12"/>
    <mergeCell ref="V11:V12"/>
    <mergeCell ref="W11:W12"/>
    <mergeCell ref="T10:W10"/>
    <mergeCell ref="T13:W119"/>
    <mergeCell ref="Z6:AA6"/>
    <mergeCell ref="X10:AA10"/>
    <mergeCell ref="X11:X12"/>
    <mergeCell ref="Y11:Y12"/>
    <mergeCell ref="Z11:Z12"/>
    <mergeCell ref="AA11:AA12"/>
    <mergeCell ref="X13:AA119"/>
    <mergeCell ref="B84:D84"/>
    <mergeCell ref="B33:D33"/>
    <mergeCell ref="B54:D54"/>
    <mergeCell ref="B42:D42"/>
    <mergeCell ref="B46:D46"/>
    <mergeCell ref="B72:D72"/>
    <mergeCell ref="B52:D52"/>
    <mergeCell ref="B73:D73"/>
    <mergeCell ref="B66:D66"/>
    <mergeCell ref="B43:D43"/>
    <mergeCell ref="B44:D44"/>
    <mergeCell ref="B55:D55"/>
    <mergeCell ref="B56:D56"/>
    <mergeCell ref="B47:D47"/>
    <mergeCell ref="B48:D48"/>
    <mergeCell ref="B49:D49"/>
    <mergeCell ref="B57:D57"/>
    <mergeCell ref="B59:D59"/>
    <mergeCell ref="B62:D62"/>
    <mergeCell ref="B63:D63"/>
    <mergeCell ref="B68:D68"/>
    <mergeCell ref="B71:D71"/>
    <mergeCell ref="A11:A12"/>
    <mergeCell ref="B11:D12"/>
    <mergeCell ref="E11:E12"/>
    <mergeCell ref="F11:F12"/>
    <mergeCell ref="G11:G12"/>
    <mergeCell ref="H11:H12"/>
    <mergeCell ref="I11:I12"/>
    <mergeCell ref="B15:D15"/>
    <mergeCell ref="B26:D26"/>
    <mergeCell ref="B13:D13"/>
    <mergeCell ref="B14:D14"/>
    <mergeCell ref="B17:D17"/>
    <mergeCell ref="B18:D18"/>
    <mergeCell ref="B87:D87"/>
    <mergeCell ref="B88:D88"/>
    <mergeCell ref="B92:D92"/>
    <mergeCell ref="B93:D93"/>
    <mergeCell ref="B94:D94"/>
    <mergeCell ref="B104:D104"/>
    <mergeCell ref="E120:H120"/>
    <mergeCell ref="B109:D109"/>
    <mergeCell ref="B111:D111"/>
    <mergeCell ref="B112:D112"/>
    <mergeCell ref="B110:D110"/>
    <mergeCell ref="B115:D115"/>
    <mergeCell ref="B113:D113"/>
    <mergeCell ref="B114:D114"/>
    <mergeCell ref="B103:D103"/>
    <mergeCell ref="B105:D105"/>
    <mergeCell ref="B97:D97"/>
    <mergeCell ref="B98:D98"/>
    <mergeCell ref="B99:D99"/>
    <mergeCell ref="B100:D100"/>
    <mergeCell ref="B61:D61"/>
    <mergeCell ref="B58:D58"/>
    <mergeCell ref="B96:D96"/>
    <mergeCell ref="B64:D64"/>
    <mergeCell ref="B65:D65"/>
    <mergeCell ref="B50:D50"/>
    <mergeCell ref="B51:D51"/>
    <mergeCell ref="A125:C125"/>
    <mergeCell ref="B116:D116"/>
    <mergeCell ref="B117:D117"/>
    <mergeCell ref="B119:D119"/>
    <mergeCell ref="B120:D120"/>
    <mergeCell ref="B121:D121"/>
    <mergeCell ref="A123:C123"/>
    <mergeCell ref="B74:D74"/>
    <mergeCell ref="B69:D69"/>
    <mergeCell ref="B70:D70"/>
    <mergeCell ref="B101:D101"/>
    <mergeCell ref="B102:D102"/>
    <mergeCell ref="B75:D75"/>
    <mergeCell ref="B76:D76"/>
    <mergeCell ref="B77:D77"/>
    <mergeCell ref="B107:D107"/>
    <mergeCell ref="B86:D86"/>
    <mergeCell ref="E10:I10"/>
    <mergeCell ref="D8:AK8"/>
    <mergeCell ref="M6:N6"/>
    <mergeCell ref="AD1:AF4"/>
    <mergeCell ref="AE6:AF6"/>
    <mergeCell ref="AE7:AF7"/>
    <mergeCell ref="AE9:AF9"/>
    <mergeCell ref="B45:D45"/>
    <mergeCell ref="B60:D60"/>
    <mergeCell ref="B30:D30"/>
    <mergeCell ref="B41:D41"/>
    <mergeCell ref="B40:D40"/>
    <mergeCell ref="B27:D27"/>
    <mergeCell ref="B32:D32"/>
    <mergeCell ref="B29:D29"/>
    <mergeCell ref="B34:D34"/>
    <mergeCell ref="B36:D36"/>
    <mergeCell ref="B38:D38"/>
    <mergeCell ref="H6:I6"/>
    <mergeCell ref="A1:C4"/>
    <mergeCell ref="B28:D28"/>
    <mergeCell ref="B37:D37"/>
    <mergeCell ref="B35:D35"/>
    <mergeCell ref="P11:P12"/>
    <mergeCell ref="Q11:Q12"/>
    <mergeCell ref="R11:R12"/>
    <mergeCell ref="S11:S12"/>
    <mergeCell ref="O120:R120"/>
    <mergeCell ref="J10:N10"/>
    <mergeCell ref="J11:J12"/>
    <mergeCell ref="K11:K12"/>
    <mergeCell ref="L11:L12"/>
    <mergeCell ref="M11:M12"/>
    <mergeCell ref="N11:N12"/>
    <mergeCell ref="AB120:AE120"/>
    <mergeCell ref="D1:AC2"/>
    <mergeCell ref="D3:AC4"/>
    <mergeCell ref="D9:AC9"/>
    <mergeCell ref="D7:AC7"/>
    <mergeCell ref="B89:D89"/>
    <mergeCell ref="B90:D90"/>
    <mergeCell ref="B118:D118"/>
    <mergeCell ref="B79:D79"/>
    <mergeCell ref="B80:D80"/>
    <mergeCell ref="B82:D82"/>
    <mergeCell ref="B83:D83"/>
    <mergeCell ref="B81:D81"/>
    <mergeCell ref="B106:D106"/>
    <mergeCell ref="AB10:AF10"/>
    <mergeCell ref="AB11:AB12"/>
    <mergeCell ref="AC11:AC12"/>
    <mergeCell ref="AD11:AD12"/>
    <mergeCell ref="AE11:AE12"/>
    <mergeCell ref="AF11:AF12"/>
    <mergeCell ref="J120:M120"/>
    <mergeCell ref="R6:S6"/>
    <mergeCell ref="O10:S10"/>
    <mergeCell ref="O11:O12"/>
  </mergeCells>
  <printOptions horizontalCentered="1" verticalCentered="1"/>
  <pageMargins left="0" right="0" top="0" bottom="0" header="0.3" footer="0.3"/>
  <pageSetup paperSize="8" scale="4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K136"/>
  <sheetViews>
    <sheetView tabSelected="1" view="pageBreakPreview" topLeftCell="A37" zoomScale="60" zoomScaleNormal="70" workbookViewId="0">
      <selection activeCell="H64" activeCellId="1" sqref="A52:XFD52 H64"/>
    </sheetView>
  </sheetViews>
  <sheetFormatPr defaultRowHeight="15"/>
  <cols>
    <col min="1" max="1" width="6.8554687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570312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6.570312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20" width="6.7109375" style="3" customWidth="1"/>
    <col min="21" max="21" width="10.7109375" style="3" customWidth="1"/>
    <col min="22" max="22" width="16.5703125" style="4" customWidth="1"/>
    <col min="23" max="23" width="22.140625" style="5" customWidth="1"/>
    <col min="24" max="24" width="6.7109375" style="3" customWidth="1"/>
    <col min="25" max="25" width="10.7109375" style="3" customWidth="1"/>
    <col min="26" max="26" width="16.5703125" style="4" customWidth="1"/>
    <col min="27" max="27" width="22.140625" style="5" customWidth="1"/>
    <col min="28" max="29" width="6.7109375" style="3" customWidth="1"/>
    <col min="30" max="30" width="10.7109375" style="3" customWidth="1"/>
    <col min="31" max="31" width="16.5703125" style="4" customWidth="1"/>
    <col min="32" max="32" width="22.140625" style="5" customWidth="1"/>
    <col min="33" max="33" width="12.85546875" style="2" bestFit="1" customWidth="1"/>
    <col min="34" max="214" width="9.140625" style="2"/>
    <col min="215" max="215" width="5.7109375" style="2" customWidth="1"/>
    <col min="216" max="216" width="8.28515625" style="2" customWidth="1"/>
    <col min="217" max="217" width="1.5703125" style="2" bestFit="1" customWidth="1"/>
    <col min="218" max="218" width="50.7109375" style="2" customWidth="1"/>
    <col min="219" max="219" width="6" style="2" bestFit="1" customWidth="1"/>
    <col min="220" max="220" width="7.28515625" style="2" bestFit="1" customWidth="1"/>
    <col min="221" max="221" width="5.7109375" style="2" customWidth="1"/>
    <col min="222" max="222" width="11.42578125" style="2" customWidth="1"/>
    <col min="223" max="223" width="12.7109375" style="2" customWidth="1"/>
    <col min="224" max="470" width="9.140625" style="2"/>
    <col min="471" max="471" width="5.7109375" style="2" customWidth="1"/>
    <col min="472" max="472" width="8.28515625" style="2" customWidth="1"/>
    <col min="473" max="473" width="1.5703125" style="2" bestFit="1" customWidth="1"/>
    <col min="474" max="474" width="50.7109375" style="2" customWidth="1"/>
    <col min="475" max="475" width="6" style="2" bestFit="1" customWidth="1"/>
    <col min="476" max="476" width="7.28515625" style="2" bestFit="1" customWidth="1"/>
    <col min="477" max="477" width="5.7109375" style="2" customWidth="1"/>
    <col min="478" max="478" width="11.42578125" style="2" customWidth="1"/>
    <col min="479" max="479" width="12.7109375" style="2" customWidth="1"/>
    <col min="480" max="726" width="9.140625" style="2"/>
    <col min="727" max="727" width="5.7109375" style="2" customWidth="1"/>
    <col min="728" max="728" width="8.28515625" style="2" customWidth="1"/>
    <col min="729" max="729" width="1.5703125" style="2" bestFit="1" customWidth="1"/>
    <col min="730" max="730" width="50.7109375" style="2" customWidth="1"/>
    <col min="731" max="731" width="6" style="2" bestFit="1" customWidth="1"/>
    <col min="732" max="732" width="7.28515625" style="2" bestFit="1" customWidth="1"/>
    <col min="733" max="733" width="5.7109375" style="2" customWidth="1"/>
    <col min="734" max="734" width="11.42578125" style="2" customWidth="1"/>
    <col min="735" max="735" width="12.7109375" style="2" customWidth="1"/>
    <col min="736" max="982" width="9.140625" style="2"/>
    <col min="983" max="983" width="5.7109375" style="2" customWidth="1"/>
    <col min="984" max="984" width="8.28515625" style="2" customWidth="1"/>
    <col min="985" max="985" width="1.5703125" style="2" bestFit="1" customWidth="1"/>
    <col min="986" max="986" width="50.7109375" style="2" customWidth="1"/>
    <col min="987" max="987" width="6" style="2" bestFit="1" customWidth="1"/>
    <col min="988" max="988" width="7.28515625" style="2" bestFit="1" customWidth="1"/>
    <col min="989" max="989" width="5.7109375" style="2" customWidth="1"/>
    <col min="990" max="990" width="11.42578125" style="2" customWidth="1"/>
    <col min="991" max="991" width="12.7109375" style="2" customWidth="1"/>
    <col min="992" max="1238" width="9.140625" style="2"/>
    <col min="1239" max="1239" width="5.7109375" style="2" customWidth="1"/>
    <col min="1240" max="1240" width="8.28515625" style="2" customWidth="1"/>
    <col min="1241" max="1241" width="1.5703125" style="2" bestFit="1" customWidth="1"/>
    <col min="1242" max="1242" width="50.7109375" style="2" customWidth="1"/>
    <col min="1243" max="1243" width="6" style="2" bestFit="1" customWidth="1"/>
    <col min="1244" max="1244" width="7.28515625" style="2" bestFit="1" customWidth="1"/>
    <col min="1245" max="1245" width="5.7109375" style="2" customWidth="1"/>
    <col min="1246" max="1246" width="11.42578125" style="2" customWidth="1"/>
    <col min="1247" max="1247" width="12.7109375" style="2" customWidth="1"/>
    <col min="1248" max="1494" width="9.140625" style="2"/>
    <col min="1495" max="1495" width="5.7109375" style="2" customWidth="1"/>
    <col min="1496" max="1496" width="8.28515625" style="2" customWidth="1"/>
    <col min="1497" max="1497" width="1.5703125" style="2" bestFit="1" customWidth="1"/>
    <col min="1498" max="1498" width="50.7109375" style="2" customWidth="1"/>
    <col min="1499" max="1499" width="6" style="2" bestFit="1" customWidth="1"/>
    <col min="1500" max="1500" width="7.28515625" style="2" bestFit="1" customWidth="1"/>
    <col min="1501" max="1501" width="5.7109375" style="2" customWidth="1"/>
    <col min="1502" max="1502" width="11.42578125" style="2" customWidth="1"/>
    <col min="1503" max="1503" width="12.7109375" style="2" customWidth="1"/>
    <col min="1504" max="1750" width="9.140625" style="2"/>
    <col min="1751" max="1751" width="5.7109375" style="2" customWidth="1"/>
    <col min="1752" max="1752" width="8.28515625" style="2" customWidth="1"/>
    <col min="1753" max="1753" width="1.5703125" style="2" bestFit="1" customWidth="1"/>
    <col min="1754" max="1754" width="50.7109375" style="2" customWidth="1"/>
    <col min="1755" max="1755" width="6" style="2" bestFit="1" customWidth="1"/>
    <col min="1756" max="1756" width="7.28515625" style="2" bestFit="1" customWidth="1"/>
    <col min="1757" max="1757" width="5.7109375" style="2" customWidth="1"/>
    <col min="1758" max="1758" width="11.42578125" style="2" customWidth="1"/>
    <col min="1759" max="1759" width="12.7109375" style="2" customWidth="1"/>
    <col min="1760" max="2006" width="9.140625" style="2"/>
    <col min="2007" max="2007" width="5.7109375" style="2" customWidth="1"/>
    <col min="2008" max="2008" width="8.28515625" style="2" customWidth="1"/>
    <col min="2009" max="2009" width="1.5703125" style="2" bestFit="1" customWidth="1"/>
    <col min="2010" max="2010" width="50.7109375" style="2" customWidth="1"/>
    <col min="2011" max="2011" width="6" style="2" bestFit="1" customWidth="1"/>
    <col min="2012" max="2012" width="7.28515625" style="2" bestFit="1" customWidth="1"/>
    <col min="2013" max="2013" width="5.7109375" style="2" customWidth="1"/>
    <col min="2014" max="2014" width="11.42578125" style="2" customWidth="1"/>
    <col min="2015" max="2015" width="12.7109375" style="2" customWidth="1"/>
    <col min="2016" max="2262" width="9.140625" style="2"/>
    <col min="2263" max="2263" width="5.7109375" style="2" customWidth="1"/>
    <col min="2264" max="2264" width="8.28515625" style="2" customWidth="1"/>
    <col min="2265" max="2265" width="1.5703125" style="2" bestFit="1" customWidth="1"/>
    <col min="2266" max="2266" width="50.7109375" style="2" customWidth="1"/>
    <col min="2267" max="2267" width="6" style="2" bestFit="1" customWidth="1"/>
    <col min="2268" max="2268" width="7.28515625" style="2" bestFit="1" customWidth="1"/>
    <col min="2269" max="2269" width="5.7109375" style="2" customWidth="1"/>
    <col min="2270" max="2270" width="11.42578125" style="2" customWidth="1"/>
    <col min="2271" max="2271" width="12.7109375" style="2" customWidth="1"/>
    <col min="2272" max="2518" width="9.140625" style="2"/>
    <col min="2519" max="2519" width="5.7109375" style="2" customWidth="1"/>
    <col min="2520" max="2520" width="8.28515625" style="2" customWidth="1"/>
    <col min="2521" max="2521" width="1.5703125" style="2" bestFit="1" customWidth="1"/>
    <col min="2522" max="2522" width="50.7109375" style="2" customWidth="1"/>
    <col min="2523" max="2523" width="6" style="2" bestFit="1" customWidth="1"/>
    <col min="2524" max="2524" width="7.28515625" style="2" bestFit="1" customWidth="1"/>
    <col min="2525" max="2525" width="5.7109375" style="2" customWidth="1"/>
    <col min="2526" max="2526" width="11.42578125" style="2" customWidth="1"/>
    <col min="2527" max="2527" width="12.7109375" style="2" customWidth="1"/>
    <col min="2528" max="2774" width="9.140625" style="2"/>
    <col min="2775" max="2775" width="5.7109375" style="2" customWidth="1"/>
    <col min="2776" max="2776" width="8.28515625" style="2" customWidth="1"/>
    <col min="2777" max="2777" width="1.5703125" style="2" bestFit="1" customWidth="1"/>
    <col min="2778" max="2778" width="50.7109375" style="2" customWidth="1"/>
    <col min="2779" max="2779" width="6" style="2" bestFit="1" customWidth="1"/>
    <col min="2780" max="2780" width="7.28515625" style="2" bestFit="1" customWidth="1"/>
    <col min="2781" max="2781" width="5.7109375" style="2" customWidth="1"/>
    <col min="2782" max="2782" width="11.42578125" style="2" customWidth="1"/>
    <col min="2783" max="2783" width="12.7109375" style="2" customWidth="1"/>
    <col min="2784" max="3030" width="9.140625" style="2"/>
    <col min="3031" max="3031" width="5.7109375" style="2" customWidth="1"/>
    <col min="3032" max="3032" width="8.28515625" style="2" customWidth="1"/>
    <col min="3033" max="3033" width="1.5703125" style="2" bestFit="1" customWidth="1"/>
    <col min="3034" max="3034" width="50.7109375" style="2" customWidth="1"/>
    <col min="3035" max="3035" width="6" style="2" bestFit="1" customWidth="1"/>
    <col min="3036" max="3036" width="7.28515625" style="2" bestFit="1" customWidth="1"/>
    <col min="3037" max="3037" width="5.7109375" style="2" customWidth="1"/>
    <col min="3038" max="3038" width="11.42578125" style="2" customWidth="1"/>
    <col min="3039" max="3039" width="12.7109375" style="2" customWidth="1"/>
    <col min="3040" max="3286" width="9.140625" style="2"/>
    <col min="3287" max="3287" width="5.7109375" style="2" customWidth="1"/>
    <col min="3288" max="3288" width="8.28515625" style="2" customWidth="1"/>
    <col min="3289" max="3289" width="1.5703125" style="2" bestFit="1" customWidth="1"/>
    <col min="3290" max="3290" width="50.7109375" style="2" customWidth="1"/>
    <col min="3291" max="3291" width="6" style="2" bestFit="1" customWidth="1"/>
    <col min="3292" max="3292" width="7.28515625" style="2" bestFit="1" customWidth="1"/>
    <col min="3293" max="3293" width="5.7109375" style="2" customWidth="1"/>
    <col min="3294" max="3294" width="11.42578125" style="2" customWidth="1"/>
    <col min="3295" max="3295" width="12.7109375" style="2" customWidth="1"/>
    <col min="3296" max="3542" width="9.140625" style="2"/>
    <col min="3543" max="3543" width="5.7109375" style="2" customWidth="1"/>
    <col min="3544" max="3544" width="8.28515625" style="2" customWidth="1"/>
    <col min="3545" max="3545" width="1.5703125" style="2" bestFit="1" customWidth="1"/>
    <col min="3546" max="3546" width="50.7109375" style="2" customWidth="1"/>
    <col min="3547" max="3547" width="6" style="2" bestFit="1" customWidth="1"/>
    <col min="3548" max="3548" width="7.28515625" style="2" bestFit="1" customWidth="1"/>
    <col min="3549" max="3549" width="5.7109375" style="2" customWidth="1"/>
    <col min="3550" max="3550" width="11.42578125" style="2" customWidth="1"/>
    <col min="3551" max="3551" width="12.7109375" style="2" customWidth="1"/>
    <col min="3552" max="3798" width="9.140625" style="2"/>
    <col min="3799" max="3799" width="5.7109375" style="2" customWidth="1"/>
    <col min="3800" max="3800" width="8.28515625" style="2" customWidth="1"/>
    <col min="3801" max="3801" width="1.5703125" style="2" bestFit="1" customWidth="1"/>
    <col min="3802" max="3802" width="50.7109375" style="2" customWidth="1"/>
    <col min="3803" max="3803" width="6" style="2" bestFit="1" customWidth="1"/>
    <col min="3804" max="3804" width="7.28515625" style="2" bestFit="1" customWidth="1"/>
    <col min="3805" max="3805" width="5.7109375" style="2" customWidth="1"/>
    <col min="3806" max="3806" width="11.42578125" style="2" customWidth="1"/>
    <col min="3807" max="3807" width="12.7109375" style="2" customWidth="1"/>
    <col min="3808" max="4054" width="9.140625" style="2"/>
    <col min="4055" max="4055" width="5.7109375" style="2" customWidth="1"/>
    <col min="4056" max="4056" width="8.28515625" style="2" customWidth="1"/>
    <col min="4057" max="4057" width="1.5703125" style="2" bestFit="1" customWidth="1"/>
    <col min="4058" max="4058" width="50.7109375" style="2" customWidth="1"/>
    <col min="4059" max="4059" width="6" style="2" bestFit="1" customWidth="1"/>
    <col min="4060" max="4060" width="7.28515625" style="2" bestFit="1" customWidth="1"/>
    <col min="4061" max="4061" width="5.7109375" style="2" customWidth="1"/>
    <col min="4062" max="4062" width="11.42578125" style="2" customWidth="1"/>
    <col min="4063" max="4063" width="12.7109375" style="2" customWidth="1"/>
    <col min="4064" max="4310" width="9.140625" style="2"/>
    <col min="4311" max="4311" width="5.7109375" style="2" customWidth="1"/>
    <col min="4312" max="4312" width="8.28515625" style="2" customWidth="1"/>
    <col min="4313" max="4313" width="1.5703125" style="2" bestFit="1" customWidth="1"/>
    <col min="4314" max="4314" width="50.7109375" style="2" customWidth="1"/>
    <col min="4315" max="4315" width="6" style="2" bestFit="1" customWidth="1"/>
    <col min="4316" max="4316" width="7.28515625" style="2" bestFit="1" customWidth="1"/>
    <col min="4317" max="4317" width="5.7109375" style="2" customWidth="1"/>
    <col min="4318" max="4318" width="11.42578125" style="2" customWidth="1"/>
    <col min="4319" max="4319" width="12.7109375" style="2" customWidth="1"/>
    <col min="4320" max="4566" width="9.140625" style="2"/>
    <col min="4567" max="4567" width="5.7109375" style="2" customWidth="1"/>
    <col min="4568" max="4568" width="8.28515625" style="2" customWidth="1"/>
    <col min="4569" max="4569" width="1.5703125" style="2" bestFit="1" customWidth="1"/>
    <col min="4570" max="4570" width="50.7109375" style="2" customWidth="1"/>
    <col min="4571" max="4571" width="6" style="2" bestFit="1" customWidth="1"/>
    <col min="4572" max="4572" width="7.28515625" style="2" bestFit="1" customWidth="1"/>
    <col min="4573" max="4573" width="5.7109375" style="2" customWidth="1"/>
    <col min="4574" max="4574" width="11.42578125" style="2" customWidth="1"/>
    <col min="4575" max="4575" width="12.7109375" style="2" customWidth="1"/>
    <col min="4576" max="4822" width="9.140625" style="2"/>
    <col min="4823" max="4823" width="5.7109375" style="2" customWidth="1"/>
    <col min="4824" max="4824" width="8.28515625" style="2" customWidth="1"/>
    <col min="4825" max="4825" width="1.5703125" style="2" bestFit="1" customWidth="1"/>
    <col min="4826" max="4826" width="50.7109375" style="2" customWidth="1"/>
    <col min="4827" max="4827" width="6" style="2" bestFit="1" customWidth="1"/>
    <col min="4828" max="4828" width="7.28515625" style="2" bestFit="1" customWidth="1"/>
    <col min="4829" max="4829" width="5.7109375" style="2" customWidth="1"/>
    <col min="4830" max="4830" width="11.42578125" style="2" customWidth="1"/>
    <col min="4831" max="4831" width="12.7109375" style="2" customWidth="1"/>
    <col min="4832" max="5078" width="9.140625" style="2"/>
    <col min="5079" max="5079" width="5.7109375" style="2" customWidth="1"/>
    <col min="5080" max="5080" width="8.28515625" style="2" customWidth="1"/>
    <col min="5081" max="5081" width="1.5703125" style="2" bestFit="1" customWidth="1"/>
    <col min="5082" max="5082" width="50.7109375" style="2" customWidth="1"/>
    <col min="5083" max="5083" width="6" style="2" bestFit="1" customWidth="1"/>
    <col min="5084" max="5084" width="7.28515625" style="2" bestFit="1" customWidth="1"/>
    <col min="5085" max="5085" width="5.7109375" style="2" customWidth="1"/>
    <col min="5086" max="5086" width="11.42578125" style="2" customWidth="1"/>
    <col min="5087" max="5087" width="12.7109375" style="2" customWidth="1"/>
    <col min="5088" max="5334" width="9.140625" style="2"/>
    <col min="5335" max="5335" width="5.7109375" style="2" customWidth="1"/>
    <col min="5336" max="5336" width="8.28515625" style="2" customWidth="1"/>
    <col min="5337" max="5337" width="1.5703125" style="2" bestFit="1" customWidth="1"/>
    <col min="5338" max="5338" width="50.7109375" style="2" customWidth="1"/>
    <col min="5339" max="5339" width="6" style="2" bestFit="1" customWidth="1"/>
    <col min="5340" max="5340" width="7.28515625" style="2" bestFit="1" customWidth="1"/>
    <col min="5341" max="5341" width="5.7109375" style="2" customWidth="1"/>
    <col min="5342" max="5342" width="11.42578125" style="2" customWidth="1"/>
    <col min="5343" max="5343" width="12.7109375" style="2" customWidth="1"/>
    <col min="5344" max="5590" width="9.140625" style="2"/>
    <col min="5591" max="5591" width="5.7109375" style="2" customWidth="1"/>
    <col min="5592" max="5592" width="8.28515625" style="2" customWidth="1"/>
    <col min="5593" max="5593" width="1.5703125" style="2" bestFit="1" customWidth="1"/>
    <col min="5594" max="5594" width="50.7109375" style="2" customWidth="1"/>
    <col min="5595" max="5595" width="6" style="2" bestFit="1" customWidth="1"/>
    <col min="5596" max="5596" width="7.28515625" style="2" bestFit="1" customWidth="1"/>
    <col min="5597" max="5597" width="5.7109375" style="2" customWidth="1"/>
    <col min="5598" max="5598" width="11.42578125" style="2" customWidth="1"/>
    <col min="5599" max="5599" width="12.7109375" style="2" customWidth="1"/>
    <col min="5600" max="5846" width="9.140625" style="2"/>
    <col min="5847" max="5847" width="5.7109375" style="2" customWidth="1"/>
    <col min="5848" max="5848" width="8.28515625" style="2" customWidth="1"/>
    <col min="5849" max="5849" width="1.5703125" style="2" bestFit="1" customWidth="1"/>
    <col min="5850" max="5850" width="50.7109375" style="2" customWidth="1"/>
    <col min="5851" max="5851" width="6" style="2" bestFit="1" customWidth="1"/>
    <col min="5852" max="5852" width="7.28515625" style="2" bestFit="1" customWidth="1"/>
    <col min="5853" max="5853" width="5.7109375" style="2" customWidth="1"/>
    <col min="5854" max="5854" width="11.42578125" style="2" customWidth="1"/>
    <col min="5855" max="5855" width="12.7109375" style="2" customWidth="1"/>
    <col min="5856" max="6102" width="9.140625" style="2"/>
    <col min="6103" max="6103" width="5.7109375" style="2" customWidth="1"/>
    <col min="6104" max="6104" width="8.28515625" style="2" customWidth="1"/>
    <col min="6105" max="6105" width="1.5703125" style="2" bestFit="1" customWidth="1"/>
    <col min="6106" max="6106" width="50.7109375" style="2" customWidth="1"/>
    <col min="6107" max="6107" width="6" style="2" bestFit="1" customWidth="1"/>
    <col min="6108" max="6108" width="7.28515625" style="2" bestFit="1" customWidth="1"/>
    <col min="6109" max="6109" width="5.7109375" style="2" customWidth="1"/>
    <col min="6110" max="6110" width="11.42578125" style="2" customWidth="1"/>
    <col min="6111" max="6111" width="12.7109375" style="2" customWidth="1"/>
    <col min="6112" max="6358" width="9.140625" style="2"/>
    <col min="6359" max="6359" width="5.7109375" style="2" customWidth="1"/>
    <col min="6360" max="6360" width="8.28515625" style="2" customWidth="1"/>
    <col min="6361" max="6361" width="1.5703125" style="2" bestFit="1" customWidth="1"/>
    <col min="6362" max="6362" width="50.7109375" style="2" customWidth="1"/>
    <col min="6363" max="6363" width="6" style="2" bestFit="1" customWidth="1"/>
    <col min="6364" max="6364" width="7.28515625" style="2" bestFit="1" customWidth="1"/>
    <col min="6365" max="6365" width="5.7109375" style="2" customWidth="1"/>
    <col min="6366" max="6366" width="11.42578125" style="2" customWidth="1"/>
    <col min="6367" max="6367" width="12.7109375" style="2" customWidth="1"/>
    <col min="6368" max="6614" width="9.140625" style="2"/>
    <col min="6615" max="6615" width="5.7109375" style="2" customWidth="1"/>
    <col min="6616" max="6616" width="8.28515625" style="2" customWidth="1"/>
    <col min="6617" max="6617" width="1.5703125" style="2" bestFit="1" customWidth="1"/>
    <col min="6618" max="6618" width="50.7109375" style="2" customWidth="1"/>
    <col min="6619" max="6619" width="6" style="2" bestFit="1" customWidth="1"/>
    <col min="6620" max="6620" width="7.28515625" style="2" bestFit="1" customWidth="1"/>
    <col min="6621" max="6621" width="5.7109375" style="2" customWidth="1"/>
    <col min="6622" max="6622" width="11.42578125" style="2" customWidth="1"/>
    <col min="6623" max="6623" width="12.7109375" style="2" customWidth="1"/>
    <col min="6624" max="6870" width="9.140625" style="2"/>
    <col min="6871" max="6871" width="5.7109375" style="2" customWidth="1"/>
    <col min="6872" max="6872" width="8.28515625" style="2" customWidth="1"/>
    <col min="6873" max="6873" width="1.5703125" style="2" bestFit="1" customWidth="1"/>
    <col min="6874" max="6874" width="50.7109375" style="2" customWidth="1"/>
    <col min="6875" max="6875" width="6" style="2" bestFit="1" customWidth="1"/>
    <col min="6876" max="6876" width="7.28515625" style="2" bestFit="1" customWidth="1"/>
    <col min="6877" max="6877" width="5.7109375" style="2" customWidth="1"/>
    <col min="6878" max="6878" width="11.42578125" style="2" customWidth="1"/>
    <col min="6879" max="6879" width="12.7109375" style="2" customWidth="1"/>
    <col min="6880" max="7126" width="9.140625" style="2"/>
    <col min="7127" max="7127" width="5.7109375" style="2" customWidth="1"/>
    <col min="7128" max="7128" width="8.28515625" style="2" customWidth="1"/>
    <col min="7129" max="7129" width="1.5703125" style="2" bestFit="1" customWidth="1"/>
    <col min="7130" max="7130" width="50.7109375" style="2" customWidth="1"/>
    <col min="7131" max="7131" width="6" style="2" bestFit="1" customWidth="1"/>
    <col min="7132" max="7132" width="7.28515625" style="2" bestFit="1" customWidth="1"/>
    <col min="7133" max="7133" width="5.7109375" style="2" customWidth="1"/>
    <col min="7134" max="7134" width="11.42578125" style="2" customWidth="1"/>
    <col min="7135" max="7135" width="12.7109375" style="2" customWidth="1"/>
    <col min="7136" max="7382" width="9.140625" style="2"/>
    <col min="7383" max="7383" width="5.7109375" style="2" customWidth="1"/>
    <col min="7384" max="7384" width="8.28515625" style="2" customWidth="1"/>
    <col min="7385" max="7385" width="1.5703125" style="2" bestFit="1" customWidth="1"/>
    <col min="7386" max="7386" width="50.7109375" style="2" customWidth="1"/>
    <col min="7387" max="7387" width="6" style="2" bestFit="1" customWidth="1"/>
    <col min="7388" max="7388" width="7.28515625" style="2" bestFit="1" customWidth="1"/>
    <col min="7389" max="7389" width="5.7109375" style="2" customWidth="1"/>
    <col min="7390" max="7390" width="11.42578125" style="2" customWidth="1"/>
    <col min="7391" max="7391" width="12.7109375" style="2" customWidth="1"/>
    <col min="7392" max="7638" width="9.140625" style="2"/>
    <col min="7639" max="7639" width="5.7109375" style="2" customWidth="1"/>
    <col min="7640" max="7640" width="8.28515625" style="2" customWidth="1"/>
    <col min="7641" max="7641" width="1.5703125" style="2" bestFit="1" customWidth="1"/>
    <col min="7642" max="7642" width="50.7109375" style="2" customWidth="1"/>
    <col min="7643" max="7643" width="6" style="2" bestFit="1" customWidth="1"/>
    <col min="7644" max="7644" width="7.28515625" style="2" bestFit="1" customWidth="1"/>
    <col min="7645" max="7645" width="5.7109375" style="2" customWidth="1"/>
    <col min="7646" max="7646" width="11.42578125" style="2" customWidth="1"/>
    <col min="7647" max="7647" width="12.7109375" style="2" customWidth="1"/>
    <col min="7648" max="7894" width="9.140625" style="2"/>
    <col min="7895" max="7895" width="5.7109375" style="2" customWidth="1"/>
    <col min="7896" max="7896" width="8.28515625" style="2" customWidth="1"/>
    <col min="7897" max="7897" width="1.5703125" style="2" bestFit="1" customWidth="1"/>
    <col min="7898" max="7898" width="50.7109375" style="2" customWidth="1"/>
    <col min="7899" max="7899" width="6" style="2" bestFit="1" customWidth="1"/>
    <col min="7900" max="7900" width="7.28515625" style="2" bestFit="1" customWidth="1"/>
    <col min="7901" max="7901" width="5.7109375" style="2" customWidth="1"/>
    <col min="7902" max="7902" width="11.42578125" style="2" customWidth="1"/>
    <col min="7903" max="7903" width="12.7109375" style="2" customWidth="1"/>
    <col min="7904" max="8150" width="9.140625" style="2"/>
    <col min="8151" max="8151" width="5.7109375" style="2" customWidth="1"/>
    <col min="8152" max="8152" width="8.28515625" style="2" customWidth="1"/>
    <col min="8153" max="8153" width="1.5703125" style="2" bestFit="1" customWidth="1"/>
    <col min="8154" max="8154" width="50.7109375" style="2" customWidth="1"/>
    <col min="8155" max="8155" width="6" style="2" bestFit="1" customWidth="1"/>
    <col min="8156" max="8156" width="7.28515625" style="2" bestFit="1" customWidth="1"/>
    <col min="8157" max="8157" width="5.7109375" style="2" customWidth="1"/>
    <col min="8158" max="8158" width="11.42578125" style="2" customWidth="1"/>
    <col min="8159" max="8159" width="12.7109375" style="2" customWidth="1"/>
    <col min="8160" max="8406" width="9.140625" style="2"/>
    <col min="8407" max="8407" width="5.7109375" style="2" customWidth="1"/>
    <col min="8408" max="8408" width="8.28515625" style="2" customWidth="1"/>
    <col min="8409" max="8409" width="1.5703125" style="2" bestFit="1" customWidth="1"/>
    <col min="8410" max="8410" width="50.7109375" style="2" customWidth="1"/>
    <col min="8411" max="8411" width="6" style="2" bestFit="1" customWidth="1"/>
    <col min="8412" max="8412" width="7.28515625" style="2" bestFit="1" customWidth="1"/>
    <col min="8413" max="8413" width="5.7109375" style="2" customWidth="1"/>
    <col min="8414" max="8414" width="11.42578125" style="2" customWidth="1"/>
    <col min="8415" max="8415" width="12.7109375" style="2" customWidth="1"/>
    <col min="8416" max="8662" width="9.140625" style="2"/>
    <col min="8663" max="8663" width="5.7109375" style="2" customWidth="1"/>
    <col min="8664" max="8664" width="8.28515625" style="2" customWidth="1"/>
    <col min="8665" max="8665" width="1.5703125" style="2" bestFit="1" customWidth="1"/>
    <col min="8666" max="8666" width="50.7109375" style="2" customWidth="1"/>
    <col min="8667" max="8667" width="6" style="2" bestFit="1" customWidth="1"/>
    <col min="8668" max="8668" width="7.28515625" style="2" bestFit="1" customWidth="1"/>
    <col min="8669" max="8669" width="5.7109375" style="2" customWidth="1"/>
    <col min="8670" max="8670" width="11.42578125" style="2" customWidth="1"/>
    <col min="8671" max="8671" width="12.7109375" style="2" customWidth="1"/>
    <col min="8672" max="8918" width="9.140625" style="2"/>
    <col min="8919" max="8919" width="5.7109375" style="2" customWidth="1"/>
    <col min="8920" max="8920" width="8.28515625" style="2" customWidth="1"/>
    <col min="8921" max="8921" width="1.5703125" style="2" bestFit="1" customWidth="1"/>
    <col min="8922" max="8922" width="50.7109375" style="2" customWidth="1"/>
    <col min="8923" max="8923" width="6" style="2" bestFit="1" customWidth="1"/>
    <col min="8924" max="8924" width="7.28515625" style="2" bestFit="1" customWidth="1"/>
    <col min="8925" max="8925" width="5.7109375" style="2" customWidth="1"/>
    <col min="8926" max="8926" width="11.42578125" style="2" customWidth="1"/>
    <col min="8927" max="8927" width="12.7109375" style="2" customWidth="1"/>
    <col min="8928" max="9174" width="9.140625" style="2"/>
    <col min="9175" max="9175" width="5.7109375" style="2" customWidth="1"/>
    <col min="9176" max="9176" width="8.28515625" style="2" customWidth="1"/>
    <col min="9177" max="9177" width="1.5703125" style="2" bestFit="1" customWidth="1"/>
    <col min="9178" max="9178" width="50.7109375" style="2" customWidth="1"/>
    <col min="9179" max="9179" width="6" style="2" bestFit="1" customWidth="1"/>
    <col min="9180" max="9180" width="7.28515625" style="2" bestFit="1" customWidth="1"/>
    <col min="9181" max="9181" width="5.7109375" style="2" customWidth="1"/>
    <col min="9182" max="9182" width="11.42578125" style="2" customWidth="1"/>
    <col min="9183" max="9183" width="12.7109375" style="2" customWidth="1"/>
    <col min="9184" max="9430" width="9.140625" style="2"/>
    <col min="9431" max="9431" width="5.7109375" style="2" customWidth="1"/>
    <col min="9432" max="9432" width="8.28515625" style="2" customWidth="1"/>
    <col min="9433" max="9433" width="1.5703125" style="2" bestFit="1" customWidth="1"/>
    <col min="9434" max="9434" width="50.7109375" style="2" customWidth="1"/>
    <col min="9435" max="9435" width="6" style="2" bestFit="1" customWidth="1"/>
    <col min="9436" max="9436" width="7.28515625" style="2" bestFit="1" customWidth="1"/>
    <col min="9437" max="9437" width="5.7109375" style="2" customWidth="1"/>
    <col min="9438" max="9438" width="11.42578125" style="2" customWidth="1"/>
    <col min="9439" max="9439" width="12.7109375" style="2" customWidth="1"/>
    <col min="9440" max="9686" width="9.140625" style="2"/>
    <col min="9687" max="9687" width="5.7109375" style="2" customWidth="1"/>
    <col min="9688" max="9688" width="8.28515625" style="2" customWidth="1"/>
    <col min="9689" max="9689" width="1.5703125" style="2" bestFit="1" customWidth="1"/>
    <col min="9690" max="9690" width="50.7109375" style="2" customWidth="1"/>
    <col min="9691" max="9691" width="6" style="2" bestFit="1" customWidth="1"/>
    <col min="9692" max="9692" width="7.28515625" style="2" bestFit="1" customWidth="1"/>
    <col min="9693" max="9693" width="5.7109375" style="2" customWidth="1"/>
    <col min="9694" max="9694" width="11.42578125" style="2" customWidth="1"/>
    <col min="9695" max="9695" width="12.7109375" style="2" customWidth="1"/>
    <col min="9696" max="9942" width="9.140625" style="2"/>
    <col min="9943" max="9943" width="5.7109375" style="2" customWidth="1"/>
    <col min="9944" max="9944" width="8.28515625" style="2" customWidth="1"/>
    <col min="9945" max="9945" width="1.5703125" style="2" bestFit="1" customWidth="1"/>
    <col min="9946" max="9946" width="50.7109375" style="2" customWidth="1"/>
    <col min="9947" max="9947" width="6" style="2" bestFit="1" customWidth="1"/>
    <col min="9948" max="9948" width="7.28515625" style="2" bestFit="1" customWidth="1"/>
    <col min="9949" max="9949" width="5.7109375" style="2" customWidth="1"/>
    <col min="9950" max="9950" width="11.42578125" style="2" customWidth="1"/>
    <col min="9951" max="9951" width="12.7109375" style="2" customWidth="1"/>
    <col min="9952" max="10198" width="9.140625" style="2"/>
    <col min="10199" max="10199" width="5.7109375" style="2" customWidth="1"/>
    <col min="10200" max="10200" width="8.28515625" style="2" customWidth="1"/>
    <col min="10201" max="10201" width="1.5703125" style="2" bestFit="1" customWidth="1"/>
    <col min="10202" max="10202" width="50.7109375" style="2" customWidth="1"/>
    <col min="10203" max="10203" width="6" style="2" bestFit="1" customWidth="1"/>
    <col min="10204" max="10204" width="7.28515625" style="2" bestFit="1" customWidth="1"/>
    <col min="10205" max="10205" width="5.7109375" style="2" customWidth="1"/>
    <col min="10206" max="10206" width="11.42578125" style="2" customWidth="1"/>
    <col min="10207" max="10207" width="12.7109375" style="2" customWidth="1"/>
    <col min="10208" max="10454" width="9.140625" style="2"/>
    <col min="10455" max="10455" width="5.7109375" style="2" customWidth="1"/>
    <col min="10456" max="10456" width="8.28515625" style="2" customWidth="1"/>
    <col min="10457" max="10457" width="1.5703125" style="2" bestFit="1" customWidth="1"/>
    <col min="10458" max="10458" width="50.7109375" style="2" customWidth="1"/>
    <col min="10459" max="10459" width="6" style="2" bestFit="1" customWidth="1"/>
    <col min="10460" max="10460" width="7.28515625" style="2" bestFit="1" customWidth="1"/>
    <col min="10461" max="10461" width="5.7109375" style="2" customWidth="1"/>
    <col min="10462" max="10462" width="11.42578125" style="2" customWidth="1"/>
    <col min="10463" max="10463" width="12.7109375" style="2" customWidth="1"/>
    <col min="10464" max="10710" width="9.140625" style="2"/>
    <col min="10711" max="10711" width="5.7109375" style="2" customWidth="1"/>
    <col min="10712" max="10712" width="8.28515625" style="2" customWidth="1"/>
    <col min="10713" max="10713" width="1.5703125" style="2" bestFit="1" customWidth="1"/>
    <col min="10714" max="10714" width="50.7109375" style="2" customWidth="1"/>
    <col min="10715" max="10715" width="6" style="2" bestFit="1" customWidth="1"/>
    <col min="10716" max="10716" width="7.28515625" style="2" bestFit="1" customWidth="1"/>
    <col min="10717" max="10717" width="5.7109375" style="2" customWidth="1"/>
    <col min="10718" max="10718" width="11.42578125" style="2" customWidth="1"/>
    <col min="10719" max="10719" width="12.7109375" style="2" customWidth="1"/>
    <col min="10720" max="10966" width="9.140625" style="2"/>
    <col min="10967" max="10967" width="5.7109375" style="2" customWidth="1"/>
    <col min="10968" max="10968" width="8.28515625" style="2" customWidth="1"/>
    <col min="10969" max="10969" width="1.5703125" style="2" bestFit="1" customWidth="1"/>
    <col min="10970" max="10970" width="50.7109375" style="2" customWidth="1"/>
    <col min="10971" max="10971" width="6" style="2" bestFit="1" customWidth="1"/>
    <col min="10972" max="10972" width="7.28515625" style="2" bestFit="1" customWidth="1"/>
    <col min="10973" max="10973" width="5.7109375" style="2" customWidth="1"/>
    <col min="10974" max="10974" width="11.42578125" style="2" customWidth="1"/>
    <col min="10975" max="10975" width="12.7109375" style="2" customWidth="1"/>
    <col min="10976" max="11222" width="9.140625" style="2"/>
    <col min="11223" max="11223" width="5.7109375" style="2" customWidth="1"/>
    <col min="11224" max="11224" width="8.28515625" style="2" customWidth="1"/>
    <col min="11225" max="11225" width="1.5703125" style="2" bestFit="1" customWidth="1"/>
    <col min="11226" max="11226" width="50.7109375" style="2" customWidth="1"/>
    <col min="11227" max="11227" width="6" style="2" bestFit="1" customWidth="1"/>
    <col min="11228" max="11228" width="7.28515625" style="2" bestFit="1" customWidth="1"/>
    <col min="11229" max="11229" width="5.7109375" style="2" customWidth="1"/>
    <col min="11230" max="11230" width="11.42578125" style="2" customWidth="1"/>
    <col min="11231" max="11231" width="12.7109375" style="2" customWidth="1"/>
    <col min="11232" max="11478" width="9.140625" style="2"/>
    <col min="11479" max="11479" width="5.7109375" style="2" customWidth="1"/>
    <col min="11480" max="11480" width="8.28515625" style="2" customWidth="1"/>
    <col min="11481" max="11481" width="1.5703125" style="2" bestFit="1" customWidth="1"/>
    <col min="11482" max="11482" width="50.7109375" style="2" customWidth="1"/>
    <col min="11483" max="11483" width="6" style="2" bestFit="1" customWidth="1"/>
    <col min="11484" max="11484" width="7.28515625" style="2" bestFit="1" customWidth="1"/>
    <col min="11485" max="11485" width="5.7109375" style="2" customWidth="1"/>
    <col min="11486" max="11486" width="11.42578125" style="2" customWidth="1"/>
    <col min="11487" max="11487" width="12.7109375" style="2" customWidth="1"/>
    <col min="11488" max="11734" width="9.140625" style="2"/>
    <col min="11735" max="11735" width="5.7109375" style="2" customWidth="1"/>
    <col min="11736" max="11736" width="8.28515625" style="2" customWidth="1"/>
    <col min="11737" max="11737" width="1.5703125" style="2" bestFit="1" customWidth="1"/>
    <col min="11738" max="11738" width="50.7109375" style="2" customWidth="1"/>
    <col min="11739" max="11739" width="6" style="2" bestFit="1" customWidth="1"/>
    <col min="11740" max="11740" width="7.28515625" style="2" bestFit="1" customWidth="1"/>
    <col min="11741" max="11741" width="5.7109375" style="2" customWidth="1"/>
    <col min="11742" max="11742" width="11.42578125" style="2" customWidth="1"/>
    <col min="11743" max="11743" width="12.7109375" style="2" customWidth="1"/>
    <col min="11744" max="11990" width="9.140625" style="2"/>
    <col min="11991" max="11991" width="5.7109375" style="2" customWidth="1"/>
    <col min="11992" max="11992" width="8.28515625" style="2" customWidth="1"/>
    <col min="11993" max="11993" width="1.5703125" style="2" bestFit="1" customWidth="1"/>
    <col min="11994" max="11994" width="50.7109375" style="2" customWidth="1"/>
    <col min="11995" max="11995" width="6" style="2" bestFit="1" customWidth="1"/>
    <col min="11996" max="11996" width="7.28515625" style="2" bestFit="1" customWidth="1"/>
    <col min="11997" max="11997" width="5.7109375" style="2" customWidth="1"/>
    <col min="11998" max="11998" width="11.42578125" style="2" customWidth="1"/>
    <col min="11999" max="11999" width="12.7109375" style="2" customWidth="1"/>
    <col min="12000" max="12246" width="9.140625" style="2"/>
    <col min="12247" max="12247" width="5.7109375" style="2" customWidth="1"/>
    <col min="12248" max="12248" width="8.28515625" style="2" customWidth="1"/>
    <col min="12249" max="12249" width="1.5703125" style="2" bestFit="1" customWidth="1"/>
    <col min="12250" max="12250" width="50.7109375" style="2" customWidth="1"/>
    <col min="12251" max="12251" width="6" style="2" bestFit="1" customWidth="1"/>
    <col min="12252" max="12252" width="7.28515625" style="2" bestFit="1" customWidth="1"/>
    <col min="12253" max="12253" width="5.7109375" style="2" customWidth="1"/>
    <col min="12254" max="12254" width="11.42578125" style="2" customWidth="1"/>
    <col min="12255" max="12255" width="12.7109375" style="2" customWidth="1"/>
    <col min="12256" max="12502" width="9.140625" style="2"/>
    <col min="12503" max="12503" width="5.7109375" style="2" customWidth="1"/>
    <col min="12504" max="12504" width="8.28515625" style="2" customWidth="1"/>
    <col min="12505" max="12505" width="1.5703125" style="2" bestFit="1" customWidth="1"/>
    <col min="12506" max="12506" width="50.7109375" style="2" customWidth="1"/>
    <col min="12507" max="12507" width="6" style="2" bestFit="1" customWidth="1"/>
    <col min="12508" max="12508" width="7.28515625" style="2" bestFit="1" customWidth="1"/>
    <col min="12509" max="12509" width="5.7109375" style="2" customWidth="1"/>
    <col min="12510" max="12510" width="11.42578125" style="2" customWidth="1"/>
    <col min="12511" max="12511" width="12.7109375" style="2" customWidth="1"/>
    <col min="12512" max="12758" width="9.140625" style="2"/>
    <col min="12759" max="12759" width="5.7109375" style="2" customWidth="1"/>
    <col min="12760" max="12760" width="8.28515625" style="2" customWidth="1"/>
    <col min="12761" max="12761" width="1.5703125" style="2" bestFit="1" customWidth="1"/>
    <col min="12762" max="12762" width="50.7109375" style="2" customWidth="1"/>
    <col min="12763" max="12763" width="6" style="2" bestFit="1" customWidth="1"/>
    <col min="12764" max="12764" width="7.28515625" style="2" bestFit="1" customWidth="1"/>
    <col min="12765" max="12765" width="5.7109375" style="2" customWidth="1"/>
    <col min="12766" max="12766" width="11.42578125" style="2" customWidth="1"/>
    <col min="12767" max="12767" width="12.7109375" style="2" customWidth="1"/>
    <col min="12768" max="13014" width="9.140625" style="2"/>
    <col min="13015" max="13015" width="5.7109375" style="2" customWidth="1"/>
    <col min="13016" max="13016" width="8.28515625" style="2" customWidth="1"/>
    <col min="13017" max="13017" width="1.5703125" style="2" bestFit="1" customWidth="1"/>
    <col min="13018" max="13018" width="50.7109375" style="2" customWidth="1"/>
    <col min="13019" max="13019" width="6" style="2" bestFit="1" customWidth="1"/>
    <col min="13020" max="13020" width="7.28515625" style="2" bestFit="1" customWidth="1"/>
    <col min="13021" max="13021" width="5.7109375" style="2" customWidth="1"/>
    <col min="13022" max="13022" width="11.42578125" style="2" customWidth="1"/>
    <col min="13023" max="13023" width="12.7109375" style="2" customWidth="1"/>
    <col min="13024" max="13270" width="9.140625" style="2"/>
    <col min="13271" max="13271" width="5.7109375" style="2" customWidth="1"/>
    <col min="13272" max="13272" width="8.28515625" style="2" customWidth="1"/>
    <col min="13273" max="13273" width="1.5703125" style="2" bestFit="1" customWidth="1"/>
    <col min="13274" max="13274" width="50.7109375" style="2" customWidth="1"/>
    <col min="13275" max="13275" width="6" style="2" bestFit="1" customWidth="1"/>
    <col min="13276" max="13276" width="7.28515625" style="2" bestFit="1" customWidth="1"/>
    <col min="13277" max="13277" width="5.7109375" style="2" customWidth="1"/>
    <col min="13278" max="13278" width="11.42578125" style="2" customWidth="1"/>
    <col min="13279" max="13279" width="12.7109375" style="2" customWidth="1"/>
    <col min="13280" max="13526" width="9.140625" style="2"/>
    <col min="13527" max="13527" width="5.7109375" style="2" customWidth="1"/>
    <col min="13528" max="13528" width="8.28515625" style="2" customWidth="1"/>
    <col min="13529" max="13529" width="1.5703125" style="2" bestFit="1" customWidth="1"/>
    <col min="13530" max="13530" width="50.7109375" style="2" customWidth="1"/>
    <col min="13531" max="13531" width="6" style="2" bestFit="1" customWidth="1"/>
    <col min="13532" max="13532" width="7.28515625" style="2" bestFit="1" customWidth="1"/>
    <col min="13533" max="13533" width="5.7109375" style="2" customWidth="1"/>
    <col min="13534" max="13534" width="11.42578125" style="2" customWidth="1"/>
    <col min="13535" max="13535" width="12.7109375" style="2" customWidth="1"/>
    <col min="13536" max="13782" width="9.140625" style="2"/>
    <col min="13783" max="13783" width="5.7109375" style="2" customWidth="1"/>
    <col min="13784" max="13784" width="8.28515625" style="2" customWidth="1"/>
    <col min="13785" max="13785" width="1.5703125" style="2" bestFit="1" customWidth="1"/>
    <col min="13786" max="13786" width="50.7109375" style="2" customWidth="1"/>
    <col min="13787" max="13787" width="6" style="2" bestFit="1" customWidth="1"/>
    <col min="13788" max="13788" width="7.28515625" style="2" bestFit="1" customWidth="1"/>
    <col min="13789" max="13789" width="5.7109375" style="2" customWidth="1"/>
    <col min="13790" max="13790" width="11.42578125" style="2" customWidth="1"/>
    <col min="13791" max="13791" width="12.7109375" style="2" customWidth="1"/>
    <col min="13792" max="14038" width="9.140625" style="2"/>
    <col min="14039" max="14039" width="5.7109375" style="2" customWidth="1"/>
    <col min="14040" max="14040" width="8.28515625" style="2" customWidth="1"/>
    <col min="14041" max="14041" width="1.5703125" style="2" bestFit="1" customWidth="1"/>
    <col min="14042" max="14042" width="50.7109375" style="2" customWidth="1"/>
    <col min="14043" max="14043" width="6" style="2" bestFit="1" customWidth="1"/>
    <col min="14044" max="14044" width="7.28515625" style="2" bestFit="1" customWidth="1"/>
    <col min="14045" max="14045" width="5.7109375" style="2" customWidth="1"/>
    <col min="14046" max="14046" width="11.42578125" style="2" customWidth="1"/>
    <col min="14047" max="14047" width="12.7109375" style="2" customWidth="1"/>
    <col min="14048" max="14294" width="9.140625" style="2"/>
    <col min="14295" max="14295" width="5.7109375" style="2" customWidth="1"/>
    <col min="14296" max="14296" width="8.28515625" style="2" customWidth="1"/>
    <col min="14297" max="14297" width="1.5703125" style="2" bestFit="1" customWidth="1"/>
    <col min="14298" max="14298" width="50.7109375" style="2" customWidth="1"/>
    <col min="14299" max="14299" width="6" style="2" bestFit="1" customWidth="1"/>
    <col min="14300" max="14300" width="7.28515625" style="2" bestFit="1" customWidth="1"/>
    <col min="14301" max="14301" width="5.7109375" style="2" customWidth="1"/>
    <col min="14302" max="14302" width="11.42578125" style="2" customWidth="1"/>
    <col min="14303" max="14303" width="12.7109375" style="2" customWidth="1"/>
    <col min="14304" max="14550" width="9.140625" style="2"/>
    <col min="14551" max="14551" width="5.7109375" style="2" customWidth="1"/>
    <col min="14552" max="14552" width="8.28515625" style="2" customWidth="1"/>
    <col min="14553" max="14553" width="1.5703125" style="2" bestFit="1" customWidth="1"/>
    <col min="14554" max="14554" width="50.7109375" style="2" customWidth="1"/>
    <col min="14555" max="14555" width="6" style="2" bestFit="1" customWidth="1"/>
    <col min="14556" max="14556" width="7.28515625" style="2" bestFit="1" customWidth="1"/>
    <col min="14557" max="14557" width="5.7109375" style="2" customWidth="1"/>
    <col min="14558" max="14558" width="11.42578125" style="2" customWidth="1"/>
    <col min="14559" max="14559" width="12.7109375" style="2" customWidth="1"/>
    <col min="14560" max="14806" width="9.140625" style="2"/>
    <col min="14807" max="14807" width="5.7109375" style="2" customWidth="1"/>
    <col min="14808" max="14808" width="8.28515625" style="2" customWidth="1"/>
    <col min="14809" max="14809" width="1.5703125" style="2" bestFit="1" customWidth="1"/>
    <col min="14810" max="14810" width="50.7109375" style="2" customWidth="1"/>
    <col min="14811" max="14811" width="6" style="2" bestFit="1" customWidth="1"/>
    <col min="14812" max="14812" width="7.28515625" style="2" bestFit="1" customWidth="1"/>
    <col min="14813" max="14813" width="5.7109375" style="2" customWidth="1"/>
    <col min="14814" max="14814" width="11.42578125" style="2" customWidth="1"/>
    <col min="14815" max="14815" width="12.7109375" style="2" customWidth="1"/>
    <col min="14816" max="15062" width="9.140625" style="2"/>
    <col min="15063" max="15063" width="5.7109375" style="2" customWidth="1"/>
    <col min="15064" max="15064" width="8.28515625" style="2" customWidth="1"/>
    <col min="15065" max="15065" width="1.5703125" style="2" bestFit="1" customWidth="1"/>
    <col min="15066" max="15066" width="50.7109375" style="2" customWidth="1"/>
    <col min="15067" max="15067" width="6" style="2" bestFit="1" customWidth="1"/>
    <col min="15068" max="15068" width="7.28515625" style="2" bestFit="1" customWidth="1"/>
    <col min="15069" max="15069" width="5.7109375" style="2" customWidth="1"/>
    <col min="15070" max="15070" width="11.42578125" style="2" customWidth="1"/>
    <col min="15071" max="15071" width="12.7109375" style="2" customWidth="1"/>
    <col min="15072" max="15318" width="9.140625" style="2"/>
    <col min="15319" max="15319" width="5.7109375" style="2" customWidth="1"/>
    <col min="15320" max="15320" width="8.28515625" style="2" customWidth="1"/>
    <col min="15321" max="15321" width="1.5703125" style="2" bestFit="1" customWidth="1"/>
    <col min="15322" max="15322" width="50.7109375" style="2" customWidth="1"/>
    <col min="15323" max="15323" width="6" style="2" bestFit="1" customWidth="1"/>
    <col min="15324" max="15324" width="7.28515625" style="2" bestFit="1" customWidth="1"/>
    <col min="15325" max="15325" width="5.7109375" style="2" customWidth="1"/>
    <col min="15326" max="15326" width="11.42578125" style="2" customWidth="1"/>
    <col min="15327" max="15327" width="12.7109375" style="2" customWidth="1"/>
    <col min="15328" max="15574" width="9.140625" style="2"/>
    <col min="15575" max="15575" width="5.7109375" style="2" customWidth="1"/>
    <col min="15576" max="15576" width="8.28515625" style="2" customWidth="1"/>
    <col min="15577" max="15577" width="1.5703125" style="2" bestFit="1" customWidth="1"/>
    <col min="15578" max="15578" width="50.7109375" style="2" customWidth="1"/>
    <col min="15579" max="15579" width="6" style="2" bestFit="1" customWidth="1"/>
    <col min="15580" max="15580" width="7.28515625" style="2" bestFit="1" customWidth="1"/>
    <col min="15581" max="15581" width="5.7109375" style="2" customWidth="1"/>
    <col min="15582" max="15582" width="11.42578125" style="2" customWidth="1"/>
    <col min="15583" max="15583" width="12.7109375" style="2" customWidth="1"/>
    <col min="15584" max="15830" width="9.140625" style="2"/>
    <col min="15831" max="15831" width="5.7109375" style="2" customWidth="1"/>
    <col min="15832" max="15832" width="8.28515625" style="2" customWidth="1"/>
    <col min="15833" max="15833" width="1.5703125" style="2" bestFit="1" customWidth="1"/>
    <col min="15834" max="15834" width="50.7109375" style="2" customWidth="1"/>
    <col min="15835" max="15835" width="6" style="2" bestFit="1" customWidth="1"/>
    <col min="15836" max="15836" width="7.28515625" style="2" bestFit="1" customWidth="1"/>
    <col min="15837" max="15837" width="5.7109375" style="2" customWidth="1"/>
    <col min="15838" max="15838" width="11.42578125" style="2" customWidth="1"/>
    <col min="15839" max="15839" width="12.7109375" style="2" customWidth="1"/>
    <col min="15840" max="16086" width="9.140625" style="2"/>
    <col min="16087" max="16087" width="5.7109375" style="2" customWidth="1"/>
    <col min="16088" max="16088" width="8.28515625" style="2" customWidth="1"/>
    <col min="16089" max="16089" width="1.5703125" style="2" bestFit="1" customWidth="1"/>
    <col min="16090" max="16090" width="50.7109375" style="2" customWidth="1"/>
    <col min="16091" max="16091" width="6" style="2" bestFit="1" customWidth="1"/>
    <col min="16092" max="16092" width="7.28515625" style="2" bestFit="1" customWidth="1"/>
    <col min="16093" max="16093" width="5.7109375" style="2" customWidth="1"/>
    <col min="16094" max="16094" width="11.42578125" style="2" customWidth="1"/>
    <col min="16095" max="16095" width="12.7109375" style="2" customWidth="1"/>
    <col min="16096" max="16384" width="9.140625" style="2"/>
  </cols>
  <sheetData>
    <row r="1" spans="1:37" ht="15" customHeight="1">
      <c r="A1" s="259"/>
      <c r="B1" s="260"/>
      <c r="C1" s="261"/>
      <c r="D1" s="232" t="s">
        <v>76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59"/>
      <c r="AE1" s="260"/>
      <c r="AF1" s="261"/>
    </row>
    <row r="2" spans="1:37">
      <c r="A2" s="262"/>
      <c r="B2" s="263"/>
      <c r="C2" s="264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62"/>
      <c r="AE2" s="263"/>
      <c r="AF2" s="264"/>
    </row>
    <row r="3" spans="1:37">
      <c r="A3" s="262"/>
      <c r="B3" s="263"/>
      <c r="C3" s="264"/>
      <c r="D3" s="233" t="s">
        <v>77</v>
      </c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62"/>
      <c r="AE3" s="263"/>
      <c r="AF3" s="264"/>
    </row>
    <row r="4" spans="1:37">
      <c r="A4" s="265"/>
      <c r="B4" s="266"/>
      <c r="C4" s="267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65"/>
      <c r="AE4" s="266"/>
      <c r="AF4" s="267"/>
    </row>
    <row r="5" spans="1:37" ht="10.5" customHeight="1">
      <c r="A5" s="157"/>
      <c r="B5" s="158"/>
      <c r="C5" s="158"/>
      <c r="D5" s="158"/>
      <c r="E5" s="213"/>
      <c r="F5" s="213"/>
      <c r="G5" s="213"/>
      <c r="H5" s="159"/>
      <c r="I5" s="223"/>
      <c r="J5" s="213"/>
      <c r="K5" s="213"/>
      <c r="L5" s="213"/>
      <c r="M5" s="159"/>
      <c r="N5" s="223"/>
      <c r="O5" s="213"/>
      <c r="P5" s="213"/>
      <c r="Q5" s="213"/>
      <c r="R5" s="159"/>
      <c r="S5" s="223"/>
      <c r="T5" s="213"/>
      <c r="U5" s="213"/>
      <c r="V5" s="159"/>
      <c r="W5" s="223"/>
      <c r="X5" s="213"/>
      <c r="Y5" s="213"/>
      <c r="Z5" s="159"/>
      <c r="AA5" s="223"/>
      <c r="AB5" s="213"/>
      <c r="AC5" s="213"/>
      <c r="AD5" s="213"/>
      <c r="AE5" s="159"/>
      <c r="AF5" s="160"/>
    </row>
    <row r="6" spans="1:37" ht="17.25" customHeight="1">
      <c r="A6" s="161" t="s">
        <v>78</v>
      </c>
      <c r="B6" s="158"/>
      <c r="C6" s="162"/>
      <c r="D6" s="163"/>
      <c r="E6" s="163"/>
      <c r="F6" s="163"/>
      <c r="G6" s="164"/>
      <c r="H6" s="257"/>
      <c r="I6" s="235"/>
      <c r="J6" s="163"/>
      <c r="K6" s="163"/>
      <c r="L6" s="164"/>
      <c r="M6" s="257"/>
      <c r="N6" s="235"/>
      <c r="O6" s="163"/>
      <c r="P6" s="163"/>
      <c r="Q6" s="164"/>
      <c r="R6" s="257"/>
      <c r="S6" s="235"/>
      <c r="T6" s="163"/>
      <c r="U6" s="164"/>
      <c r="V6" s="257"/>
      <c r="W6" s="235"/>
      <c r="X6" s="163"/>
      <c r="Y6" s="164"/>
      <c r="Z6" s="257"/>
      <c r="AA6" s="235"/>
      <c r="AB6" s="163"/>
      <c r="AC6" s="163"/>
      <c r="AD6" s="164" t="s">
        <v>79</v>
      </c>
      <c r="AE6" s="257">
        <v>45335</v>
      </c>
      <c r="AF6" s="268"/>
    </row>
    <row r="7" spans="1:37">
      <c r="A7" s="165"/>
      <c r="B7" s="158"/>
      <c r="C7" s="162"/>
      <c r="D7" s="235" t="s">
        <v>132</v>
      </c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13"/>
      <c r="AE7" s="269"/>
      <c r="AF7" s="270"/>
    </row>
    <row r="8" spans="1:37" ht="15.75" customHeight="1">
      <c r="A8" s="162"/>
      <c r="B8" s="158"/>
      <c r="C8" s="162"/>
      <c r="D8" s="258" t="s">
        <v>160</v>
      </c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</row>
    <row r="9" spans="1:37" ht="17.25" customHeight="1">
      <c r="A9" s="161" t="s">
        <v>80</v>
      </c>
      <c r="B9" s="158"/>
      <c r="C9" s="162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13" t="s">
        <v>81</v>
      </c>
      <c r="AE9" s="271"/>
      <c r="AF9" s="272"/>
    </row>
    <row r="10" spans="1:37" ht="15.75" customHeight="1">
      <c r="A10" s="166"/>
      <c r="B10" s="167"/>
      <c r="C10" s="168"/>
      <c r="D10" s="169"/>
      <c r="E10" s="246" t="s">
        <v>134</v>
      </c>
      <c r="F10" s="246"/>
      <c r="G10" s="246"/>
      <c r="H10" s="246"/>
      <c r="I10" s="246"/>
      <c r="J10" s="246" t="s">
        <v>135</v>
      </c>
      <c r="K10" s="246"/>
      <c r="L10" s="246"/>
      <c r="M10" s="246"/>
      <c r="N10" s="246"/>
      <c r="O10" s="246" t="s">
        <v>136</v>
      </c>
      <c r="P10" s="246"/>
      <c r="Q10" s="246"/>
      <c r="R10" s="246"/>
      <c r="S10" s="246"/>
      <c r="T10" s="387" t="s">
        <v>154</v>
      </c>
      <c r="U10" s="388"/>
      <c r="V10" s="388"/>
      <c r="W10" s="389"/>
      <c r="X10" s="387" t="s">
        <v>156</v>
      </c>
      <c r="Y10" s="388"/>
      <c r="Z10" s="388"/>
      <c r="AA10" s="389"/>
      <c r="AB10" s="246" t="s">
        <v>137</v>
      </c>
      <c r="AC10" s="246"/>
      <c r="AD10" s="246"/>
      <c r="AE10" s="246"/>
      <c r="AF10" s="246"/>
    </row>
    <row r="11" spans="1:37" ht="15" customHeight="1">
      <c r="A11" s="306" t="s">
        <v>4</v>
      </c>
      <c r="B11" s="308" t="s">
        <v>5</v>
      </c>
      <c r="C11" s="251"/>
      <c r="D11" s="309"/>
      <c r="E11" s="247" t="s">
        <v>8</v>
      </c>
      <c r="F11" s="249" t="s">
        <v>33</v>
      </c>
      <c r="G11" s="251" t="s">
        <v>34</v>
      </c>
      <c r="H11" s="253" t="s">
        <v>6</v>
      </c>
      <c r="I11" s="255" t="s">
        <v>7</v>
      </c>
      <c r="J11" s="247" t="s">
        <v>8</v>
      </c>
      <c r="K11" s="249" t="s">
        <v>33</v>
      </c>
      <c r="L11" s="251" t="s">
        <v>34</v>
      </c>
      <c r="M11" s="253" t="s">
        <v>6</v>
      </c>
      <c r="N11" s="255" t="s">
        <v>7</v>
      </c>
      <c r="O11" s="247" t="s">
        <v>8</v>
      </c>
      <c r="P11" s="249" t="s">
        <v>33</v>
      </c>
      <c r="Q11" s="251" t="s">
        <v>34</v>
      </c>
      <c r="R11" s="253" t="s">
        <v>6</v>
      </c>
      <c r="S11" s="255" t="s">
        <v>7</v>
      </c>
      <c r="T11" s="249" t="s">
        <v>33</v>
      </c>
      <c r="U11" s="251" t="s">
        <v>34</v>
      </c>
      <c r="V11" s="253" t="s">
        <v>6</v>
      </c>
      <c r="W11" s="255" t="s">
        <v>7</v>
      </c>
      <c r="X11" s="249" t="s">
        <v>33</v>
      </c>
      <c r="Y11" s="251" t="s">
        <v>34</v>
      </c>
      <c r="Z11" s="253" t="s">
        <v>6</v>
      </c>
      <c r="AA11" s="255" t="s">
        <v>7</v>
      </c>
      <c r="AB11" s="247" t="s">
        <v>8</v>
      </c>
      <c r="AC11" s="249" t="s">
        <v>33</v>
      </c>
      <c r="AD11" s="251" t="s">
        <v>34</v>
      </c>
      <c r="AE11" s="253" t="s">
        <v>6</v>
      </c>
      <c r="AF11" s="255" t="s">
        <v>7</v>
      </c>
    </row>
    <row r="12" spans="1:37" s="8" customFormat="1" ht="15" customHeight="1" thickBot="1">
      <c r="A12" s="307"/>
      <c r="B12" s="310"/>
      <c r="C12" s="252"/>
      <c r="D12" s="311"/>
      <c r="E12" s="248"/>
      <c r="F12" s="250"/>
      <c r="G12" s="252"/>
      <c r="H12" s="254"/>
      <c r="I12" s="256"/>
      <c r="J12" s="248"/>
      <c r="K12" s="250"/>
      <c r="L12" s="252"/>
      <c r="M12" s="254"/>
      <c r="N12" s="256"/>
      <c r="O12" s="248"/>
      <c r="P12" s="250"/>
      <c r="Q12" s="252"/>
      <c r="R12" s="254"/>
      <c r="S12" s="256"/>
      <c r="T12" s="393"/>
      <c r="U12" s="394"/>
      <c r="V12" s="395"/>
      <c r="W12" s="396"/>
      <c r="X12" s="393"/>
      <c r="Y12" s="394"/>
      <c r="Z12" s="395"/>
      <c r="AA12" s="396"/>
      <c r="AB12" s="392"/>
      <c r="AC12" s="393"/>
      <c r="AD12" s="394"/>
      <c r="AE12" s="395"/>
      <c r="AF12" s="396"/>
    </row>
    <row r="13" spans="1:37" s="8" customFormat="1" ht="15.75" customHeight="1">
      <c r="A13" s="142" t="s">
        <v>18</v>
      </c>
      <c r="B13" s="319" t="s">
        <v>17</v>
      </c>
      <c r="C13" s="320"/>
      <c r="D13" s="321"/>
      <c r="E13" s="125"/>
      <c r="F13" s="120"/>
      <c r="G13" s="120"/>
      <c r="H13" s="121"/>
      <c r="I13" s="122"/>
      <c r="J13" s="125"/>
      <c r="K13" s="120"/>
      <c r="L13" s="120"/>
      <c r="M13" s="121"/>
      <c r="N13" s="122"/>
      <c r="O13" s="125"/>
      <c r="P13" s="120"/>
      <c r="Q13" s="120"/>
      <c r="R13" s="121"/>
      <c r="S13" s="390"/>
      <c r="T13" s="402" t="s">
        <v>155</v>
      </c>
      <c r="U13" s="402"/>
      <c r="V13" s="402"/>
      <c r="W13" s="402"/>
      <c r="X13" s="402" t="s">
        <v>155</v>
      </c>
      <c r="Y13" s="402"/>
      <c r="Z13" s="402"/>
      <c r="AA13" s="402"/>
      <c r="AB13" s="402" t="s">
        <v>157</v>
      </c>
      <c r="AC13" s="402"/>
      <c r="AD13" s="402"/>
      <c r="AE13" s="402"/>
      <c r="AF13" s="402"/>
    </row>
    <row r="14" spans="1:37" s="8" customFormat="1">
      <c r="A14" s="143">
        <v>1</v>
      </c>
      <c r="B14" s="303" t="s">
        <v>106</v>
      </c>
      <c r="C14" s="322"/>
      <c r="D14" s="323"/>
      <c r="E14" s="126"/>
      <c r="F14" s="87" t="s">
        <v>12</v>
      </c>
      <c r="G14" s="88">
        <v>1</v>
      </c>
      <c r="H14" s="108">
        <v>25000</v>
      </c>
      <c r="I14" s="109">
        <f>H14*G14</f>
        <v>25000</v>
      </c>
      <c r="J14" s="126"/>
      <c r="K14" s="87" t="s">
        <v>12</v>
      </c>
      <c r="L14" s="88">
        <v>1</v>
      </c>
      <c r="M14" s="108">
        <v>15000</v>
      </c>
      <c r="N14" s="109">
        <f>M14*L14</f>
        <v>15000</v>
      </c>
      <c r="O14" s="126"/>
      <c r="P14" s="87" t="s">
        <v>12</v>
      </c>
      <c r="Q14" s="88">
        <v>1</v>
      </c>
      <c r="R14" s="108">
        <v>255200</v>
      </c>
      <c r="S14" s="196">
        <f>R14*Q14</f>
        <v>255200</v>
      </c>
      <c r="T14" s="402"/>
      <c r="U14" s="402"/>
      <c r="V14" s="402"/>
      <c r="W14" s="402"/>
      <c r="X14" s="402"/>
      <c r="Y14" s="402"/>
      <c r="Z14" s="402"/>
      <c r="AA14" s="402"/>
      <c r="AB14" s="402"/>
      <c r="AC14" s="402"/>
      <c r="AD14" s="402"/>
      <c r="AE14" s="402"/>
      <c r="AF14" s="402"/>
      <c r="AG14" s="170"/>
    </row>
    <row r="15" spans="1:37" s="8" customFormat="1" ht="15" customHeight="1">
      <c r="A15" s="143"/>
      <c r="B15" s="303" t="s">
        <v>113</v>
      </c>
      <c r="C15" s="312"/>
      <c r="D15" s="313"/>
      <c r="E15" s="126"/>
      <c r="F15" s="87" t="s">
        <v>12</v>
      </c>
      <c r="G15" s="88">
        <v>1</v>
      </c>
      <c r="H15" s="108">
        <v>15000</v>
      </c>
      <c r="I15" s="109">
        <f>H15*G15</f>
        <v>15000</v>
      </c>
      <c r="J15" s="126"/>
      <c r="K15" s="87" t="s">
        <v>12</v>
      </c>
      <c r="L15" s="88">
        <v>1</v>
      </c>
      <c r="M15" s="108">
        <v>15000</v>
      </c>
      <c r="N15" s="109">
        <f>M15*L15</f>
        <v>15000</v>
      </c>
      <c r="O15" s="126"/>
      <c r="P15" s="87" t="s">
        <v>12</v>
      </c>
      <c r="Q15" s="88">
        <v>1</v>
      </c>
      <c r="R15" s="108">
        <v>104400</v>
      </c>
      <c r="S15" s="196">
        <f>R15*Q15</f>
        <v>104400</v>
      </c>
      <c r="T15" s="402"/>
      <c r="U15" s="402"/>
      <c r="V15" s="402"/>
      <c r="W15" s="402"/>
      <c r="X15" s="402"/>
      <c r="Y15" s="402"/>
      <c r="Z15" s="402"/>
      <c r="AA15" s="402"/>
      <c r="AB15" s="402"/>
      <c r="AC15" s="402"/>
      <c r="AD15" s="402"/>
      <c r="AE15" s="402"/>
      <c r="AF15" s="402"/>
    </row>
    <row r="16" spans="1:37" s="8" customFormat="1" ht="15" customHeight="1">
      <c r="A16" s="143"/>
      <c r="B16" s="207"/>
      <c r="C16" s="208"/>
      <c r="D16" s="209"/>
      <c r="E16" s="126"/>
      <c r="F16" s="87"/>
      <c r="G16" s="88"/>
      <c r="H16" s="108"/>
      <c r="I16" s="109"/>
      <c r="J16" s="126"/>
      <c r="K16" s="87"/>
      <c r="L16" s="88"/>
      <c r="M16" s="108"/>
      <c r="N16" s="109"/>
      <c r="O16" s="126"/>
      <c r="P16" s="87"/>
      <c r="Q16" s="88"/>
      <c r="R16" s="108"/>
      <c r="S16" s="196"/>
      <c r="T16" s="402"/>
      <c r="U16" s="402"/>
      <c r="V16" s="402"/>
      <c r="W16" s="402"/>
      <c r="X16" s="402"/>
      <c r="Y16" s="402"/>
      <c r="Z16" s="402"/>
      <c r="AA16" s="402"/>
      <c r="AB16" s="402"/>
      <c r="AC16" s="402"/>
      <c r="AD16" s="402"/>
      <c r="AE16" s="402"/>
      <c r="AF16" s="402"/>
    </row>
    <row r="17" spans="1:33" s="8" customFormat="1" ht="15" customHeight="1">
      <c r="A17" s="144">
        <v>2</v>
      </c>
      <c r="B17" s="324" t="s">
        <v>112</v>
      </c>
      <c r="C17" s="325"/>
      <c r="D17" s="326"/>
      <c r="E17" s="127"/>
      <c r="F17" s="87"/>
      <c r="G17" s="89"/>
      <c r="H17" s="108"/>
      <c r="I17" s="109"/>
      <c r="J17" s="127"/>
      <c r="K17" s="87"/>
      <c r="L17" s="89"/>
      <c r="M17" s="108"/>
      <c r="N17" s="109"/>
      <c r="O17" s="127"/>
      <c r="P17" s="87"/>
      <c r="Q17" s="89"/>
      <c r="R17" s="108"/>
      <c r="S17" s="196"/>
      <c r="T17" s="402"/>
      <c r="U17" s="402"/>
      <c r="V17" s="402"/>
      <c r="W17" s="402"/>
      <c r="X17" s="402"/>
      <c r="Y17" s="402"/>
      <c r="Z17" s="402"/>
      <c r="AA17" s="402"/>
      <c r="AB17" s="402"/>
      <c r="AC17" s="402"/>
      <c r="AD17" s="402"/>
      <c r="AE17" s="402"/>
      <c r="AF17" s="402"/>
    </row>
    <row r="18" spans="1:33" s="8" customFormat="1">
      <c r="A18" s="144"/>
      <c r="B18" s="324" t="s">
        <v>105</v>
      </c>
      <c r="C18" s="325"/>
      <c r="D18" s="326"/>
      <c r="E18" s="127"/>
      <c r="F18" s="87" t="s">
        <v>9</v>
      </c>
      <c r="G18" s="89">
        <v>20</v>
      </c>
      <c r="H18" s="108">
        <v>35</v>
      </c>
      <c r="I18" s="109">
        <f t="shared" ref="I18:I37" si="0">H18*G18</f>
        <v>700</v>
      </c>
      <c r="J18" s="127"/>
      <c r="K18" s="87" t="s">
        <v>138</v>
      </c>
      <c r="L18" s="89">
        <v>20</v>
      </c>
      <c r="M18" s="108">
        <v>660</v>
      </c>
      <c r="N18" s="109">
        <f t="shared" ref="N18:N23" si="1">M18*L18</f>
        <v>13200</v>
      </c>
      <c r="O18" s="127"/>
      <c r="P18" s="87" t="s">
        <v>9</v>
      </c>
      <c r="Q18" s="89">
        <v>210</v>
      </c>
      <c r="R18" s="108">
        <v>75.400000000000006</v>
      </c>
      <c r="S18" s="196">
        <f t="shared" ref="S18:S23" si="2">R18*Q18</f>
        <v>15834.000000000002</v>
      </c>
      <c r="T18" s="402"/>
      <c r="U18" s="402"/>
      <c r="V18" s="402"/>
      <c r="W18" s="402"/>
      <c r="X18" s="402"/>
      <c r="Y18" s="402"/>
      <c r="Z18" s="402"/>
      <c r="AA18" s="402"/>
      <c r="AB18" s="402"/>
      <c r="AC18" s="402"/>
      <c r="AD18" s="402"/>
      <c r="AE18" s="402"/>
      <c r="AF18" s="402"/>
      <c r="AG18" s="170"/>
    </row>
    <row r="19" spans="1:33" s="8" customFormat="1">
      <c r="A19" s="144"/>
      <c r="B19" s="214" t="s">
        <v>74</v>
      </c>
      <c r="C19" s="215"/>
      <c r="D19" s="216"/>
      <c r="E19" s="127"/>
      <c r="F19" s="87" t="s">
        <v>16</v>
      </c>
      <c r="G19" s="89">
        <v>28</v>
      </c>
      <c r="H19" s="108">
        <v>3250</v>
      </c>
      <c r="I19" s="109">
        <f t="shared" si="0"/>
        <v>91000</v>
      </c>
      <c r="J19" s="127"/>
      <c r="K19" s="87" t="s">
        <v>16</v>
      </c>
      <c r="L19" s="89">
        <v>28</v>
      </c>
      <c r="M19" s="108">
        <v>160</v>
      </c>
      <c r="N19" s="109">
        <f t="shared" si="1"/>
        <v>4480</v>
      </c>
      <c r="O19" s="127"/>
      <c r="P19" s="87" t="s">
        <v>16</v>
      </c>
      <c r="Q19" s="89">
        <v>19</v>
      </c>
      <c r="R19" s="108">
        <v>174</v>
      </c>
      <c r="S19" s="196">
        <f t="shared" si="2"/>
        <v>3306</v>
      </c>
      <c r="T19" s="402"/>
      <c r="U19" s="402"/>
      <c r="V19" s="402"/>
      <c r="W19" s="402"/>
      <c r="X19" s="402"/>
      <c r="Y19" s="402"/>
      <c r="Z19" s="402"/>
      <c r="AA19" s="402"/>
      <c r="AB19" s="402"/>
      <c r="AC19" s="402"/>
      <c r="AD19" s="402"/>
      <c r="AE19" s="402"/>
      <c r="AF19" s="402"/>
    </row>
    <row r="20" spans="1:33" s="8" customFormat="1">
      <c r="A20" s="144"/>
      <c r="B20" s="214" t="s">
        <v>41</v>
      </c>
      <c r="C20" s="215"/>
      <c r="D20" s="216"/>
      <c r="E20" s="127"/>
      <c r="F20" s="87" t="s">
        <v>15</v>
      </c>
      <c r="G20" s="89">
        <v>1</v>
      </c>
      <c r="H20" s="108">
        <v>2700</v>
      </c>
      <c r="I20" s="109">
        <f t="shared" si="0"/>
        <v>2700</v>
      </c>
      <c r="J20" s="127"/>
      <c r="K20" s="87" t="s">
        <v>15</v>
      </c>
      <c r="L20" s="89">
        <v>1</v>
      </c>
      <c r="M20" s="108">
        <v>1275</v>
      </c>
      <c r="N20" s="109">
        <f t="shared" si="1"/>
        <v>1275</v>
      </c>
      <c r="O20" s="127"/>
      <c r="P20" s="87" t="s">
        <v>15</v>
      </c>
      <c r="Q20" s="89">
        <v>1</v>
      </c>
      <c r="R20" s="108">
        <v>1392</v>
      </c>
      <c r="S20" s="196">
        <f t="shared" si="2"/>
        <v>1392</v>
      </c>
      <c r="T20" s="402"/>
      <c r="U20" s="402"/>
      <c r="V20" s="402"/>
      <c r="W20" s="402"/>
      <c r="X20" s="402"/>
      <c r="Y20" s="402"/>
      <c r="Z20" s="402"/>
      <c r="AA20" s="402"/>
      <c r="AB20" s="402"/>
      <c r="AC20" s="402"/>
      <c r="AD20" s="402"/>
      <c r="AE20" s="402"/>
      <c r="AF20" s="402"/>
    </row>
    <row r="21" spans="1:33" s="8" customFormat="1">
      <c r="A21" s="144"/>
      <c r="B21" s="214" t="s">
        <v>72</v>
      </c>
      <c r="C21" s="215"/>
      <c r="D21" s="216"/>
      <c r="E21" s="127"/>
      <c r="F21" s="87" t="s">
        <v>12</v>
      </c>
      <c r="G21" s="89">
        <v>1</v>
      </c>
      <c r="H21" s="108">
        <v>5000</v>
      </c>
      <c r="I21" s="109">
        <f t="shared" si="0"/>
        <v>5000</v>
      </c>
      <c r="J21" s="127"/>
      <c r="K21" s="87" t="s">
        <v>12</v>
      </c>
      <c r="L21" s="89">
        <v>1</v>
      </c>
      <c r="M21" s="108">
        <v>5000</v>
      </c>
      <c r="N21" s="109">
        <f t="shared" si="1"/>
        <v>5000</v>
      </c>
      <c r="O21" s="127"/>
      <c r="P21" s="87" t="s">
        <v>12</v>
      </c>
      <c r="Q21" s="89">
        <v>1</v>
      </c>
      <c r="R21" s="108">
        <v>9860</v>
      </c>
      <c r="S21" s="196">
        <f t="shared" si="2"/>
        <v>9860</v>
      </c>
      <c r="T21" s="402"/>
      <c r="U21" s="402"/>
      <c r="V21" s="402"/>
      <c r="W21" s="402"/>
      <c r="X21" s="402"/>
      <c r="Y21" s="402"/>
      <c r="Z21" s="402"/>
      <c r="AA21" s="402"/>
      <c r="AB21" s="402"/>
      <c r="AC21" s="402"/>
      <c r="AD21" s="402"/>
      <c r="AE21" s="402"/>
      <c r="AF21" s="402"/>
    </row>
    <row r="22" spans="1:33" s="8" customFormat="1">
      <c r="A22" s="144"/>
      <c r="B22" s="214" t="s">
        <v>90</v>
      </c>
      <c r="C22" s="215"/>
      <c r="D22" s="216"/>
      <c r="E22" s="127"/>
      <c r="F22" s="87" t="s">
        <v>43</v>
      </c>
      <c r="G22" s="90">
        <v>2</v>
      </c>
      <c r="H22" s="108">
        <v>4000</v>
      </c>
      <c r="I22" s="109">
        <f t="shared" si="0"/>
        <v>8000</v>
      </c>
      <c r="J22" s="127"/>
      <c r="K22" s="87" t="s">
        <v>43</v>
      </c>
      <c r="L22" s="90">
        <v>2</v>
      </c>
      <c r="M22" s="108">
        <v>3800</v>
      </c>
      <c r="N22" s="109">
        <f t="shared" si="1"/>
        <v>7600</v>
      </c>
      <c r="O22" s="127"/>
      <c r="P22" s="87" t="s">
        <v>43</v>
      </c>
      <c r="Q22" s="90">
        <v>6</v>
      </c>
      <c r="R22" s="108">
        <v>1160</v>
      </c>
      <c r="S22" s="196">
        <f t="shared" si="2"/>
        <v>6960</v>
      </c>
      <c r="T22" s="402"/>
      <c r="U22" s="402"/>
      <c r="V22" s="402"/>
      <c r="W22" s="402"/>
      <c r="X22" s="402"/>
      <c r="Y22" s="402"/>
      <c r="Z22" s="402"/>
      <c r="AA22" s="402"/>
      <c r="AB22" s="402"/>
      <c r="AC22" s="402"/>
      <c r="AD22" s="402"/>
      <c r="AE22" s="402"/>
      <c r="AF22" s="402"/>
    </row>
    <row r="23" spans="1:33" s="8" customFormat="1">
      <c r="A23" s="144"/>
      <c r="B23" s="214" t="s">
        <v>94</v>
      </c>
      <c r="C23" s="215"/>
      <c r="D23" s="216"/>
      <c r="E23" s="127"/>
      <c r="F23" s="87" t="s">
        <v>43</v>
      </c>
      <c r="G23" s="90">
        <v>2</v>
      </c>
      <c r="H23" s="108">
        <v>4000</v>
      </c>
      <c r="I23" s="109">
        <f t="shared" si="0"/>
        <v>8000</v>
      </c>
      <c r="J23" s="127"/>
      <c r="K23" s="87" t="s">
        <v>43</v>
      </c>
      <c r="L23" s="90">
        <v>2</v>
      </c>
      <c r="M23" s="108">
        <v>3800</v>
      </c>
      <c r="N23" s="109">
        <f t="shared" si="1"/>
        <v>7600</v>
      </c>
      <c r="O23" s="127"/>
      <c r="P23" s="87" t="s">
        <v>43</v>
      </c>
      <c r="Q23" s="90">
        <v>6</v>
      </c>
      <c r="R23" s="108">
        <v>1160</v>
      </c>
      <c r="S23" s="196">
        <f t="shared" si="2"/>
        <v>6960</v>
      </c>
      <c r="T23" s="402"/>
      <c r="U23" s="402"/>
      <c r="V23" s="402"/>
      <c r="W23" s="402"/>
      <c r="X23" s="402"/>
      <c r="Y23" s="402"/>
      <c r="Z23" s="402"/>
      <c r="AA23" s="402"/>
      <c r="AB23" s="402"/>
      <c r="AC23" s="402"/>
      <c r="AD23" s="402"/>
      <c r="AE23" s="402"/>
      <c r="AF23" s="402"/>
    </row>
    <row r="24" spans="1:33" s="8" customFormat="1">
      <c r="A24" s="144"/>
      <c r="B24" s="214"/>
      <c r="C24" s="215"/>
      <c r="D24" s="216"/>
      <c r="E24" s="127"/>
      <c r="F24" s="87"/>
      <c r="G24" s="90"/>
      <c r="H24" s="108"/>
      <c r="I24" s="196"/>
      <c r="J24" s="127"/>
      <c r="K24" s="87"/>
      <c r="L24" s="90"/>
      <c r="M24" s="108"/>
      <c r="N24" s="196"/>
      <c r="O24" s="127"/>
      <c r="P24" s="87"/>
      <c r="Q24" s="90"/>
      <c r="R24" s="108"/>
      <c r="S24" s="196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</row>
    <row r="25" spans="1:33" s="8" customFormat="1">
      <c r="A25" s="144">
        <v>3</v>
      </c>
      <c r="B25" s="214" t="s">
        <v>114</v>
      </c>
      <c r="C25" s="215"/>
      <c r="D25" s="216"/>
      <c r="E25" s="127"/>
      <c r="F25" s="87"/>
      <c r="G25" s="90"/>
      <c r="H25" s="108"/>
      <c r="I25" s="108"/>
      <c r="J25" s="127"/>
      <c r="K25" s="87"/>
      <c r="L25" s="90"/>
      <c r="M25" s="108"/>
      <c r="N25" s="108"/>
      <c r="O25" s="127"/>
      <c r="P25" s="87"/>
      <c r="Q25" s="90"/>
      <c r="R25" s="108"/>
      <c r="S25" s="196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402"/>
    </row>
    <row r="26" spans="1:33" s="8" customFormat="1">
      <c r="A26" s="144"/>
      <c r="B26" s="314" t="s">
        <v>44</v>
      </c>
      <c r="C26" s="315"/>
      <c r="D26" s="316"/>
      <c r="E26" s="127"/>
      <c r="F26" s="87" t="s">
        <v>39</v>
      </c>
      <c r="G26" s="90">
        <v>2</v>
      </c>
      <c r="H26" s="108">
        <v>5200</v>
      </c>
      <c r="I26" s="109">
        <f t="shared" si="0"/>
        <v>10400</v>
      </c>
      <c r="J26" s="127"/>
      <c r="K26" s="87" t="s">
        <v>39</v>
      </c>
      <c r="L26" s="90">
        <v>2</v>
      </c>
      <c r="M26" s="108">
        <v>5000</v>
      </c>
      <c r="N26" s="109">
        <f t="shared" ref="N26:N37" si="3">M26*L26</f>
        <v>10000</v>
      </c>
      <c r="O26" s="127"/>
      <c r="P26" s="87" t="s">
        <v>39</v>
      </c>
      <c r="Q26" s="90">
        <v>2</v>
      </c>
      <c r="R26" s="108">
        <v>5220</v>
      </c>
      <c r="S26" s="196">
        <f t="shared" ref="S26:S37" si="4">R26*Q26</f>
        <v>10440</v>
      </c>
      <c r="T26" s="402"/>
      <c r="U26" s="402"/>
      <c r="V26" s="402"/>
      <c r="W26" s="402"/>
      <c r="X26" s="402"/>
      <c r="Y26" s="402"/>
      <c r="Z26" s="402"/>
      <c r="AA26" s="402"/>
      <c r="AB26" s="402"/>
      <c r="AC26" s="402"/>
      <c r="AD26" s="402"/>
      <c r="AE26" s="402"/>
      <c r="AF26" s="402"/>
    </row>
    <row r="27" spans="1:33" s="8" customFormat="1">
      <c r="A27" s="144"/>
      <c r="B27" s="314" t="s">
        <v>75</v>
      </c>
      <c r="C27" s="315"/>
      <c r="D27" s="316"/>
      <c r="E27" s="127"/>
      <c r="F27" s="87" t="s">
        <v>39</v>
      </c>
      <c r="G27" s="90">
        <v>4</v>
      </c>
      <c r="H27" s="108">
        <v>2300</v>
      </c>
      <c r="I27" s="109">
        <f t="shared" si="0"/>
        <v>9200</v>
      </c>
      <c r="J27" s="127"/>
      <c r="K27" s="87" t="s">
        <v>39</v>
      </c>
      <c r="L27" s="90">
        <v>4</v>
      </c>
      <c r="M27" s="108">
        <v>2500</v>
      </c>
      <c r="N27" s="109">
        <f t="shared" si="3"/>
        <v>10000</v>
      </c>
      <c r="O27" s="127"/>
      <c r="P27" s="87" t="s">
        <v>39</v>
      </c>
      <c r="Q27" s="90">
        <v>2</v>
      </c>
      <c r="R27" s="108">
        <v>2320</v>
      </c>
      <c r="S27" s="196">
        <f t="shared" si="4"/>
        <v>4640</v>
      </c>
      <c r="T27" s="402"/>
      <c r="U27" s="402"/>
      <c r="V27" s="402"/>
      <c r="W27" s="402"/>
      <c r="X27" s="402"/>
      <c r="Y27" s="402"/>
      <c r="Z27" s="402"/>
      <c r="AA27" s="402"/>
      <c r="AB27" s="402"/>
      <c r="AC27" s="402"/>
      <c r="AD27" s="402"/>
      <c r="AE27" s="402"/>
      <c r="AF27" s="402"/>
    </row>
    <row r="28" spans="1:33" s="8" customFormat="1">
      <c r="A28" s="144"/>
      <c r="B28" s="314" t="s">
        <v>126</v>
      </c>
      <c r="C28" s="315"/>
      <c r="D28" s="316"/>
      <c r="E28" s="127"/>
      <c r="F28" s="87" t="s">
        <v>39</v>
      </c>
      <c r="G28" s="90">
        <v>2</v>
      </c>
      <c r="H28" s="108">
        <v>2300</v>
      </c>
      <c r="I28" s="109">
        <f t="shared" si="0"/>
        <v>4600</v>
      </c>
      <c r="J28" s="127"/>
      <c r="K28" s="87" t="s">
        <v>39</v>
      </c>
      <c r="L28" s="90">
        <v>2</v>
      </c>
      <c r="M28" s="108">
        <v>2000</v>
      </c>
      <c r="N28" s="109">
        <f t="shared" si="3"/>
        <v>4000</v>
      </c>
      <c r="O28" s="127"/>
      <c r="P28" s="87" t="s">
        <v>39</v>
      </c>
      <c r="Q28" s="90">
        <v>1</v>
      </c>
      <c r="R28" s="108">
        <v>1740</v>
      </c>
      <c r="S28" s="196">
        <f t="shared" si="4"/>
        <v>1740</v>
      </c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2"/>
    </row>
    <row r="29" spans="1:33" s="8" customFormat="1">
      <c r="A29" s="144"/>
      <c r="B29" s="314" t="s">
        <v>83</v>
      </c>
      <c r="C29" s="304"/>
      <c r="D29" s="305"/>
      <c r="E29" s="127"/>
      <c r="F29" s="87" t="s">
        <v>39</v>
      </c>
      <c r="G29" s="90">
        <v>6</v>
      </c>
      <c r="H29" s="108">
        <v>1400</v>
      </c>
      <c r="I29" s="109">
        <f t="shared" si="0"/>
        <v>8400</v>
      </c>
      <c r="J29" s="127"/>
      <c r="K29" s="87" t="s">
        <v>39</v>
      </c>
      <c r="L29" s="90">
        <v>6</v>
      </c>
      <c r="M29" s="108">
        <v>5000</v>
      </c>
      <c r="N29" s="109">
        <f t="shared" si="3"/>
        <v>30000</v>
      </c>
      <c r="O29" s="127"/>
      <c r="P29" s="87" t="s">
        <v>39</v>
      </c>
      <c r="Q29" s="90">
        <v>4</v>
      </c>
      <c r="R29" s="108">
        <v>1392</v>
      </c>
      <c r="S29" s="196">
        <f t="shared" si="4"/>
        <v>5568</v>
      </c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2"/>
    </row>
    <row r="30" spans="1:33" s="8" customFormat="1">
      <c r="A30" s="144"/>
      <c r="B30" s="314" t="s">
        <v>45</v>
      </c>
      <c r="C30" s="315"/>
      <c r="D30" s="316"/>
      <c r="E30" s="127"/>
      <c r="F30" s="87" t="s">
        <v>12</v>
      </c>
      <c r="G30" s="90">
        <v>1</v>
      </c>
      <c r="H30" s="108">
        <v>4000</v>
      </c>
      <c r="I30" s="109">
        <f t="shared" si="0"/>
        <v>4000</v>
      </c>
      <c r="J30" s="127"/>
      <c r="K30" s="87" t="s">
        <v>12</v>
      </c>
      <c r="L30" s="90">
        <v>1</v>
      </c>
      <c r="M30" s="108">
        <v>6000</v>
      </c>
      <c r="N30" s="109">
        <f t="shared" si="3"/>
        <v>6000</v>
      </c>
      <c r="O30" s="127"/>
      <c r="P30" s="87" t="s">
        <v>12</v>
      </c>
      <c r="Q30" s="90">
        <v>1</v>
      </c>
      <c r="R30" s="108">
        <v>1392</v>
      </c>
      <c r="S30" s="196">
        <f t="shared" si="4"/>
        <v>1392</v>
      </c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2"/>
    </row>
    <row r="31" spans="1:33" s="8" customFormat="1">
      <c r="A31" s="144"/>
      <c r="B31" s="204" t="s">
        <v>99</v>
      </c>
      <c r="C31" s="205"/>
      <c r="D31" s="206"/>
      <c r="E31" s="127"/>
      <c r="F31" s="87" t="s">
        <v>39</v>
      </c>
      <c r="G31" s="90">
        <v>2</v>
      </c>
      <c r="H31" s="108">
        <v>10000</v>
      </c>
      <c r="I31" s="109">
        <f t="shared" si="0"/>
        <v>20000</v>
      </c>
      <c r="J31" s="127"/>
      <c r="K31" s="87" t="s">
        <v>39</v>
      </c>
      <c r="L31" s="90">
        <v>2</v>
      </c>
      <c r="M31" s="108">
        <v>12000</v>
      </c>
      <c r="N31" s="109">
        <f t="shared" si="3"/>
        <v>24000</v>
      </c>
      <c r="O31" s="127"/>
      <c r="P31" s="87" t="s">
        <v>39</v>
      </c>
      <c r="Q31" s="90">
        <v>2</v>
      </c>
      <c r="R31" s="108">
        <v>5800</v>
      </c>
      <c r="S31" s="196">
        <f t="shared" si="4"/>
        <v>11600</v>
      </c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2"/>
    </row>
    <row r="32" spans="1:33" s="8" customFormat="1">
      <c r="A32" s="144"/>
      <c r="B32" s="303" t="s">
        <v>84</v>
      </c>
      <c r="C32" s="312"/>
      <c r="D32" s="313"/>
      <c r="E32" s="127"/>
      <c r="F32" s="87" t="s">
        <v>12</v>
      </c>
      <c r="G32" s="90">
        <v>1</v>
      </c>
      <c r="H32" s="108">
        <v>15000</v>
      </c>
      <c r="I32" s="109">
        <f t="shared" si="0"/>
        <v>15000</v>
      </c>
      <c r="J32" s="127"/>
      <c r="K32" s="87" t="s">
        <v>12</v>
      </c>
      <c r="L32" s="90">
        <v>1</v>
      </c>
      <c r="M32" s="108">
        <v>20000</v>
      </c>
      <c r="N32" s="109">
        <f t="shared" si="3"/>
        <v>20000</v>
      </c>
      <c r="O32" s="127"/>
      <c r="P32" s="87" t="s">
        <v>12</v>
      </c>
      <c r="Q32" s="90">
        <v>1</v>
      </c>
      <c r="R32" s="108">
        <v>34800</v>
      </c>
      <c r="S32" s="196">
        <f t="shared" si="4"/>
        <v>34800</v>
      </c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2"/>
    </row>
    <row r="33" spans="1:32" s="8" customFormat="1">
      <c r="A33" s="144"/>
      <c r="B33" s="303" t="s">
        <v>129</v>
      </c>
      <c r="C33" s="312"/>
      <c r="D33" s="313"/>
      <c r="E33" s="127"/>
      <c r="F33" s="87" t="s">
        <v>12</v>
      </c>
      <c r="G33" s="90">
        <v>1</v>
      </c>
      <c r="H33" s="108">
        <v>10000</v>
      </c>
      <c r="I33" s="109">
        <f t="shared" si="0"/>
        <v>10000</v>
      </c>
      <c r="J33" s="127"/>
      <c r="K33" s="87" t="s">
        <v>12</v>
      </c>
      <c r="L33" s="90">
        <v>1</v>
      </c>
      <c r="M33" s="108">
        <v>10000</v>
      </c>
      <c r="N33" s="109">
        <f t="shared" si="3"/>
        <v>10000</v>
      </c>
      <c r="O33" s="127"/>
      <c r="P33" s="87" t="s">
        <v>12</v>
      </c>
      <c r="Q33" s="90">
        <v>1</v>
      </c>
      <c r="R33" s="108">
        <v>9860</v>
      </c>
      <c r="S33" s="196">
        <f t="shared" si="4"/>
        <v>9860</v>
      </c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2"/>
    </row>
    <row r="34" spans="1:32" s="8" customFormat="1">
      <c r="A34" s="144"/>
      <c r="B34" s="303" t="s">
        <v>100</v>
      </c>
      <c r="C34" s="312"/>
      <c r="D34" s="313"/>
      <c r="E34" s="127"/>
      <c r="F34" s="87" t="s">
        <v>12</v>
      </c>
      <c r="G34" s="90">
        <v>1</v>
      </c>
      <c r="H34" s="108">
        <f>19*1500</f>
        <v>28500</v>
      </c>
      <c r="I34" s="109">
        <f t="shared" si="0"/>
        <v>28500</v>
      </c>
      <c r="J34" s="127"/>
      <c r="K34" s="87" t="s">
        <v>12</v>
      </c>
      <c r="L34" s="90">
        <v>1</v>
      </c>
      <c r="M34" s="108">
        <v>56000</v>
      </c>
      <c r="N34" s="109">
        <f t="shared" si="3"/>
        <v>56000</v>
      </c>
      <c r="O34" s="127"/>
      <c r="P34" s="87" t="s">
        <v>12</v>
      </c>
      <c r="Q34" s="90">
        <v>1</v>
      </c>
      <c r="R34" s="108">
        <v>40600</v>
      </c>
      <c r="S34" s="196">
        <f t="shared" si="4"/>
        <v>40600</v>
      </c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</row>
    <row r="35" spans="1:32" s="8" customFormat="1">
      <c r="A35" s="144"/>
      <c r="B35" s="303" t="s">
        <v>128</v>
      </c>
      <c r="C35" s="312"/>
      <c r="D35" s="313"/>
      <c r="E35" s="127"/>
      <c r="F35" s="87" t="s">
        <v>12</v>
      </c>
      <c r="G35" s="90">
        <v>1</v>
      </c>
      <c r="H35" s="108">
        <v>15000</v>
      </c>
      <c r="I35" s="109">
        <f t="shared" si="0"/>
        <v>15000</v>
      </c>
      <c r="J35" s="127"/>
      <c r="K35" s="87" t="s">
        <v>12</v>
      </c>
      <c r="L35" s="90">
        <v>1</v>
      </c>
      <c r="M35" s="108">
        <v>20000</v>
      </c>
      <c r="N35" s="109">
        <f t="shared" si="3"/>
        <v>20000</v>
      </c>
      <c r="O35" s="127"/>
      <c r="P35" s="87" t="s">
        <v>12</v>
      </c>
      <c r="Q35" s="90">
        <v>1</v>
      </c>
      <c r="R35" s="108">
        <v>23200</v>
      </c>
      <c r="S35" s="196">
        <f t="shared" si="4"/>
        <v>23200</v>
      </c>
      <c r="T35" s="402"/>
      <c r="U35" s="402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2"/>
    </row>
    <row r="36" spans="1:32" s="8" customFormat="1">
      <c r="A36" s="144"/>
      <c r="B36" s="303" t="s">
        <v>68</v>
      </c>
      <c r="C36" s="312"/>
      <c r="D36" s="313"/>
      <c r="E36" s="127"/>
      <c r="F36" s="87" t="s">
        <v>12</v>
      </c>
      <c r="G36" s="90">
        <v>1</v>
      </c>
      <c r="H36" s="108">
        <v>25000</v>
      </c>
      <c r="I36" s="109">
        <f t="shared" si="0"/>
        <v>25000</v>
      </c>
      <c r="J36" s="127"/>
      <c r="K36" s="87" t="s">
        <v>12</v>
      </c>
      <c r="L36" s="90">
        <v>1</v>
      </c>
      <c r="M36" s="108">
        <v>15000</v>
      </c>
      <c r="N36" s="109">
        <f t="shared" si="3"/>
        <v>15000</v>
      </c>
      <c r="O36" s="127"/>
      <c r="P36" s="87" t="s">
        <v>12</v>
      </c>
      <c r="Q36" s="90">
        <v>1</v>
      </c>
      <c r="R36" s="108">
        <v>13920</v>
      </c>
      <c r="S36" s="196">
        <f t="shared" si="4"/>
        <v>13920</v>
      </c>
      <c r="T36" s="402"/>
      <c r="U36" s="402"/>
      <c r="V36" s="402"/>
      <c r="W36" s="402"/>
      <c r="X36" s="402"/>
      <c r="Y36" s="402"/>
      <c r="Z36" s="402"/>
      <c r="AA36" s="402"/>
      <c r="AB36" s="402"/>
      <c r="AC36" s="402"/>
      <c r="AD36" s="402"/>
      <c r="AE36" s="402"/>
      <c r="AF36" s="402"/>
    </row>
    <row r="37" spans="1:32" s="8" customFormat="1">
      <c r="A37" s="144"/>
      <c r="B37" s="303" t="s">
        <v>127</v>
      </c>
      <c r="C37" s="312"/>
      <c r="D37" s="313"/>
      <c r="E37" s="127"/>
      <c r="F37" s="87" t="s">
        <v>12</v>
      </c>
      <c r="G37" s="90">
        <v>1</v>
      </c>
      <c r="H37" s="108">
        <v>10000</v>
      </c>
      <c r="I37" s="109">
        <f t="shared" si="0"/>
        <v>10000</v>
      </c>
      <c r="J37" s="127"/>
      <c r="K37" s="87" t="s">
        <v>12</v>
      </c>
      <c r="L37" s="90">
        <v>1</v>
      </c>
      <c r="M37" s="108">
        <v>15000</v>
      </c>
      <c r="N37" s="109">
        <f t="shared" si="3"/>
        <v>15000</v>
      </c>
      <c r="O37" s="127"/>
      <c r="P37" s="87" t="s">
        <v>12</v>
      </c>
      <c r="Q37" s="90">
        <v>1</v>
      </c>
      <c r="R37" s="108">
        <v>17400</v>
      </c>
      <c r="S37" s="196">
        <f t="shared" si="4"/>
        <v>17400</v>
      </c>
      <c r="T37" s="402"/>
      <c r="U37" s="402"/>
      <c r="V37" s="402"/>
      <c r="W37" s="402"/>
      <c r="X37" s="402"/>
      <c r="Y37" s="402"/>
      <c r="Z37" s="402"/>
      <c r="AA37" s="402"/>
      <c r="AB37" s="402"/>
      <c r="AC37" s="402"/>
      <c r="AD37" s="402"/>
      <c r="AE37" s="402"/>
      <c r="AF37" s="402"/>
    </row>
    <row r="38" spans="1:32" s="8" customFormat="1">
      <c r="A38" s="145" t="s">
        <v>46</v>
      </c>
      <c r="B38" s="327" t="s">
        <v>47</v>
      </c>
      <c r="C38" s="328"/>
      <c r="D38" s="329"/>
      <c r="E38" s="128"/>
      <c r="F38" s="91"/>
      <c r="G38" s="92"/>
      <c r="H38" s="110"/>
      <c r="I38" s="111">
        <f>SUM(I14:I37)</f>
        <v>315500</v>
      </c>
      <c r="J38" s="128"/>
      <c r="K38" s="91"/>
      <c r="L38" s="92"/>
      <c r="M38" s="110"/>
      <c r="N38" s="111">
        <f>SUM(N14:N37)</f>
        <v>289155</v>
      </c>
      <c r="O38" s="128"/>
      <c r="P38" s="91"/>
      <c r="Q38" s="92"/>
      <c r="R38" s="110"/>
      <c r="S38" s="391">
        <f>SUM(S14:S37)</f>
        <v>579072</v>
      </c>
      <c r="T38" s="402"/>
      <c r="U38" s="402"/>
      <c r="V38" s="402"/>
      <c r="W38" s="402"/>
      <c r="X38" s="402"/>
      <c r="Y38" s="402"/>
      <c r="Z38" s="402"/>
      <c r="AA38" s="402"/>
      <c r="AB38" s="402"/>
      <c r="AC38" s="402"/>
      <c r="AD38" s="402"/>
      <c r="AE38" s="402"/>
      <c r="AF38" s="402"/>
    </row>
    <row r="39" spans="1:32" s="8" customFormat="1">
      <c r="A39" s="145"/>
      <c r="B39" s="217"/>
      <c r="C39" s="218"/>
      <c r="D39" s="219"/>
      <c r="E39" s="128"/>
      <c r="F39" s="91"/>
      <c r="G39" s="92"/>
      <c r="H39" s="110"/>
      <c r="I39" s="111"/>
      <c r="J39" s="128"/>
      <c r="K39" s="91"/>
      <c r="L39" s="92"/>
      <c r="M39" s="110"/>
      <c r="N39" s="111"/>
      <c r="O39" s="128"/>
      <c r="P39" s="91"/>
      <c r="Q39" s="92"/>
      <c r="R39" s="110"/>
      <c r="S39" s="391"/>
      <c r="T39" s="402"/>
      <c r="U39" s="402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2"/>
    </row>
    <row r="40" spans="1:32" s="8" customFormat="1">
      <c r="A40" s="148" t="s">
        <v>19</v>
      </c>
      <c r="B40" s="276" t="s">
        <v>115</v>
      </c>
      <c r="C40" s="317"/>
      <c r="D40" s="318"/>
      <c r="E40" s="129"/>
      <c r="F40" s="93"/>
      <c r="G40" s="94"/>
      <c r="H40" s="123"/>
      <c r="I40" s="118"/>
      <c r="J40" s="129"/>
      <c r="K40" s="93"/>
      <c r="L40" s="94"/>
      <c r="M40" s="123"/>
      <c r="N40" s="118"/>
      <c r="O40" s="129"/>
      <c r="P40" s="93"/>
      <c r="Q40" s="94"/>
      <c r="R40" s="123"/>
      <c r="S40" s="403"/>
      <c r="T40" s="402"/>
      <c r="U40" s="402"/>
      <c r="V40" s="402"/>
      <c r="W40" s="402"/>
      <c r="X40" s="402"/>
      <c r="Y40" s="402"/>
      <c r="Z40" s="402"/>
      <c r="AA40" s="402"/>
      <c r="AB40" s="402"/>
      <c r="AC40" s="402"/>
      <c r="AD40" s="402"/>
      <c r="AE40" s="402"/>
      <c r="AF40" s="402"/>
    </row>
    <row r="41" spans="1:32" s="8" customFormat="1" ht="15" customHeight="1">
      <c r="A41" s="146">
        <v>1</v>
      </c>
      <c r="B41" s="273" t="s">
        <v>117</v>
      </c>
      <c r="C41" s="274"/>
      <c r="D41" s="275"/>
      <c r="E41" s="129"/>
      <c r="F41" s="93" t="s">
        <v>98</v>
      </c>
      <c r="G41" s="94">
        <v>6</v>
      </c>
      <c r="H41" s="44">
        <v>800</v>
      </c>
      <c r="I41" s="118">
        <f t="shared" ref="I41:I49" si="5">H41*G41</f>
        <v>4800</v>
      </c>
      <c r="J41" s="129"/>
      <c r="K41" s="93" t="s">
        <v>98</v>
      </c>
      <c r="L41" s="94">
        <v>6</v>
      </c>
      <c r="M41" s="44">
        <v>660</v>
      </c>
      <c r="N41" s="118">
        <f t="shared" ref="N41:N49" si="6">M41*L41</f>
        <v>3960</v>
      </c>
      <c r="O41" s="129"/>
      <c r="P41" s="93" t="s">
        <v>98</v>
      </c>
      <c r="Q41" s="94">
        <v>6</v>
      </c>
      <c r="R41" s="44">
        <v>986</v>
      </c>
      <c r="S41" s="403">
        <f t="shared" ref="S41:S49" si="7">R41*Q41</f>
        <v>5916</v>
      </c>
      <c r="T41" s="402"/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2"/>
    </row>
    <row r="42" spans="1:32" s="8" customFormat="1" ht="15" customHeight="1">
      <c r="A42" s="146">
        <v>2</v>
      </c>
      <c r="B42" s="273" t="s">
        <v>118</v>
      </c>
      <c r="C42" s="274"/>
      <c r="D42" s="275"/>
      <c r="E42" s="129"/>
      <c r="F42" s="93" t="s">
        <v>71</v>
      </c>
      <c r="G42" s="94">
        <v>5</v>
      </c>
      <c r="H42" s="44">
        <v>5000</v>
      </c>
      <c r="I42" s="118">
        <f t="shared" si="5"/>
        <v>25000</v>
      </c>
      <c r="J42" s="129"/>
      <c r="K42" s="93" t="s">
        <v>71</v>
      </c>
      <c r="L42" s="94">
        <v>5</v>
      </c>
      <c r="M42" s="44">
        <v>2815</v>
      </c>
      <c r="N42" s="118">
        <f t="shared" si="6"/>
        <v>14075</v>
      </c>
      <c r="O42" s="129"/>
      <c r="P42" s="93" t="s">
        <v>71</v>
      </c>
      <c r="Q42" s="94">
        <v>4</v>
      </c>
      <c r="R42" s="44">
        <v>1566</v>
      </c>
      <c r="S42" s="403">
        <f t="shared" si="7"/>
        <v>6264</v>
      </c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</row>
    <row r="43" spans="1:32" s="8" customFormat="1" ht="15" customHeight="1">
      <c r="A43" s="146">
        <v>3</v>
      </c>
      <c r="B43" s="273" t="s">
        <v>119</v>
      </c>
      <c r="C43" s="274"/>
      <c r="D43" s="275"/>
      <c r="E43" s="129"/>
      <c r="F43" s="93" t="s">
        <v>71</v>
      </c>
      <c r="G43" s="94">
        <v>10</v>
      </c>
      <c r="H43" s="44">
        <v>6500</v>
      </c>
      <c r="I43" s="118">
        <f t="shared" si="5"/>
        <v>65000</v>
      </c>
      <c r="J43" s="129"/>
      <c r="K43" s="93" t="s">
        <v>71</v>
      </c>
      <c r="L43" s="94">
        <v>10</v>
      </c>
      <c r="M43" s="44">
        <v>10240</v>
      </c>
      <c r="N43" s="118">
        <f t="shared" si="6"/>
        <v>102400</v>
      </c>
      <c r="O43" s="129"/>
      <c r="P43" s="93" t="s">
        <v>71</v>
      </c>
      <c r="Q43" s="94">
        <v>4</v>
      </c>
      <c r="R43" s="44">
        <v>41006</v>
      </c>
      <c r="S43" s="403">
        <f t="shared" si="7"/>
        <v>164024</v>
      </c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2"/>
    </row>
    <row r="44" spans="1:32" s="8" customFormat="1" ht="15" customHeight="1">
      <c r="A44" s="146">
        <v>4</v>
      </c>
      <c r="B44" s="273" t="s">
        <v>149</v>
      </c>
      <c r="C44" s="274"/>
      <c r="D44" s="275"/>
      <c r="E44" s="129"/>
      <c r="F44" s="93" t="s">
        <v>71</v>
      </c>
      <c r="G44" s="94">
        <v>10</v>
      </c>
      <c r="H44" s="44">
        <v>3500</v>
      </c>
      <c r="I44" s="118">
        <f t="shared" si="5"/>
        <v>35000</v>
      </c>
      <c r="J44" s="129"/>
      <c r="K44" s="93" t="s">
        <v>71</v>
      </c>
      <c r="L44" s="94">
        <v>10</v>
      </c>
      <c r="M44" s="44">
        <v>770</v>
      </c>
      <c r="N44" s="118">
        <f t="shared" si="6"/>
        <v>7700</v>
      </c>
      <c r="O44" s="129"/>
      <c r="P44" s="93" t="s">
        <v>71</v>
      </c>
      <c r="Q44" s="94">
        <v>4</v>
      </c>
      <c r="R44" s="44">
        <v>696</v>
      </c>
      <c r="S44" s="403">
        <f t="shared" si="7"/>
        <v>2784</v>
      </c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</row>
    <row r="45" spans="1:32" s="8" customFormat="1" ht="15" customHeight="1">
      <c r="A45" s="146">
        <v>5</v>
      </c>
      <c r="B45" s="273" t="s">
        <v>120</v>
      </c>
      <c r="C45" s="274"/>
      <c r="D45" s="275"/>
      <c r="E45" s="129"/>
      <c r="F45" s="93" t="s">
        <v>98</v>
      </c>
      <c r="G45" s="94">
        <v>1</v>
      </c>
      <c r="H45" s="44">
        <v>1500</v>
      </c>
      <c r="I45" s="118">
        <f t="shared" si="5"/>
        <v>1500</v>
      </c>
      <c r="J45" s="129"/>
      <c r="K45" s="93" t="s">
        <v>98</v>
      </c>
      <c r="L45" s="94">
        <v>1</v>
      </c>
      <c r="M45" s="44">
        <v>515</v>
      </c>
      <c r="N45" s="118">
        <f t="shared" si="6"/>
        <v>515</v>
      </c>
      <c r="O45" s="129"/>
      <c r="P45" s="93" t="s">
        <v>98</v>
      </c>
      <c r="Q45" s="94">
        <v>1</v>
      </c>
      <c r="R45" s="44">
        <v>3480</v>
      </c>
      <c r="S45" s="403">
        <f t="shared" si="7"/>
        <v>3480</v>
      </c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2"/>
    </row>
    <row r="46" spans="1:32" s="8" customFormat="1" ht="15" customHeight="1">
      <c r="A46" s="146">
        <v>6</v>
      </c>
      <c r="B46" s="273" t="s">
        <v>121</v>
      </c>
      <c r="C46" s="274"/>
      <c r="D46" s="275"/>
      <c r="E46" s="129"/>
      <c r="F46" s="93" t="s">
        <v>98</v>
      </c>
      <c r="G46" s="94">
        <v>2</v>
      </c>
      <c r="H46" s="44">
        <v>1500</v>
      </c>
      <c r="I46" s="118">
        <f t="shared" si="5"/>
        <v>3000</v>
      </c>
      <c r="J46" s="129"/>
      <c r="K46" s="93" t="s">
        <v>98</v>
      </c>
      <c r="L46" s="94">
        <v>2</v>
      </c>
      <c r="M46" s="44">
        <v>680</v>
      </c>
      <c r="N46" s="118">
        <f t="shared" si="6"/>
        <v>1360</v>
      </c>
      <c r="O46" s="129"/>
      <c r="P46" s="93" t="s">
        <v>98</v>
      </c>
      <c r="Q46" s="94">
        <v>2</v>
      </c>
      <c r="R46" s="44">
        <v>464</v>
      </c>
      <c r="S46" s="403">
        <f t="shared" si="7"/>
        <v>928</v>
      </c>
      <c r="T46" s="402"/>
      <c r="U46" s="402"/>
      <c r="V46" s="402"/>
      <c r="W46" s="402"/>
      <c r="X46" s="402"/>
      <c r="Y46" s="402"/>
      <c r="Z46" s="402"/>
      <c r="AA46" s="402"/>
      <c r="AB46" s="402"/>
      <c r="AC46" s="402"/>
      <c r="AD46" s="402"/>
      <c r="AE46" s="402"/>
      <c r="AF46" s="402"/>
    </row>
    <row r="47" spans="1:32" s="8" customFormat="1" ht="15" customHeight="1">
      <c r="A47" s="146">
        <v>7</v>
      </c>
      <c r="B47" s="273" t="s">
        <v>122</v>
      </c>
      <c r="C47" s="274"/>
      <c r="D47" s="275"/>
      <c r="E47" s="129"/>
      <c r="F47" s="93" t="s">
        <v>98</v>
      </c>
      <c r="G47" s="94">
        <v>44</v>
      </c>
      <c r="H47" s="44">
        <v>50</v>
      </c>
      <c r="I47" s="118">
        <f t="shared" si="5"/>
        <v>2200</v>
      </c>
      <c r="J47" s="129"/>
      <c r="K47" s="93" t="s">
        <v>98</v>
      </c>
      <c r="L47" s="94">
        <v>96</v>
      </c>
      <c r="M47" s="44">
        <v>32</v>
      </c>
      <c r="N47" s="118">
        <f t="shared" si="6"/>
        <v>3072</v>
      </c>
      <c r="O47" s="129"/>
      <c r="P47" s="93" t="s">
        <v>98</v>
      </c>
      <c r="Q47" s="94">
        <v>228</v>
      </c>
      <c r="R47" s="44">
        <v>13.92</v>
      </c>
      <c r="S47" s="403">
        <f t="shared" si="7"/>
        <v>3173.7599999999998</v>
      </c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</row>
    <row r="48" spans="1:32" s="8" customFormat="1" ht="15" customHeight="1">
      <c r="A48" s="146">
        <v>8</v>
      </c>
      <c r="B48" s="273" t="s">
        <v>123</v>
      </c>
      <c r="C48" s="274"/>
      <c r="D48" s="275"/>
      <c r="E48" s="129"/>
      <c r="F48" s="93" t="s">
        <v>12</v>
      </c>
      <c r="G48" s="94">
        <v>1</v>
      </c>
      <c r="H48" s="44">
        <v>10000</v>
      </c>
      <c r="I48" s="118">
        <f t="shared" si="5"/>
        <v>10000</v>
      </c>
      <c r="J48" s="129"/>
      <c r="K48" s="93" t="s">
        <v>12</v>
      </c>
      <c r="L48" s="94">
        <v>1</v>
      </c>
      <c r="M48" s="44">
        <v>25000</v>
      </c>
      <c r="N48" s="118">
        <f t="shared" si="6"/>
        <v>25000</v>
      </c>
      <c r="O48" s="129"/>
      <c r="P48" s="93" t="s">
        <v>12</v>
      </c>
      <c r="Q48" s="94">
        <v>2</v>
      </c>
      <c r="R48" s="44">
        <v>6264</v>
      </c>
      <c r="S48" s="403">
        <f t="shared" si="7"/>
        <v>12528</v>
      </c>
      <c r="T48" s="402"/>
      <c r="U48" s="402"/>
      <c r="V48" s="402"/>
      <c r="W48" s="402"/>
      <c r="X48" s="402"/>
      <c r="Y48" s="402"/>
      <c r="Z48" s="402"/>
      <c r="AA48" s="402"/>
      <c r="AB48" s="402"/>
      <c r="AC48" s="402"/>
      <c r="AD48" s="402"/>
      <c r="AE48" s="402"/>
      <c r="AF48" s="402"/>
    </row>
    <row r="49" spans="1:32" s="8" customFormat="1" ht="15" customHeight="1">
      <c r="A49" s="146">
        <v>9</v>
      </c>
      <c r="B49" s="273" t="s">
        <v>124</v>
      </c>
      <c r="C49" s="274"/>
      <c r="D49" s="275"/>
      <c r="E49" s="129"/>
      <c r="F49" s="93" t="s">
        <v>12</v>
      </c>
      <c r="G49" s="94">
        <v>1</v>
      </c>
      <c r="H49" s="44">
        <v>15000</v>
      </c>
      <c r="I49" s="118">
        <f t="shared" si="5"/>
        <v>15000</v>
      </c>
      <c r="J49" s="129"/>
      <c r="K49" s="93" t="s">
        <v>12</v>
      </c>
      <c r="L49" s="94">
        <v>1</v>
      </c>
      <c r="M49" s="44">
        <v>30000</v>
      </c>
      <c r="N49" s="118">
        <f t="shared" si="6"/>
        <v>30000</v>
      </c>
      <c r="O49" s="129"/>
      <c r="P49" s="93" t="s">
        <v>12</v>
      </c>
      <c r="Q49" s="94">
        <v>2</v>
      </c>
      <c r="R49" s="44">
        <v>7888</v>
      </c>
      <c r="S49" s="403">
        <f t="shared" si="7"/>
        <v>15776</v>
      </c>
      <c r="T49" s="402"/>
      <c r="U49" s="402"/>
      <c r="V49" s="402"/>
      <c r="W49" s="402"/>
      <c r="X49" s="402"/>
      <c r="Y49" s="402"/>
      <c r="Z49" s="402"/>
      <c r="AA49" s="402"/>
      <c r="AB49" s="402"/>
      <c r="AC49" s="402"/>
      <c r="AD49" s="402"/>
      <c r="AE49" s="402"/>
      <c r="AF49" s="402"/>
    </row>
    <row r="50" spans="1:32" s="8" customFormat="1" ht="15" customHeight="1">
      <c r="A50" s="146">
        <v>10</v>
      </c>
      <c r="B50" s="273" t="s">
        <v>151</v>
      </c>
      <c r="C50" s="274"/>
      <c r="D50" s="275"/>
      <c r="E50" s="129"/>
      <c r="F50" s="93"/>
      <c r="G50" s="94"/>
      <c r="H50" s="44"/>
      <c r="I50" s="118"/>
      <c r="J50" s="129"/>
      <c r="K50" s="93"/>
      <c r="L50" s="94"/>
      <c r="M50" s="44"/>
      <c r="N50" s="118"/>
      <c r="O50" s="129"/>
      <c r="P50" s="93"/>
      <c r="Q50" s="94"/>
      <c r="R50" s="44"/>
      <c r="S50" s="403"/>
      <c r="T50" s="402"/>
      <c r="U50" s="402"/>
      <c r="V50" s="402"/>
      <c r="W50" s="402"/>
      <c r="X50" s="402"/>
      <c r="Y50" s="402"/>
      <c r="Z50" s="402"/>
      <c r="AA50" s="402"/>
      <c r="AB50" s="402"/>
      <c r="AC50" s="402"/>
      <c r="AD50" s="402"/>
      <c r="AE50" s="402"/>
      <c r="AF50" s="402"/>
    </row>
    <row r="51" spans="1:32" s="8" customFormat="1" ht="15" customHeight="1">
      <c r="A51" s="146">
        <v>11</v>
      </c>
      <c r="B51" s="273" t="s">
        <v>153</v>
      </c>
      <c r="C51" s="274"/>
      <c r="D51" s="275"/>
      <c r="E51" s="129"/>
      <c r="F51" s="93"/>
      <c r="G51" s="94"/>
      <c r="H51" s="44"/>
      <c r="I51" s="118"/>
      <c r="J51" s="129"/>
      <c r="K51" s="93"/>
      <c r="L51" s="94"/>
      <c r="M51" s="44"/>
      <c r="N51" s="118"/>
      <c r="O51" s="129"/>
      <c r="P51" s="93"/>
      <c r="Q51" s="94"/>
      <c r="R51" s="44"/>
      <c r="S51" s="403"/>
      <c r="T51" s="402"/>
      <c r="U51" s="402"/>
      <c r="V51" s="402"/>
      <c r="W51" s="402"/>
      <c r="X51" s="402"/>
      <c r="Y51" s="402"/>
      <c r="Z51" s="402"/>
      <c r="AA51" s="402"/>
      <c r="AB51" s="402"/>
      <c r="AC51" s="402"/>
      <c r="AD51" s="402"/>
      <c r="AE51" s="402"/>
      <c r="AF51" s="402"/>
    </row>
    <row r="52" spans="1:32" s="8" customFormat="1" ht="15" customHeight="1">
      <c r="A52" s="147"/>
      <c r="B52" s="330" t="s">
        <v>47</v>
      </c>
      <c r="C52" s="331"/>
      <c r="D52" s="332"/>
      <c r="E52" s="129"/>
      <c r="F52" s="93"/>
      <c r="G52" s="94"/>
      <c r="H52" s="123"/>
      <c r="I52" s="119">
        <f>SUM(I41:I49)</f>
        <v>161500</v>
      </c>
      <c r="J52" s="129"/>
      <c r="K52" s="93"/>
      <c r="L52" s="94"/>
      <c r="M52" s="123"/>
      <c r="N52" s="119">
        <f>SUM(N41:N49)</f>
        <v>188082</v>
      </c>
      <c r="O52" s="129"/>
      <c r="P52" s="93"/>
      <c r="Q52" s="94"/>
      <c r="R52" s="123"/>
      <c r="S52" s="404">
        <f>SUM(S41:S49)</f>
        <v>214873.76</v>
      </c>
      <c r="T52" s="402"/>
      <c r="U52" s="402"/>
      <c r="V52" s="402"/>
      <c r="W52" s="402"/>
      <c r="X52" s="402"/>
      <c r="Y52" s="402"/>
      <c r="Z52" s="402"/>
      <c r="AA52" s="402"/>
      <c r="AB52" s="402"/>
      <c r="AC52" s="402"/>
      <c r="AD52" s="402"/>
      <c r="AE52" s="402"/>
      <c r="AF52" s="402"/>
    </row>
    <row r="53" spans="1:32" s="8" customFormat="1" ht="15" customHeight="1">
      <c r="A53" s="147"/>
      <c r="B53" s="210"/>
      <c r="C53" s="211"/>
      <c r="D53" s="212"/>
      <c r="E53" s="129"/>
      <c r="F53" s="93"/>
      <c r="G53" s="94"/>
      <c r="H53" s="123"/>
      <c r="I53" s="119"/>
      <c r="J53" s="129"/>
      <c r="K53" s="93"/>
      <c r="L53" s="94"/>
      <c r="M53" s="123"/>
      <c r="N53" s="119"/>
      <c r="O53" s="129"/>
      <c r="P53" s="93"/>
      <c r="Q53" s="94"/>
      <c r="R53" s="123"/>
      <c r="S53" s="404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</row>
    <row r="54" spans="1:32" s="8" customFormat="1" ht="15" customHeight="1">
      <c r="A54" s="148" t="s">
        <v>102</v>
      </c>
      <c r="B54" s="276" t="s">
        <v>116</v>
      </c>
      <c r="C54" s="317"/>
      <c r="D54" s="318"/>
      <c r="E54" s="129"/>
      <c r="F54" s="93"/>
      <c r="G54" s="94"/>
      <c r="H54" s="123"/>
      <c r="I54" s="118"/>
      <c r="J54" s="129"/>
      <c r="K54" s="93"/>
      <c r="L54" s="94"/>
      <c r="M54" s="123"/>
      <c r="N54" s="118"/>
      <c r="O54" s="129"/>
      <c r="P54" s="93"/>
      <c r="Q54" s="94"/>
      <c r="R54" s="123"/>
      <c r="S54" s="403"/>
      <c r="T54" s="402"/>
      <c r="U54" s="402"/>
      <c r="V54" s="402"/>
      <c r="W54" s="402"/>
      <c r="X54" s="402"/>
      <c r="Y54" s="402"/>
      <c r="Z54" s="402"/>
      <c r="AA54" s="402"/>
      <c r="AB54" s="402"/>
      <c r="AC54" s="402"/>
      <c r="AD54" s="402"/>
      <c r="AE54" s="402"/>
      <c r="AF54" s="402"/>
    </row>
    <row r="55" spans="1:32" s="8" customFormat="1" ht="15" customHeight="1">
      <c r="A55" s="146">
        <v>1</v>
      </c>
      <c r="B55" s="273" t="s">
        <v>125</v>
      </c>
      <c r="C55" s="274"/>
      <c r="D55" s="275"/>
      <c r="E55" s="129"/>
      <c r="F55" s="93" t="s">
        <v>98</v>
      </c>
      <c r="G55" s="94">
        <v>8</v>
      </c>
      <c r="H55" s="44">
        <v>1000</v>
      </c>
      <c r="I55" s="118">
        <f t="shared" ref="I55:I63" si="8">H55*G55</f>
        <v>8000</v>
      </c>
      <c r="J55" s="129"/>
      <c r="K55" s="93" t="s">
        <v>98</v>
      </c>
      <c r="L55" s="94">
        <v>8</v>
      </c>
      <c r="M55" s="44">
        <v>660</v>
      </c>
      <c r="N55" s="118">
        <f t="shared" ref="N55:N63" si="9">M55*L55</f>
        <v>5280</v>
      </c>
      <c r="O55" s="129"/>
      <c r="P55" s="93" t="s">
        <v>98</v>
      </c>
      <c r="Q55" s="94">
        <v>8</v>
      </c>
      <c r="R55" s="44">
        <v>1136.8</v>
      </c>
      <c r="S55" s="403">
        <f t="shared" ref="S55:S63" si="10">R55*Q55</f>
        <v>9094.4</v>
      </c>
      <c r="T55" s="402"/>
      <c r="U55" s="402"/>
      <c r="V55" s="402"/>
      <c r="W55" s="402"/>
      <c r="X55" s="402"/>
      <c r="Y55" s="402"/>
      <c r="Z55" s="402"/>
      <c r="AA55" s="402"/>
      <c r="AB55" s="402"/>
      <c r="AC55" s="402"/>
      <c r="AD55" s="402"/>
      <c r="AE55" s="402"/>
      <c r="AF55" s="402"/>
    </row>
    <row r="56" spans="1:32" s="8" customFormat="1" ht="15" customHeight="1">
      <c r="A56" s="146">
        <v>2</v>
      </c>
      <c r="B56" s="273" t="s">
        <v>118</v>
      </c>
      <c r="C56" s="274"/>
      <c r="D56" s="275"/>
      <c r="E56" s="129"/>
      <c r="F56" s="93" t="s">
        <v>71</v>
      </c>
      <c r="G56" s="94">
        <v>6</v>
      </c>
      <c r="H56" s="44">
        <v>5000</v>
      </c>
      <c r="I56" s="118">
        <f t="shared" si="8"/>
        <v>30000</v>
      </c>
      <c r="J56" s="129"/>
      <c r="K56" s="93" t="s">
        <v>71</v>
      </c>
      <c r="L56" s="94">
        <v>6</v>
      </c>
      <c r="M56" s="44">
        <v>2815</v>
      </c>
      <c r="N56" s="118">
        <f t="shared" si="9"/>
        <v>16890</v>
      </c>
      <c r="O56" s="129"/>
      <c r="P56" s="93" t="s">
        <v>71</v>
      </c>
      <c r="Q56" s="94">
        <v>6</v>
      </c>
      <c r="R56" s="44">
        <v>1566</v>
      </c>
      <c r="S56" s="403">
        <f t="shared" si="10"/>
        <v>9396</v>
      </c>
      <c r="T56" s="402"/>
      <c r="U56" s="402"/>
      <c r="V56" s="402"/>
      <c r="W56" s="402"/>
      <c r="X56" s="402"/>
      <c r="Y56" s="402"/>
      <c r="Z56" s="402"/>
      <c r="AA56" s="402"/>
      <c r="AB56" s="402"/>
      <c r="AC56" s="402"/>
      <c r="AD56" s="402"/>
      <c r="AE56" s="402"/>
      <c r="AF56" s="402"/>
    </row>
    <row r="57" spans="1:32" s="8" customFormat="1" ht="15" customHeight="1">
      <c r="A57" s="146">
        <v>3</v>
      </c>
      <c r="B57" s="273" t="s">
        <v>119</v>
      </c>
      <c r="C57" s="274"/>
      <c r="D57" s="275"/>
      <c r="E57" s="129"/>
      <c r="F57" s="93" t="s">
        <v>71</v>
      </c>
      <c r="G57" s="94">
        <v>12</v>
      </c>
      <c r="H57" s="44">
        <v>6500</v>
      </c>
      <c r="I57" s="118">
        <f t="shared" si="8"/>
        <v>78000</v>
      </c>
      <c r="J57" s="129"/>
      <c r="K57" s="93" t="s">
        <v>71</v>
      </c>
      <c r="L57" s="94">
        <v>12</v>
      </c>
      <c r="M57" s="44">
        <v>10240</v>
      </c>
      <c r="N57" s="118">
        <f t="shared" si="9"/>
        <v>122880</v>
      </c>
      <c r="O57" s="129"/>
      <c r="P57" s="93" t="s">
        <v>71</v>
      </c>
      <c r="Q57" s="94">
        <v>5</v>
      </c>
      <c r="R57" s="44">
        <v>41006</v>
      </c>
      <c r="S57" s="403">
        <f t="shared" si="10"/>
        <v>205030</v>
      </c>
      <c r="T57" s="402"/>
      <c r="U57" s="402"/>
      <c r="V57" s="402"/>
      <c r="W57" s="402"/>
      <c r="X57" s="402"/>
      <c r="Y57" s="402"/>
      <c r="Z57" s="402"/>
      <c r="AA57" s="402"/>
      <c r="AB57" s="402"/>
      <c r="AC57" s="402"/>
      <c r="AD57" s="402"/>
      <c r="AE57" s="402"/>
      <c r="AF57" s="402"/>
    </row>
    <row r="58" spans="1:32" s="8" customFormat="1" ht="15" customHeight="1">
      <c r="A58" s="146">
        <v>4</v>
      </c>
      <c r="B58" s="273" t="s">
        <v>149</v>
      </c>
      <c r="C58" s="274"/>
      <c r="D58" s="275"/>
      <c r="E58" s="129"/>
      <c r="F58" s="93" t="s">
        <v>71</v>
      </c>
      <c r="G58" s="94">
        <v>14</v>
      </c>
      <c r="H58" s="44">
        <v>3500</v>
      </c>
      <c r="I58" s="118">
        <f t="shared" si="8"/>
        <v>49000</v>
      </c>
      <c r="J58" s="129"/>
      <c r="K58" s="93" t="s">
        <v>71</v>
      </c>
      <c r="L58" s="94">
        <v>14</v>
      </c>
      <c r="M58" s="44">
        <v>770</v>
      </c>
      <c r="N58" s="118">
        <f t="shared" si="9"/>
        <v>10780</v>
      </c>
      <c r="O58" s="129"/>
      <c r="P58" s="93" t="s">
        <v>71</v>
      </c>
      <c r="Q58" s="94">
        <v>6</v>
      </c>
      <c r="R58" s="44">
        <v>696</v>
      </c>
      <c r="S58" s="403">
        <f t="shared" si="10"/>
        <v>4176</v>
      </c>
      <c r="T58" s="402"/>
      <c r="U58" s="402"/>
      <c r="V58" s="402"/>
      <c r="W58" s="402"/>
      <c r="X58" s="402"/>
      <c r="Y58" s="402"/>
      <c r="Z58" s="402"/>
      <c r="AA58" s="402"/>
      <c r="AB58" s="402"/>
      <c r="AC58" s="402"/>
      <c r="AD58" s="402"/>
      <c r="AE58" s="402"/>
      <c r="AF58" s="402"/>
    </row>
    <row r="59" spans="1:32" s="8" customFormat="1" ht="15" customHeight="1">
      <c r="A59" s="146">
        <v>5</v>
      </c>
      <c r="B59" s="273" t="s">
        <v>120</v>
      </c>
      <c r="C59" s="274"/>
      <c r="D59" s="275"/>
      <c r="E59" s="129"/>
      <c r="F59" s="93" t="s">
        <v>98</v>
      </c>
      <c r="G59" s="94">
        <v>1</v>
      </c>
      <c r="H59" s="44">
        <v>1500</v>
      </c>
      <c r="I59" s="118">
        <f t="shared" si="8"/>
        <v>1500</v>
      </c>
      <c r="J59" s="129"/>
      <c r="K59" s="93" t="s">
        <v>98</v>
      </c>
      <c r="L59" s="94">
        <v>1</v>
      </c>
      <c r="M59" s="44">
        <v>515</v>
      </c>
      <c r="N59" s="118">
        <f t="shared" si="9"/>
        <v>515</v>
      </c>
      <c r="O59" s="129"/>
      <c r="P59" s="93" t="s">
        <v>98</v>
      </c>
      <c r="Q59" s="94">
        <v>1</v>
      </c>
      <c r="R59" s="44">
        <v>3480</v>
      </c>
      <c r="S59" s="403">
        <f t="shared" si="10"/>
        <v>3480</v>
      </c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</row>
    <row r="60" spans="1:32" s="8" customFormat="1" ht="15" customHeight="1">
      <c r="A60" s="146">
        <v>6</v>
      </c>
      <c r="B60" s="273" t="s">
        <v>121</v>
      </c>
      <c r="C60" s="274"/>
      <c r="D60" s="275"/>
      <c r="E60" s="129"/>
      <c r="F60" s="93" t="s">
        <v>98</v>
      </c>
      <c r="G60" s="94">
        <v>2</v>
      </c>
      <c r="H60" s="44">
        <v>1500</v>
      </c>
      <c r="I60" s="118">
        <f t="shared" si="8"/>
        <v>3000</v>
      </c>
      <c r="J60" s="129"/>
      <c r="K60" s="93" t="s">
        <v>98</v>
      </c>
      <c r="L60" s="94">
        <v>2</v>
      </c>
      <c r="M60" s="44">
        <v>680</v>
      </c>
      <c r="N60" s="118">
        <f t="shared" si="9"/>
        <v>1360</v>
      </c>
      <c r="O60" s="129"/>
      <c r="P60" s="93" t="s">
        <v>98</v>
      </c>
      <c r="Q60" s="94">
        <v>2</v>
      </c>
      <c r="R60" s="44">
        <v>464</v>
      </c>
      <c r="S60" s="403">
        <f t="shared" si="10"/>
        <v>928</v>
      </c>
      <c r="T60" s="402"/>
      <c r="U60" s="402"/>
      <c r="V60" s="402"/>
      <c r="W60" s="402"/>
      <c r="X60" s="402"/>
      <c r="Y60" s="402"/>
      <c r="Z60" s="402"/>
      <c r="AA60" s="402"/>
      <c r="AB60" s="402"/>
      <c r="AC60" s="402"/>
      <c r="AD60" s="402"/>
      <c r="AE60" s="402"/>
      <c r="AF60" s="402"/>
    </row>
    <row r="61" spans="1:32" s="8" customFormat="1" ht="15" customHeight="1">
      <c r="A61" s="146">
        <v>7</v>
      </c>
      <c r="B61" s="273" t="s">
        <v>122</v>
      </c>
      <c r="C61" s="274"/>
      <c r="D61" s="275"/>
      <c r="E61" s="129"/>
      <c r="F61" s="93" t="s">
        <v>98</v>
      </c>
      <c r="G61" s="94">
        <v>132</v>
      </c>
      <c r="H61" s="44">
        <v>50</v>
      </c>
      <c r="I61" s="118">
        <f t="shared" si="8"/>
        <v>6600</v>
      </c>
      <c r="J61" s="129"/>
      <c r="K61" s="93" t="s">
        <v>98</v>
      </c>
      <c r="L61" s="94">
        <f>22*6</f>
        <v>132</v>
      </c>
      <c r="M61" s="44">
        <v>32</v>
      </c>
      <c r="N61" s="118">
        <f t="shared" si="9"/>
        <v>4224</v>
      </c>
      <c r="O61" s="129"/>
      <c r="P61" s="93" t="s">
        <v>98</v>
      </c>
      <c r="Q61" s="94">
        <v>354</v>
      </c>
      <c r="R61" s="44">
        <v>13.92</v>
      </c>
      <c r="S61" s="403">
        <f t="shared" si="10"/>
        <v>4927.68</v>
      </c>
      <c r="T61" s="402"/>
      <c r="U61" s="402"/>
      <c r="V61" s="402"/>
      <c r="W61" s="402"/>
      <c r="X61" s="402"/>
      <c r="Y61" s="402"/>
      <c r="Z61" s="402"/>
      <c r="AA61" s="402"/>
      <c r="AB61" s="402"/>
      <c r="AC61" s="402"/>
      <c r="AD61" s="402"/>
      <c r="AE61" s="402"/>
      <c r="AF61" s="402"/>
    </row>
    <row r="62" spans="1:32" s="8" customFormat="1" ht="15" customHeight="1">
      <c r="A62" s="146">
        <v>8</v>
      </c>
      <c r="B62" s="273" t="s">
        <v>123</v>
      </c>
      <c r="C62" s="274"/>
      <c r="D62" s="275"/>
      <c r="E62" s="129"/>
      <c r="F62" s="93" t="s">
        <v>12</v>
      </c>
      <c r="G62" s="94">
        <v>1</v>
      </c>
      <c r="H62" s="44">
        <v>10000</v>
      </c>
      <c r="I62" s="118">
        <f t="shared" si="8"/>
        <v>10000</v>
      </c>
      <c r="J62" s="129"/>
      <c r="K62" s="93" t="s">
        <v>12</v>
      </c>
      <c r="L62" s="94">
        <v>1</v>
      </c>
      <c r="M62" s="44">
        <v>25000</v>
      </c>
      <c r="N62" s="118">
        <f t="shared" si="9"/>
        <v>25000</v>
      </c>
      <c r="O62" s="129"/>
      <c r="P62" s="93" t="s">
        <v>12</v>
      </c>
      <c r="Q62" s="94">
        <v>3</v>
      </c>
      <c r="R62" s="44">
        <v>6264</v>
      </c>
      <c r="S62" s="403">
        <f t="shared" si="10"/>
        <v>18792</v>
      </c>
      <c r="T62" s="402"/>
      <c r="U62" s="402"/>
      <c r="V62" s="402"/>
      <c r="W62" s="402"/>
      <c r="X62" s="402"/>
      <c r="Y62" s="402"/>
      <c r="Z62" s="402"/>
      <c r="AA62" s="402"/>
      <c r="AB62" s="402"/>
      <c r="AC62" s="402"/>
      <c r="AD62" s="402"/>
      <c r="AE62" s="402"/>
      <c r="AF62" s="402"/>
    </row>
    <row r="63" spans="1:32" s="8" customFormat="1" ht="15" customHeight="1">
      <c r="A63" s="146">
        <v>9</v>
      </c>
      <c r="B63" s="273" t="s">
        <v>124</v>
      </c>
      <c r="C63" s="274"/>
      <c r="D63" s="275"/>
      <c r="E63" s="129"/>
      <c r="F63" s="93" t="s">
        <v>12</v>
      </c>
      <c r="G63" s="94">
        <v>1</v>
      </c>
      <c r="H63" s="44">
        <v>15000</v>
      </c>
      <c r="I63" s="118">
        <f t="shared" si="8"/>
        <v>15000</v>
      </c>
      <c r="J63" s="129"/>
      <c r="K63" s="93" t="s">
        <v>12</v>
      </c>
      <c r="L63" s="94">
        <v>1</v>
      </c>
      <c r="M63" s="44">
        <v>35000</v>
      </c>
      <c r="N63" s="118">
        <f t="shared" si="9"/>
        <v>35000</v>
      </c>
      <c r="O63" s="129"/>
      <c r="P63" s="93" t="s">
        <v>12</v>
      </c>
      <c r="Q63" s="94">
        <v>3</v>
      </c>
      <c r="R63" s="44">
        <v>7888</v>
      </c>
      <c r="S63" s="403">
        <f t="shared" si="10"/>
        <v>23664</v>
      </c>
      <c r="T63" s="402"/>
      <c r="U63" s="402"/>
      <c r="V63" s="402"/>
      <c r="W63" s="402"/>
      <c r="X63" s="402"/>
      <c r="Y63" s="402"/>
      <c r="Z63" s="402"/>
      <c r="AA63" s="402"/>
      <c r="AB63" s="402"/>
      <c r="AC63" s="402"/>
      <c r="AD63" s="402"/>
      <c r="AE63" s="402"/>
      <c r="AF63" s="402"/>
    </row>
    <row r="64" spans="1:32" s="8" customFormat="1" ht="15" customHeight="1">
      <c r="A64" s="146">
        <v>10</v>
      </c>
      <c r="B64" s="273" t="s">
        <v>151</v>
      </c>
      <c r="C64" s="274"/>
      <c r="D64" s="275"/>
      <c r="E64" s="129"/>
      <c r="F64" s="93"/>
      <c r="G64" s="94"/>
      <c r="H64" s="44"/>
      <c r="I64" s="118"/>
      <c r="J64" s="129"/>
      <c r="K64" s="93"/>
      <c r="L64" s="94"/>
      <c r="M64" s="44"/>
      <c r="N64" s="118"/>
      <c r="O64" s="129"/>
      <c r="P64" s="93"/>
      <c r="Q64" s="94"/>
      <c r="R64" s="44"/>
      <c r="S64" s="403"/>
      <c r="T64" s="402"/>
      <c r="U64" s="402"/>
      <c r="V64" s="402"/>
      <c r="W64" s="402"/>
      <c r="X64" s="402"/>
      <c r="Y64" s="402"/>
      <c r="Z64" s="402"/>
      <c r="AA64" s="402"/>
      <c r="AB64" s="402"/>
      <c r="AC64" s="402"/>
      <c r="AD64" s="402"/>
      <c r="AE64" s="402"/>
      <c r="AF64" s="402"/>
    </row>
    <row r="65" spans="1:32" s="8" customFormat="1" ht="15" customHeight="1">
      <c r="A65" s="146">
        <v>11</v>
      </c>
      <c r="B65" s="273" t="s">
        <v>153</v>
      </c>
      <c r="C65" s="274"/>
      <c r="D65" s="275"/>
      <c r="E65" s="129"/>
      <c r="F65" s="93"/>
      <c r="G65" s="94"/>
      <c r="H65" s="44"/>
      <c r="I65" s="118"/>
      <c r="J65" s="129"/>
      <c r="K65" s="93"/>
      <c r="L65" s="94"/>
      <c r="M65" s="44"/>
      <c r="N65" s="118"/>
      <c r="O65" s="129"/>
      <c r="P65" s="93"/>
      <c r="Q65" s="94"/>
      <c r="R65" s="44"/>
      <c r="S65" s="403"/>
      <c r="T65" s="402"/>
      <c r="U65" s="402"/>
      <c r="V65" s="402"/>
      <c r="W65" s="402"/>
      <c r="X65" s="402"/>
      <c r="Y65" s="402"/>
      <c r="Z65" s="402"/>
      <c r="AA65" s="402"/>
      <c r="AB65" s="402"/>
      <c r="AC65" s="402"/>
      <c r="AD65" s="402"/>
      <c r="AE65" s="402"/>
      <c r="AF65" s="402"/>
    </row>
    <row r="66" spans="1:32" s="8" customFormat="1" ht="15" customHeight="1">
      <c r="A66" s="146"/>
      <c r="B66" s="330" t="s">
        <v>47</v>
      </c>
      <c r="C66" s="331"/>
      <c r="D66" s="332"/>
      <c r="E66" s="129"/>
      <c r="F66" s="93"/>
      <c r="G66" s="94"/>
      <c r="H66" s="123"/>
      <c r="I66" s="119">
        <f>SUM(I55:I63)</f>
        <v>201100</v>
      </c>
      <c r="J66" s="129"/>
      <c r="K66" s="93"/>
      <c r="L66" s="94"/>
      <c r="M66" s="123"/>
      <c r="N66" s="119">
        <f>SUM(N55:N63)</f>
        <v>221929</v>
      </c>
      <c r="O66" s="129"/>
      <c r="P66" s="93"/>
      <c r="Q66" s="94"/>
      <c r="R66" s="123"/>
      <c r="S66" s="404">
        <f>SUM(S55:S63)</f>
        <v>279488.07999999996</v>
      </c>
      <c r="T66" s="402"/>
      <c r="U66" s="402"/>
      <c r="V66" s="402"/>
      <c r="W66" s="402"/>
      <c r="X66" s="402"/>
      <c r="Y66" s="402"/>
      <c r="Z66" s="402"/>
      <c r="AA66" s="402"/>
      <c r="AB66" s="402"/>
      <c r="AC66" s="402"/>
      <c r="AD66" s="402"/>
      <c r="AE66" s="402"/>
      <c r="AF66" s="402"/>
    </row>
    <row r="67" spans="1:32" s="8" customFormat="1" ht="15" customHeight="1">
      <c r="A67" s="147"/>
      <c r="B67" s="210"/>
      <c r="C67" s="211"/>
      <c r="D67" s="212"/>
      <c r="E67" s="129"/>
      <c r="F67" s="93"/>
      <c r="G67" s="94"/>
      <c r="H67" s="123"/>
      <c r="I67" s="118"/>
      <c r="J67" s="129"/>
      <c r="K67" s="93"/>
      <c r="L67" s="94"/>
      <c r="M67" s="123"/>
      <c r="N67" s="118"/>
      <c r="O67" s="129"/>
      <c r="P67" s="93"/>
      <c r="Q67" s="94"/>
      <c r="R67" s="123"/>
      <c r="S67" s="403"/>
      <c r="T67" s="402"/>
      <c r="U67" s="402"/>
      <c r="V67" s="402"/>
      <c r="W67" s="402"/>
      <c r="X67" s="402"/>
      <c r="Y67" s="402"/>
      <c r="Z67" s="402"/>
      <c r="AA67" s="402"/>
      <c r="AB67" s="402"/>
      <c r="AC67" s="402"/>
      <c r="AD67" s="402"/>
      <c r="AE67" s="402"/>
      <c r="AF67" s="402"/>
    </row>
    <row r="68" spans="1:32" s="8" customFormat="1" ht="15" customHeight="1">
      <c r="A68" s="149" t="s">
        <v>64</v>
      </c>
      <c r="B68" s="297" t="s">
        <v>111</v>
      </c>
      <c r="C68" s="237"/>
      <c r="D68" s="238"/>
      <c r="E68" s="130"/>
      <c r="F68" s="95"/>
      <c r="G68" s="96"/>
      <c r="H68" s="112"/>
      <c r="I68" s="109"/>
      <c r="J68" s="130"/>
      <c r="K68" s="95"/>
      <c r="L68" s="96"/>
      <c r="M68" s="112"/>
      <c r="N68" s="109"/>
      <c r="O68" s="130"/>
      <c r="P68" s="95"/>
      <c r="Q68" s="96"/>
      <c r="R68" s="112"/>
      <c r="S68" s="196"/>
      <c r="T68" s="402"/>
      <c r="U68" s="402"/>
      <c r="V68" s="402"/>
      <c r="W68" s="402"/>
      <c r="X68" s="402"/>
      <c r="Y68" s="402"/>
      <c r="Z68" s="402"/>
      <c r="AA68" s="402"/>
      <c r="AB68" s="402"/>
      <c r="AC68" s="402"/>
      <c r="AD68" s="402"/>
      <c r="AE68" s="402"/>
      <c r="AF68" s="402"/>
    </row>
    <row r="69" spans="1:32" s="8" customFormat="1" ht="15" customHeight="1">
      <c r="A69" s="146">
        <v>1</v>
      </c>
      <c r="B69" s="245" t="s">
        <v>48</v>
      </c>
      <c r="C69" s="237"/>
      <c r="D69" s="238"/>
      <c r="E69" s="131"/>
      <c r="F69" s="97" t="s">
        <v>43</v>
      </c>
      <c r="G69" s="98">
        <v>150</v>
      </c>
      <c r="H69" s="113">
        <v>95</v>
      </c>
      <c r="I69" s="109">
        <f t="shared" ref="I69:I78" si="11">G69*H69</f>
        <v>14250</v>
      </c>
      <c r="J69" s="131"/>
      <c r="K69" s="97" t="s">
        <v>43</v>
      </c>
      <c r="L69" s="98">
        <v>150</v>
      </c>
      <c r="M69" s="113">
        <v>150</v>
      </c>
      <c r="N69" s="109">
        <f t="shared" ref="N69:N78" si="12">L69*M69</f>
        <v>22500</v>
      </c>
      <c r="O69" s="131"/>
      <c r="P69" s="97" t="s">
        <v>43</v>
      </c>
      <c r="Q69" s="98">
        <v>60</v>
      </c>
      <c r="R69" s="113">
        <v>52.2</v>
      </c>
      <c r="S69" s="196">
        <f t="shared" ref="S69:S78" si="13">Q69*R69</f>
        <v>3132</v>
      </c>
      <c r="T69" s="402"/>
      <c r="U69" s="402"/>
      <c r="V69" s="402"/>
      <c r="W69" s="402"/>
      <c r="X69" s="402"/>
      <c r="Y69" s="402"/>
      <c r="Z69" s="402"/>
      <c r="AA69" s="402"/>
      <c r="AB69" s="402"/>
      <c r="AC69" s="402"/>
      <c r="AD69" s="402"/>
      <c r="AE69" s="402"/>
      <c r="AF69" s="402"/>
    </row>
    <row r="70" spans="1:32" s="8" customFormat="1" ht="15" customHeight="1">
      <c r="A70" s="146">
        <v>2</v>
      </c>
      <c r="B70" s="245" t="s">
        <v>49</v>
      </c>
      <c r="C70" s="237"/>
      <c r="D70" s="238"/>
      <c r="E70" s="131"/>
      <c r="F70" s="97" t="s">
        <v>43</v>
      </c>
      <c r="G70" s="98">
        <v>30</v>
      </c>
      <c r="H70" s="113">
        <v>95</v>
      </c>
      <c r="I70" s="109">
        <f t="shared" si="11"/>
        <v>2850</v>
      </c>
      <c r="J70" s="131"/>
      <c r="K70" s="97" t="s">
        <v>43</v>
      </c>
      <c r="L70" s="98">
        <v>30</v>
      </c>
      <c r="M70" s="113">
        <v>150</v>
      </c>
      <c r="N70" s="109">
        <f t="shared" si="12"/>
        <v>4500</v>
      </c>
      <c r="O70" s="131"/>
      <c r="P70" s="97" t="s">
        <v>43</v>
      </c>
      <c r="Q70" s="98">
        <v>8</v>
      </c>
      <c r="R70" s="113">
        <v>52.2</v>
      </c>
      <c r="S70" s="196">
        <f t="shared" si="13"/>
        <v>417.6</v>
      </c>
      <c r="T70" s="402"/>
      <c r="U70" s="402"/>
      <c r="V70" s="402"/>
      <c r="W70" s="402"/>
      <c r="X70" s="402"/>
      <c r="Y70" s="402"/>
      <c r="Z70" s="402"/>
      <c r="AA70" s="402"/>
      <c r="AB70" s="402"/>
      <c r="AC70" s="402"/>
      <c r="AD70" s="402"/>
      <c r="AE70" s="402"/>
      <c r="AF70" s="402"/>
    </row>
    <row r="71" spans="1:32" s="8" customFormat="1" ht="15" customHeight="1">
      <c r="A71" s="146">
        <v>3</v>
      </c>
      <c r="B71" s="245" t="s">
        <v>73</v>
      </c>
      <c r="C71" s="237"/>
      <c r="D71" s="238"/>
      <c r="E71" s="131"/>
      <c r="F71" s="97" t="s">
        <v>43</v>
      </c>
      <c r="G71" s="98">
        <v>10</v>
      </c>
      <c r="H71" s="113">
        <v>150</v>
      </c>
      <c r="I71" s="109">
        <f t="shared" si="11"/>
        <v>1500</v>
      </c>
      <c r="J71" s="131"/>
      <c r="K71" s="97" t="s">
        <v>43</v>
      </c>
      <c r="L71" s="98">
        <v>10</v>
      </c>
      <c r="M71" s="113">
        <v>300</v>
      </c>
      <c r="N71" s="109">
        <f t="shared" si="12"/>
        <v>3000</v>
      </c>
      <c r="O71" s="131"/>
      <c r="P71" s="97" t="s">
        <v>43</v>
      </c>
      <c r="Q71" s="98">
        <v>8</v>
      </c>
      <c r="R71" s="113">
        <v>116</v>
      </c>
      <c r="S71" s="196">
        <f t="shared" si="13"/>
        <v>928</v>
      </c>
      <c r="T71" s="402"/>
      <c r="U71" s="402"/>
      <c r="V71" s="402"/>
      <c r="W71" s="402"/>
      <c r="X71" s="402"/>
      <c r="Y71" s="402"/>
      <c r="Z71" s="402"/>
      <c r="AA71" s="402"/>
      <c r="AB71" s="402"/>
      <c r="AC71" s="402"/>
      <c r="AD71" s="402"/>
      <c r="AE71" s="402"/>
      <c r="AF71" s="402"/>
    </row>
    <row r="72" spans="1:32" s="8" customFormat="1" ht="15" customHeight="1">
      <c r="A72" s="146">
        <v>4</v>
      </c>
      <c r="B72" s="245" t="s">
        <v>85</v>
      </c>
      <c r="C72" s="237"/>
      <c r="D72" s="238"/>
      <c r="E72" s="131"/>
      <c r="F72" s="99" t="s">
        <v>42</v>
      </c>
      <c r="G72" s="98">
        <v>35</v>
      </c>
      <c r="H72" s="108">
        <v>720</v>
      </c>
      <c r="I72" s="109">
        <f t="shared" si="11"/>
        <v>25200</v>
      </c>
      <c r="J72" s="131"/>
      <c r="K72" s="99" t="s">
        <v>42</v>
      </c>
      <c r="L72" s="100">
        <v>35</v>
      </c>
      <c r="M72" s="108">
        <v>1000</v>
      </c>
      <c r="N72" s="109">
        <f t="shared" si="12"/>
        <v>35000</v>
      </c>
      <c r="O72" s="131"/>
      <c r="P72" s="99" t="s">
        <v>42</v>
      </c>
      <c r="Q72" s="100">
        <v>10</v>
      </c>
      <c r="R72" s="108">
        <v>2494</v>
      </c>
      <c r="S72" s="196">
        <f t="shared" si="13"/>
        <v>24940</v>
      </c>
      <c r="T72" s="402"/>
      <c r="U72" s="402"/>
      <c r="V72" s="402"/>
      <c r="W72" s="402"/>
      <c r="X72" s="402"/>
      <c r="Y72" s="402"/>
      <c r="Z72" s="402"/>
      <c r="AA72" s="402"/>
      <c r="AB72" s="402"/>
      <c r="AC72" s="402"/>
      <c r="AD72" s="402"/>
      <c r="AE72" s="402"/>
      <c r="AF72" s="402"/>
    </row>
    <row r="73" spans="1:32" s="8" customFormat="1" ht="15" customHeight="1">
      <c r="A73" s="146">
        <v>5</v>
      </c>
      <c r="B73" s="245" t="s">
        <v>86</v>
      </c>
      <c r="C73" s="237"/>
      <c r="D73" s="238"/>
      <c r="E73" s="131"/>
      <c r="F73" s="97" t="s">
        <v>87</v>
      </c>
      <c r="G73" s="98">
        <v>1</v>
      </c>
      <c r="H73" s="113">
        <v>1150</v>
      </c>
      <c r="I73" s="109">
        <f t="shared" si="11"/>
        <v>1150</v>
      </c>
      <c r="J73" s="131"/>
      <c r="K73" s="97" t="s">
        <v>87</v>
      </c>
      <c r="L73" s="98">
        <v>1</v>
      </c>
      <c r="M73" s="113">
        <v>3600</v>
      </c>
      <c r="N73" s="109">
        <f t="shared" si="12"/>
        <v>3600</v>
      </c>
      <c r="O73" s="131"/>
      <c r="P73" s="97" t="s">
        <v>87</v>
      </c>
      <c r="Q73" s="98">
        <v>2</v>
      </c>
      <c r="R73" s="113">
        <v>754</v>
      </c>
      <c r="S73" s="196">
        <f t="shared" si="13"/>
        <v>1508</v>
      </c>
      <c r="T73" s="402"/>
      <c r="U73" s="402"/>
      <c r="V73" s="402"/>
      <c r="W73" s="402"/>
      <c r="X73" s="402"/>
      <c r="Y73" s="402"/>
      <c r="Z73" s="402"/>
      <c r="AA73" s="402"/>
      <c r="AB73" s="402"/>
      <c r="AC73" s="402"/>
      <c r="AD73" s="402"/>
      <c r="AE73" s="402"/>
      <c r="AF73" s="402"/>
    </row>
    <row r="74" spans="1:32" s="8" customFormat="1" ht="15" customHeight="1">
      <c r="A74" s="146">
        <v>6</v>
      </c>
      <c r="B74" s="245" t="s">
        <v>82</v>
      </c>
      <c r="C74" s="291"/>
      <c r="D74" s="292"/>
      <c r="E74" s="131"/>
      <c r="F74" s="97" t="s">
        <v>50</v>
      </c>
      <c r="G74" s="98">
        <v>10</v>
      </c>
      <c r="H74" s="113">
        <v>3000</v>
      </c>
      <c r="I74" s="109">
        <f t="shared" si="11"/>
        <v>30000</v>
      </c>
      <c r="J74" s="131"/>
      <c r="K74" s="97" t="s">
        <v>50</v>
      </c>
      <c r="L74" s="101">
        <v>10</v>
      </c>
      <c r="M74" s="113">
        <v>3800</v>
      </c>
      <c r="N74" s="109">
        <f t="shared" si="12"/>
        <v>38000</v>
      </c>
      <c r="O74" s="131"/>
      <c r="P74" s="97" t="s">
        <v>50</v>
      </c>
      <c r="Q74" s="101">
        <v>7</v>
      </c>
      <c r="R74" s="113">
        <v>4292</v>
      </c>
      <c r="S74" s="196">
        <f t="shared" si="13"/>
        <v>30044</v>
      </c>
      <c r="T74" s="402"/>
      <c r="U74" s="402"/>
      <c r="V74" s="402"/>
      <c r="W74" s="402"/>
      <c r="X74" s="402"/>
      <c r="Y74" s="402"/>
      <c r="Z74" s="402"/>
      <c r="AA74" s="402"/>
      <c r="AB74" s="402"/>
      <c r="AC74" s="402"/>
      <c r="AD74" s="402"/>
      <c r="AE74" s="402"/>
      <c r="AF74" s="402"/>
    </row>
    <row r="75" spans="1:32" s="8" customFormat="1" ht="15" customHeight="1">
      <c r="A75" s="146">
        <v>7</v>
      </c>
      <c r="B75" s="293" t="s">
        <v>95</v>
      </c>
      <c r="C75" s="237"/>
      <c r="D75" s="237"/>
      <c r="E75" s="131"/>
      <c r="F75" s="97" t="s">
        <v>43</v>
      </c>
      <c r="G75" s="98">
        <v>60</v>
      </c>
      <c r="H75" s="113">
        <v>336</v>
      </c>
      <c r="I75" s="109">
        <f t="shared" si="11"/>
        <v>20160</v>
      </c>
      <c r="J75" s="131"/>
      <c r="K75" s="97" t="s">
        <v>43</v>
      </c>
      <c r="L75" s="101">
        <v>60</v>
      </c>
      <c r="M75" s="113">
        <v>325</v>
      </c>
      <c r="N75" s="109">
        <f t="shared" si="12"/>
        <v>19500</v>
      </c>
      <c r="O75" s="131"/>
      <c r="P75" s="97" t="s">
        <v>43</v>
      </c>
      <c r="Q75" s="101">
        <v>16</v>
      </c>
      <c r="R75" s="113">
        <v>174</v>
      </c>
      <c r="S75" s="196">
        <f t="shared" si="13"/>
        <v>2784</v>
      </c>
      <c r="T75" s="402"/>
      <c r="U75" s="402"/>
      <c r="V75" s="402"/>
      <c r="W75" s="402"/>
      <c r="X75" s="402"/>
      <c r="Y75" s="402"/>
      <c r="Z75" s="402"/>
      <c r="AA75" s="402"/>
      <c r="AB75" s="402"/>
      <c r="AC75" s="402"/>
      <c r="AD75" s="402"/>
      <c r="AE75" s="402"/>
      <c r="AF75" s="402"/>
    </row>
    <row r="76" spans="1:32" s="8" customFormat="1" ht="15" customHeight="1">
      <c r="A76" s="146">
        <v>8</v>
      </c>
      <c r="B76" s="293" t="s">
        <v>96</v>
      </c>
      <c r="C76" s="237"/>
      <c r="D76" s="237"/>
      <c r="E76" s="131"/>
      <c r="F76" s="97" t="s">
        <v>43</v>
      </c>
      <c r="G76" s="98">
        <v>35</v>
      </c>
      <c r="H76" s="113">
        <v>336</v>
      </c>
      <c r="I76" s="109">
        <f t="shared" si="11"/>
        <v>11760</v>
      </c>
      <c r="J76" s="131"/>
      <c r="K76" s="97" t="s">
        <v>43</v>
      </c>
      <c r="L76" s="101">
        <v>35</v>
      </c>
      <c r="M76" s="113">
        <v>85</v>
      </c>
      <c r="N76" s="109">
        <f t="shared" si="12"/>
        <v>2975</v>
      </c>
      <c r="O76" s="131"/>
      <c r="P76" s="97" t="s">
        <v>43</v>
      </c>
      <c r="Q76" s="101">
        <v>2</v>
      </c>
      <c r="R76" s="113">
        <v>2900</v>
      </c>
      <c r="S76" s="196">
        <f t="shared" si="13"/>
        <v>5800</v>
      </c>
      <c r="T76" s="402"/>
      <c r="U76" s="402"/>
      <c r="V76" s="402"/>
      <c r="W76" s="402"/>
      <c r="X76" s="402"/>
      <c r="Y76" s="402"/>
      <c r="Z76" s="402"/>
      <c r="AA76" s="402"/>
      <c r="AB76" s="402"/>
      <c r="AC76" s="402"/>
      <c r="AD76" s="402"/>
      <c r="AE76" s="402"/>
      <c r="AF76" s="402"/>
    </row>
    <row r="77" spans="1:32" s="8" customFormat="1" ht="15" customHeight="1">
      <c r="A77" s="146">
        <v>9</v>
      </c>
      <c r="B77" s="293" t="s">
        <v>97</v>
      </c>
      <c r="C77" s="237"/>
      <c r="D77" s="237"/>
      <c r="E77" s="131"/>
      <c r="F77" s="97" t="s">
        <v>43</v>
      </c>
      <c r="G77" s="98">
        <v>25</v>
      </c>
      <c r="H77" s="113">
        <v>600</v>
      </c>
      <c r="I77" s="109">
        <f t="shared" si="11"/>
        <v>15000</v>
      </c>
      <c r="J77" s="131"/>
      <c r="K77" s="97" t="s">
        <v>43</v>
      </c>
      <c r="L77" s="101">
        <v>25</v>
      </c>
      <c r="M77" s="113">
        <v>145</v>
      </c>
      <c r="N77" s="109">
        <f t="shared" si="12"/>
        <v>3625</v>
      </c>
      <c r="O77" s="131"/>
      <c r="P77" s="97" t="s">
        <v>43</v>
      </c>
      <c r="Q77" s="101">
        <v>2</v>
      </c>
      <c r="R77" s="113">
        <v>2320</v>
      </c>
      <c r="S77" s="196">
        <f t="shared" si="13"/>
        <v>4640</v>
      </c>
      <c r="T77" s="402"/>
      <c r="U77" s="402"/>
      <c r="V77" s="402"/>
      <c r="W77" s="402"/>
      <c r="X77" s="402"/>
      <c r="Y77" s="402"/>
      <c r="Z77" s="402"/>
      <c r="AA77" s="402"/>
      <c r="AB77" s="402"/>
      <c r="AC77" s="402"/>
      <c r="AD77" s="402"/>
      <c r="AE77" s="402"/>
      <c r="AF77" s="402"/>
    </row>
    <row r="78" spans="1:32" s="8" customFormat="1" ht="15" customHeight="1">
      <c r="A78" s="146">
        <v>10</v>
      </c>
      <c r="B78" s="201" t="s">
        <v>61</v>
      </c>
      <c r="C78" s="202"/>
      <c r="D78" s="203"/>
      <c r="E78" s="131"/>
      <c r="F78" s="97" t="s">
        <v>12</v>
      </c>
      <c r="G78" s="98">
        <v>1</v>
      </c>
      <c r="H78" s="113">
        <v>20000</v>
      </c>
      <c r="I78" s="109">
        <f t="shared" si="11"/>
        <v>20000</v>
      </c>
      <c r="J78" s="131"/>
      <c r="K78" s="97" t="s">
        <v>12</v>
      </c>
      <c r="L78" s="101">
        <v>1</v>
      </c>
      <c r="M78" s="113">
        <v>45000</v>
      </c>
      <c r="N78" s="109">
        <f t="shared" si="12"/>
        <v>45000</v>
      </c>
      <c r="O78" s="131"/>
      <c r="P78" s="97" t="s">
        <v>12</v>
      </c>
      <c r="Q78" s="101">
        <v>1</v>
      </c>
      <c r="R78" s="113">
        <v>11600</v>
      </c>
      <c r="S78" s="196">
        <f t="shared" si="13"/>
        <v>11600</v>
      </c>
      <c r="T78" s="402"/>
      <c r="U78" s="402"/>
      <c r="V78" s="402"/>
      <c r="W78" s="402"/>
      <c r="X78" s="402"/>
      <c r="Y78" s="402"/>
      <c r="Z78" s="402"/>
      <c r="AA78" s="402"/>
      <c r="AB78" s="402"/>
      <c r="AC78" s="402"/>
      <c r="AD78" s="402"/>
      <c r="AE78" s="402"/>
      <c r="AF78" s="402"/>
    </row>
    <row r="79" spans="1:32" s="8" customFormat="1" ht="15" customHeight="1">
      <c r="A79" s="146">
        <v>11</v>
      </c>
      <c r="B79" s="245" t="s">
        <v>142</v>
      </c>
      <c r="C79" s="237"/>
      <c r="D79" s="238"/>
      <c r="E79" s="131"/>
      <c r="F79" s="97"/>
      <c r="G79" s="224"/>
      <c r="H79" s="113"/>
      <c r="I79" s="109"/>
      <c r="J79" s="131"/>
      <c r="K79" s="97"/>
      <c r="L79" s="224"/>
      <c r="M79" s="113"/>
      <c r="N79" s="109"/>
      <c r="O79" s="131"/>
      <c r="P79" s="97"/>
      <c r="Q79" s="224"/>
      <c r="R79" s="113"/>
      <c r="S79" s="196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</row>
    <row r="80" spans="1:32" s="8" customFormat="1" ht="15" customHeight="1">
      <c r="A80" s="146">
        <v>12</v>
      </c>
      <c r="B80" s="245" t="s">
        <v>143</v>
      </c>
      <c r="C80" s="237"/>
      <c r="D80" s="238"/>
      <c r="E80" s="131"/>
      <c r="F80" s="97"/>
      <c r="G80" s="224"/>
      <c r="H80" s="113"/>
      <c r="I80" s="109"/>
      <c r="J80" s="131"/>
      <c r="K80" s="97"/>
      <c r="L80" s="224"/>
      <c r="M80" s="113"/>
      <c r="N80" s="109"/>
      <c r="O80" s="131"/>
      <c r="P80" s="97"/>
      <c r="Q80" s="224"/>
      <c r="R80" s="113"/>
      <c r="S80" s="196"/>
      <c r="T80" s="402"/>
      <c r="U80" s="402"/>
      <c r="V80" s="402"/>
      <c r="W80" s="402"/>
      <c r="X80" s="402"/>
      <c r="Y80" s="402"/>
      <c r="Z80" s="402"/>
      <c r="AA80" s="402"/>
      <c r="AB80" s="402"/>
      <c r="AC80" s="402"/>
      <c r="AD80" s="402"/>
      <c r="AE80" s="402"/>
      <c r="AF80" s="402"/>
    </row>
    <row r="81" spans="1:32" s="8" customFormat="1" ht="15" customHeight="1">
      <c r="A81" s="146">
        <v>13</v>
      </c>
      <c r="B81" s="245" t="s">
        <v>146</v>
      </c>
      <c r="C81" s="237"/>
      <c r="D81" s="238"/>
      <c r="E81" s="131"/>
      <c r="F81" s="97"/>
      <c r="G81" s="224"/>
      <c r="H81" s="113"/>
      <c r="I81" s="109"/>
      <c r="J81" s="131"/>
      <c r="K81" s="97"/>
      <c r="L81" s="224"/>
      <c r="M81" s="113"/>
      <c r="N81" s="109"/>
      <c r="O81" s="131"/>
      <c r="P81" s="97"/>
      <c r="Q81" s="224"/>
      <c r="R81" s="113"/>
      <c r="S81" s="196"/>
      <c r="T81" s="402"/>
      <c r="U81" s="402"/>
      <c r="V81" s="402"/>
      <c r="W81" s="402"/>
      <c r="X81" s="402"/>
      <c r="Y81" s="402"/>
      <c r="Z81" s="402"/>
      <c r="AA81" s="402"/>
      <c r="AB81" s="402"/>
      <c r="AC81" s="402"/>
      <c r="AD81" s="402"/>
      <c r="AE81" s="402"/>
      <c r="AF81" s="402"/>
    </row>
    <row r="82" spans="1:32" s="8" customFormat="1" ht="15" customHeight="1">
      <c r="A82" s="146">
        <v>14</v>
      </c>
      <c r="B82" s="245" t="s">
        <v>144</v>
      </c>
      <c r="C82" s="237"/>
      <c r="D82" s="238"/>
      <c r="E82" s="131"/>
      <c r="F82" s="97"/>
      <c r="G82" s="224"/>
      <c r="H82" s="113"/>
      <c r="I82" s="109"/>
      <c r="J82" s="131"/>
      <c r="K82" s="97"/>
      <c r="L82" s="224"/>
      <c r="M82" s="113"/>
      <c r="N82" s="109"/>
      <c r="O82" s="131"/>
      <c r="P82" s="97"/>
      <c r="Q82" s="224"/>
      <c r="R82" s="113"/>
      <c r="S82" s="196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</row>
    <row r="83" spans="1:32" s="8" customFormat="1" ht="15" customHeight="1">
      <c r="A83" s="146">
        <v>15</v>
      </c>
      <c r="B83" s="245" t="s">
        <v>145</v>
      </c>
      <c r="C83" s="237"/>
      <c r="D83" s="238"/>
      <c r="E83" s="131"/>
      <c r="F83" s="97"/>
      <c r="G83" s="224"/>
      <c r="H83" s="113"/>
      <c r="I83" s="109"/>
      <c r="J83" s="131"/>
      <c r="K83" s="97"/>
      <c r="L83" s="224"/>
      <c r="M83" s="113"/>
      <c r="N83" s="109"/>
      <c r="O83" s="131"/>
      <c r="P83" s="97"/>
      <c r="Q83" s="224"/>
      <c r="R83" s="113"/>
      <c r="S83" s="196"/>
      <c r="T83" s="402"/>
      <c r="U83" s="402"/>
      <c r="V83" s="402"/>
      <c r="W83" s="402"/>
      <c r="X83" s="402"/>
      <c r="Y83" s="402"/>
      <c r="Z83" s="402"/>
      <c r="AA83" s="402"/>
      <c r="AB83" s="402"/>
      <c r="AC83" s="402"/>
      <c r="AD83" s="402"/>
      <c r="AE83" s="402"/>
      <c r="AF83" s="402"/>
    </row>
    <row r="84" spans="1:32" s="8" customFormat="1" ht="15" customHeight="1">
      <c r="A84" s="146"/>
      <c r="B84" s="330" t="s">
        <v>47</v>
      </c>
      <c r="C84" s="331"/>
      <c r="D84" s="332"/>
      <c r="E84" s="129"/>
      <c r="F84" s="93"/>
      <c r="G84" s="94"/>
      <c r="H84" s="123"/>
      <c r="I84" s="119">
        <f>SUM(I69:I78)</f>
        <v>141870</v>
      </c>
      <c r="J84" s="129"/>
      <c r="K84" s="93"/>
      <c r="L84" s="94"/>
      <c r="M84" s="123"/>
      <c r="N84" s="119">
        <f>SUM(N69:N78)</f>
        <v>177700</v>
      </c>
      <c r="O84" s="129"/>
      <c r="P84" s="93"/>
      <c r="Q84" s="94"/>
      <c r="R84" s="123"/>
      <c r="S84" s="404">
        <f>SUM(S69:S78)</f>
        <v>85793.600000000006</v>
      </c>
      <c r="T84" s="402"/>
      <c r="U84" s="402"/>
      <c r="V84" s="402"/>
      <c r="W84" s="402"/>
      <c r="X84" s="402"/>
      <c r="Y84" s="402"/>
      <c r="Z84" s="402"/>
      <c r="AA84" s="402"/>
      <c r="AB84" s="402"/>
      <c r="AC84" s="402"/>
      <c r="AD84" s="402"/>
      <c r="AE84" s="402"/>
      <c r="AF84" s="402"/>
    </row>
    <row r="85" spans="1:32" s="8" customFormat="1" ht="15" customHeight="1">
      <c r="A85" s="150"/>
      <c r="B85" s="294"/>
      <c r="C85" s="333"/>
      <c r="D85" s="334"/>
      <c r="E85" s="128"/>
      <c r="F85" s="95"/>
      <c r="G85" s="96"/>
      <c r="H85" s="112"/>
      <c r="I85" s="115"/>
      <c r="J85" s="128"/>
      <c r="K85" s="95"/>
      <c r="L85" s="96"/>
      <c r="M85" s="112"/>
      <c r="N85" s="115"/>
      <c r="O85" s="128"/>
      <c r="P85" s="95"/>
      <c r="Q85" s="96"/>
      <c r="R85" s="112"/>
      <c r="S85" s="405"/>
      <c r="T85" s="402"/>
      <c r="U85" s="402"/>
      <c r="V85" s="402"/>
      <c r="W85" s="402"/>
      <c r="X85" s="402"/>
      <c r="Y85" s="402"/>
      <c r="Z85" s="402"/>
      <c r="AA85" s="402"/>
      <c r="AB85" s="402"/>
      <c r="AC85" s="402"/>
      <c r="AD85" s="402"/>
      <c r="AE85" s="402"/>
      <c r="AF85" s="402"/>
    </row>
    <row r="86" spans="1:32" s="8" customFormat="1" ht="15" customHeight="1">
      <c r="A86" s="149" t="s">
        <v>65</v>
      </c>
      <c r="B86" s="297" t="s">
        <v>107</v>
      </c>
      <c r="C86" s="237"/>
      <c r="D86" s="238"/>
      <c r="E86" s="130"/>
      <c r="F86" s="97"/>
      <c r="G86" s="96"/>
      <c r="H86" s="112"/>
      <c r="I86" s="109"/>
      <c r="J86" s="130"/>
      <c r="K86" s="97"/>
      <c r="L86" s="96"/>
      <c r="M86" s="112"/>
      <c r="N86" s="109"/>
      <c r="O86" s="130"/>
      <c r="P86" s="97"/>
      <c r="Q86" s="96"/>
      <c r="R86" s="112"/>
      <c r="S86" s="196"/>
      <c r="T86" s="402"/>
      <c r="U86" s="402"/>
      <c r="V86" s="402"/>
      <c r="W86" s="402"/>
      <c r="X86" s="402"/>
      <c r="Y86" s="402"/>
      <c r="Z86" s="402"/>
      <c r="AA86" s="402"/>
      <c r="AB86" s="402"/>
      <c r="AC86" s="402"/>
      <c r="AD86" s="402"/>
      <c r="AE86" s="402"/>
      <c r="AF86" s="402"/>
    </row>
    <row r="87" spans="1:32" s="8" customFormat="1" ht="15" customHeight="1">
      <c r="A87" s="146"/>
      <c r="B87" s="236" t="s">
        <v>91</v>
      </c>
      <c r="C87" s="237"/>
      <c r="D87" s="238"/>
      <c r="E87" s="185">
        <v>1</v>
      </c>
      <c r="F87" s="97" t="s">
        <v>10</v>
      </c>
      <c r="G87" s="186">
        <v>10</v>
      </c>
      <c r="H87" s="113">
        <v>1250</v>
      </c>
      <c r="I87" s="109">
        <f t="shared" ref="I87:I93" si="14">H87*G87*E87</f>
        <v>12500</v>
      </c>
      <c r="J87" s="185">
        <v>1</v>
      </c>
      <c r="K87" s="97" t="s">
        <v>10</v>
      </c>
      <c r="L87" s="186">
        <v>14</v>
      </c>
      <c r="M87" s="113">
        <v>1575</v>
      </c>
      <c r="N87" s="109">
        <f t="shared" ref="N87:N93" si="15">M87*L87*J87</f>
        <v>22050</v>
      </c>
      <c r="O87" s="185">
        <v>1</v>
      </c>
      <c r="P87" s="97" t="s">
        <v>10</v>
      </c>
      <c r="Q87" s="186">
        <v>14</v>
      </c>
      <c r="R87" s="113">
        <v>1740</v>
      </c>
      <c r="S87" s="196">
        <f t="shared" ref="S87:S93" si="16">R87*Q87*O87</f>
        <v>24360</v>
      </c>
      <c r="T87" s="402"/>
      <c r="U87" s="402"/>
      <c r="V87" s="402"/>
      <c r="W87" s="402"/>
      <c r="X87" s="402"/>
      <c r="Y87" s="402"/>
      <c r="Z87" s="402"/>
      <c r="AA87" s="402"/>
      <c r="AB87" s="402"/>
      <c r="AC87" s="402"/>
      <c r="AD87" s="402"/>
      <c r="AE87" s="402"/>
      <c r="AF87" s="402"/>
    </row>
    <row r="88" spans="1:32" s="8" customFormat="1" ht="15" customHeight="1">
      <c r="A88" s="146"/>
      <c r="B88" s="236" t="s">
        <v>92</v>
      </c>
      <c r="C88" s="237"/>
      <c r="D88" s="238"/>
      <c r="E88" s="185">
        <v>1</v>
      </c>
      <c r="F88" s="97" t="s">
        <v>10</v>
      </c>
      <c r="G88" s="186">
        <v>10</v>
      </c>
      <c r="H88" s="113">
        <v>995</v>
      </c>
      <c r="I88" s="109">
        <f t="shared" si="14"/>
        <v>9950</v>
      </c>
      <c r="J88" s="185">
        <v>1</v>
      </c>
      <c r="K88" s="97" t="s">
        <v>10</v>
      </c>
      <c r="L88" s="186">
        <v>14</v>
      </c>
      <c r="M88" s="113">
        <v>1450</v>
      </c>
      <c r="N88" s="109">
        <f t="shared" si="15"/>
        <v>20300</v>
      </c>
      <c r="O88" s="185">
        <v>1</v>
      </c>
      <c r="P88" s="97" t="s">
        <v>10</v>
      </c>
      <c r="Q88" s="186">
        <v>14</v>
      </c>
      <c r="R88" s="113">
        <v>1392</v>
      </c>
      <c r="S88" s="196">
        <f t="shared" si="16"/>
        <v>19488</v>
      </c>
      <c r="T88" s="402"/>
      <c r="U88" s="402"/>
      <c r="V88" s="402"/>
      <c r="W88" s="402"/>
      <c r="X88" s="402"/>
      <c r="Y88" s="402"/>
      <c r="Z88" s="402"/>
      <c r="AA88" s="402"/>
      <c r="AB88" s="402"/>
      <c r="AC88" s="402"/>
      <c r="AD88" s="402"/>
      <c r="AE88" s="402"/>
      <c r="AF88" s="402"/>
    </row>
    <row r="89" spans="1:32" s="8" customFormat="1" ht="15" customHeight="1">
      <c r="A89" s="146"/>
      <c r="B89" s="236" t="s">
        <v>139</v>
      </c>
      <c r="C89" s="237"/>
      <c r="D89" s="238"/>
      <c r="E89" s="185">
        <v>0</v>
      </c>
      <c r="F89" s="97" t="s">
        <v>10</v>
      </c>
      <c r="G89" s="186">
        <v>0</v>
      </c>
      <c r="H89" s="113">
        <v>0</v>
      </c>
      <c r="I89" s="109">
        <v>0</v>
      </c>
      <c r="J89" s="185">
        <v>0</v>
      </c>
      <c r="K89" s="97" t="s">
        <v>10</v>
      </c>
      <c r="L89" s="186">
        <v>0</v>
      </c>
      <c r="M89" s="113">
        <v>1450</v>
      </c>
      <c r="N89" s="109">
        <f t="shared" si="15"/>
        <v>0</v>
      </c>
      <c r="O89" s="185">
        <v>0</v>
      </c>
      <c r="P89" s="97" t="s">
        <v>10</v>
      </c>
      <c r="Q89" s="186">
        <v>0</v>
      </c>
      <c r="R89" s="113">
        <v>0</v>
      </c>
      <c r="S89" s="196">
        <f t="shared" si="16"/>
        <v>0</v>
      </c>
      <c r="T89" s="402"/>
      <c r="U89" s="402"/>
      <c r="V89" s="402"/>
      <c r="W89" s="402"/>
      <c r="X89" s="402"/>
      <c r="Y89" s="402"/>
      <c r="Z89" s="402"/>
      <c r="AA89" s="402"/>
      <c r="AB89" s="402"/>
      <c r="AC89" s="402"/>
      <c r="AD89" s="402"/>
      <c r="AE89" s="402"/>
      <c r="AF89" s="402"/>
    </row>
    <row r="90" spans="1:32" s="8" customFormat="1" ht="15" customHeight="1">
      <c r="A90" s="146"/>
      <c r="B90" s="239" t="s">
        <v>140</v>
      </c>
      <c r="C90" s="240"/>
      <c r="D90" s="241"/>
      <c r="E90" s="185">
        <v>0</v>
      </c>
      <c r="F90" s="97" t="s">
        <v>10</v>
      </c>
      <c r="G90" s="186">
        <v>0</v>
      </c>
      <c r="H90" s="113">
        <v>0</v>
      </c>
      <c r="I90" s="109">
        <v>0</v>
      </c>
      <c r="J90" s="185">
        <v>1</v>
      </c>
      <c r="K90" s="97" t="s">
        <v>10</v>
      </c>
      <c r="L90" s="186">
        <v>14</v>
      </c>
      <c r="M90" s="113">
        <v>1370</v>
      </c>
      <c r="N90" s="109">
        <f t="shared" si="15"/>
        <v>19180</v>
      </c>
      <c r="O90" s="185">
        <v>0</v>
      </c>
      <c r="P90" s="97" t="s">
        <v>10</v>
      </c>
      <c r="Q90" s="186">
        <v>0</v>
      </c>
      <c r="R90" s="113">
        <v>0</v>
      </c>
      <c r="S90" s="196">
        <f t="shared" si="16"/>
        <v>0</v>
      </c>
      <c r="T90" s="402"/>
      <c r="U90" s="402"/>
      <c r="V90" s="402"/>
      <c r="W90" s="402"/>
      <c r="X90" s="402"/>
      <c r="Y90" s="402"/>
      <c r="Z90" s="402"/>
      <c r="AA90" s="402"/>
      <c r="AB90" s="402"/>
      <c r="AC90" s="402"/>
      <c r="AD90" s="402"/>
      <c r="AE90" s="402"/>
      <c r="AF90" s="402"/>
    </row>
    <row r="91" spans="1:32" s="8" customFormat="1" ht="15" customHeight="1">
      <c r="A91" s="146"/>
      <c r="B91" s="201" t="s">
        <v>62</v>
      </c>
      <c r="C91" s="202"/>
      <c r="D91" s="203"/>
      <c r="E91" s="185">
        <v>2</v>
      </c>
      <c r="F91" s="97" t="s">
        <v>10</v>
      </c>
      <c r="G91" s="186">
        <v>10</v>
      </c>
      <c r="H91" s="113">
        <v>870</v>
      </c>
      <c r="I91" s="109">
        <f t="shared" si="14"/>
        <v>17400</v>
      </c>
      <c r="J91" s="185">
        <v>6</v>
      </c>
      <c r="K91" s="97" t="s">
        <v>10</v>
      </c>
      <c r="L91" s="186">
        <v>14</v>
      </c>
      <c r="M91" s="113">
        <v>1200</v>
      </c>
      <c r="N91" s="109">
        <f t="shared" si="15"/>
        <v>100800</v>
      </c>
      <c r="O91" s="185">
        <v>2</v>
      </c>
      <c r="P91" s="97" t="s">
        <v>10</v>
      </c>
      <c r="Q91" s="186">
        <v>14</v>
      </c>
      <c r="R91" s="113">
        <v>1160</v>
      </c>
      <c r="S91" s="196">
        <f t="shared" si="16"/>
        <v>32480</v>
      </c>
      <c r="T91" s="402"/>
      <c r="U91" s="402"/>
      <c r="V91" s="402"/>
      <c r="W91" s="402"/>
      <c r="X91" s="402"/>
      <c r="Y91" s="402"/>
      <c r="Z91" s="402"/>
      <c r="AA91" s="402"/>
      <c r="AB91" s="402"/>
      <c r="AC91" s="402"/>
      <c r="AD91" s="402"/>
      <c r="AE91" s="402"/>
      <c r="AF91" s="402"/>
    </row>
    <row r="92" spans="1:32" s="8" customFormat="1" ht="15" customHeight="1">
      <c r="A92" s="146"/>
      <c r="B92" s="236" t="s">
        <v>63</v>
      </c>
      <c r="C92" s="237"/>
      <c r="D92" s="238"/>
      <c r="E92" s="185">
        <v>2</v>
      </c>
      <c r="F92" s="97" t="s">
        <v>10</v>
      </c>
      <c r="G92" s="186">
        <v>10</v>
      </c>
      <c r="H92" s="113">
        <v>870</v>
      </c>
      <c r="I92" s="109">
        <f t="shared" si="14"/>
        <v>17400</v>
      </c>
      <c r="J92" s="185">
        <v>2</v>
      </c>
      <c r="K92" s="97" t="s">
        <v>10</v>
      </c>
      <c r="L92" s="186">
        <v>14</v>
      </c>
      <c r="M92" s="113">
        <v>1250</v>
      </c>
      <c r="N92" s="109">
        <f t="shared" si="15"/>
        <v>35000</v>
      </c>
      <c r="O92" s="185">
        <v>2</v>
      </c>
      <c r="P92" s="97" t="s">
        <v>10</v>
      </c>
      <c r="Q92" s="186">
        <v>14</v>
      </c>
      <c r="R92" s="113">
        <v>1102</v>
      </c>
      <c r="S92" s="196">
        <f t="shared" si="16"/>
        <v>30856</v>
      </c>
      <c r="T92" s="402"/>
      <c r="U92" s="402"/>
      <c r="V92" s="402"/>
      <c r="W92" s="402"/>
      <c r="X92" s="402"/>
      <c r="Y92" s="402"/>
      <c r="Z92" s="402"/>
      <c r="AA92" s="402"/>
      <c r="AB92" s="402"/>
      <c r="AC92" s="402"/>
      <c r="AD92" s="402"/>
      <c r="AE92" s="402"/>
      <c r="AF92" s="402"/>
    </row>
    <row r="93" spans="1:32" s="8" customFormat="1" ht="15" customHeight="1">
      <c r="A93" s="146"/>
      <c r="B93" s="298" t="s">
        <v>51</v>
      </c>
      <c r="C93" s="237"/>
      <c r="D93" s="237"/>
      <c r="E93" s="185">
        <v>4</v>
      </c>
      <c r="F93" s="97" t="s">
        <v>10</v>
      </c>
      <c r="G93" s="186">
        <v>10</v>
      </c>
      <c r="H93" s="113">
        <v>870</v>
      </c>
      <c r="I93" s="109">
        <f t="shared" si="14"/>
        <v>34800</v>
      </c>
      <c r="J93" s="185">
        <v>6</v>
      </c>
      <c r="K93" s="97" t="s">
        <v>10</v>
      </c>
      <c r="L93" s="186">
        <v>14</v>
      </c>
      <c r="M93" s="113">
        <v>1050</v>
      </c>
      <c r="N93" s="109">
        <f t="shared" si="15"/>
        <v>88200</v>
      </c>
      <c r="O93" s="185">
        <v>4</v>
      </c>
      <c r="P93" s="97" t="s">
        <v>10</v>
      </c>
      <c r="Q93" s="186">
        <v>14</v>
      </c>
      <c r="R93" s="113">
        <v>986</v>
      </c>
      <c r="S93" s="196">
        <f t="shared" si="16"/>
        <v>55216</v>
      </c>
      <c r="T93" s="402"/>
      <c r="U93" s="402"/>
      <c r="V93" s="402"/>
      <c r="W93" s="402"/>
      <c r="X93" s="402"/>
      <c r="Y93" s="402"/>
      <c r="Z93" s="402"/>
      <c r="AA93" s="402"/>
      <c r="AB93" s="402"/>
      <c r="AC93" s="402"/>
      <c r="AD93" s="402"/>
      <c r="AE93" s="402"/>
      <c r="AF93" s="402"/>
    </row>
    <row r="94" spans="1:32" s="8" customFormat="1" ht="15" customHeight="1">
      <c r="A94" s="146"/>
      <c r="B94" s="294" t="s">
        <v>47</v>
      </c>
      <c r="C94" s="295"/>
      <c r="D94" s="296"/>
      <c r="E94" s="152">
        <f>SUM(E87:E93)</f>
        <v>10</v>
      </c>
      <c r="F94" s="97"/>
      <c r="G94" s="96"/>
      <c r="H94" s="112"/>
      <c r="I94" s="114">
        <f>SUM(I87:I93)</f>
        <v>92050</v>
      </c>
      <c r="J94" s="152">
        <f>SUM(J87:J93)</f>
        <v>17</v>
      </c>
      <c r="K94" s="97"/>
      <c r="L94" s="96"/>
      <c r="M94" s="112"/>
      <c r="N94" s="114">
        <f>SUM(N87:N93)</f>
        <v>285530</v>
      </c>
      <c r="O94" s="152">
        <f>SUM(O87:O93)</f>
        <v>10</v>
      </c>
      <c r="P94" s="97"/>
      <c r="Q94" s="96"/>
      <c r="R94" s="112"/>
      <c r="S94" s="406">
        <f>SUM(S87:S93)</f>
        <v>162400</v>
      </c>
      <c r="T94" s="402"/>
      <c r="U94" s="402"/>
      <c r="V94" s="402"/>
      <c r="W94" s="402"/>
      <c r="X94" s="402"/>
      <c r="Y94" s="402"/>
      <c r="Z94" s="402"/>
      <c r="AA94" s="402"/>
      <c r="AB94" s="402"/>
      <c r="AC94" s="402"/>
      <c r="AD94" s="402"/>
      <c r="AE94" s="402"/>
      <c r="AF94" s="402"/>
    </row>
    <row r="95" spans="1:32" s="8" customFormat="1" ht="15" customHeight="1">
      <c r="A95" s="146"/>
      <c r="B95" s="220"/>
      <c r="C95" s="221"/>
      <c r="D95" s="222"/>
      <c r="E95" s="130"/>
      <c r="F95" s="97"/>
      <c r="G95" s="96"/>
      <c r="H95" s="112"/>
      <c r="I95" s="114"/>
      <c r="J95" s="130"/>
      <c r="K95" s="97"/>
      <c r="L95" s="96"/>
      <c r="M95" s="112"/>
      <c r="N95" s="114"/>
      <c r="O95" s="130"/>
      <c r="P95" s="97"/>
      <c r="Q95" s="96"/>
      <c r="R95" s="112"/>
      <c r="S95" s="406"/>
      <c r="T95" s="402"/>
      <c r="U95" s="402"/>
      <c r="V95" s="402"/>
      <c r="W95" s="402"/>
      <c r="X95" s="402"/>
      <c r="Y95" s="402"/>
      <c r="Z95" s="402"/>
      <c r="AA95" s="402"/>
      <c r="AB95" s="402"/>
      <c r="AC95" s="402"/>
      <c r="AD95" s="402"/>
      <c r="AE95" s="402"/>
      <c r="AF95" s="402"/>
    </row>
    <row r="96" spans="1:32" s="8" customFormat="1">
      <c r="A96" s="149" t="s">
        <v>104</v>
      </c>
      <c r="B96" s="276" t="s">
        <v>110</v>
      </c>
      <c r="C96" s="277"/>
      <c r="D96" s="278"/>
      <c r="E96" s="130"/>
      <c r="F96" s="97"/>
      <c r="G96" s="96"/>
      <c r="H96" s="112"/>
      <c r="I96" s="109"/>
      <c r="J96" s="130"/>
      <c r="K96" s="97"/>
      <c r="L96" s="96"/>
      <c r="M96" s="112"/>
      <c r="N96" s="109"/>
      <c r="O96" s="130"/>
      <c r="P96" s="97"/>
      <c r="Q96" s="96"/>
      <c r="R96" s="112"/>
      <c r="S96" s="196"/>
      <c r="T96" s="402"/>
      <c r="U96" s="402"/>
      <c r="V96" s="402"/>
      <c r="W96" s="402"/>
      <c r="X96" s="402"/>
      <c r="Y96" s="402"/>
      <c r="Z96" s="402"/>
      <c r="AA96" s="402"/>
      <c r="AB96" s="402"/>
      <c r="AC96" s="402"/>
      <c r="AD96" s="402"/>
      <c r="AE96" s="402"/>
      <c r="AF96" s="402"/>
    </row>
    <row r="97" spans="1:32" s="8" customFormat="1" ht="15" customHeight="1">
      <c r="A97" s="146"/>
      <c r="B97" s="236" t="s">
        <v>91</v>
      </c>
      <c r="C97" s="237"/>
      <c r="D97" s="238"/>
      <c r="E97" s="124">
        <v>1</v>
      </c>
      <c r="F97" s="97" t="s">
        <v>10</v>
      </c>
      <c r="G97" s="124">
        <v>7</v>
      </c>
      <c r="H97" s="113">
        <v>1750</v>
      </c>
      <c r="I97" s="109">
        <f>H97*G97*E97</f>
        <v>12250</v>
      </c>
      <c r="J97" s="124">
        <v>1</v>
      </c>
      <c r="K97" s="97" t="s">
        <v>10</v>
      </c>
      <c r="L97" s="124">
        <v>10</v>
      </c>
      <c r="M97" s="113">
        <v>1575</v>
      </c>
      <c r="N97" s="109">
        <f>M97*L97*J97</f>
        <v>15750</v>
      </c>
      <c r="O97" s="124">
        <v>1</v>
      </c>
      <c r="P97" s="97" t="s">
        <v>10</v>
      </c>
      <c r="Q97" s="124">
        <v>7</v>
      </c>
      <c r="R97" s="113">
        <v>2827.5</v>
      </c>
      <c r="S97" s="196">
        <f>R97*Q97*O97</f>
        <v>19792.5</v>
      </c>
      <c r="T97" s="402"/>
      <c r="U97" s="402"/>
      <c r="V97" s="402"/>
      <c r="W97" s="402"/>
      <c r="X97" s="402"/>
      <c r="Y97" s="402"/>
      <c r="Z97" s="402"/>
      <c r="AA97" s="402"/>
      <c r="AB97" s="402"/>
      <c r="AC97" s="402"/>
      <c r="AD97" s="402"/>
      <c r="AE97" s="402"/>
      <c r="AF97" s="402"/>
    </row>
    <row r="98" spans="1:32" s="8" customFormat="1" ht="15" customHeight="1">
      <c r="A98" s="146"/>
      <c r="B98" s="236" t="s">
        <v>93</v>
      </c>
      <c r="C98" s="237"/>
      <c r="D98" s="238"/>
      <c r="E98" s="124">
        <v>1</v>
      </c>
      <c r="F98" s="97" t="s">
        <v>10</v>
      </c>
      <c r="G98" s="124">
        <v>7</v>
      </c>
      <c r="H98" s="113">
        <v>1420</v>
      </c>
      <c r="I98" s="109">
        <f>H98*G98*E98</f>
        <v>9940</v>
      </c>
      <c r="J98" s="124">
        <v>1</v>
      </c>
      <c r="K98" s="97" t="s">
        <v>10</v>
      </c>
      <c r="L98" s="124">
        <v>10</v>
      </c>
      <c r="M98" s="113">
        <v>1450</v>
      </c>
      <c r="N98" s="109">
        <f>M98*L98*J98</f>
        <v>14500</v>
      </c>
      <c r="O98" s="124">
        <v>1</v>
      </c>
      <c r="P98" s="97" t="s">
        <v>10</v>
      </c>
      <c r="Q98" s="124">
        <v>7</v>
      </c>
      <c r="R98" s="113">
        <v>2262</v>
      </c>
      <c r="S98" s="196">
        <f>R98*Q98*O98</f>
        <v>15834</v>
      </c>
      <c r="T98" s="402"/>
      <c r="U98" s="402"/>
      <c r="V98" s="402"/>
      <c r="W98" s="402"/>
      <c r="X98" s="402"/>
      <c r="Y98" s="402"/>
      <c r="Z98" s="402"/>
      <c r="AA98" s="402"/>
      <c r="AB98" s="402"/>
      <c r="AC98" s="402"/>
      <c r="AD98" s="402"/>
      <c r="AE98" s="402"/>
      <c r="AF98" s="402"/>
    </row>
    <row r="99" spans="1:32" s="8" customFormat="1" ht="15" customHeight="1">
      <c r="A99" s="146"/>
      <c r="B99" s="236" t="s">
        <v>89</v>
      </c>
      <c r="C99" s="237"/>
      <c r="D99" s="238"/>
      <c r="E99" s="124">
        <v>1</v>
      </c>
      <c r="F99" s="97" t="s">
        <v>10</v>
      </c>
      <c r="G99" s="124">
        <v>7</v>
      </c>
      <c r="H99" s="113">
        <v>1420</v>
      </c>
      <c r="I99" s="109">
        <f t="shared" ref="I99:I100" si="17">H99*G99*E99</f>
        <v>9940</v>
      </c>
      <c r="J99" s="124">
        <v>1</v>
      </c>
      <c r="K99" s="97" t="s">
        <v>10</v>
      </c>
      <c r="L99" s="124">
        <v>10</v>
      </c>
      <c r="M99" s="113">
        <v>1450</v>
      </c>
      <c r="N99" s="109">
        <f t="shared" ref="N99:N100" si="18">M99*L99*J99</f>
        <v>14500</v>
      </c>
      <c r="O99" s="124">
        <v>1</v>
      </c>
      <c r="P99" s="97" t="s">
        <v>10</v>
      </c>
      <c r="Q99" s="124">
        <v>7</v>
      </c>
      <c r="R99" s="113">
        <v>2073.5</v>
      </c>
      <c r="S99" s="196">
        <f>R99*Q99*O99</f>
        <v>14514.5</v>
      </c>
      <c r="T99" s="402"/>
      <c r="U99" s="402"/>
      <c r="V99" s="402"/>
      <c r="W99" s="402"/>
      <c r="X99" s="402"/>
      <c r="Y99" s="402"/>
      <c r="Z99" s="402"/>
      <c r="AA99" s="402"/>
      <c r="AB99" s="402"/>
      <c r="AC99" s="402"/>
      <c r="AD99" s="402"/>
      <c r="AE99" s="402"/>
      <c r="AF99" s="402"/>
    </row>
    <row r="100" spans="1:32" s="8" customFormat="1" ht="15" customHeight="1">
      <c r="A100" s="146"/>
      <c r="B100" s="236" t="s">
        <v>101</v>
      </c>
      <c r="C100" s="237"/>
      <c r="D100" s="238"/>
      <c r="E100" s="124">
        <v>1</v>
      </c>
      <c r="F100" s="97" t="s">
        <v>10</v>
      </c>
      <c r="G100" s="124">
        <v>7</v>
      </c>
      <c r="H100" s="113">
        <v>1600</v>
      </c>
      <c r="I100" s="109">
        <f t="shared" si="17"/>
        <v>11200</v>
      </c>
      <c r="J100" s="124">
        <v>1</v>
      </c>
      <c r="K100" s="97" t="s">
        <v>10</v>
      </c>
      <c r="L100" s="124">
        <v>10</v>
      </c>
      <c r="M100" s="113">
        <v>1370</v>
      </c>
      <c r="N100" s="109">
        <f t="shared" si="18"/>
        <v>13700</v>
      </c>
      <c r="O100" s="124">
        <v>1</v>
      </c>
      <c r="P100" s="97" t="s">
        <v>10</v>
      </c>
      <c r="Q100" s="124">
        <v>7</v>
      </c>
      <c r="R100" s="113">
        <v>1885</v>
      </c>
      <c r="S100" s="196">
        <f t="shared" ref="S100" si="19">R100*Q100*O100</f>
        <v>13195</v>
      </c>
      <c r="T100" s="402"/>
      <c r="U100" s="402"/>
      <c r="V100" s="402"/>
      <c r="W100" s="402"/>
      <c r="X100" s="402"/>
      <c r="Y100" s="402"/>
      <c r="Z100" s="402"/>
      <c r="AA100" s="402"/>
      <c r="AB100" s="402"/>
      <c r="AC100" s="402"/>
      <c r="AD100" s="402"/>
      <c r="AE100" s="402"/>
      <c r="AF100" s="402"/>
    </row>
    <row r="101" spans="1:32" s="8" customFormat="1" ht="15" customHeight="1">
      <c r="A101" s="146"/>
      <c r="B101" s="236" t="s">
        <v>62</v>
      </c>
      <c r="C101" s="237"/>
      <c r="D101" s="238"/>
      <c r="E101" s="124">
        <v>2</v>
      </c>
      <c r="F101" s="97" t="s">
        <v>10</v>
      </c>
      <c r="G101" s="124">
        <v>7</v>
      </c>
      <c r="H101" s="113">
        <v>1240</v>
      </c>
      <c r="I101" s="109">
        <f>H101*G101*E101</f>
        <v>17360</v>
      </c>
      <c r="J101" s="124">
        <v>6</v>
      </c>
      <c r="K101" s="97" t="s">
        <v>10</v>
      </c>
      <c r="L101" s="124">
        <v>10</v>
      </c>
      <c r="M101" s="113">
        <v>1200</v>
      </c>
      <c r="N101" s="109">
        <f>M101*L101*J101</f>
        <v>72000</v>
      </c>
      <c r="O101" s="124">
        <v>2</v>
      </c>
      <c r="P101" s="97" t="s">
        <v>10</v>
      </c>
      <c r="Q101" s="124">
        <v>7</v>
      </c>
      <c r="R101" s="113">
        <v>1885</v>
      </c>
      <c r="S101" s="196">
        <f>R101*Q101*O101</f>
        <v>26390</v>
      </c>
      <c r="T101" s="402"/>
      <c r="U101" s="402"/>
      <c r="V101" s="402"/>
      <c r="W101" s="402"/>
      <c r="X101" s="402"/>
      <c r="Y101" s="402"/>
      <c r="Z101" s="402"/>
      <c r="AA101" s="402"/>
      <c r="AB101" s="402"/>
      <c r="AC101" s="402"/>
      <c r="AD101" s="402"/>
      <c r="AE101" s="402"/>
      <c r="AF101" s="402"/>
    </row>
    <row r="102" spans="1:32" s="8" customFormat="1" ht="15" customHeight="1">
      <c r="A102" s="146"/>
      <c r="B102" s="236" t="s">
        <v>63</v>
      </c>
      <c r="C102" s="237"/>
      <c r="D102" s="238"/>
      <c r="E102" s="124">
        <v>2</v>
      </c>
      <c r="F102" s="97" t="s">
        <v>10</v>
      </c>
      <c r="G102" s="124">
        <v>7</v>
      </c>
      <c r="H102" s="113">
        <v>1420</v>
      </c>
      <c r="I102" s="109">
        <f t="shared" ref="I102" si="20">H102*G102*E102</f>
        <v>19880</v>
      </c>
      <c r="J102" s="124">
        <v>2</v>
      </c>
      <c r="K102" s="97" t="s">
        <v>10</v>
      </c>
      <c r="L102" s="124">
        <v>10</v>
      </c>
      <c r="M102" s="113">
        <v>1250</v>
      </c>
      <c r="N102" s="109">
        <f t="shared" ref="N102" si="21">M102*L102*J102</f>
        <v>25000</v>
      </c>
      <c r="O102" s="124">
        <v>2</v>
      </c>
      <c r="P102" s="97" t="s">
        <v>10</v>
      </c>
      <c r="Q102" s="124">
        <v>7</v>
      </c>
      <c r="R102" s="113">
        <v>1790.75</v>
      </c>
      <c r="S102" s="196">
        <f>R102*Q102*O102</f>
        <v>25070.5</v>
      </c>
      <c r="T102" s="402"/>
      <c r="U102" s="402"/>
      <c r="V102" s="402"/>
      <c r="W102" s="402"/>
      <c r="X102" s="402"/>
      <c r="Y102" s="402"/>
      <c r="Z102" s="402"/>
      <c r="AA102" s="402"/>
      <c r="AB102" s="402"/>
      <c r="AC102" s="402"/>
      <c r="AD102" s="402"/>
      <c r="AE102" s="402"/>
      <c r="AF102" s="402"/>
    </row>
    <row r="103" spans="1:32" s="8" customFormat="1" ht="15" customHeight="1">
      <c r="A103" s="146"/>
      <c r="B103" s="236" t="s">
        <v>130</v>
      </c>
      <c r="C103" s="237"/>
      <c r="D103" s="238"/>
      <c r="E103" s="124">
        <v>4</v>
      </c>
      <c r="F103" s="97" t="s">
        <v>10</v>
      </c>
      <c r="G103" s="124">
        <v>7</v>
      </c>
      <c r="H103" s="113">
        <v>1070</v>
      </c>
      <c r="I103" s="109">
        <f>H103*G103*E103</f>
        <v>29960</v>
      </c>
      <c r="J103" s="124">
        <v>6</v>
      </c>
      <c r="K103" s="97" t="s">
        <v>10</v>
      </c>
      <c r="L103" s="124">
        <v>10</v>
      </c>
      <c r="M103" s="113">
        <v>1050</v>
      </c>
      <c r="N103" s="109">
        <f>M103*L103*J103</f>
        <v>63000</v>
      </c>
      <c r="O103" s="124">
        <v>8</v>
      </c>
      <c r="P103" s="97" t="s">
        <v>10</v>
      </c>
      <c r="Q103" s="124">
        <v>7</v>
      </c>
      <c r="R103" s="113">
        <v>1602.25</v>
      </c>
      <c r="S103" s="196">
        <f>R103*Q103*O103</f>
        <v>89726</v>
      </c>
      <c r="T103" s="402"/>
      <c r="U103" s="402"/>
      <c r="V103" s="402"/>
      <c r="W103" s="402"/>
      <c r="X103" s="402"/>
      <c r="Y103" s="402"/>
      <c r="Z103" s="402"/>
      <c r="AA103" s="402"/>
      <c r="AB103" s="402"/>
      <c r="AC103" s="402"/>
      <c r="AD103" s="402"/>
      <c r="AE103" s="402"/>
      <c r="AF103" s="402"/>
    </row>
    <row r="104" spans="1:32" s="8" customFormat="1" ht="15" customHeight="1">
      <c r="A104" s="146"/>
      <c r="B104" s="236" t="s">
        <v>109</v>
      </c>
      <c r="C104" s="237"/>
      <c r="D104" s="238"/>
      <c r="E104" s="124">
        <v>2</v>
      </c>
      <c r="F104" s="97" t="s">
        <v>10</v>
      </c>
      <c r="G104" s="124">
        <v>7</v>
      </c>
      <c r="H104" s="113">
        <v>1070</v>
      </c>
      <c r="I104" s="109">
        <f t="shared" ref="I104:I105" si="22">H104*G104*E104</f>
        <v>14980</v>
      </c>
      <c r="J104" s="124">
        <v>1</v>
      </c>
      <c r="K104" s="97" t="s">
        <v>10</v>
      </c>
      <c r="L104" s="124">
        <v>10</v>
      </c>
      <c r="M104" s="113">
        <v>1050</v>
      </c>
      <c r="N104" s="109">
        <f t="shared" ref="N104:N105" si="23">M104*L104*J104</f>
        <v>10500</v>
      </c>
      <c r="O104" s="124">
        <v>2</v>
      </c>
      <c r="P104" s="97" t="s">
        <v>10</v>
      </c>
      <c r="Q104" s="124">
        <v>7</v>
      </c>
      <c r="R104" s="113">
        <v>1508</v>
      </c>
      <c r="S104" s="196">
        <f t="shared" ref="S104:S105" si="24">R104*Q104*O104</f>
        <v>21112</v>
      </c>
      <c r="T104" s="402"/>
      <c r="U104" s="402"/>
      <c r="V104" s="402"/>
      <c r="W104" s="402"/>
      <c r="X104" s="402"/>
      <c r="Y104" s="402"/>
      <c r="Z104" s="402"/>
      <c r="AA104" s="402"/>
      <c r="AB104" s="402"/>
      <c r="AC104" s="402"/>
      <c r="AD104" s="402"/>
      <c r="AE104" s="402"/>
      <c r="AF104" s="402"/>
    </row>
    <row r="105" spans="1:32" s="8" customFormat="1" ht="15" customHeight="1">
      <c r="A105" s="146"/>
      <c r="B105" s="236" t="s">
        <v>108</v>
      </c>
      <c r="C105" s="237"/>
      <c r="D105" s="238"/>
      <c r="E105" s="124">
        <v>2</v>
      </c>
      <c r="F105" s="97" t="s">
        <v>10</v>
      </c>
      <c r="G105" s="124">
        <v>7</v>
      </c>
      <c r="H105" s="113">
        <v>1070</v>
      </c>
      <c r="I105" s="109">
        <f t="shared" si="22"/>
        <v>14980</v>
      </c>
      <c r="J105" s="124">
        <v>1</v>
      </c>
      <c r="K105" s="97" t="s">
        <v>10</v>
      </c>
      <c r="L105" s="124">
        <v>10</v>
      </c>
      <c r="M105" s="113">
        <v>1200</v>
      </c>
      <c r="N105" s="109">
        <f t="shared" si="23"/>
        <v>12000</v>
      </c>
      <c r="O105" s="124">
        <v>2</v>
      </c>
      <c r="P105" s="97" t="s">
        <v>10</v>
      </c>
      <c r="Q105" s="124">
        <v>7</v>
      </c>
      <c r="R105" s="113">
        <v>1508</v>
      </c>
      <c r="S105" s="196">
        <f t="shared" si="24"/>
        <v>21112</v>
      </c>
      <c r="T105" s="402"/>
      <c r="U105" s="402"/>
      <c r="V105" s="402"/>
      <c r="W105" s="402"/>
      <c r="X105" s="402"/>
      <c r="Y105" s="402"/>
      <c r="Z105" s="402"/>
      <c r="AA105" s="402"/>
      <c r="AB105" s="402"/>
      <c r="AC105" s="402"/>
      <c r="AD105" s="402"/>
      <c r="AE105" s="402"/>
      <c r="AF105" s="402"/>
    </row>
    <row r="106" spans="1:32" s="8" customFormat="1" ht="15" customHeight="1">
      <c r="A106" s="146"/>
      <c r="B106" s="236" t="s">
        <v>147</v>
      </c>
      <c r="C106" s="237"/>
      <c r="D106" s="238"/>
      <c r="E106" s="124"/>
      <c r="F106" s="97"/>
      <c r="G106" s="124"/>
      <c r="H106" s="113"/>
      <c r="I106" s="109"/>
      <c r="J106" s="124"/>
      <c r="K106" s="97"/>
      <c r="L106" s="124"/>
      <c r="M106" s="113"/>
      <c r="N106" s="109"/>
      <c r="O106" s="124"/>
      <c r="P106" s="97"/>
      <c r="Q106" s="124"/>
      <c r="R106" s="113"/>
      <c r="S106" s="196"/>
      <c r="T106" s="402"/>
      <c r="U106" s="402"/>
      <c r="V106" s="402"/>
      <c r="W106" s="402"/>
      <c r="X106" s="402"/>
      <c r="Y106" s="402"/>
      <c r="Z106" s="402"/>
      <c r="AA106" s="402"/>
      <c r="AB106" s="402"/>
      <c r="AC106" s="402"/>
      <c r="AD106" s="402"/>
      <c r="AE106" s="402"/>
      <c r="AF106" s="402"/>
    </row>
    <row r="107" spans="1:32" s="8" customFormat="1" ht="15" customHeight="1">
      <c r="A107" s="146"/>
      <c r="B107" s="294" t="s">
        <v>47</v>
      </c>
      <c r="C107" s="295"/>
      <c r="D107" s="296"/>
      <c r="E107" s="152">
        <f>SUM(E97:E104)</f>
        <v>14</v>
      </c>
      <c r="F107" s="97"/>
      <c r="G107" s="96"/>
      <c r="H107" s="112"/>
      <c r="I107" s="114">
        <f>SUM(I97:I105)</f>
        <v>140490</v>
      </c>
      <c r="J107" s="152">
        <f>SUM(J97:J104)</f>
        <v>19</v>
      </c>
      <c r="K107" s="97"/>
      <c r="L107" s="96"/>
      <c r="M107" s="112"/>
      <c r="N107" s="114">
        <f>SUM(N97:N105)</f>
        <v>240950</v>
      </c>
      <c r="O107" s="152">
        <f>SUM(O97:O104)</f>
        <v>18</v>
      </c>
      <c r="P107" s="97"/>
      <c r="Q107" s="96"/>
      <c r="R107" s="112"/>
      <c r="S107" s="406">
        <f>SUM(S97:S105)</f>
        <v>246746.5</v>
      </c>
      <c r="T107" s="402"/>
      <c r="U107" s="402"/>
      <c r="V107" s="402"/>
      <c r="W107" s="402"/>
      <c r="X107" s="402"/>
      <c r="Y107" s="402"/>
      <c r="Z107" s="402"/>
      <c r="AA107" s="402"/>
      <c r="AB107" s="402"/>
      <c r="AC107" s="402"/>
      <c r="AD107" s="402"/>
      <c r="AE107" s="402"/>
      <c r="AF107" s="402"/>
    </row>
    <row r="108" spans="1:32" s="8" customFormat="1" ht="15" customHeight="1">
      <c r="A108" s="146"/>
      <c r="B108" s="220"/>
      <c r="C108" s="221"/>
      <c r="D108" s="222"/>
      <c r="E108" s="152"/>
      <c r="F108" s="97"/>
      <c r="G108" s="96"/>
      <c r="H108" s="112"/>
      <c r="I108" s="114"/>
      <c r="J108" s="152"/>
      <c r="K108" s="97"/>
      <c r="L108" s="96"/>
      <c r="M108" s="112"/>
      <c r="N108" s="114"/>
      <c r="O108" s="152"/>
      <c r="P108" s="97"/>
      <c r="Q108" s="96"/>
      <c r="R108" s="112"/>
      <c r="S108" s="406"/>
      <c r="T108" s="402"/>
      <c r="U108" s="402"/>
      <c r="V108" s="402"/>
      <c r="W108" s="402"/>
      <c r="X108" s="402"/>
      <c r="Y108" s="402"/>
      <c r="Z108" s="402"/>
      <c r="AA108" s="402"/>
      <c r="AB108" s="402"/>
      <c r="AC108" s="402"/>
      <c r="AD108" s="402"/>
      <c r="AE108" s="402"/>
      <c r="AF108" s="402"/>
    </row>
    <row r="109" spans="1:32" s="8" customFormat="1" ht="15" customHeight="1">
      <c r="A109" s="149" t="s">
        <v>66</v>
      </c>
      <c r="B109" s="297" t="s">
        <v>20</v>
      </c>
      <c r="C109" s="237"/>
      <c r="D109" s="238"/>
      <c r="E109" s="130"/>
      <c r="F109" s="97"/>
      <c r="G109" s="96"/>
      <c r="H109" s="112"/>
      <c r="I109" s="115"/>
      <c r="J109" s="130"/>
      <c r="K109" s="97"/>
      <c r="L109" s="96"/>
      <c r="M109" s="112"/>
      <c r="N109" s="115"/>
      <c r="O109" s="130"/>
      <c r="P109" s="97"/>
      <c r="Q109" s="96"/>
      <c r="R109" s="112"/>
      <c r="S109" s="405"/>
      <c r="T109" s="402"/>
      <c r="U109" s="402"/>
      <c r="V109" s="402"/>
      <c r="W109" s="402"/>
      <c r="X109" s="402"/>
      <c r="Y109" s="402"/>
      <c r="Z109" s="402"/>
      <c r="AA109" s="402"/>
      <c r="AB109" s="402"/>
      <c r="AC109" s="402"/>
      <c r="AD109" s="402"/>
      <c r="AE109" s="402"/>
      <c r="AF109" s="402"/>
    </row>
    <row r="110" spans="1:32" s="8" customFormat="1" ht="15" customHeight="1">
      <c r="A110" s="146"/>
      <c r="B110" s="303" t="s">
        <v>52</v>
      </c>
      <c r="C110" s="291"/>
      <c r="D110" s="292"/>
      <c r="E110" s="130"/>
      <c r="F110" s="97"/>
      <c r="G110" s="96"/>
      <c r="H110" s="112"/>
      <c r="I110" s="114">
        <f>(I114+I115+I116)*0.003</f>
        <v>3157.53</v>
      </c>
      <c r="J110" s="130"/>
      <c r="K110" s="97"/>
      <c r="L110" s="96"/>
      <c r="M110" s="112"/>
      <c r="N110" s="114">
        <v>5658.29</v>
      </c>
      <c r="O110" s="130"/>
      <c r="P110" s="97"/>
      <c r="Q110" s="96"/>
      <c r="R110" s="112"/>
      <c r="S110" s="406">
        <f>(S114+S115+S116)*0.003</f>
        <v>4705.1218200000003</v>
      </c>
      <c r="T110" s="402"/>
      <c r="U110" s="402"/>
      <c r="V110" s="402"/>
      <c r="W110" s="402"/>
      <c r="X110" s="402"/>
      <c r="Y110" s="402"/>
      <c r="Z110" s="402"/>
      <c r="AA110" s="402"/>
      <c r="AB110" s="402"/>
      <c r="AC110" s="402"/>
      <c r="AD110" s="402"/>
      <c r="AE110" s="402"/>
      <c r="AF110" s="402"/>
    </row>
    <row r="111" spans="1:32" s="8" customFormat="1" ht="15" customHeight="1">
      <c r="A111" s="149" t="s">
        <v>67</v>
      </c>
      <c r="B111" s="299" t="s">
        <v>103</v>
      </c>
      <c r="C111" s="300"/>
      <c r="D111" s="301"/>
      <c r="E111" s="130"/>
      <c r="F111" s="97"/>
      <c r="G111" s="96"/>
      <c r="H111" s="112"/>
      <c r="I111" s="114">
        <f>(I114+I115+I116)*0.05</f>
        <v>52625.5</v>
      </c>
      <c r="J111" s="130"/>
      <c r="K111" s="97"/>
      <c r="L111" s="96"/>
      <c r="M111" s="112"/>
      <c r="N111" s="114">
        <f>(N114+N115+N116)*0.05</f>
        <v>70167.3</v>
      </c>
      <c r="O111" s="130"/>
      <c r="P111" s="97"/>
      <c r="Q111" s="96"/>
      <c r="R111" s="112"/>
      <c r="S111" s="406">
        <f>(S114+S115+S116)*0.05</f>
        <v>78418.697</v>
      </c>
      <c r="T111" s="402"/>
      <c r="U111" s="402"/>
      <c r="V111" s="402"/>
      <c r="W111" s="402"/>
      <c r="X111" s="402"/>
      <c r="Y111" s="402"/>
      <c r="Z111" s="402"/>
      <c r="AA111" s="402"/>
      <c r="AB111" s="402"/>
      <c r="AC111" s="402"/>
      <c r="AD111" s="402"/>
      <c r="AE111" s="402"/>
      <c r="AF111" s="402"/>
    </row>
    <row r="112" spans="1:32" s="8" customFormat="1" ht="15" customHeight="1">
      <c r="A112" s="146"/>
      <c r="B112" s="302"/>
      <c r="C112" s="291"/>
      <c r="D112" s="292"/>
      <c r="E112" s="130"/>
      <c r="F112" s="97"/>
      <c r="G112" s="96"/>
      <c r="H112" s="112"/>
      <c r="I112" s="109"/>
      <c r="J112" s="130"/>
      <c r="K112" s="97"/>
      <c r="L112" s="96"/>
      <c r="M112" s="112"/>
      <c r="N112" s="109"/>
      <c r="O112" s="130"/>
      <c r="P112" s="97"/>
      <c r="Q112" s="96"/>
      <c r="R112" s="112"/>
      <c r="S112" s="196"/>
      <c r="T112" s="402"/>
      <c r="U112" s="402"/>
      <c r="V112" s="402"/>
      <c r="W112" s="402"/>
      <c r="X112" s="402"/>
      <c r="Y112" s="402"/>
      <c r="Z112" s="402"/>
      <c r="AA112" s="402"/>
      <c r="AB112" s="402"/>
      <c r="AC112" s="402"/>
      <c r="AD112" s="402"/>
      <c r="AE112" s="402"/>
      <c r="AF112" s="402"/>
    </row>
    <row r="113" spans="1:33" s="8" customFormat="1" ht="15" customHeight="1">
      <c r="A113" s="146"/>
      <c r="B113" s="242" t="s">
        <v>53</v>
      </c>
      <c r="C113" s="243"/>
      <c r="D113" s="244"/>
      <c r="E113" s="130"/>
      <c r="F113" s="97"/>
      <c r="G113" s="96"/>
      <c r="H113" s="112"/>
      <c r="I113" s="109"/>
      <c r="J113" s="130"/>
      <c r="K113" s="97"/>
      <c r="L113" s="96"/>
      <c r="M113" s="112"/>
      <c r="N113" s="109"/>
      <c r="O113" s="130"/>
      <c r="P113" s="97"/>
      <c r="Q113" s="96"/>
      <c r="R113" s="112"/>
      <c r="S113" s="196"/>
      <c r="T113" s="402"/>
      <c r="U113" s="402"/>
      <c r="V113" s="402"/>
      <c r="W113" s="402"/>
      <c r="X113" s="402"/>
      <c r="Y113" s="402"/>
      <c r="Z113" s="402"/>
      <c r="AA113" s="402"/>
      <c r="AB113" s="402"/>
      <c r="AC113" s="402"/>
      <c r="AD113" s="402"/>
      <c r="AE113" s="402"/>
      <c r="AF113" s="402"/>
    </row>
    <row r="114" spans="1:33" s="8" customFormat="1" ht="15" customHeight="1">
      <c r="A114" s="146"/>
      <c r="B114" s="242" t="s">
        <v>54</v>
      </c>
      <c r="C114" s="304"/>
      <c r="D114" s="305"/>
      <c r="E114" s="130"/>
      <c r="F114" s="97"/>
      <c r="G114" s="96"/>
      <c r="H114" s="112"/>
      <c r="I114" s="117">
        <f>I38</f>
        <v>315500</v>
      </c>
      <c r="J114" s="130"/>
      <c r="K114" s="97"/>
      <c r="L114" s="96"/>
      <c r="M114" s="112"/>
      <c r="N114" s="117">
        <f>N38</f>
        <v>289155</v>
      </c>
      <c r="O114" s="130"/>
      <c r="P114" s="97"/>
      <c r="Q114" s="96"/>
      <c r="R114" s="112"/>
      <c r="S114" s="407">
        <f>S38</f>
        <v>579072</v>
      </c>
      <c r="T114" s="402"/>
      <c r="U114" s="402"/>
      <c r="V114" s="402"/>
      <c r="W114" s="402"/>
      <c r="X114" s="402"/>
      <c r="Y114" s="402"/>
      <c r="Z114" s="402"/>
      <c r="AA114" s="402"/>
      <c r="AB114" s="402"/>
      <c r="AC114" s="402"/>
      <c r="AD114" s="402"/>
      <c r="AE114" s="402"/>
      <c r="AF114" s="402"/>
      <c r="AG114" s="170"/>
    </row>
    <row r="115" spans="1:33" s="8" customFormat="1" ht="15" customHeight="1">
      <c r="A115" s="146"/>
      <c r="B115" s="242" t="s">
        <v>55</v>
      </c>
      <c r="C115" s="243"/>
      <c r="D115" s="244"/>
      <c r="E115" s="130"/>
      <c r="F115" s="97"/>
      <c r="G115" s="96"/>
      <c r="H115" s="112"/>
      <c r="I115" s="114">
        <f>I52+I66+I84</f>
        <v>504470</v>
      </c>
      <c r="J115" s="130"/>
      <c r="K115" s="97"/>
      <c r="L115" s="96"/>
      <c r="M115" s="112"/>
      <c r="N115" s="114">
        <f>N52+N66+N84</f>
        <v>587711</v>
      </c>
      <c r="O115" s="130"/>
      <c r="P115" s="97"/>
      <c r="Q115" s="96"/>
      <c r="R115" s="112"/>
      <c r="S115" s="406">
        <f>S52+S66+S84</f>
        <v>580155.43999999994</v>
      </c>
      <c r="T115" s="402"/>
      <c r="U115" s="402"/>
      <c r="V115" s="402"/>
      <c r="W115" s="402"/>
      <c r="X115" s="402"/>
      <c r="Y115" s="402"/>
      <c r="Z115" s="402"/>
      <c r="AA115" s="402"/>
      <c r="AB115" s="402"/>
      <c r="AC115" s="402"/>
      <c r="AD115" s="402"/>
      <c r="AE115" s="402"/>
      <c r="AF115" s="402"/>
      <c r="AG115" s="170"/>
    </row>
    <row r="116" spans="1:33" s="8" customFormat="1" ht="15" customHeight="1">
      <c r="A116" s="146"/>
      <c r="B116" s="242" t="s">
        <v>38</v>
      </c>
      <c r="C116" s="243"/>
      <c r="D116" s="244"/>
      <c r="E116" s="130"/>
      <c r="F116" s="97"/>
      <c r="G116" s="96"/>
      <c r="H116" s="112"/>
      <c r="I116" s="114">
        <f>I94+I107</f>
        <v>232540</v>
      </c>
      <c r="J116" s="130"/>
      <c r="K116" s="97"/>
      <c r="L116" s="96"/>
      <c r="M116" s="112"/>
      <c r="N116" s="114">
        <f>N94+N107</f>
        <v>526480</v>
      </c>
      <c r="O116" s="130"/>
      <c r="P116" s="97"/>
      <c r="Q116" s="96"/>
      <c r="R116" s="112"/>
      <c r="S116" s="406">
        <f>S94+S107</f>
        <v>409146.5</v>
      </c>
      <c r="T116" s="402"/>
      <c r="U116" s="402"/>
      <c r="V116" s="402"/>
      <c r="W116" s="402"/>
      <c r="X116" s="402"/>
      <c r="Y116" s="402"/>
      <c r="Z116" s="402"/>
      <c r="AA116" s="402"/>
      <c r="AB116" s="402"/>
      <c r="AC116" s="402"/>
      <c r="AD116" s="402"/>
      <c r="AE116" s="402"/>
      <c r="AF116" s="402"/>
      <c r="AG116" s="170"/>
    </row>
    <row r="117" spans="1:33" s="8" customFormat="1" ht="15" customHeight="1">
      <c r="A117" s="146"/>
      <c r="B117" s="242" t="s">
        <v>56</v>
      </c>
      <c r="C117" s="243"/>
      <c r="D117" s="244"/>
      <c r="E117" s="130"/>
      <c r="F117" s="97"/>
      <c r="G117" s="96"/>
      <c r="H117" s="112"/>
      <c r="I117" s="114">
        <f>(I114+I115+I116)*0.15</f>
        <v>157876.5</v>
      </c>
      <c r="J117" s="130"/>
      <c r="K117" s="97"/>
      <c r="L117" s="96"/>
      <c r="M117" s="112"/>
      <c r="N117" s="114">
        <f>(N114+N115+N116)*0.15</f>
        <v>210501.9</v>
      </c>
      <c r="O117" s="130"/>
      <c r="P117" s="97"/>
      <c r="Q117" s="96"/>
      <c r="R117" s="112"/>
      <c r="S117" s="406">
        <v>188204.87</v>
      </c>
      <c r="T117" s="402"/>
      <c r="U117" s="402"/>
      <c r="V117" s="402"/>
      <c r="W117" s="402"/>
      <c r="X117" s="402"/>
      <c r="Y117" s="402"/>
      <c r="Z117" s="402"/>
      <c r="AA117" s="402"/>
      <c r="AB117" s="402"/>
      <c r="AC117" s="402"/>
      <c r="AD117" s="402"/>
      <c r="AE117" s="402"/>
      <c r="AF117" s="402"/>
      <c r="AG117" s="170"/>
    </row>
    <row r="118" spans="1:33" s="8" customFormat="1" ht="15" customHeight="1">
      <c r="A118" s="146"/>
      <c r="B118" s="242" t="s">
        <v>141</v>
      </c>
      <c r="C118" s="243"/>
      <c r="D118" s="244"/>
      <c r="E118" s="130"/>
      <c r="F118" s="97"/>
      <c r="G118" s="96"/>
      <c r="H118" s="112"/>
      <c r="I118" s="114">
        <v>0</v>
      </c>
      <c r="J118" s="130"/>
      <c r="K118" s="97"/>
      <c r="L118" s="96"/>
      <c r="M118" s="112"/>
      <c r="N118" s="114">
        <v>70167.3</v>
      </c>
      <c r="O118" s="130"/>
      <c r="P118" s="97"/>
      <c r="Q118" s="96"/>
      <c r="R118" s="112"/>
      <c r="S118" s="406"/>
      <c r="T118" s="402"/>
      <c r="U118" s="402"/>
      <c r="V118" s="402"/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170"/>
    </row>
    <row r="119" spans="1:33" s="8" customFormat="1" ht="15" customHeight="1">
      <c r="A119" s="146"/>
      <c r="B119" s="281" t="s">
        <v>57</v>
      </c>
      <c r="C119" s="282"/>
      <c r="D119" s="283"/>
      <c r="E119" s="130"/>
      <c r="F119" s="97"/>
      <c r="G119" s="96"/>
      <c r="H119" s="112"/>
      <c r="I119" s="114">
        <f>SUM(I110:I118)</f>
        <v>1266169.53</v>
      </c>
      <c r="J119" s="130"/>
      <c r="K119" s="97"/>
      <c r="L119" s="96"/>
      <c r="M119" s="112"/>
      <c r="N119" s="114">
        <f>SUM(N110:N118)</f>
        <v>1759840.7899999998</v>
      </c>
      <c r="O119" s="130"/>
      <c r="P119" s="97"/>
      <c r="Q119" s="96"/>
      <c r="R119" s="112"/>
      <c r="S119" s="406">
        <f>SUM(S110:S117)</f>
        <v>1839702.6288200002</v>
      </c>
      <c r="T119" s="402"/>
      <c r="U119" s="402"/>
      <c r="V119" s="402"/>
      <c r="W119" s="402"/>
      <c r="X119" s="402"/>
      <c r="Y119" s="402"/>
      <c r="Z119" s="402"/>
      <c r="AA119" s="402"/>
      <c r="AB119" s="402"/>
      <c r="AC119" s="402"/>
      <c r="AD119" s="402"/>
      <c r="AE119" s="402"/>
      <c r="AF119" s="402"/>
    </row>
    <row r="120" spans="1:33" s="8" customFormat="1" ht="15" customHeight="1" thickBot="1">
      <c r="A120" s="146"/>
      <c r="B120" s="284" t="s">
        <v>58</v>
      </c>
      <c r="C120" s="230"/>
      <c r="D120" s="285"/>
      <c r="E120" s="230" t="s">
        <v>158</v>
      </c>
      <c r="F120" s="230"/>
      <c r="G120" s="230"/>
      <c r="H120" s="231"/>
      <c r="I120" s="109"/>
      <c r="J120" s="230" t="s">
        <v>131</v>
      </c>
      <c r="K120" s="230"/>
      <c r="L120" s="230"/>
      <c r="M120" s="231"/>
      <c r="N120" s="109"/>
      <c r="O120" s="230" t="s">
        <v>159</v>
      </c>
      <c r="P120" s="230"/>
      <c r="Q120" s="230"/>
      <c r="R120" s="231"/>
      <c r="S120" s="109"/>
      <c r="T120" s="386"/>
      <c r="U120" s="386"/>
      <c r="V120" s="386"/>
      <c r="W120" s="109"/>
      <c r="X120" s="386"/>
      <c r="Y120" s="386"/>
      <c r="Z120" s="386"/>
      <c r="AA120" s="196"/>
      <c r="AB120" s="402"/>
      <c r="AC120" s="402"/>
      <c r="AD120" s="402"/>
      <c r="AE120" s="402"/>
      <c r="AF120" s="402"/>
    </row>
    <row r="121" spans="1:33" s="8" customFormat="1" ht="22.5" customHeight="1" thickBot="1">
      <c r="A121" s="151"/>
      <c r="B121" s="286" t="s">
        <v>32</v>
      </c>
      <c r="C121" s="287"/>
      <c r="D121" s="288"/>
      <c r="E121" s="107"/>
      <c r="F121" s="105"/>
      <c r="G121" s="106"/>
      <c r="H121" s="116" t="s">
        <v>59</v>
      </c>
      <c r="I121" s="132">
        <f>I119</f>
        <v>1266169.53</v>
      </c>
      <c r="J121" s="107"/>
      <c r="K121" s="105"/>
      <c r="L121" s="106"/>
      <c r="M121" s="116" t="s">
        <v>59</v>
      </c>
      <c r="N121" s="132">
        <f>N119</f>
        <v>1759840.7899999998</v>
      </c>
      <c r="O121" s="107"/>
      <c r="P121" s="105"/>
      <c r="Q121" s="106"/>
      <c r="R121" s="116" t="s">
        <v>59</v>
      </c>
      <c r="S121" s="132">
        <f>S119</f>
        <v>1839702.6288200002</v>
      </c>
      <c r="T121" s="105"/>
      <c r="U121" s="106"/>
      <c r="V121" s="116" t="s">
        <v>59</v>
      </c>
      <c r="W121" s="132">
        <f>W119</f>
        <v>0</v>
      </c>
      <c r="X121" s="105"/>
      <c r="Y121" s="106"/>
      <c r="Z121" s="116" t="s">
        <v>59</v>
      </c>
      <c r="AA121" s="132">
        <f>AA119</f>
        <v>0</v>
      </c>
      <c r="AB121" s="397"/>
      <c r="AC121" s="398"/>
      <c r="AD121" s="399"/>
      <c r="AE121" s="400" t="s">
        <v>59</v>
      </c>
      <c r="AF121" s="401">
        <f>AF119</f>
        <v>0</v>
      </c>
    </row>
    <row r="122" spans="1:33">
      <c r="A122" s="102"/>
      <c r="B122" s="103"/>
      <c r="C122" s="103"/>
      <c r="D122" s="103"/>
      <c r="E122" s="103"/>
      <c r="F122" s="103"/>
      <c r="G122" s="103"/>
      <c r="H122" s="103"/>
      <c r="I122" s="104"/>
      <c r="J122" s="103"/>
      <c r="K122" s="103"/>
      <c r="L122" s="103"/>
      <c r="M122" s="103"/>
      <c r="N122" s="104"/>
      <c r="O122" s="103"/>
      <c r="P122" s="103"/>
      <c r="Q122" s="103"/>
      <c r="R122" s="103"/>
      <c r="S122" s="104"/>
      <c r="T122" s="103"/>
      <c r="U122" s="103"/>
      <c r="V122" s="103"/>
      <c r="W122" s="104"/>
      <c r="X122" s="103"/>
      <c r="Y122" s="103"/>
      <c r="Z122" s="103"/>
      <c r="AA122" s="104"/>
      <c r="AB122" s="103"/>
      <c r="AC122" s="103"/>
      <c r="AD122" s="103"/>
      <c r="AE122" s="103"/>
      <c r="AF122" s="104"/>
    </row>
    <row r="123" spans="1:33">
      <c r="A123" s="289" t="s">
        <v>11</v>
      </c>
      <c r="B123" s="290"/>
      <c r="C123" s="290"/>
      <c r="D123" s="103"/>
      <c r="E123" s="103"/>
      <c r="F123" s="103"/>
      <c r="G123" s="103"/>
      <c r="H123" s="103"/>
      <c r="I123" s="104"/>
      <c r="J123" s="103"/>
      <c r="K123" s="103"/>
      <c r="L123" s="103"/>
      <c r="M123" s="103"/>
      <c r="N123" s="104"/>
      <c r="O123" s="103"/>
      <c r="P123" s="103"/>
      <c r="Q123" s="103"/>
      <c r="R123" s="103"/>
      <c r="S123" s="104"/>
      <c r="T123" s="103"/>
      <c r="U123" s="103"/>
      <c r="V123" s="103"/>
      <c r="W123" s="104"/>
      <c r="X123" s="103"/>
      <c r="Y123" s="103"/>
      <c r="Z123" s="103"/>
      <c r="AA123" s="104"/>
      <c r="AB123" s="103"/>
      <c r="AC123" s="103"/>
      <c r="AD123" s="103"/>
      <c r="AE123" s="103"/>
      <c r="AF123" s="104"/>
    </row>
    <row r="124" spans="1:33">
      <c r="A124" s="102"/>
      <c r="B124" s="103"/>
      <c r="C124" s="103"/>
      <c r="D124" s="103"/>
      <c r="E124" s="103"/>
      <c r="F124" s="103"/>
      <c r="G124" s="103"/>
      <c r="H124" s="103"/>
      <c r="I124" s="104"/>
      <c r="J124" s="103"/>
      <c r="K124" s="103"/>
      <c r="L124" s="103"/>
      <c r="M124" s="103"/>
      <c r="N124" s="104"/>
      <c r="O124" s="103"/>
      <c r="P124" s="103"/>
      <c r="Q124" s="103"/>
      <c r="R124" s="103"/>
      <c r="S124" s="104"/>
      <c r="T124" s="103"/>
      <c r="U124" s="103"/>
      <c r="V124" s="103"/>
      <c r="W124" s="104"/>
      <c r="X124" s="103"/>
      <c r="Y124" s="103"/>
      <c r="Z124" s="103"/>
      <c r="AA124" s="104"/>
      <c r="AB124" s="103"/>
      <c r="AC124" s="103"/>
      <c r="AD124" s="103"/>
      <c r="AE124" s="103"/>
      <c r="AF124" s="104"/>
    </row>
    <row r="125" spans="1:33">
      <c r="A125" s="279" t="s">
        <v>40</v>
      </c>
      <c r="B125" s="280"/>
      <c r="C125" s="280"/>
      <c r="D125" s="103"/>
      <c r="E125" s="103"/>
      <c r="F125" s="103"/>
      <c r="G125" s="103"/>
      <c r="H125" s="103"/>
      <c r="I125" s="104"/>
      <c r="J125" s="103"/>
      <c r="K125" s="103"/>
      <c r="L125" s="103"/>
      <c r="M125" s="103"/>
      <c r="N125" s="104"/>
      <c r="O125" s="103"/>
      <c r="P125" s="103"/>
      <c r="Q125" s="103"/>
      <c r="R125" s="103"/>
      <c r="S125" s="104"/>
      <c r="T125" s="103"/>
      <c r="U125" s="103"/>
      <c r="V125" s="103"/>
      <c r="W125" s="104"/>
      <c r="X125" s="103"/>
      <c r="Y125" s="103"/>
      <c r="Z125" s="103"/>
      <c r="AA125" s="104"/>
      <c r="AB125" s="103"/>
      <c r="AC125" s="103"/>
      <c r="AD125" s="103"/>
      <c r="AE125" s="103"/>
      <c r="AF125" s="104"/>
    </row>
    <row r="126" spans="1:33">
      <c r="A126" s="14" t="s">
        <v>70</v>
      </c>
      <c r="B126" s="16"/>
      <c r="C126" s="16"/>
      <c r="D126" s="153"/>
      <c r="E126" s="9"/>
      <c r="F126" s="9"/>
      <c r="G126" s="9"/>
      <c r="H126" s="10"/>
      <c r="I126" s="11" t="s">
        <v>60</v>
      </c>
      <c r="J126" s="9"/>
      <c r="K126" s="9"/>
      <c r="L126" s="9"/>
      <c r="M126" s="10"/>
      <c r="N126" s="11" t="s">
        <v>60</v>
      </c>
      <c r="O126" s="9"/>
      <c r="P126" s="9"/>
      <c r="Q126" s="9"/>
      <c r="R126" s="10"/>
      <c r="S126" s="11" t="s">
        <v>60</v>
      </c>
      <c r="T126" s="9"/>
      <c r="U126" s="9"/>
      <c r="V126" s="10"/>
      <c r="W126" s="11" t="s">
        <v>60</v>
      </c>
      <c r="X126" s="9"/>
      <c r="Y126" s="9"/>
      <c r="Z126" s="10"/>
      <c r="AA126" s="11" t="s">
        <v>60</v>
      </c>
      <c r="AB126" s="9"/>
      <c r="AC126" s="9"/>
      <c r="AD126" s="9"/>
      <c r="AE126" s="10"/>
      <c r="AF126" s="11" t="s">
        <v>60</v>
      </c>
    </row>
    <row r="127" spans="1:33">
      <c r="E127" s="9"/>
      <c r="F127" s="9"/>
      <c r="G127" s="9"/>
      <c r="H127" s="10"/>
      <c r="I127" s="11"/>
      <c r="J127" s="9"/>
      <c r="K127" s="9"/>
      <c r="L127" s="9"/>
      <c r="M127" s="10"/>
      <c r="N127" s="11"/>
      <c r="O127" s="9"/>
      <c r="P127" s="9"/>
      <c r="Q127" s="9"/>
      <c r="R127" s="10"/>
      <c r="S127" s="11"/>
      <c r="T127" s="9"/>
      <c r="U127" s="9"/>
      <c r="V127" s="10"/>
      <c r="W127" s="11"/>
      <c r="X127" s="9"/>
      <c r="Y127" s="9"/>
      <c r="Z127" s="10"/>
      <c r="AA127" s="11"/>
      <c r="AB127" s="9"/>
      <c r="AC127" s="9"/>
      <c r="AD127" s="9"/>
      <c r="AE127" s="10"/>
      <c r="AF127" s="11"/>
    </row>
    <row r="128" spans="1:33">
      <c r="A128" t="s">
        <v>29</v>
      </c>
      <c r="B128" s="16"/>
      <c r="C128" s="16"/>
      <c r="D128" s="16"/>
      <c r="E128" s="9"/>
      <c r="F128" s="9"/>
      <c r="G128" s="9"/>
      <c r="H128" s="10"/>
      <c r="I128" s="11"/>
      <c r="J128" s="9"/>
      <c r="K128" s="9"/>
      <c r="L128" s="9"/>
      <c r="M128" s="10"/>
      <c r="N128" s="11"/>
      <c r="O128" s="9"/>
      <c r="P128" s="9"/>
      <c r="Q128" s="9"/>
      <c r="R128" s="10"/>
      <c r="S128" s="11"/>
      <c r="T128" s="9"/>
      <c r="U128" s="9"/>
      <c r="V128" s="10"/>
      <c r="W128" s="11"/>
      <c r="X128" s="9"/>
      <c r="Y128" s="9"/>
      <c r="Z128" s="10"/>
      <c r="AA128" s="11"/>
      <c r="AB128" s="9"/>
      <c r="AC128" s="9"/>
      <c r="AD128" s="9"/>
      <c r="AE128" s="10"/>
      <c r="AF128" s="11"/>
    </row>
    <row r="129" spans="1:32">
      <c r="A129" s="23" t="s">
        <v>88</v>
      </c>
      <c r="B129"/>
      <c r="C129"/>
      <c r="D129" s="40"/>
      <c r="E129" s="9"/>
      <c r="F129" s="9"/>
      <c r="G129" s="9"/>
      <c r="H129" s="10"/>
      <c r="I129" s="11"/>
      <c r="J129" s="9"/>
      <c r="K129" s="9"/>
      <c r="L129" s="9"/>
      <c r="M129" s="10"/>
      <c r="N129" s="11"/>
      <c r="O129" s="9"/>
      <c r="P129" s="9"/>
      <c r="Q129" s="9"/>
      <c r="R129" s="10"/>
      <c r="S129" s="11"/>
      <c r="T129" s="9"/>
      <c r="U129" s="9"/>
      <c r="V129" s="10"/>
      <c r="W129" s="11"/>
      <c r="X129" s="9"/>
      <c r="Y129" s="9"/>
      <c r="Z129" s="10"/>
      <c r="AA129" s="11"/>
      <c r="AB129" s="9"/>
      <c r="AC129" s="9"/>
      <c r="AD129" s="9"/>
      <c r="AE129" s="10"/>
      <c r="AF129" s="11"/>
    </row>
    <row r="130" spans="1:32">
      <c r="A130" t="s">
        <v>69</v>
      </c>
      <c r="B130"/>
      <c r="C130"/>
      <c r="D130" s="154"/>
      <c r="E130" s="9"/>
      <c r="F130" s="9"/>
      <c r="G130" s="9"/>
      <c r="H130" s="10"/>
      <c r="I130" s="11"/>
      <c r="J130" s="9"/>
      <c r="K130" s="9"/>
      <c r="L130" s="9"/>
      <c r="M130" s="10"/>
      <c r="N130" s="11"/>
      <c r="O130" s="9"/>
      <c r="P130" s="9"/>
      <c r="Q130" s="9"/>
      <c r="R130" s="10"/>
      <c r="S130" s="11"/>
      <c r="T130" s="9"/>
      <c r="U130" s="9"/>
      <c r="V130" s="10"/>
      <c r="W130" s="11"/>
      <c r="X130" s="9"/>
      <c r="Y130" s="9"/>
      <c r="Z130" s="10"/>
      <c r="AA130" s="11"/>
      <c r="AB130" s="9"/>
      <c r="AC130" s="9"/>
      <c r="AD130" s="9"/>
      <c r="AE130" s="10"/>
      <c r="AF130" s="11"/>
    </row>
    <row r="131" spans="1:32">
      <c r="E131" s="9"/>
      <c r="F131" s="9"/>
      <c r="G131" s="9"/>
      <c r="H131" s="10"/>
      <c r="I131" s="11"/>
      <c r="J131" s="9"/>
      <c r="K131" s="9"/>
      <c r="L131" s="9"/>
      <c r="M131" s="10"/>
      <c r="N131" s="11"/>
      <c r="O131" s="9"/>
      <c r="P131" s="9"/>
      <c r="Q131" s="9"/>
      <c r="R131" s="10"/>
      <c r="S131" s="11"/>
      <c r="T131" s="9"/>
      <c r="U131" s="9"/>
      <c r="V131" s="10"/>
      <c r="W131" s="11"/>
      <c r="X131" s="9"/>
      <c r="Y131" s="9"/>
      <c r="Z131" s="10"/>
      <c r="AA131" s="11"/>
      <c r="AB131" s="9"/>
      <c r="AC131" s="9"/>
      <c r="AD131" s="9"/>
      <c r="AE131" s="10"/>
      <c r="AF131" s="11"/>
    </row>
    <row r="132" spans="1:32">
      <c r="E132" s="2"/>
      <c r="F132" s="2"/>
      <c r="G132" s="13"/>
      <c r="H132" s="3"/>
      <c r="I132" s="3"/>
      <c r="J132" s="2"/>
      <c r="K132" s="2"/>
      <c r="L132" s="13"/>
      <c r="M132" s="3"/>
      <c r="N132" s="3"/>
      <c r="O132" s="2"/>
      <c r="P132" s="2"/>
      <c r="Q132" s="13"/>
      <c r="R132" s="3"/>
      <c r="S132" s="3"/>
      <c r="T132" s="2"/>
      <c r="U132" s="13"/>
      <c r="V132" s="3"/>
      <c r="W132" s="3"/>
      <c r="X132" s="2"/>
      <c r="Y132" s="13"/>
      <c r="Z132" s="3"/>
      <c r="AA132" s="3"/>
      <c r="AB132" s="2"/>
      <c r="AC132" s="2"/>
      <c r="AD132" s="13"/>
      <c r="AE132" s="3"/>
      <c r="AF132" s="3"/>
    </row>
    <row r="133" spans="1:32">
      <c r="E133" s="13"/>
      <c r="F133" s="13"/>
      <c r="G133" s="13"/>
      <c r="H133" s="3"/>
      <c r="I133" s="3"/>
      <c r="J133" s="13"/>
      <c r="K133" s="13"/>
      <c r="L133" s="13"/>
      <c r="M133" s="3"/>
      <c r="N133" s="3"/>
      <c r="O133" s="13"/>
      <c r="P133" s="13"/>
      <c r="Q133" s="13"/>
      <c r="R133" s="3"/>
      <c r="S133" s="3"/>
      <c r="T133" s="13"/>
      <c r="U133" s="13"/>
      <c r="V133" s="3"/>
      <c r="W133" s="3"/>
      <c r="X133" s="13"/>
      <c r="Y133" s="13"/>
      <c r="Z133" s="3"/>
      <c r="AA133" s="3"/>
      <c r="AB133" s="13"/>
      <c r="AC133" s="13"/>
      <c r="AD133" s="13"/>
      <c r="AE133" s="3"/>
      <c r="AF133" s="3"/>
    </row>
    <row r="134" spans="1:32">
      <c r="E134" s="13"/>
      <c r="F134" s="13"/>
      <c r="G134" s="13"/>
      <c r="H134" s="3"/>
      <c r="I134" s="3"/>
      <c r="J134" s="13"/>
      <c r="K134" s="13"/>
      <c r="L134" s="13"/>
      <c r="M134" s="3"/>
      <c r="N134" s="3"/>
      <c r="O134" s="13"/>
      <c r="P134" s="13"/>
      <c r="Q134" s="13"/>
      <c r="R134" s="3"/>
      <c r="S134" s="3"/>
      <c r="T134" s="13"/>
      <c r="U134" s="13"/>
      <c r="V134" s="3"/>
      <c r="W134" s="3"/>
      <c r="X134" s="13"/>
      <c r="Y134" s="13"/>
      <c r="Z134" s="3"/>
      <c r="AA134" s="3"/>
      <c r="AB134" s="13"/>
      <c r="AC134" s="13"/>
      <c r="AD134" s="13"/>
      <c r="AE134" s="3"/>
      <c r="AF134" s="3"/>
    </row>
    <row r="135" spans="1:32">
      <c r="E135" s="2"/>
      <c r="F135" s="2"/>
      <c r="G135" s="13"/>
      <c r="H135" s="3"/>
      <c r="I135" s="3"/>
      <c r="J135" s="2"/>
      <c r="K135" s="2"/>
      <c r="L135" s="13"/>
      <c r="M135" s="3"/>
      <c r="N135" s="3"/>
      <c r="O135" s="2"/>
      <c r="P135" s="2"/>
      <c r="Q135" s="13"/>
      <c r="R135" s="3"/>
      <c r="S135" s="3"/>
      <c r="T135" s="2"/>
      <c r="U135" s="13"/>
      <c r="V135" s="3"/>
      <c r="W135" s="3"/>
      <c r="X135" s="2"/>
      <c r="Y135" s="13"/>
      <c r="Z135" s="3"/>
      <c r="AA135" s="3"/>
      <c r="AB135" s="2"/>
      <c r="AC135" s="2"/>
      <c r="AD135" s="13"/>
      <c r="AE135" s="3"/>
      <c r="AF135" s="3"/>
    </row>
    <row r="136" spans="1:32">
      <c r="E136" s="2"/>
      <c r="F136" s="2"/>
      <c r="G136" s="13"/>
      <c r="H136" s="3"/>
      <c r="I136" s="3"/>
      <c r="J136" s="2"/>
      <c r="K136" s="2"/>
      <c r="L136" s="13"/>
      <c r="M136" s="3"/>
      <c r="N136" s="3"/>
      <c r="O136" s="2"/>
      <c r="P136" s="2"/>
      <c r="Q136" s="13"/>
      <c r="R136" s="3"/>
      <c r="S136" s="3"/>
      <c r="T136" s="2"/>
      <c r="U136" s="13"/>
      <c r="V136" s="3"/>
      <c r="W136" s="3"/>
      <c r="X136" s="2"/>
      <c r="Y136" s="13"/>
      <c r="Z136" s="3"/>
      <c r="AA136" s="3"/>
      <c r="AB136" s="2"/>
      <c r="AC136" s="2"/>
      <c r="AD136" s="13"/>
      <c r="AE136" s="3"/>
      <c r="AF136" s="3"/>
    </row>
  </sheetData>
  <mergeCells count="152">
    <mergeCell ref="X13:AA119"/>
    <mergeCell ref="AB13:AF120"/>
    <mergeCell ref="A125:C125"/>
    <mergeCell ref="V6:W6"/>
    <mergeCell ref="T10:W10"/>
    <mergeCell ref="T11:T12"/>
    <mergeCell ref="U11:U12"/>
    <mergeCell ref="E120:H120"/>
    <mergeCell ref="J120:M120"/>
    <mergeCell ref="O120:R120"/>
    <mergeCell ref="B121:D121"/>
    <mergeCell ref="A123:C123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88:D88"/>
    <mergeCell ref="B89:D89"/>
    <mergeCell ref="B90:D90"/>
    <mergeCell ref="B92:D92"/>
    <mergeCell ref="B93:D93"/>
    <mergeCell ref="B94:D94"/>
    <mergeCell ref="B82:D82"/>
    <mergeCell ref="B83:D83"/>
    <mergeCell ref="B84:D84"/>
    <mergeCell ref="B85:D85"/>
    <mergeCell ref="B86:D86"/>
    <mergeCell ref="B87:D87"/>
    <mergeCell ref="B75:D75"/>
    <mergeCell ref="B76:D76"/>
    <mergeCell ref="B77:D77"/>
    <mergeCell ref="B79:D79"/>
    <mergeCell ref="B80:D80"/>
    <mergeCell ref="B81:D81"/>
    <mergeCell ref="B69:D69"/>
    <mergeCell ref="B70:D70"/>
    <mergeCell ref="B71:D71"/>
    <mergeCell ref="B72:D72"/>
    <mergeCell ref="B73:D73"/>
    <mergeCell ref="B74:D74"/>
    <mergeCell ref="B62:D62"/>
    <mergeCell ref="B63:D63"/>
    <mergeCell ref="B64:D64"/>
    <mergeCell ref="B65:D65"/>
    <mergeCell ref="B66:D66"/>
    <mergeCell ref="B68:D68"/>
    <mergeCell ref="B56:D56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4:D54"/>
    <mergeCell ref="B55:D55"/>
    <mergeCell ref="B43:D43"/>
    <mergeCell ref="B44:D44"/>
    <mergeCell ref="B45:D45"/>
    <mergeCell ref="B46:D46"/>
    <mergeCell ref="B47:D47"/>
    <mergeCell ref="B48:D48"/>
    <mergeCell ref="B36:D36"/>
    <mergeCell ref="B37:D37"/>
    <mergeCell ref="B38:D38"/>
    <mergeCell ref="B40:D40"/>
    <mergeCell ref="B41:D41"/>
    <mergeCell ref="B42:D42"/>
    <mergeCell ref="B29:D29"/>
    <mergeCell ref="B30:D30"/>
    <mergeCell ref="B32:D32"/>
    <mergeCell ref="B33:D33"/>
    <mergeCell ref="B34:D34"/>
    <mergeCell ref="B35:D35"/>
    <mergeCell ref="B15:D15"/>
    <mergeCell ref="B17:D17"/>
    <mergeCell ref="B18:D18"/>
    <mergeCell ref="B26:D26"/>
    <mergeCell ref="B27:D27"/>
    <mergeCell ref="B28:D28"/>
    <mergeCell ref="AC11:AC12"/>
    <mergeCell ref="AD11:AD12"/>
    <mergeCell ref="AE11:AE12"/>
    <mergeCell ref="AF11:AF12"/>
    <mergeCell ref="B13:D13"/>
    <mergeCell ref="B14:D14"/>
    <mergeCell ref="V11:V12"/>
    <mergeCell ref="W11:W12"/>
    <mergeCell ref="T13:W119"/>
    <mergeCell ref="X11:X12"/>
    <mergeCell ref="O11:O12"/>
    <mergeCell ref="P11:P12"/>
    <mergeCell ref="Q11:Q12"/>
    <mergeCell ref="R11:R12"/>
    <mergeCell ref="S11:S12"/>
    <mergeCell ref="AB11:AB12"/>
    <mergeCell ref="Y11:Y12"/>
    <mergeCell ref="Z11:Z12"/>
    <mergeCell ref="AA11:AA12"/>
    <mergeCell ref="I11:I12"/>
    <mergeCell ref="J11:J12"/>
    <mergeCell ref="K11:K12"/>
    <mergeCell ref="L11:L12"/>
    <mergeCell ref="M11:M12"/>
    <mergeCell ref="N11:N12"/>
    <mergeCell ref="A11:A12"/>
    <mergeCell ref="B11:D12"/>
    <mergeCell ref="E11:E12"/>
    <mergeCell ref="F11:F12"/>
    <mergeCell ref="G11:G12"/>
    <mergeCell ref="H11:H12"/>
    <mergeCell ref="D7:AC7"/>
    <mergeCell ref="AE7:AF7"/>
    <mergeCell ref="D8:AK8"/>
    <mergeCell ref="D9:AC9"/>
    <mergeCell ref="AE9:AF9"/>
    <mergeCell ref="E10:I10"/>
    <mergeCell ref="J10:N10"/>
    <mergeCell ref="O10:S10"/>
    <mergeCell ref="AB10:AF10"/>
    <mergeCell ref="X10:AA10"/>
    <mergeCell ref="A1:C4"/>
    <mergeCell ref="D1:AC2"/>
    <mergeCell ref="AD1:AF4"/>
    <mergeCell ref="D3:AC4"/>
    <mergeCell ref="H6:I6"/>
    <mergeCell ref="M6:N6"/>
    <mergeCell ref="R6:S6"/>
    <mergeCell ref="AE6:AF6"/>
    <mergeCell ref="Z6:AA6"/>
  </mergeCells>
  <printOptions horizontalCentered="1" verticalCentered="1"/>
  <pageMargins left="0" right="0" top="0" bottom="0" header="0.3" footer="0.3"/>
  <pageSetup paperSize="8" scale="4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368" t="s">
        <v>36</v>
      </c>
      <c r="E6" s="368"/>
      <c r="F6" s="368"/>
      <c r="G6" s="368"/>
      <c r="H6" s="368"/>
      <c r="I6" s="368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372" t="s">
        <v>14</v>
      </c>
      <c r="B10" s="373"/>
      <c r="C10" s="1" t="s">
        <v>1</v>
      </c>
      <c r="D10" s="7"/>
      <c r="E10" s="377" t="s">
        <v>24</v>
      </c>
      <c r="F10" s="378"/>
      <c r="G10" s="378"/>
      <c r="H10" s="378"/>
      <c r="I10" s="379"/>
    </row>
    <row r="11" spans="1:9" ht="15.75" thickBot="1">
      <c r="A11" s="1"/>
      <c r="B11" s="2"/>
      <c r="C11" s="2"/>
      <c r="D11" s="17"/>
      <c r="E11" s="374"/>
      <c r="F11" s="375"/>
      <c r="G11" s="375"/>
      <c r="H11" s="375"/>
      <c r="I11" s="376"/>
    </row>
    <row r="12" spans="1:9">
      <c r="A12" s="346" t="s">
        <v>4</v>
      </c>
      <c r="B12" s="352" t="s">
        <v>5</v>
      </c>
      <c r="C12" s="352"/>
      <c r="D12" s="353"/>
      <c r="E12" s="356" t="s">
        <v>8</v>
      </c>
      <c r="F12" s="358" t="s">
        <v>33</v>
      </c>
      <c r="G12" s="352" t="s">
        <v>34</v>
      </c>
      <c r="H12" s="355" t="s">
        <v>6</v>
      </c>
      <c r="I12" s="351" t="s">
        <v>7</v>
      </c>
    </row>
    <row r="13" spans="1:9" ht="15.75" thickBot="1">
      <c r="A13" s="347"/>
      <c r="B13" s="246"/>
      <c r="C13" s="246"/>
      <c r="D13" s="354"/>
      <c r="E13" s="357"/>
      <c r="F13" s="359"/>
      <c r="G13" s="252"/>
      <c r="H13" s="254"/>
      <c r="I13" s="256"/>
    </row>
    <row r="14" spans="1:9">
      <c r="A14" s="49"/>
      <c r="B14" s="369"/>
      <c r="C14" s="370"/>
      <c r="D14" s="371"/>
      <c r="E14" s="51"/>
      <c r="F14" s="52"/>
      <c r="G14" s="52"/>
      <c r="H14" s="52"/>
      <c r="I14" s="37"/>
    </row>
    <row r="15" spans="1:9">
      <c r="A15" s="53"/>
      <c r="B15" s="360"/>
      <c r="C15" s="361"/>
      <c r="D15" s="362"/>
      <c r="E15" s="30"/>
      <c r="F15" s="29"/>
      <c r="G15" s="27"/>
      <c r="H15" s="28"/>
      <c r="I15" s="25"/>
    </row>
    <row r="16" spans="1:9">
      <c r="A16" s="53"/>
      <c r="B16" s="360"/>
      <c r="C16" s="361"/>
      <c r="D16" s="362"/>
      <c r="E16" s="30"/>
      <c r="F16" s="29"/>
      <c r="G16" s="27"/>
      <c r="H16" s="28"/>
      <c r="I16" s="25"/>
    </row>
    <row r="17" spans="1:9">
      <c r="A17" s="53"/>
      <c r="B17" s="360"/>
      <c r="C17" s="361"/>
      <c r="D17" s="362"/>
      <c r="E17" s="30"/>
      <c r="F17" s="29"/>
      <c r="G17" s="27"/>
      <c r="H17" s="28"/>
      <c r="I17" s="25"/>
    </row>
    <row r="18" spans="1:9">
      <c r="A18" s="48"/>
      <c r="B18" s="360"/>
      <c r="C18" s="361"/>
      <c r="D18" s="362"/>
      <c r="E18" s="30"/>
      <c r="F18" s="29"/>
      <c r="G18" s="27"/>
      <c r="H18" s="28"/>
      <c r="I18" s="25"/>
    </row>
    <row r="19" spans="1:9">
      <c r="A19" s="48"/>
      <c r="B19" s="360"/>
      <c r="C19" s="361"/>
      <c r="D19" s="362"/>
      <c r="E19" s="30"/>
      <c r="F19" s="29"/>
      <c r="G19" s="27"/>
      <c r="H19" s="28"/>
      <c r="I19" s="25"/>
    </row>
    <row r="20" spans="1:9">
      <c r="A20" s="48"/>
      <c r="B20" s="348"/>
      <c r="C20" s="349"/>
      <c r="D20" s="350"/>
      <c r="E20" s="30"/>
      <c r="F20" s="29"/>
      <c r="G20" s="27"/>
      <c r="H20" s="28"/>
      <c r="I20" s="25"/>
    </row>
    <row r="21" spans="1:9">
      <c r="A21" s="48"/>
      <c r="B21" s="348"/>
      <c r="C21" s="349"/>
      <c r="D21" s="350"/>
      <c r="E21" s="30"/>
      <c r="F21" s="29"/>
      <c r="G21" s="27"/>
      <c r="H21" s="28"/>
      <c r="I21" s="25"/>
    </row>
    <row r="22" spans="1:9">
      <c r="A22" s="48"/>
      <c r="B22" s="348"/>
      <c r="C22" s="349"/>
      <c r="D22" s="350"/>
      <c r="E22" s="30"/>
      <c r="F22" s="29"/>
      <c r="G22" s="27"/>
      <c r="H22" s="28"/>
      <c r="I22" s="25"/>
    </row>
    <row r="23" spans="1:9">
      <c r="A23" s="48"/>
      <c r="B23" s="348"/>
      <c r="C23" s="349"/>
      <c r="D23" s="350"/>
      <c r="E23" s="30"/>
      <c r="F23" s="29"/>
      <c r="G23" s="27"/>
      <c r="H23" s="28"/>
      <c r="I23" s="25"/>
    </row>
    <row r="24" spans="1:9">
      <c r="A24" s="48"/>
      <c r="B24" s="348"/>
      <c r="C24" s="349"/>
      <c r="D24" s="350"/>
      <c r="E24" s="30"/>
      <c r="F24" s="29"/>
      <c r="G24" s="27"/>
      <c r="H24" s="28"/>
      <c r="I24" s="25"/>
    </row>
    <row r="25" spans="1:9">
      <c r="A25" s="48"/>
      <c r="B25" s="360"/>
      <c r="C25" s="361"/>
      <c r="D25" s="362"/>
      <c r="E25" s="30"/>
      <c r="F25" s="29"/>
      <c r="G25" s="27"/>
      <c r="H25" s="28"/>
      <c r="I25" s="25"/>
    </row>
    <row r="26" spans="1:9">
      <c r="A26" s="48"/>
      <c r="B26" s="360"/>
      <c r="C26" s="361"/>
      <c r="D26" s="362"/>
      <c r="E26" s="30"/>
      <c r="F26" s="29"/>
      <c r="G26" s="27"/>
      <c r="H26" s="28"/>
      <c r="I26" s="25"/>
    </row>
    <row r="27" spans="1:9">
      <c r="A27" s="48"/>
      <c r="B27" s="360"/>
      <c r="C27" s="361"/>
      <c r="D27" s="362"/>
      <c r="E27" s="30"/>
      <c r="F27" s="29"/>
      <c r="G27" s="27"/>
      <c r="H27" s="28"/>
      <c r="I27" s="25"/>
    </row>
    <row r="28" spans="1:9">
      <c r="A28" s="48"/>
      <c r="B28" s="360"/>
      <c r="C28" s="361"/>
      <c r="D28" s="362"/>
      <c r="E28" s="30"/>
      <c r="F28" s="29"/>
      <c r="G28" s="27"/>
      <c r="H28" s="28"/>
      <c r="I28" s="25"/>
    </row>
    <row r="29" spans="1:9">
      <c r="A29" s="48"/>
      <c r="B29" s="348"/>
      <c r="C29" s="349"/>
      <c r="D29" s="350"/>
      <c r="E29" s="30"/>
      <c r="F29" s="29"/>
      <c r="G29" s="27"/>
      <c r="H29" s="28"/>
      <c r="I29" s="25"/>
    </row>
    <row r="30" spans="1:9">
      <c r="A30" s="48"/>
      <c r="B30" s="348"/>
      <c r="C30" s="349"/>
      <c r="D30" s="350"/>
      <c r="E30" s="30"/>
      <c r="F30" s="29"/>
      <c r="G30" s="27"/>
      <c r="H30" s="28"/>
      <c r="I30" s="25"/>
    </row>
    <row r="31" spans="1:9" ht="15" customHeight="1">
      <c r="A31" s="53"/>
      <c r="B31" s="360"/>
      <c r="C31" s="361"/>
      <c r="D31" s="362"/>
      <c r="E31" s="30"/>
      <c r="F31" s="29"/>
      <c r="G31" s="27"/>
      <c r="H31" s="28"/>
      <c r="I31" s="25"/>
    </row>
    <row r="32" spans="1:9">
      <c r="A32" s="48"/>
      <c r="B32" s="381"/>
      <c r="C32" s="361"/>
      <c r="D32" s="362"/>
      <c r="E32" s="30"/>
      <c r="F32" s="29"/>
      <c r="G32" s="27"/>
      <c r="H32" s="28"/>
      <c r="I32" s="25"/>
    </row>
    <row r="33" spans="1:9">
      <c r="A33" s="48"/>
      <c r="B33" s="381"/>
      <c r="C33" s="361"/>
      <c r="D33" s="362"/>
      <c r="E33" s="30"/>
      <c r="F33" s="29"/>
      <c r="G33" s="27"/>
      <c r="H33" s="28"/>
      <c r="I33" s="25"/>
    </row>
    <row r="34" spans="1:9">
      <c r="A34" s="48"/>
      <c r="B34" s="381"/>
      <c r="C34" s="361"/>
      <c r="D34" s="362"/>
      <c r="E34" s="30"/>
      <c r="F34" s="29"/>
      <c r="G34" s="27"/>
      <c r="H34" s="28"/>
      <c r="I34" s="25"/>
    </row>
    <row r="35" spans="1:9">
      <c r="A35" s="48"/>
      <c r="B35" s="381"/>
      <c r="C35" s="361"/>
      <c r="D35" s="362"/>
      <c r="E35" s="30"/>
      <c r="F35" s="29"/>
      <c r="G35" s="27"/>
      <c r="H35" s="28"/>
      <c r="I35" s="25"/>
    </row>
    <row r="36" spans="1:9">
      <c r="A36" s="48"/>
      <c r="B36" s="381"/>
      <c r="C36" s="361"/>
      <c r="D36" s="362"/>
      <c r="E36" s="30"/>
      <c r="F36" s="29"/>
      <c r="G36" s="27"/>
      <c r="H36" s="28"/>
      <c r="I36" s="25"/>
    </row>
    <row r="37" spans="1:9" ht="15" customHeight="1">
      <c r="A37" s="48"/>
      <c r="B37" s="360"/>
      <c r="C37" s="361"/>
      <c r="D37" s="362"/>
      <c r="E37" s="54"/>
      <c r="F37" s="55"/>
      <c r="G37" s="56"/>
      <c r="H37" s="57"/>
      <c r="I37" s="25"/>
    </row>
    <row r="38" spans="1:9">
      <c r="A38" s="48"/>
      <c r="B38" s="348"/>
      <c r="C38" s="349"/>
      <c r="D38" s="350"/>
      <c r="E38" s="58"/>
      <c r="F38" s="45"/>
      <c r="G38" s="46"/>
      <c r="H38" s="47"/>
      <c r="I38" s="25"/>
    </row>
    <row r="39" spans="1:9">
      <c r="A39" s="48"/>
      <c r="B39" s="348"/>
      <c r="C39" s="349"/>
      <c r="D39" s="350"/>
      <c r="E39" s="58"/>
      <c r="F39" s="45"/>
      <c r="G39" s="46"/>
      <c r="H39" s="47"/>
      <c r="I39" s="25"/>
    </row>
    <row r="40" spans="1:9">
      <c r="A40" s="48"/>
      <c r="B40" s="348"/>
      <c r="C40" s="349"/>
      <c r="D40" s="350"/>
      <c r="E40" s="58"/>
      <c r="F40" s="45"/>
      <c r="G40" s="46"/>
      <c r="H40" s="47"/>
      <c r="I40" s="25"/>
    </row>
    <row r="41" spans="1:9">
      <c r="A41" s="48"/>
      <c r="B41" s="348"/>
      <c r="C41" s="349"/>
      <c r="D41" s="350"/>
      <c r="E41" s="58"/>
      <c r="F41" s="45"/>
      <c r="G41" s="46"/>
      <c r="H41" s="47"/>
      <c r="I41" s="25"/>
    </row>
    <row r="42" spans="1:9">
      <c r="A42" s="48"/>
      <c r="B42" s="348"/>
      <c r="C42" s="349"/>
      <c r="D42" s="350"/>
      <c r="E42" s="58"/>
      <c r="F42" s="45"/>
      <c r="G42" s="46"/>
      <c r="H42" s="47"/>
      <c r="I42" s="25"/>
    </row>
    <row r="43" spans="1:9">
      <c r="A43" s="48"/>
      <c r="B43" s="348"/>
      <c r="C43" s="349"/>
      <c r="D43" s="350"/>
      <c r="E43" s="58"/>
      <c r="F43" s="45"/>
      <c r="G43" s="46"/>
      <c r="H43" s="47"/>
      <c r="I43" s="25"/>
    </row>
    <row r="44" spans="1:9">
      <c r="A44" s="48"/>
      <c r="B44" s="348"/>
      <c r="C44" s="349"/>
      <c r="D44" s="350"/>
      <c r="E44" s="58"/>
      <c r="F44" s="45"/>
      <c r="G44" s="46"/>
      <c r="H44" s="47"/>
      <c r="I44" s="25"/>
    </row>
    <row r="45" spans="1:9">
      <c r="A45" s="48"/>
      <c r="B45" s="348"/>
      <c r="C45" s="349"/>
      <c r="D45" s="350"/>
      <c r="E45" s="58"/>
      <c r="F45" s="45"/>
      <c r="G45" s="46"/>
      <c r="H45" s="47"/>
      <c r="I45" s="25"/>
    </row>
    <row r="46" spans="1:9">
      <c r="A46" s="48"/>
      <c r="B46" s="348"/>
      <c r="C46" s="349"/>
      <c r="D46" s="350"/>
      <c r="E46" s="58"/>
      <c r="F46" s="45"/>
      <c r="G46" s="46"/>
      <c r="H46" s="47"/>
      <c r="I46" s="25"/>
    </row>
    <row r="47" spans="1:9">
      <c r="A47" s="48"/>
      <c r="B47" s="365"/>
      <c r="C47" s="361"/>
      <c r="D47" s="362"/>
      <c r="E47" s="59"/>
      <c r="F47" s="60"/>
      <c r="G47" s="61"/>
      <c r="H47" s="62"/>
      <c r="I47" s="26"/>
    </row>
    <row r="48" spans="1:9">
      <c r="A48" s="32"/>
      <c r="B48" s="360"/>
      <c r="C48" s="361"/>
      <c r="D48" s="362"/>
      <c r="E48" s="30"/>
      <c r="F48" s="29"/>
      <c r="G48" s="27"/>
      <c r="H48" s="28"/>
      <c r="I48" s="25"/>
    </row>
    <row r="49" spans="1:9">
      <c r="A49" s="39"/>
      <c r="B49" s="366"/>
      <c r="C49" s="361"/>
      <c r="D49" s="362"/>
      <c r="E49" s="63"/>
      <c r="F49" s="64"/>
      <c r="G49" s="65"/>
      <c r="H49" s="66"/>
      <c r="I49" s="25"/>
    </row>
    <row r="50" spans="1:9">
      <c r="A50" s="33"/>
      <c r="B50" s="364"/>
      <c r="C50" s="361"/>
      <c r="D50" s="362"/>
      <c r="E50" s="67"/>
      <c r="F50" s="42"/>
      <c r="G50" s="43"/>
      <c r="H50" s="44"/>
      <c r="I50" s="25"/>
    </row>
    <row r="51" spans="1:9">
      <c r="A51" s="38"/>
      <c r="B51" s="367"/>
      <c r="C51" s="361"/>
      <c r="D51" s="362"/>
      <c r="E51" s="68"/>
      <c r="F51" s="69"/>
      <c r="G51" s="70"/>
      <c r="H51" s="71"/>
      <c r="I51" s="26"/>
    </row>
    <row r="52" spans="1:9">
      <c r="A52" s="38"/>
      <c r="B52" s="360"/>
      <c r="C52" s="361"/>
      <c r="D52" s="362"/>
      <c r="E52" s="30"/>
      <c r="F52" s="29"/>
      <c r="G52" s="27"/>
      <c r="H52" s="28"/>
      <c r="I52" s="25"/>
    </row>
    <row r="53" spans="1:9">
      <c r="A53" s="39"/>
      <c r="B53" s="366"/>
      <c r="C53" s="361"/>
      <c r="D53" s="362"/>
      <c r="E53" s="72"/>
      <c r="F53" s="73"/>
      <c r="G53" s="74"/>
      <c r="H53" s="75"/>
      <c r="I53" s="25"/>
    </row>
    <row r="54" spans="1:9">
      <c r="A54" s="33"/>
      <c r="B54" s="380"/>
      <c r="C54" s="361"/>
      <c r="D54" s="362"/>
      <c r="E54" s="30"/>
      <c r="F54" s="29"/>
      <c r="G54" s="27"/>
      <c r="H54" s="28"/>
      <c r="I54" s="25"/>
    </row>
    <row r="55" spans="1:9">
      <c r="A55" s="33"/>
      <c r="B55" s="380"/>
      <c r="C55" s="361"/>
      <c r="D55" s="362"/>
      <c r="E55" s="30"/>
      <c r="F55" s="29"/>
      <c r="G55" s="27"/>
      <c r="H55" s="28"/>
      <c r="I55" s="25"/>
    </row>
    <row r="56" spans="1:9">
      <c r="A56" s="33"/>
      <c r="B56" s="380"/>
      <c r="C56" s="361"/>
      <c r="D56" s="362"/>
      <c r="E56" s="30"/>
      <c r="F56" s="29"/>
      <c r="G56" s="27"/>
      <c r="H56" s="28"/>
      <c r="I56" s="25"/>
    </row>
    <row r="57" spans="1:9">
      <c r="A57" s="33"/>
      <c r="B57" s="380"/>
      <c r="C57" s="361"/>
      <c r="D57" s="362"/>
      <c r="E57" s="30"/>
      <c r="F57" s="29"/>
      <c r="G57" s="27"/>
      <c r="H57" s="28"/>
      <c r="I57" s="25"/>
    </row>
    <row r="58" spans="1:9">
      <c r="A58" s="38"/>
      <c r="B58" s="363"/>
      <c r="C58" s="361"/>
      <c r="D58" s="362"/>
      <c r="E58" s="76"/>
      <c r="F58" s="50"/>
      <c r="G58" s="77"/>
      <c r="H58" s="78"/>
      <c r="I58" s="26"/>
    </row>
    <row r="59" spans="1:9">
      <c r="A59" s="38"/>
      <c r="B59" s="363"/>
      <c r="C59" s="361"/>
      <c r="D59" s="362"/>
      <c r="E59" s="54"/>
      <c r="F59" s="55"/>
      <c r="G59" s="56"/>
      <c r="H59" s="57"/>
      <c r="I59" s="25"/>
    </row>
    <row r="60" spans="1:9">
      <c r="A60" s="35"/>
      <c r="B60" s="366"/>
      <c r="C60" s="361"/>
      <c r="D60" s="362"/>
      <c r="E60" s="72"/>
      <c r="F60" s="73"/>
      <c r="G60" s="74"/>
      <c r="H60" s="75"/>
      <c r="I60" s="25"/>
    </row>
    <row r="61" spans="1:9">
      <c r="A61" s="33"/>
      <c r="B61" s="360"/>
      <c r="C61" s="361"/>
      <c r="D61" s="362"/>
      <c r="E61" s="30"/>
      <c r="F61" s="29"/>
      <c r="G61" s="27"/>
      <c r="H61" s="28"/>
      <c r="I61" s="25"/>
    </row>
    <row r="62" spans="1:9">
      <c r="A62" s="33"/>
      <c r="B62" s="360"/>
      <c r="C62" s="361"/>
      <c r="D62" s="362"/>
      <c r="E62" s="30"/>
      <c r="F62" s="29"/>
      <c r="G62" s="27"/>
      <c r="H62" s="28"/>
      <c r="I62" s="25"/>
    </row>
    <row r="63" spans="1:9">
      <c r="A63" s="33"/>
      <c r="B63" s="360"/>
      <c r="C63" s="361"/>
      <c r="D63" s="362"/>
      <c r="E63" s="30"/>
      <c r="F63" s="29"/>
      <c r="G63" s="27"/>
      <c r="H63" s="28"/>
      <c r="I63" s="25"/>
    </row>
    <row r="64" spans="1:9">
      <c r="A64" s="33"/>
      <c r="B64" s="363"/>
      <c r="C64" s="361"/>
      <c r="D64" s="362"/>
      <c r="E64" s="76"/>
      <c r="F64" s="50"/>
      <c r="G64" s="77"/>
      <c r="H64" s="78"/>
      <c r="I64" s="26"/>
    </row>
    <row r="65" spans="1:9">
      <c r="A65" s="33"/>
      <c r="B65" s="363"/>
      <c r="C65" s="361"/>
      <c r="D65" s="362"/>
      <c r="E65" s="79"/>
      <c r="F65" s="80"/>
      <c r="G65" s="81"/>
      <c r="H65" s="82"/>
      <c r="I65" s="25"/>
    </row>
    <row r="66" spans="1:9">
      <c r="A66" s="38"/>
      <c r="B66" s="366"/>
      <c r="C66" s="361"/>
      <c r="D66" s="362"/>
      <c r="E66" s="72"/>
      <c r="F66" s="73"/>
      <c r="G66" s="74"/>
      <c r="H66" s="75"/>
      <c r="I66" s="25"/>
    </row>
    <row r="67" spans="1:9">
      <c r="A67" s="33"/>
      <c r="B67" s="364"/>
      <c r="C67" s="361"/>
      <c r="D67" s="362"/>
      <c r="E67" s="30"/>
      <c r="F67" s="29"/>
      <c r="G67" s="27"/>
      <c r="H67" s="28"/>
      <c r="I67" s="25"/>
    </row>
    <row r="68" spans="1:9">
      <c r="A68" s="33"/>
      <c r="B68" s="364"/>
      <c r="C68" s="361"/>
      <c r="D68" s="362"/>
      <c r="E68" s="58"/>
      <c r="F68" s="45"/>
      <c r="G68" s="46"/>
      <c r="H68" s="47"/>
      <c r="I68" s="25"/>
    </row>
    <row r="69" spans="1:9">
      <c r="A69" s="33"/>
      <c r="B69" s="364"/>
      <c r="C69" s="361"/>
      <c r="D69" s="362"/>
      <c r="E69" s="58"/>
      <c r="F69" s="45"/>
      <c r="G69" s="46"/>
      <c r="H69" s="47"/>
      <c r="I69" s="25"/>
    </row>
    <row r="70" spans="1:9">
      <c r="A70" s="33"/>
      <c r="B70" s="364"/>
      <c r="C70" s="361"/>
      <c r="D70" s="362"/>
      <c r="E70" s="58"/>
      <c r="F70" s="45"/>
      <c r="G70" s="46"/>
      <c r="H70" s="47"/>
      <c r="I70" s="25"/>
    </row>
    <row r="71" spans="1:9">
      <c r="A71" s="33"/>
      <c r="B71" s="364"/>
      <c r="C71" s="361"/>
      <c r="D71" s="362"/>
      <c r="E71" s="67"/>
      <c r="F71" s="42"/>
      <c r="G71" s="43"/>
      <c r="H71" s="44"/>
      <c r="I71" s="25"/>
    </row>
    <row r="72" spans="1:9">
      <c r="A72" s="33"/>
      <c r="B72" s="364"/>
      <c r="C72" s="361"/>
      <c r="D72" s="362"/>
      <c r="E72" s="58"/>
      <c r="F72" s="45"/>
      <c r="G72" s="46"/>
      <c r="H72" s="47"/>
      <c r="I72" s="25"/>
    </row>
    <row r="73" spans="1:9">
      <c r="A73" s="33"/>
      <c r="B73" s="360"/>
      <c r="C73" s="361"/>
      <c r="D73" s="362"/>
      <c r="E73" s="30"/>
      <c r="F73" s="29"/>
      <c r="G73" s="27"/>
      <c r="H73" s="28"/>
      <c r="I73" s="25"/>
    </row>
    <row r="74" spans="1:9">
      <c r="A74" s="33"/>
      <c r="B74" s="360"/>
      <c r="C74" s="361"/>
      <c r="D74" s="362"/>
      <c r="E74" s="30"/>
      <c r="F74" s="29"/>
      <c r="G74" s="27"/>
      <c r="H74" s="28"/>
      <c r="I74" s="25"/>
    </row>
    <row r="75" spans="1:9">
      <c r="A75" s="33"/>
      <c r="B75" s="364"/>
      <c r="C75" s="361"/>
      <c r="D75" s="362"/>
      <c r="E75" s="83"/>
      <c r="F75" s="84"/>
      <c r="G75" s="85"/>
      <c r="H75" s="86"/>
      <c r="I75" s="25"/>
    </row>
    <row r="76" spans="1:9">
      <c r="A76" s="33"/>
      <c r="B76" s="364"/>
      <c r="C76" s="361"/>
      <c r="D76" s="362"/>
      <c r="E76" s="83"/>
      <c r="F76" s="84"/>
      <c r="G76" s="85"/>
      <c r="H76" s="86"/>
      <c r="I76" s="25"/>
    </row>
    <row r="77" spans="1:9">
      <c r="A77" s="33"/>
      <c r="B77" s="363"/>
      <c r="C77" s="361"/>
      <c r="D77" s="362"/>
      <c r="E77" s="76"/>
      <c r="F77" s="50"/>
      <c r="G77" s="77"/>
      <c r="H77" s="78"/>
      <c r="I77" s="26"/>
    </row>
    <row r="78" spans="1:9">
      <c r="A78" s="34"/>
      <c r="B78" s="363"/>
      <c r="C78" s="361"/>
      <c r="D78" s="362"/>
      <c r="E78" s="79"/>
      <c r="F78" s="80"/>
      <c r="G78" s="81"/>
      <c r="H78" s="82"/>
      <c r="I78" s="25"/>
    </row>
    <row r="79" spans="1:9">
      <c r="A79" s="34"/>
      <c r="B79" s="366"/>
      <c r="C79" s="361"/>
      <c r="D79" s="362"/>
      <c r="E79" s="72"/>
      <c r="F79" s="73"/>
      <c r="G79" s="74"/>
      <c r="H79" s="75"/>
      <c r="I79" s="25"/>
    </row>
    <row r="80" spans="1:9" ht="15" customHeight="1">
      <c r="A80" s="33"/>
      <c r="B80" s="364"/>
      <c r="C80" s="361"/>
      <c r="D80" s="362"/>
      <c r="E80" s="67"/>
      <c r="F80" s="42"/>
      <c r="G80" s="43"/>
      <c r="H80" s="44"/>
      <c r="I80" s="25"/>
    </row>
    <row r="81" spans="1:9">
      <c r="A81" s="33"/>
      <c r="B81" s="364"/>
      <c r="C81" s="361"/>
      <c r="D81" s="362"/>
      <c r="E81" s="67"/>
      <c r="F81" s="42"/>
      <c r="G81" s="43"/>
      <c r="H81" s="44"/>
      <c r="I81" s="25"/>
    </row>
    <row r="82" spans="1:9">
      <c r="A82" s="33"/>
      <c r="B82" s="364"/>
      <c r="C82" s="361"/>
      <c r="D82" s="362"/>
      <c r="E82" s="67"/>
      <c r="F82" s="42"/>
      <c r="G82" s="43"/>
      <c r="H82" s="44"/>
      <c r="I82" s="25"/>
    </row>
    <row r="83" spans="1:9">
      <c r="A83" s="33"/>
      <c r="B83" s="364"/>
      <c r="C83" s="361"/>
      <c r="D83" s="362"/>
      <c r="E83" s="58"/>
      <c r="F83" s="45"/>
      <c r="G83" s="46"/>
      <c r="H83" s="47"/>
      <c r="I83" s="25"/>
    </row>
    <row r="84" spans="1:9">
      <c r="A84" s="33"/>
      <c r="B84" s="364"/>
      <c r="C84" s="361"/>
      <c r="D84" s="362"/>
      <c r="E84" s="58"/>
      <c r="F84" s="45"/>
      <c r="G84" s="46"/>
      <c r="H84" s="47"/>
      <c r="I84" s="25"/>
    </row>
    <row r="85" spans="1:9">
      <c r="A85" s="33"/>
      <c r="B85" s="364"/>
      <c r="C85" s="361"/>
      <c r="D85" s="362"/>
      <c r="E85" s="67"/>
      <c r="F85" s="42"/>
      <c r="G85" s="43"/>
      <c r="H85" s="44"/>
      <c r="I85" s="25"/>
    </row>
    <row r="86" spans="1:9">
      <c r="A86" s="33"/>
      <c r="B86" s="364"/>
      <c r="C86" s="361"/>
      <c r="D86" s="362"/>
      <c r="E86" s="58"/>
      <c r="F86" s="45"/>
      <c r="G86" s="46"/>
      <c r="H86" s="47"/>
      <c r="I86" s="25"/>
    </row>
    <row r="87" spans="1:9">
      <c r="A87" s="33"/>
      <c r="B87" s="360"/>
      <c r="C87" s="361"/>
      <c r="D87" s="362"/>
      <c r="E87" s="30"/>
      <c r="F87" s="29"/>
      <c r="G87" s="27"/>
      <c r="H87" s="28"/>
      <c r="I87" s="25"/>
    </row>
    <row r="88" spans="1:9">
      <c r="A88" s="33"/>
      <c r="B88" s="364"/>
      <c r="C88" s="361"/>
      <c r="D88" s="362"/>
      <c r="E88" s="83"/>
      <c r="F88" s="84"/>
      <c r="G88" s="85"/>
      <c r="H88" s="86"/>
      <c r="I88" s="25"/>
    </row>
    <row r="89" spans="1:9">
      <c r="A89" s="33"/>
      <c r="B89" s="382"/>
      <c r="C89" s="349"/>
      <c r="D89" s="350"/>
      <c r="E89" s="83"/>
      <c r="F89" s="84"/>
      <c r="G89" s="85"/>
      <c r="H89" s="86"/>
      <c r="I89" s="25"/>
    </row>
    <row r="90" spans="1:9">
      <c r="A90" s="33"/>
      <c r="B90" s="363"/>
      <c r="C90" s="361"/>
      <c r="D90" s="362"/>
      <c r="E90" s="76"/>
      <c r="F90" s="50"/>
      <c r="G90" s="77"/>
      <c r="H90" s="78"/>
      <c r="I90" s="26"/>
    </row>
    <row r="91" spans="1:9">
      <c r="A91" s="32"/>
      <c r="B91" s="363"/>
      <c r="C91" s="361"/>
      <c r="D91" s="362"/>
      <c r="E91" s="79"/>
      <c r="F91" s="80"/>
      <c r="G91" s="81"/>
      <c r="H91" s="82"/>
      <c r="I91" s="25"/>
    </row>
    <row r="92" spans="1:9">
      <c r="A92" s="36"/>
      <c r="B92" s="366"/>
      <c r="C92" s="361"/>
      <c r="D92" s="362"/>
      <c r="E92" s="72"/>
      <c r="F92" s="73"/>
      <c r="G92" s="74"/>
      <c r="H92" s="75"/>
      <c r="I92" s="25"/>
    </row>
    <row r="93" spans="1:9">
      <c r="A93" s="33"/>
      <c r="B93" s="364"/>
      <c r="C93" s="361"/>
      <c r="D93" s="362"/>
      <c r="E93" s="58"/>
      <c r="F93" s="45"/>
      <c r="G93" s="46"/>
      <c r="H93" s="47"/>
      <c r="I93" s="25"/>
    </row>
    <row r="94" spans="1:9">
      <c r="A94" s="33"/>
      <c r="B94" s="364"/>
      <c r="C94" s="361"/>
      <c r="D94" s="362"/>
      <c r="E94" s="67"/>
      <c r="F94" s="42"/>
      <c r="G94" s="43"/>
      <c r="H94" s="44"/>
      <c r="I94" s="25"/>
    </row>
    <row r="95" spans="1:9">
      <c r="A95" s="33"/>
      <c r="B95" s="360"/>
      <c r="C95" s="361"/>
      <c r="D95" s="362"/>
      <c r="E95" s="30"/>
      <c r="F95" s="29"/>
      <c r="G95" s="27"/>
      <c r="H95" s="28"/>
      <c r="I95" s="25"/>
    </row>
    <row r="96" spans="1:9">
      <c r="A96" s="32"/>
      <c r="B96" s="363"/>
      <c r="C96" s="361"/>
      <c r="D96" s="362"/>
      <c r="E96" s="76"/>
      <c r="F96" s="50"/>
      <c r="G96" s="77"/>
      <c r="H96" s="78"/>
      <c r="I96" s="26"/>
    </row>
    <row r="97" spans="1:9">
      <c r="A97" s="32"/>
      <c r="B97" s="363"/>
      <c r="C97" s="361"/>
      <c r="D97" s="362"/>
      <c r="E97" s="54"/>
      <c r="F97" s="55"/>
      <c r="G97" s="56"/>
      <c r="H97" s="57"/>
      <c r="I97" s="25"/>
    </row>
    <row r="98" spans="1:9">
      <c r="A98" s="36"/>
      <c r="B98" s="366"/>
      <c r="C98" s="361"/>
      <c r="D98" s="362"/>
      <c r="E98" s="72"/>
      <c r="F98" s="73"/>
      <c r="G98" s="74"/>
      <c r="H98" s="75"/>
      <c r="I98" s="25"/>
    </row>
    <row r="99" spans="1:9">
      <c r="A99" s="33"/>
      <c r="B99" s="360"/>
      <c r="C99" s="361"/>
      <c r="D99" s="362"/>
      <c r="E99" s="30"/>
      <c r="F99" s="29"/>
      <c r="G99" s="27"/>
      <c r="H99" s="28"/>
      <c r="I99" s="25"/>
    </row>
    <row r="100" spans="1:9">
      <c r="A100" s="33"/>
      <c r="B100" s="360"/>
      <c r="C100" s="361"/>
      <c r="D100" s="362"/>
      <c r="E100" s="58"/>
      <c r="F100" s="45"/>
      <c r="G100" s="46"/>
      <c r="H100" s="47"/>
      <c r="I100" s="25"/>
    </row>
    <row r="101" spans="1:9">
      <c r="A101" s="33"/>
      <c r="B101" s="360"/>
      <c r="C101" s="361"/>
      <c r="D101" s="362"/>
      <c r="E101" s="58"/>
      <c r="F101" s="45"/>
      <c r="G101" s="46"/>
      <c r="H101" s="47"/>
      <c r="I101" s="25"/>
    </row>
    <row r="102" spans="1:9">
      <c r="A102" s="33"/>
      <c r="B102" s="348"/>
      <c r="C102" s="349"/>
      <c r="D102" s="350"/>
      <c r="E102" s="58"/>
      <c r="F102" s="45"/>
      <c r="G102" s="46"/>
      <c r="H102" s="47"/>
      <c r="I102" s="25"/>
    </row>
    <row r="103" spans="1:9">
      <c r="A103" s="32"/>
      <c r="B103" s="363"/>
      <c r="C103" s="361"/>
      <c r="D103" s="362"/>
      <c r="E103" s="76"/>
      <c r="F103" s="50"/>
      <c r="G103" s="77"/>
      <c r="H103" s="78"/>
      <c r="I103" s="26"/>
    </row>
    <row r="104" spans="1:9">
      <c r="A104" s="32"/>
      <c r="B104" s="363"/>
      <c r="C104" s="361"/>
      <c r="D104" s="362"/>
      <c r="E104" s="79"/>
      <c r="F104" s="80"/>
      <c r="G104" s="81"/>
      <c r="H104" s="82"/>
      <c r="I104" s="25"/>
    </row>
    <row r="105" spans="1:9">
      <c r="A105" s="36"/>
      <c r="B105" s="384"/>
      <c r="C105" s="361"/>
      <c r="D105" s="362"/>
      <c r="E105" s="79"/>
      <c r="F105" s="80"/>
      <c r="G105" s="81"/>
      <c r="H105" s="82"/>
      <c r="I105" s="25"/>
    </row>
    <row r="106" spans="1:9">
      <c r="A106" s="33"/>
      <c r="B106" s="383"/>
      <c r="C106" s="361"/>
      <c r="D106" s="362"/>
      <c r="E106" s="30"/>
      <c r="F106" s="29"/>
      <c r="G106" s="27"/>
      <c r="H106" s="28"/>
      <c r="I106" s="25"/>
    </row>
    <row r="107" spans="1:9">
      <c r="A107" s="33"/>
      <c r="B107" s="383"/>
      <c r="C107" s="361"/>
      <c r="D107" s="362"/>
      <c r="E107" s="30"/>
      <c r="F107" s="29"/>
      <c r="G107" s="27"/>
      <c r="H107" s="28"/>
      <c r="I107" s="25"/>
    </row>
    <row r="108" spans="1:9">
      <c r="A108" s="33"/>
      <c r="B108" s="383"/>
      <c r="C108" s="361"/>
      <c r="D108" s="362"/>
      <c r="E108" s="30"/>
      <c r="F108" s="29"/>
      <c r="G108" s="27"/>
      <c r="H108" s="28"/>
      <c r="I108" s="25"/>
    </row>
    <row r="109" spans="1:9">
      <c r="A109" s="33"/>
      <c r="B109" s="383"/>
      <c r="C109" s="361"/>
      <c r="D109" s="362"/>
      <c r="E109" s="30"/>
      <c r="F109" s="29"/>
      <c r="G109" s="27"/>
      <c r="H109" s="28"/>
      <c r="I109" s="25"/>
    </row>
    <row r="110" spans="1:9">
      <c r="A110" s="33"/>
      <c r="B110" s="383"/>
      <c r="C110" s="361"/>
      <c r="D110" s="362"/>
      <c r="E110" s="30"/>
      <c r="F110" s="29"/>
      <c r="G110" s="27"/>
      <c r="H110" s="28"/>
      <c r="I110" s="25"/>
    </row>
    <row r="111" spans="1:9">
      <c r="A111" s="33"/>
      <c r="B111" s="383"/>
      <c r="C111" s="361"/>
      <c r="D111" s="362"/>
      <c r="E111" s="30"/>
      <c r="F111" s="29"/>
      <c r="G111" s="27"/>
      <c r="H111" s="28"/>
      <c r="I111" s="25"/>
    </row>
    <row r="112" spans="1:9">
      <c r="A112" s="33"/>
      <c r="B112" s="383"/>
      <c r="C112" s="361"/>
      <c r="D112" s="362"/>
      <c r="E112" s="30"/>
      <c r="F112" s="29"/>
      <c r="G112" s="27"/>
      <c r="H112" s="28"/>
      <c r="I112" s="25"/>
    </row>
    <row r="113" spans="1:9">
      <c r="A113" s="33"/>
      <c r="B113" s="383"/>
      <c r="C113" s="361"/>
      <c r="D113" s="362"/>
      <c r="E113" s="30"/>
      <c r="F113" s="29"/>
      <c r="G113" s="27"/>
      <c r="H113" s="28"/>
      <c r="I113" s="25"/>
    </row>
    <row r="114" spans="1:9">
      <c r="A114" s="33"/>
      <c r="B114" s="383"/>
      <c r="C114" s="361"/>
      <c r="D114" s="362"/>
      <c r="E114" s="30"/>
      <c r="F114" s="29"/>
      <c r="G114" s="27"/>
      <c r="H114" s="28"/>
      <c r="I114" s="25"/>
    </row>
    <row r="115" spans="1:9">
      <c r="A115" s="33"/>
      <c r="B115" s="383"/>
      <c r="C115" s="361"/>
      <c r="D115" s="362"/>
      <c r="E115" s="30"/>
      <c r="F115" s="29"/>
      <c r="G115" s="27"/>
      <c r="H115" s="28"/>
      <c r="I115" s="25"/>
    </row>
    <row r="116" spans="1:9">
      <c r="A116" s="33"/>
      <c r="B116" s="383"/>
      <c r="C116" s="361"/>
      <c r="D116" s="362"/>
      <c r="E116" s="30"/>
      <c r="F116" s="29"/>
      <c r="G116" s="27"/>
      <c r="H116" s="28"/>
      <c r="I116" s="25"/>
    </row>
    <row r="117" spans="1:9">
      <c r="A117" s="33"/>
      <c r="B117" s="383"/>
      <c r="C117" s="361"/>
      <c r="D117" s="362"/>
      <c r="E117" s="30"/>
      <c r="F117" s="29"/>
      <c r="G117" s="27"/>
      <c r="H117" s="28"/>
      <c r="I117" s="25"/>
    </row>
    <row r="118" spans="1:9">
      <c r="A118" s="33"/>
      <c r="B118" s="383"/>
      <c r="C118" s="361"/>
      <c r="D118" s="362"/>
      <c r="E118" s="30"/>
      <c r="F118" s="29"/>
      <c r="G118" s="27"/>
      <c r="H118" s="28"/>
      <c r="I118" s="25"/>
    </row>
    <row r="119" spans="1:9">
      <c r="A119" s="33"/>
      <c r="B119" s="383"/>
      <c r="C119" s="361"/>
      <c r="D119" s="362"/>
      <c r="E119" s="30"/>
      <c r="F119" s="29"/>
      <c r="G119" s="27"/>
      <c r="H119" s="28"/>
      <c r="I119" s="25"/>
    </row>
    <row r="120" spans="1:9">
      <c r="A120" s="33"/>
      <c r="B120" s="383"/>
      <c r="C120" s="361"/>
      <c r="D120" s="362"/>
      <c r="E120" s="30"/>
      <c r="F120" s="29"/>
      <c r="G120" s="27"/>
      <c r="H120" s="28"/>
      <c r="I120" s="25"/>
    </row>
    <row r="121" spans="1:9">
      <c r="A121" s="33"/>
      <c r="B121" s="383"/>
      <c r="C121" s="361"/>
      <c r="D121" s="362"/>
      <c r="E121" s="30"/>
      <c r="F121" s="29"/>
      <c r="G121" s="27"/>
      <c r="H121" s="28"/>
      <c r="I121" s="25"/>
    </row>
    <row r="122" spans="1:9">
      <c r="A122" s="33"/>
      <c r="B122" s="383"/>
      <c r="C122" s="361"/>
      <c r="D122" s="362"/>
      <c r="E122" s="30"/>
      <c r="F122" s="29"/>
      <c r="G122" s="27"/>
      <c r="H122" s="28"/>
      <c r="I122" s="25"/>
    </row>
    <row r="123" spans="1:9">
      <c r="A123" s="33"/>
      <c r="B123" s="383"/>
      <c r="C123" s="361"/>
      <c r="D123" s="362"/>
      <c r="E123" s="30"/>
      <c r="F123" s="29"/>
      <c r="G123" s="27"/>
      <c r="H123" s="28"/>
      <c r="I123" s="25"/>
    </row>
    <row r="124" spans="1:9">
      <c r="A124" s="33"/>
      <c r="B124" s="380"/>
      <c r="C124" s="361"/>
      <c r="D124" s="362"/>
      <c r="E124" s="30"/>
      <c r="F124" s="29"/>
      <c r="G124" s="27"/>
      <c r="H124" s="28"/>
      <c r="I124" s="25"/>
    </row>
    <row r="125" spans="1:9">
      <c r="A125" s="33"/>
      <c r="B125" s="383"/>
      <c r="C125" s="361"/>
      <c r="D125" s="362"/>
      <c r="E125" s="30"/>
      <c r="F125" s="29"/>
      <c r="G125" s="27"/>
      <c r="H125" s="28"/>
      <c r="I125" s="25"/>
    </row>
    <row r="126" spans="1:9">
      <c r="A126" s="33"/>
      <c r="B126" s="383"/>
      <c r="C126" s="361"/>
      <c r="D126" s="362"/>
      <c r="E126" s="30"/>
      <c r="F126" s="29"/>
      <c r="G126" s="27"/>
      <c r="H126" s="28"/>
      <c r="I126" s="25"/>
    </row>
    <row r="127" spans="1:9">
      <c r="A127" s="33"/>
      <c r="B127" s="380"/>
      <c r="C127" s="361"/>
      <c r="D127" s="362"/>
      <c r="E127" s="30"/>
      <c r="F127" s="29"/>
      <c r="G127" s="27"/>
      <c r="H127" s="28"/>
      <c r="I127" s="25"/>
    </row>
    <row r="128" spans="1:9">
      <c r="A128" s="33"/>
      <c r="B128" s="385"/>
      <c r="C128" s="349"/>
      <c r="D128" s="350"/>
      <c r="E128" s="30"/>
      <c r="F128" s="29"/>
      <c r="G128" s="27"/>
      <c r="H128" s="28"/>
      <c r="I128" s="25"/>
    </row>
    <row r="129" spans="1:9">
      <c r="A129" s="32"/>
      <c r="B129" s="363"/>
      <c r="C129" s="361"/>
      <c r="D129" s="362"/>
      <c r="E129" s="76"/>
      <c r="F129" s="50"/>
      <c r="G129" s="77"/>
      <c r="H129" s="78"/>
      <c r="I129" s="26"/>
    </row>
    <row r="130" spans="1:9">
      <c r="A130" s="32"/>
      <c r="B130" s="363"/>
      <c r="C130" s="361"/>
      <c r="D130" s="362"/>
      <c r="E130" s="79"/>
      <c r="F130" s="80"/>
      <c r="G130" s="81"/>
      <c r="H130" s="82"/>
      <c r="I130" s="26"/>
    </row>
    <row r="131" spans="1:9">
      <c r="A131" s="36"/>
      <c r="B131" s="384"/>
      <c r="C131" s="361"/>
      <c r="D131" s="362"/>
      <c r="E131" s="79"/>
      <c r="F131" s="80"/>
      <c r="G131" s="81"/>
      <c r="H131" s="82"/>
      <c r="I131" s="25"/>
    </row>
    <row r="132" spans="1:9">
      <c r="A132" s="33"/>
      <c r="B132" s="380"/>
      <c r="C132" s="361"/>
      <c r="D132" s="362"/>
      <c r="E132" s="30"/>
      <c r="F132" s="29"/>
      <c r="G132" s="27"/>
      <c r="H132" s="28"/>
      <c r="I132" s="25"/>
    </row>
    <row r="133" spans="1:9">
      <c r="A133" s="33"/>
      <c r="B133" s="380"/>
      <c r="C133" s="361"/>
      <c r="D133" s="362"/>
      <c r="E133" s="30"/>
      <c r="F133" s="29"/>
      <c r="G133" s="27"/>
      <c r="H133" s="28"/>
      <c r="I133" s="25"/>
    </row>
    <row r="134" spans="1:9">
      <c r="A134" s="33"/>
      <c r="B134" s="380"/>
      <c r="C134" s="361"/>
      <c r="D134" s="362"/>
      <c r="E134" s="30"/>
      <c r="F134" s="29"/>
      <c r="G134" s="27"/>
      <c r="H134" s="28"/>
      <c r="I134" s="25"/>
    </row>
    <row r="135" spans="1:9">
      <c r="A135" s="33"/>
      <c r="B135" s="380"/>
      <c r="C135" s="361"/>
      <c r="D135" s="362"/>
      <c r="E135" s="30"/>
      <c r="F135" s="29"/>
      <c r="G135" s="27"/>
      <c r="H135" s="28"/>
      <c r="I135" s="25"/>
    </row>
    <row r="136" spans="1:9" ht="15.75" thickBot="1">
      <c r="A136" s="33"/>
      <c r="B136" s="380"/>
      <c r="C136" s="361"/>
      <c r="D136" s="362"/>
      <c r="E136" s="30"/>
      <c r="F136" s="29"/>
      <c r="G136" s="27"/>
      <c r="H136" s="28"/>
      <c r="I136" s="25"/>
    </row>
    <row r="137" spans="1:9">
      <c r="A137" s="337"/>
      <c r="B137" s="337"/>
      <c r="C137" s="12"/>
      <c r="D137" s="12"/>
      <c r="E137" s="338"/>
      <c r="F137" s="339"/>
      <c r="G137" s="339"/>
      <c r="H137" s="339"/>
      <c r="I137" s="340"/>
    </row>
    <row r="138" spans="1:9" ht="15.75" thickBot="1">
      <c r="A138" s="344" t="s">
        <v>11</v>
      </c>
      <c r="B138" s="345"/>
      <c r="C138" s="345"/>
      <c r="D138" s="19"/>
      <c r="E138" s="341"/>
      <c r="F138" s="342"/>
      <c r="G138" s="342"/>
      <c r="H138" s="342"/>
      <c r="I138" s="343"/>
    </row>
    <row r="139" spans="1:9">
      <c r="A139" s="15"/>
      <c r="B139" s="12"/>
      <c r="C139" s="335" t="s">
        <v>23</v>
      </c>
      <c r="D139" s="336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Original Bid</vt:lpstr>
      <vt:lpstr>Final Bid </vt:lpstr>
      <vt:lpstr>Reconciled Qty with Contr's amt</vt:lpstr>
      <vt:lpstr>'Final Bid '!Print_Area</vt:lpstr>
      <vt:lpstr>'Original Bid'!Print_Area</vt:lpstr>
      <vt:lpstr>'Final Bid '!Print_Titles</vt:lpstr>
      <vt:lpstr>'Original Bid'!Print_Titles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2024-02-13T08:29:26Z</cp:lastPrinted>
  <dcterms:created xsi:type="dcterms:W3CDTF">2013-04-08T01:32:43Z</dcterms:created>
  <dcterms:modified xsi:type="dcterms:W3CDTF">2024-02-13T08:31:27Z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