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agdfs0001\Shares\Engineering\10. Projects\PROJECT OFFICE DOCUMENTS\2021\02 Coffee Team\03 CAPEX 2021\SIR System Upgrade\Phase 2\17 BidDocs\4 AbsOfBid\E45\"/>
    </mc:Choice>
  </mc:AlternateContent>
  <xr:revisionPtr revIDLastSave="0" documentId="13_ncr:1_{A59B7A7F-2543-4D65-96C3-7D6C7C22C028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Cost Summary" sheetId="12" r:id="rId1"/>
    <sheet name="Original bid" sheetId="11" r:id="rId2"/>
    <sheet name="Final bid " sheetId="13" r:id="rId3"/>
    <sheet name="Reconciled Qty with Contr's amt" sheetId="5" state="hidden" r:id="rId4"/>
  </sheets>
  <definedNames>
    <definedName name="_xlnm.Print_Area" localSheetId="2">'Final bid '!$A$1:$AC$214</definedName>
    <definedName name="_xlnm.Print_Area" localSheetId="1">'Original bid'!$A$1:$AC$216</definedName>
    <definedName name="_xlnm.Print_Titles" localSheetId="2">'Final bid '!$11:$12</definedName>
    <definedName name="_xlnm.Print_Titles" localSheetId="1">'Original bid'!$12:$13</definedName>
    <definedName name="_xlnm.Print_Titles" localSheetId="3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4" i="11" l="1"/>
  <c r="N206" i="11" s="1"/>
  <c r="N196" i="11"/>
  <c r="I148" i="13"/>
  <c r="I167" i="13"/>
  <c r="I175" i="13"/>
  <c r="AC207" i="13"/>
  <c r="AC206" i="11" l="1"/>
  <c r="E9" i="12"/>
  <c r="K19" i="12"/>
  <c r="K15" i="12"/>
  <c r="K11" i="12"/>
  <c r="K9" i="12"/>
  <c r="K7" i="12"/>
  <c r="K5" i="12"/>
  <c r="H19" i="12"/>
  <c r="H15" i="12"/>
  <c r="E11" i="12"/>
  <c r="H11" i="12"/>
  <c r="H9" i="12"/>
  <c r="H7" i="12"/>
  <c r="H5" i="12"/>
  <c r="N207" i="13" l="1"/>
  <c r="G17" i="12"/>
  <c r="E19" i="12"/>
  <c r="E15" i="12"/>
  <c r="E7" i="12"/>
  <c r="E5" i="12"/>
  <c r="D17" i="12"/>
  <c r="D21" i="12"/>
  <c r="I147" i="13" l="1"/>
  <c r="I146" i="13"/>
  <c r="I145" i="13"/>
  <c r="I144" i="13"/>
  <c r="I143" i="13"/>
  <c r="I111" i="13"/>
  <c r="I110" i="13"/>
  <c r="N147" i="13"/>
  <c r="N143" i="13"/>
  <c r="N111" i="13"/>
  <c r="N110" i="13"/>
  <c r="S146" i="13"/>
  <c r="S145" i="13"/>
  <c r="S144" i="13"/>
  <c r="S143" i="13"/>
  <c r="S110" i="13"/>
  <c r="O194" i="13" l="1"/>
  <c r="J194" i="13"/>
  <c r="E194" i="13"/>
  <c r="S193" i="13"/>
  <c r="N193" i="13"/>
  <c r="I193" i="13"/>
  <c r="S192" i="13"/>
  <c r="N192" i="13"/>
  <c r="I192" i="13"/>
  <c r="S191" i="13"/>
  <c r="N191" i="13"/>
  <c r="I191" i="13"/>
  <c r="S190" i="13"/>
  <c r="N190" i="13"/>
  <c r="I190" i="13"/>
  <c r="S189" i="13"/>
  <c r="N189" i="13"/>
  <c r="I189" i="13"/>
  <c r="O186" i="13"/>
  <c r="J186" i="13"/>
  <c r="E186" i="13"/>
  <c r="S185" i="13"/>
  <c r="S184" i="13"/>
  <c r="N184" i="13"/>
  <c r="I184" i="13"/>
  <c r="S183" i="13"/>
  <c r="N183" i="13"/>
  <c r="I183" i="13"/>
  <c r="S182" i="13"/>
  <c r="N182" i="13"/>
  <c r="I182" i="13"/>
  <c r="S181" i="13"/>
  <c r="N181" i="13"/>
  <c r="I181" i="13"/>
  <c r="S180" i="13"/>
  <c r="N180" i="13"/>
  <c r="I180" i="13"/>
  <c r="S179" i="13"/>
  <c r="N179" i="13"/>
  <c r="I179" i="13"/>
  <c r="S178" i="13"/>
  <c r="N178" i="13"/>
  <c r="I178" i="13"/>
  <c r="O175" i="13"/>
  <c r="J175" i="13"/>
  <c r="E175" i="13"/>
  <c r="S174" i="13"/>
  <c r="N174" i="13"/>
  <c r="I174" i="13"/>
  <c r="S173" i="13"/>
  <c r="N173" i="13"/>
  <c r="I173" i="13"/>
  <c r="S172" i="13"/>
  <c r="N172" i="13"/>
  <c r="I172" i="13"/>
  <c r="S171" i="13"/>
  <c r="N171" i="13"/>
  <c r="I171" i="13"/>
  <c r="S170" i="13"/>
  <c r="N170" i="13"/>
  <c r="I170" i="13"/>
  <c r="S169" i="13"/>
  <c r="N169" i="13"/>
  <c r="I169" i="13"/>
  <c r="S166" i="13"/>
  <c r="N166" i="13"/>
  <c r="I166" i="13"/>
  <c r="S165" i="13"/>
  <c r="N165" i="13"/>
  <c r="I165" i="13"/>
  <c r="S164" i="13"/>
  <c r="N164" i="13"/>
  <c r="I164" i="13"/>
  <c r="S163" i="13"/>
  <c r="N163" i="13"/>
  <c r="I163" i="13"/>
  <c r="S162" i="13"/>
  <c r="N162" i="13"/>
  <c r="I162" i="13"/>
  <c r="S161" i="13"/>
  <c r="N161" i="13"/>
  <c r="I161" i="13"/>
  <c r="S160" i="13"/>
  <c r="N160" i="13"/>
  <c r="I160" i="13"/>
  <c r="S159" i="13"/>
  <c r="N159" i="13"/>
  <c r="I159" i="13"/>
  <c r="S158" i="13"/>
  <c r="N158" i="13"/>
  <c r="I158" i="13"/>
  <c r="S157" i="13"/>
  <c r="N157" i="13"/>
  <c r="I157" i="13"/>
  <c r="S156" i="13"/>
  <c r="N156" i="13"/>
  <c r="I156" i="13"/>
  <c r="S155" i="13"/>
  <c r="N155" i="13"/>
  <c r="I155" i="13"/>
  <c r="S154" i="13"/>
  <c r="N154" i="13"/>
  <c r="I154" i="13"/>
  <c r="S153" i="13"/>
  <c r="N153" i="13"/>
  <c r="I153" i="13"/>
  <c r="S152" i="13"/>
  <c r="N152" i="13"/>
  <c r="I152" i="13"/>
  <c r="S151" i="13"/>
  <c r="N151" i="13"/>
  <c r="I151" i="13"/>
  <c r="S150" i="13"/>
  <c r="N150" i="13"/>
  <c r="I150" i="13"/>
  <c r="S142" i="13"/>
  <c r="N142" i="13"/>
  <c r="I142" i="13"/>
  <c r="S141" i="13"/>
  <c r="N141" i="13"/>
  <c r="I141" i="13"/>
  <c r="S140" i="13"/>
  <c r="N140" i="13"/>
  <c r="I140" i="13"/>
  <c r="S139" i="13"/>
  <c r="N139" i="13"/>
  <c r="I139" i="13"/>
  <c r="S138" i="13"/>
  <c r="N138" i="13"/>
  <c r="I138" i="13"/>
  <c r="S137" i="13"/>
  <c r="N137" i="13"/>
  <c r="I137" i="13"/>
  <c r="S136" i="13"/>
  <c r="N136" i="13"/>
  <c r="I136" i="13"/>
  <c r="S135" i="13"/>
  <c r="N135" i="13"/>
  <c r="I135" i="13"/>
  <c r="S134" i="13"/>
  <c r="N134" i="13"/>
  <c r="I134" i="13"/>
  <c r="S133" i="13"/>
  <c r="N133" i="13"/>
  <c r="I133" i="13"/>
  <c r="S132" i="13"/>
  <c r="N132" i="13"/>
  <c r="I132" i="13"/>
  <c r="S131" i="13"/>
  <c r="N131" i="13"/>
  <c r="I131" i="13"/>
  <c r="S130" i="13"/>
  <c r="N130" i="13"/>
  <c r="I130" i="13"/>
  <c r="S129" i="13"/>
  <c r="N129" i="13"/>
  <c r="I129" i="13"/>
  <c r="S128" i="13"/>
  <c r="N128" i="13"/>
  <c r="I128" i="13"/>
  <c r="S127" i="13"/>
  <c r="N127" i="13"/>
  <c r="I127" i="13"/>
  <c r="S126" i="13"/>
  <c r="N126" i="13"/>
  <c r="I126" i="13"/>
  <c r="S125" i="13"/>
  <c r="N125" i="13"/>
  <c r="I125" i="13"/>
  <c r="S124" i="13"/>
  <c r="N124" i="13"/>
  <c r="I124" i="13"/>
  <c r="S123" i="13"/>
  <c r="N123" i="13"/>
  <c r="I123" i="13"/>
  <c r="S122" i="13"/>
  <c r="N122" i="13"/>
  <c r="I122" i="13"/>
  <c r="S121" i="13"/>
  <c r="N121" i="13"/>
  <c r="I121" i="13"/>
  <c r="S120" i="13"/>
  <c r="N120" i="13"/>
  <c r="I120" i="13"/>
  <c r="S119" i="13"/>
  <c r="N119" i="13"/>
  <c r="I119" i="13"/>
  <c r="S109" i="13"/>
  <c r="N109" i="13"/>
  <c r="S108" i="13"/>
  <c r="N108" i="13"/>
  <c r="S107" i="13"/>
  <c r="N107" i="13"/>
  <c r="S106" i="13"/>
  <c r="N106" i="13"/>
  <c r="S105" i="13"/>
  <c r="N105" i="13"/>
  <c r="S104" i="13"/>
  <c r="N104" i="13"/>
  <c r="S103" i="13"/>
  <c r="N103" i="13"/>
  <c r="S102" i="13"/>
  <c r="N102" i="13"/>
  <c r="I102" i="13"/>
  <c r="S101" i="13"/>
  <c r="N101" i="13"/>
  <c r="I101" i="13"/>
  <c r="S100" i="13"/>
  <c r="N100" i="13"/>
  <c r="I100" i="13"/>
  <c r="S99" i="13"/>
  <c r="N99" i="13"/>
  <c r="I99" i="13"/>
  <c r="S98" i="13"/>
  <c r="N98" i="13"/>
  <c r="I98" i="13"/>
  <c r="S97" i="13"/>
  <c r="N97" i="13"/>
  <c r="I97" i="13"/>
  <c r="S96" i="13"/>
  <c r="N96" i="13"/>
  <c r="I96" i="13"/>
  <c r="S95" i="13"/>
  <c r="N95" i="13"/>
  <c r="I95" i="13"/>
  <c r="S94" i="13"/>
  <c r="N94" i="13"/>
  <c r="I94" i="13"/>
  <c r="S93" i="13"/>
  <c r="N93" i="13"/>
  <c r="I93" i="13"/>
  <c r="S92" i="13"/>
  <c r="N92" i="13"/>
  <c r="I92" i="13"/>
  <c r="S91" i="13"/>
  <c r="N91" i="13"/>
  <c r="I91" i="13"/>
  <c r="S90" i="13"/>
  <c r="S89" i="13"/>
  <c r="N89" i="13"/>
  <c r="I89" i="13"/>
  <c r="S88" i="13"/>
  <c r="N88" i="13"/>
  <c r="I88" i="13"/>
  <c r="S87" i="13"/>
  <c r="N87" i="13"/>
  <c r="I87" i="13"/>
  <c r="S86" i="13"/>
  <c r="N86" i="13"/>
  <c r="I86" i="13"/>
  <c r="S85" i="13"/>
  <c r="N85" i="13"/>
  <c r="I85" i="13"/>
  <c r="S84" i="13"/>
  <c r="N84" i="13"/>
  <c r="I84" i="13"/>
  <c r="S83" i="13"/>
  <c r="N83" i="13"/>
  <c r="I83" i="13"/>
  <c r="S82" i="13"/>
  <c r="N82" i="13"/>
  <c r="I82" i="13"/>
  <c r="S81" i="13"/>
  <c r="N81" i="13"/>
  <c r="I81" i="13"/>
  <c r="S80" i="13"/>
  <c r="N80" i="13"/>
  <c r="I80" i="13"/>
  <c r="S79" i="13"/>
  <c r="N79" i="13"/>
  <c r="I79" i="13"/>
  <c r="S78" i="13"/>
  <c r="N78" i="13"/>
  <c r="I78" i="13"/>
  <c r="S77" i="13"/>
  <c r="N77" i="13"/>
  <c r="I77" i="13"/>
  <c r="S76" i="13"/>
  <c r="N76" i="13"/>
  <c r="I76" i="13"/>
  <c r="S75" i="13"/>
  <c r="N75" i="13"/>
  <c r="I75" i="13"/>
  <c r="S74" i="13"/>
  <c r="N74" i="13"/>
  <c r="I74" i="13"/>
  <c r="S73" i="13"/>
  <c r="N73" i="13"/>
  <c r="I73" i="13"/>
  <c r="S72" i="13"/>
  <c r="N72" i="13"/>
  <c r="I72" i="13"/>
  <c r="S71" i="13"/>
  <c r="N71" i="13"/>
  <c r="I71" i="13"/>
  <c r="S70" i="13"/>
  <c r="N70" i="13"/>
  <c r="I70" i="13"/>
  <c r="S64" i="13"/>
  <c r="N64" i="13"/>
  <c r="I64" i="13"/>
  <c r="S63" i="13"/>
  <c r="N63" i="13"/>
  <c r="I63" i="13"/>
  <c r="S62" i="13"/>
  <c r="N62" i="13"/>
  <c r="I62" i="13"/>
  <c r="S61" i="13"/>
  <c r="N61" i="13"/>
  <c r="I61" i="13"/>
  <c r="S60" i="13"/>
  <c r="N60" i="13"/>
  <c r="I60" i="13"/>
  <c r="S59" i="13"/>
  <c r="N59" i="13"/>
  <c r="I59" i="13"/>
  <c r="S58" i="13"/>
  <c r="N58" i="13"/>
  <c r="I58" i="13"/>
  <c r="S57" i="13"/>
  <c r="N57" i="13"/>
  <c r="I57" i="13"/>
  <c r="S56" i="13"/>
  <c r="N56" i="13"/>
  <c r="I56" i="13"/>
  <c r="S54" i="13"/>
  <c r="N54" i="13"/>
  <c r="I54" i="13"/>
  <c r="S53" i="13"/>
  <c r="N53" i="13"/>
  <c r="I53" i="13"/>
  <c r="S52" i="13"/>
  <c r="N52" i="13"/>
  <c r="I52" i="13"/>
  <c r="S51" i="13"/>
  <c r="N51" i="13"/>
  <c r="I51" i="13"/>
  <c r="S50" i="13"/>
  <c r="N50" i="13"/>
  <c r="I50" i="13"/>
  <c r="S49" i="13"/>
  <c r="N49" i="13"/>
  <c r="I49" i="13"/>
  <c r="S48" i="13"/>
  <c r="N48" i="13"/>
  <c r="I48" i="13"/>
  <c r="S47" i="13"/>
  <c r="N47" i="13"/>
  <c r="I47" i="13"/>
  <c r="S46" i="13"/>
  <c r="N46" i="13"/>
  <c r="I46" i="13"/>
  <c r="S45" i="13"/>
  <c r="N45" i="13"/>
  <c r="I45" i="13"/>
  <c r="S41" i="13"/>
  <c r="N41" i="13"/>
  <c r="I41" i="13"/>
  <c r="S40" i="13"/>
  <c r="N40" i="13"/>
  <c r="I40" i="13"/>
  <c r="S39" i="13"/>
  <c r="N39" i="13"/>
  <c r="I39" i="13"/>
  <c r="S38" i="13"/>
  <c r="N38" i="13"/>
  <c r="I38" i="13"/>
  <c r="S37" i="13"/>
  <c r="N37" i="13"/>
  <c r="I37" i="13"/>
  <c r="S36" i="13"/>
  <c r="N36" i="13"/>
  <c r="I36" i="13"/>
  <c r="S35" i="13"/>
  <c r="N35" i="13"/>
  <c r="I35" i="13"/>
  <c r="S34" i="13"/>
  <c r="N34" i="13"/>
  <c r="I34" i="13"/>
  <c r="S33" i="13"/>
  <c r="N33" i="13"/>
  <c r="I33" i="13"/>
  <c r="S32" i="13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3" i="13"/>
  <c r="N23" i="13"/>
  <c r="I23" i="13"/>
  <c r="S22" i="13"/>
  <c r="N22" i="13"/>
  <c r="I22" i="13"/>
  <c r="S21" i="13"/>
  <c r="N21" i="13"/>
  <c r="I21" i="13"/>
  <c r="S20" i="13"/>
  <c r="N20" i="13"/>
  <c r="I20" i="13"/>
  <c r="S19" i="13"/>
  <c r="N19" i="13"/>
  <c r="I19" i="13"/>
  <c r="S18" i="13"/>
  <c r="N18" i="13"/>
  <c r="I18" i="13"/>
  <c r="Q17" i="13"/>
  <c r="S17" i="13" s="1"/>
  <c r="N17" i="13"/>
  <c r="I17" i="13"/>
  <c r="S15" i="13"/>
  <c r="N15" i="13"/>
  <c r="I15" i="13"/>
  <c r="S14" i="13"/>
  <c r="N14" i="13"/>
  <c r="I14" i="13"/>
  <c r="N148" i="13" l="1"/>
  <c r="I112" i="13"/>
  <c r="N112" i="13"/>
  <c r="S175" i="13"/>
  <c r="N194" i="13"/>
  <c r="N175" i="13"/>
  <c r="S194" i="13"/>
  <c r="S112" i="13"/>
  <c r="S148" i="13"/>
  <c r="I194" i="13"/>
  <c r="N42" i="13"/>
  <c r="N201" i="13" s="1"/>
  <c r="S186" i="13"/>
  <c r="I186" i="13"/>
  <c r="N167" i="13"/>
  <c r="N186" i="13"/>
  <c r="I42" i="13"/>
  <c r="I201" i="13" s="1"/>
  <c r="S167" i="13"/>
  <c r="S42" i="13"/>
  <c r="S201" i="13" s="1"/>
  <c r="X183" i="11"/>
  <c r="T184" i="11"/>
  <c r="X167" i="11"/>
  <c r="X172" i="11"/>
  <c r="T173" i="11"/>
  <c r="X171" i="11"/>
  <c r="I172" i="11"/>
  <c r="N172" i="11"/>
  <c r="O173" i="11"/>
  <c r="S172" i="11"/>
  <c r="S171" i="11"/>
  <c r="X162" i="11"/>
  <c r="X160" i="11"/>
  <c r="I159" i="11"/>
  <c r="N159" i="11"/>
  <c r="S159" i="11"/>
  <c r="X159" i="11"/>
  <c r="I156" i="11"/>
  <c r="N156" i="11"/>
  <c r="S156" i="11"/>
  <c r="X156" i="11"/>
  <c r="I153" i="11"/>
  <c r="N153" i="11"/>
  <c r="S153" i="11"/>
  <c r="X153" i="11"/>
  <c r="X152" i="11"/>
  <c r="I152" i="11"/>
  <c r="N152" i="11"/>
  <c r="S152" i="11"/>
  <c r="I132" i="11"/>
  <c r="N132" i="11"/>
  <c r="X132" i="11"/>
  <c r="S132" i="11"/>
  <c r="I130" i="11"/>
  <c r="N130" i="11"/>
  <c r="S130" i="11"/>
  <c r="X130" i="11"/>
  <c r="X92" i="11"/>
  <c r="X52" i="11"/>
  <c r="X66" i="11"/>
  <c r="I66" i="11"/>
  <c r="N66" i="11"/>
  <c r="S66" i="11"/>
  <c r="X62" i="11"/>
  <c r="I62" i="11"/>
  <c r="N62" i="11"/>
  <c r="S62" i="11"/>
  <c r="X61" i="11"/>
  <c r="I61" i="11"/>
  <c r="N61" i="11"/>
  <c r="S61" i="11"/>
  <c r="X65" i="11"/>
  <c r="S65" i="11"/>
  <c r="X56" i="11"/>
  <c r="X55" i="11"/>
  <c r="I56" i="11"/>
  <c r="N56" i="11"/>
  <c r="S56" i="11"/>
  <c r="S55" i="11"/>
  <c r="I52" i="11"/>
  <c r="N52" i="11"/>
  <c r="S52" i="11"/>
  <c r="X30" i="11"/>
  <c r="X29" i="11"/>
  <c r="I30" i="11"/>
  <c r="I29" i="11"/>
  <c r="N30" i="11"/>
  <c r="N29" i="11"/>
  <c r="S30" i="11"/>
  <c r="S29" i="11"/>
  <c r="X24" i="11"/>
  <c r="I24" i="11"/>
  <c r="N24" i="11"/>
  <c r="S24" i="11"/>
  <c r="N203" i="13" l="1"/>
  <c r="S203" i="13"/>
  <c r="I202" i="13"/>
  <c r="N202" i="13"/>
  <c r="I203" i="13"/>
  <c r="S202" i="13"/>
  <c r="X207" i="13"/>
  <c r="S183" i="11"/>
  <c r="S111" i="11"/>
  <c r="S110" i="11"/>
  <c r="S109" i="11"/>
  <c r="S108" i="11"/>
  <c r="S107" i="11"/>
  <c r="S106" i="11"/>
  <c r="S105" i="11"/>
  <c r="N111" i="11"/>
  <c r="N110" i="11"/>
  <c r="N109" i="11"/>
  <c r="N108" i="11"/>
  <c r="N107" i="11"/>
  <c r="N106" i="11"/>
  <c r="N105" i="11"/>
  <c r="Q93" i="11"/>
  <c r="S92" i="11"/>
  <c r="S77" i="11"/>
  <c r="S197" i="13" l="1"/>
  <c r="I198" i="13"/>
  <c r="I204" i="13"/>
  <c r="S198" i="13"/>
  <c r="I197" i="13"/>
  <c r="N197" i="13"/>
  <c r="S204" i="13"/>
  <c r="Q18" i="11"/>
  <c r="I205" i="13" l="1"/>
  <c r="I207" i="13" s="1"/>
  <c r="S205" i="13"/>
  <c r="S207" i="13" s="1"/>
  <c r="N169" i="11" l="1"/>
  <c r="N171" i="11"/>
  <c r="I171" i="11"/>
  <c r="E173" i="11"/>
  <c r="N65" i="11"/>
  <c r="N55" i="11"/>
  <c r="I65" i="11" l="1"/>
  <c r="I55" i="11"/>
  <c r="T192" i="11"/>
  <c r="X191" i="11"/>
  <c r="X190" i="11"/>
  <c r="X189" i="11"/>
  <c r="X188" i="11"/>
  <c r="X187" i="11"/>
  <c r="X182" i="11"/>
  <c r="X181" i="11"/>
  <c r="X180" i="11"/>
  <c r="X179" i="11"/>
  <c r="X178" i="11"/>
  <c r="X177" i="11"/>
  <c r="X176" i="11"/>
  <c r="X170" i="11"/>
  <c r="X169" i="11"/>
  <c r="X168" i="11"/>
  <c r="X163" i="11"/>
  <c r="X161" i="11"/>
  <c r="X158" i="11"/>
  <c r="X157" i="11"/>
  <c r="X155" i="11"/>
  <c r="X154" i="11"/>
  <c r="X151" i="11"/>
  <c r="X150" i="11"/>
  <c r="X149" i="11"/>
  <c r="X148" i="11"/>
  <c r="X147" i="11"/>
  <c r="X143" i="11"/>
  <c r="X142" i="11"/>
  <c r="X141" i="11"/>
  <c r="X140" i="11"/>
  <c r="X139" i="11"/>
  <c r="X138" i="11"/>
  <c r="X137" i="11"/>
  <c r="X136" i="11"/>
  <c r="X135" i="11"/>
  <c r="X134" i="11"/>
  <c r="X133" i="11"/>
  <c r="X131" i="11"/>
  <c r="X129" i="11"/>
  <c r="X128" i="11"/>
  <c r="X127" i="11"/>
  <c r="X126" i="11"/>
  <c r="X125" i="11"/>
  <c r="X124" i="11"/>
  <c r="X123" i="11"/>
  <c r="X122" i="11"/>
  <c r="X121" i="11"/>
  <c r="X120" i="11"/>
  <c r="X104" i="11"/>
  <c r="X103" i="11"/>
  <c r="X102" i="11"/>
  <c r="X101" i="11"/>
  <c r="X100" i="11"/>
  <c r="X99" i="11"/>
  <c r="X98" i="11"/>
  <c r="X97" i="11"/>
  <c r="X96" i="11"/>
  <c r="X95" i="11"/>
  <c r="X94" i="11"/>
  <c r="X93" i="11"/>
  <c r="X91" i="11"/>
  <c r="X90" i="11"/>
  <c r="X89" i="11"/>
  <c r="X88" i="11"/>
  <c r="X87" i="11"/>
  <c r="X86" i="11"/>
  <c r="X85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72" i="11"/>
  <c r="X64" i="11"/>
  <c r="X63" i="11"/>
  <c r="X60" i="11"/>
  <c r="X59" i="11"/>
  <c r="X58" i="11"/>
  <c r="X54" i="11"/>
  <c r="X53" i="11"/>
  <c r="X51" i="11"/>
  <c r="X50" i="11"/>
  <c r="X49" i="11"/>
  <c r="X48" i="11"/>
  <c r="X47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28" i="11"/>
  <c r="X27" i="11"/>
  <c r="X26" i="11"/>
  <c r="X23" i="11"/>
  <c r="X22" i="11"/>
  <c r="X21" i="11"/>
  <c r="X20" i="11"/>
  <c r="X19" i="11"/>
  <c r="X18" i="11"/>
  <c r="X16" i="11"/>
  <c r="X15" i="11"/>
  <c r="O192" i="11"/>
  <c r="S191" i="11"/>
  <c r="S190" i="11"/>
  <c r="S189" i="11"/>
  <c r="S188" i="11"/>
  <c r="S187" i="11"/>
  <c r="O184" i="11"/>
  <c r="S182" i="11"/>
  <c r="S181" i="11"/>
  <c r="S180" i="11"/>
  <c r="S179" i="11"/>
  <c r="S178" i="11"/>
  <c r="S177" i="11"/>
  <c r="S176" i="11"/>
  <c r="S170" i="11"/>
  <c r="S169" i="11"/>
  <c r="S168" i="11"/>
  <c r="S167" i="11"/>
  <c r="S163" i="11"/>
  <c r="S162" i="11"/>
  <c r="S161" i="11"/>
  <c r="S160" i="11"/>
  <c r="S158" i="11"/>
  <c r="S157" i="11"/>
  <c r="S155" i="11"/>
  <c r="S154" i="11"/>
  <c r="S151" i="11"/>
  <c r="S150" i="11"/>
  <c r="S149" i="11"/>
  <c r="S148" i="11"/>
  <c r="S147" i="11"/>
  <c r="S143" i="11"/>
  <c r="S142" i="11"/>
  <c r="S141" i="11"/>
  <c r="S140" i="11"/>
  <c r="S139" i="11"/>
  <c r="S138" i="11"/>
  <c r="S137" i="11"/>
  <c r="S136" i="11"/>
  <c r="S135" i="11"/>
  <c r="S134" i="11"/>
  <c r="S133" i="11"/>
  <c r="S131" i="11"/>
  <c r="S129" i="11"/>
  <c r="S128" i="11"/>
  <c r="S127" i="11"/>
  <c r="S126" i="11"/>
  <c r="S125" i="11"/>
  <c r="S124" i="11"/>
  <c r="S123" i="11"/>
  <c r="S122" i="11"/>
  <c r="S121" i="11"/>
  <c r="S120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6" i="11"/>
  <c r="S75" i="11"/>
  <c r="S74" i="11"/>
  <c r="S73" i="11"/>
  <c r="S72" i="11"/>
  <c r="S64" i="11"/>
  <c r="S63" i="11"/>
  <c r="S60" i="11"/>
  <c r="S59" i="11"/>
  <c r="S58" i="11"/>
  <c r="S54" i="11"/>
  <c r="S53" i="11"/>
  <c r="S51" i="11"/>
  <c r="S50" i="11"/>
  <c r="S49" i="11"/>
  <c r="S48" i="11"/>
  <c r="S47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28" i="11"/>
  <c r="S27" i="11"/>
  <c r="S26" i="11"/>
  <c r="S23" i="11"/>
  <c r="S22" i="11"/>
  <c r="S21" i="11"/>
  <c r="S20" i="11"/>
  <c r="S19" i="11"/>
  <c r="S18" i="11"/>
  <c r="S16" i="11"/>
  <c r="S15" i="11"/>
  <c r="J192" i="11"/>
  <c r="N191" i="11"/>
  <c r="N190" i="11"/>
  <c r="N189" i="11"/>
  <c r="N188" i="11"/>
  <c r="N187" i="11"/>
  <c r="J184" i="11"/>
  <c r="N182" i="11"/>
  <c r="N181" i="11"/>
  <c r="N180" i="11"/>
  <c r="N179" i="11"/>
  <c r="N178" i="11"/>
  <c r="N177" i="11"/>
  <c r="N176" i="11"/>
  <c r="J173" i="11"/>
  <c r="N170" i="11"/>
  <c r="N168" i="11"/>
  <c r="N167" i="11"/>
  <c r="N163" i="11"/>
  <c r="N162" i="11"/>
  <c r="N161" i="11"/>
  <c r="N160" i="11"/>
  <c r="N158" i="11"/>
  <c r="N157" i="11"/>
  <c r="N155" i="11"/>
  <c r="N154" i="11"/>
  <c r="N151" i="11"/>
  <c r="N150" i="11"/>
  <c r="N149" i="11"/>
  <c r="N148" i="11"/>
  <c r="N147" i="11"/>
  <c r="N143" i="11"/>
  <c r="N142" i="11"/>
  <c r="N141" i="11"/>
  <c r="N140" i="11"/>
  <c r="N139" i="11"/>
  <c r="N138" i="11"/>
  <c r="N137" i="11"/>
  <c r="N136" i="11"/>
  <c r="N135" i="11"/>
  <c r="N134" i="11"/>
  <c r="N133" i="11"/>
  <c r="N131" i="11"/>
  <c r="N129" i="11"/>
  <c r="N128" i="11"/>
  <c r="N127" i="11"/>
  <c r="N126" i="11"/>
  <c r="N125" i="11"/>
  <c r="N124" i="11"/>
  <c r="N123" i="11"/>
  <c r="N122" i="11"/>
  <c r="N121" i="11"/>
  <c r="N120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64" i="11"/>
  <c r="N63" i="11"/>
  <c r="N60" i="11"/>
  <c r="N59" i="11"/>
  <c r="N58" i="11"/>
  <c r="N54" i="11"/>
  <c r="N53" i="11"/>
  <c r="N51" i="11"/>
  <c r="N50" i="11"/>
  <c r="N49" i="11"/>
  <c r="N48" i="11"/>
  <c r="N47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28" i="11"/>
  <c r="N27" i="11"/>
  <c r="N26" i="11"/>
  <c r="N23" i="11"/>
  <c r="N22" i="11"/>
  <c r="N21" i="11"/>
  <c r="N20" i="11"/>
  <c r="N19" i="11"/>
  <c r="N18" i="11"/>
  <c r="N16" i="11"/>
  <c r="N15" i="11"/>
  <c r="X164" i="11" l="1"/>
  <c r="X184" i="11"/>
  <c r="X173" i="11"/>
  <c r="X112" i="11"/>
  <c r="X43" i="11"/>
  <c r="X200" i="11" s="1"/>
  <c r="S184" i="11"/>
  <c r="N112" i="11"/>
  <c r="S112" i="11"/>
  <c r="N173" i="11"/>
  <c r="N144" i="11"/>
  <c r="X192" i="11"/>
  <c r="X144" i="11"/>
  <c r="S43" i="11"/>
  <c r="S200" i="11" s="1"/>
  <c r="S192" i="11"/>
  <c r="S173" i="11"/>
  <c r="S164" i="11"/>
  <c r="S144" i="11"/>
  <c r="N192" i="11"/>
  <c r="N43" i="11"/>
  <c r="N200" i="11" s="1"/>
  <c r="N164" i="11"/>
  <c r="N184" i="11"/>
  <c r="X201" i="11" l="1"/>
  <c r="X202" i="11"/>
  <c r="S202" i="11"/>
  <c r="N202" i="11"/>
  <c r="S201" i="11"/>
  <c r="N201" i="11"/>
  <c r="J17" i="12"/>
  <c r="J21" i="12" s="1"/>
  <c r="S196" i="11" l="1"/>
  <c r="N203" i="11"/>
  <c r="N197" i="11"/>
  <c r="S203" i="11"/>
  <c r="S197" i="11"/>
  <c r="S204" i="11" l="1"/>
  <c r="S206" i="11" s="1"/>
  <c r="X204" i="11"/>
  <c r="X206" i="11" s="1"/>
  <c r="I86" i="11"/>
  <c r="I90" i="11"/>
  <c r="I91" i="11"/>
  <c r="I89" i="11"/>
  <c r="I88" i="11"/>
  <c r="I104" i="11"/>
  <c r="I143" i="11"/>
  <c r="I142" i="11"/>
  <c r="I39" i="11"/>
  <c r="I38" i="11"/>
  <c r="I41" i="11"/>
  <c r="I37" i="11"/>
  <c r="G131" i="11"/>
  <c r="I131" i="11" s="1"/>
  <c r="I124" i="11"/>
  <c r="I122" i="11"/>
  <c r="I120" i="11"/>
  <c r="I103" i="11"/>
  <c r="I40" i="11"/>
  <c r="I74" i="11"/>
  <c r="I72" i="11"/>
  <c r="I36" i="11"/>
  <c r="I141" i="11"/>
  <c r="I140" i="11"/>
  <c r="I139" i="11"/>
  <c r="I138" i="11"/>
  <c r="I137" i="11"/>
  <c r="I136" i="11"/>
  <c r="I135" i="11"/>
  <c r="I134" i="11"/>
  <c r="I133" i="11"/>
  <c r="I128" i="11"/>
  <c r="I102" i="11"/>
  <c r="I101" i="11"/>
  <c r="I100" i="11"/>
  <c r="I99" i="11"/>
  <c r="I98" i="11"/>
  <c r="I97" i="11"/>
  <c r="I96" i="11"/>
  <c r="I95" i="11"/>
  <c r="I94" i="11"/>
  <c r="I87" i="11"/>
  <c r="I85" i="11"/>
  <c r="I84" i="11"/>
  <c r="I83" i="11"/>
  <c r="I82" i="11"/>
  <c r="I81" i="11"/>
  <c r="I80" i="11"/>
  <c r="I79" i="11"/>
  <c r="I78" i="11"/>
  <c r="I77" i="11"/>
  <c r="I76" i="11"/>
  <c r="I75" i="11"/>
  <c r="I73" i="11"/>
  <c r="I64" i="11"/>
  <c r="I63" i="11"/>
  <c r="I60" i="11"/>
  <c r="I59" i="11"/>
  <c r="I58" i="11"/>
  <c r="I54" i="11"/>
  <c r="I50" i="11"/>
  <c r="I49" i="11"/>
  <c r="I48" i="11"/>
  <c r="I127" i="11"/>
  <c r="I126" i="11"/>
  <c r="I125" i="11"/>
  <c r="I123" i="11"/>
  <c r="I121" i="11"/>
  <c r="I42" i="11"/>
  <c r="I35" i="11"/>
  <c r="I157" i="11"/>
  <c r="I162" i="11"/>
  <c r="I93" i="11"/>
  <c r="G129" i="11"/>
  <c r="I129" i="11" s="1"/>
  <c r="I144" i="11" l="1"/>
  <c r="I158" i="11"/>
  <c r="I160" i="11"/>
  <c r="I177" i="11" l="1"/>
  <c r="E192" i="11"/>
  <c r="I191" i="11"/>
  <c r="I190" i="11"/>
  <c r="I189" i="11"/>
  <c r="I188" i="11"/>
  <c r="I187" i="11"/>
  <c r="I192" i="11" l="1"/>
  <c r="I170" i="11"/>
  <c r="I169" i="11"/>
  <c r="I168" i="11"/>
  <c r="I167" i="11"/>
  <c r="I161" i="11"/>
  <c r="I180" i="11"/>
  <c r="I176" i="11"/>
  <c r="I173" i="11" l="1"/>
  <c r="I53" i="11"/>
  <c r="I154" i="11" l="1"/>
  <c r="I51" i="11" l="1"/>
  <c r="I47" i="11"/>
  <c r="I31" i="11"/>
  <c r="I112" i="11" l="1"/>
  <c r="I155" i="11"/>
  <c r="I28" i="11" l="1"/>
  <c r="I23" i="11"/>
  <c r="E184" i="11" l="1"/>
  <c r="I16" i="11" l="1"/>
  <c r="I15" i="11" l="1"/>
  <c r="I182" i="11"/>
  <c r="I181" i="11"/>
  <c r="I179" i="11"/>
  <c r="I178" i="11"/>
  <c r="I163" i="11"/>
  <c r="I151" i="11"/>
  <c r="I150" i="11"/>
  <c r="I149" i="11"/>
  <c r="I148" i="11"/>
  <c r="I147" i="11"/>
  <c r="I34" i="11"/>
  <c r="I33" i="11"/>
  <c r="I32" i="11"/>
  <c r="I27" i="11"/>
  <c r="I26" i="11"/>
  <c r="I22" i="11"/>
  <c r="I21" i="11"/>
  <c r="I20" i="11"/>
  <c r="I19" i="11"/>
  <c r="I18" i="11"/>
  <c r="I184" i="11" l="1"/>
  <c r="I202" i="11" s="1"/>
  <c r="I43" i="11"/>
  <c r="I200" i="11" s="1"/>
  <c r="I164" i="11"/>
  <c r="I201" i="11" s="1"/>
  <c r="I196" i="11" l="1"/>
  <c r="I203" i="11"/>
  <c r="I197" i="11"/>
  <c r="I204" i="11" l="1"/>
  <c r="I206" i="11" s="1"/>
</calcChain>
</file>

<file path=xl/sharedStrings.xml><?xml version="1.0" encoding="utf-8"?>
<sst xmlns="http://schemas.openxmlformats.org/spreadsheetml/2006/main" count="1639" uniqueCount="273">
  <si>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</si>
  <si>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</si>
  <si>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</si>
  <si>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</si>
  <si>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</si>
  <si>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</si>
  <si>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</si>
  <si>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</si>
  <si>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</si>
  <si>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</si>
  <si>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</si>
  <si>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</si>
  <si>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</si>
  <si>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</si>
  <si>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</si>
  <si>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</si>
  <si>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</si>
  <si>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</si>
  <si>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</si>
  <si>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</si>
  <si>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</si>
  <si>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</si>
  <si>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</si>
  <si>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</si>
  <si>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</si>
  <si>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</si>
  <si>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</si>
  <si>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</si>
  <si>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</si>
  <si>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</si>
  <si>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</si>
  <si>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</si>
  <si>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</si>
  <si>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</si>
  <si>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</si>
  <si>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</si>
  <si>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</si>
  <si>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</si>
  <si>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</si>
  <si>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</si>
  <si>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</si>
  <si>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</si>
  <si>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a. Cotton Gloves</t>
  </si>
  <si>
    <t>c. Caution Tape</t>
  </si>
  <si>
    <t>kgs</t>
  </si>
  <si>
    <t>pcs</t>
  </si>
  <si>
    <t>Tools &amp; Equipment Rentals</t>
  </si>
  <si>
    <t>GTAW or Tig welding machine</t>
  </si>
  <si>
    <t>Welding Panel (both for 440 and 220 volts supply )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</si>
  <si>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</si>
  <si>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</si>
  <si>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</si>
  <si>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</si>
  <si>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</si>
  <si>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</si>
  <si>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</si>
  <si>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</si>
  <si>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</si>
  <si>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</si>
  <si>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</si>
  <si>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</si>
  <si>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</si>
  <si>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</si>
  <si>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</si>
  <si>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</si>
  <si>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</si>
  <si>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</si>
  <si>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</si>
  <si>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</si>
  <si>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G.</t>
  </si>
  <si>
    <t>H.</t>
  </si>
  <si>
    <t>I.</t>
  </si>
  <si>
    <t>Administrative</t>
  </si>
  <si>
    <t>Demobilization</t>
  </si>
  <si>
    <t>Mobilization/Temfacil/Housing, Personnel travel, etc.</t>
  </si>
  <si>
    <t>Project Head</t>
  </si>
  <si>
    <t>Project Engineer</t>
  </si>
  <si>
    <t>Lngth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</si>
  <si>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</si>
  <si>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</si>
  <si>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</si>
  <si>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</si>
  <si>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</si>
  <si>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</si>
  <si>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</si>
  <si>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</si>
  <si>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</si>
  <si>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</si>
  <si>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</si>
  <si>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</si>
  <si>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</si>
  <si>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</si>
  <si>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</si>
  <si>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Tig cleene</t>
  </si>
  <si>
    <t>jar</t>
  </si>
  <si>
    <t>MARK ANTHONY P. PANA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</si>
  <si>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</si>
  <si>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</si>
  <si>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</si>
  <si>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</si>
  <si>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</si>
  <si>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</si>
  <si>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</si>
  <si>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 xml:space="preserve">      Project Engineer/Quality Officer</t>
  </si>
  <si>
    <t>f. Welding blanket Size: 2m x 2m,
Minimum Type Rating = Heavy Duty = 1200 - 1500°C)</t>
  </si>
  <si>
    <t>Sand Paper, # 120</t>
  </si>
  <si>
    <t>Sand Paper, # 400</t>
  </si>
  <si>
    <t>Flap Wheel, 4"Ø</t>
  </si>
  <si>
    <t>Drill bit</t>
  </si>
  <si>
    <t xml:space="preserve">LABOR COSTING FOR FABRICATION </t>
  </si>
  <si>
    <t>LABOR COSTING FOR TESTING AND MONITORING</t>
  </si>
  <si>
    <t xml:space="preserve">      Skilled Helpers/cladder</t>
  </si>
  <si>
    <t>Skilled helper</t>
  </si>
  <si>
    <t>Asbuilt drawing</t>
  </si>
  <si>
    <t>Sht</t>
  </si>
  <si>
    <t>SS304 IDF Tube 50mm dia. x 6 (hand rail)</t>
  </si>
  <si>
    <t>SS304 C-Channel 6mm x 100mm x 50mm x 6m (frame post)</t>
  </si>
  <si>
    <t>SS304 Checkered plate 6mm thk x 4' x 8' (flooring and toeboard)</t>
  </si>
  <si>
    <t>SS304 Angle bar 6mm x 100mm x 75mm x 6m (main frame)</t>
  </si>
  <si>
    <t>SS304 Flat bar 50mm x 10mm thk x 6m (post and mid-rail)</t>
  </si>
  <si>
    <t>SS304 Flat bar 50mm x 6mm thk x 6m (frame joist)</t>
  </si>
  <si>
    <t>SS304 IDF Tube 50mm dia. x 6 (frame hand rail)</t>
  </si>
  <si>
    <t>Platform with railings</t>
  </si>
  <si>
    <t>Ladder</t>
  </si>
  <si>
    <t>SS304 Checkered plate 6mm thk x 4' x 8' (steps)</t>
  </si>
  <si>
    <t>SS304 Plate 10mm thk x 4' x 8' (steps frame)</t>
  </si>
  <si>
    <t>SS304 Rod 50mm dia. X 100mm long (ladder post)</t>
  </si>
  <si>
    <t>Main Scope 01 - Fabrication and installation of SIR tank with platform, Injection piping and injection pump</t>
  </si>
  <si>
    <t>Injection piping and pump</t>
  </si>
  <si>
    <t>Centrifugal pump for injection (NPI to supply)</t>
  </si>
  <si>
    <t>Centrifugal pump for hot water (NPI to supply)</t>
  </si>
  <si>
    <t>SS304 Seamless Pipe 25mm dia. X sch. 40 x 6m (Injection of sludge from E45 SIR tank - to injection line - to V3 inlet valve)</t>
  </si>
  <si>
    <t>SS304 Seamless Pipe 25mm dia. X sch. 40 x 6m (Recirculation of sludge from E45 SIR tank - to injection line - to recirculation line)</t>
  </si>
  <si>
    <t>SS304 Seamless Pipe 25mm dia. X sch. 40 x 6m (Recirculation of sludge at E45 SIR tank)</t>
  </si>
  <si>
    <t>SS304 Plate 10mm thk x 4' x 8' (pump base for injection and hot water)</t>
  </si>
  <si>
    <t>SS304 Seamless Pipe 19mm dia. X sch. 40 x 6m (drain line)</t>
  </si>
  <si>
    <t>SS304 Seamless Pipe 25mm dia. X sch. 40 x 6m (CIP of E45 SIR tank)</t>
  </si>
  <si>
    <t>SS304 Seamless Pipe 25mm dia. X sch. 40 x 6m (CIP of E45 injection line &amp; recirculation line)</t>
  </si>
  <si>
    <t>SS304 Seamless Pipe 25mm dia. X sch. 40 x 6m (Hot Water flushing of E45 SIR tank)</t>
  </si>
  <si>
    <t>SS304 Seamless Pipe 25mm dia. X sch. 40 x 6m (Hot Water flushing of E45 injection line &amp; recirculation line)</t>
  </si>
  <si>
    <t>SS304 Seamless Pipe 25mm dia. X sch. 40 x 6m (Softened Make-up water)</t>
  </si>
  <si>
    <t>SS304 Seamless Pipe 25mm dia. X sch. 40 x 6m (Compressed air)</t>
  </si>
  <si>
    <t>SS304 Seamless Pipe 25mm dia. X sch. 40 x 6m (Steam and condensate)</t>
  </si>
  <si>
    <t>SS304 Elbow 19mm dia. X sch. 40 x 6m (drain line)</t>
  </si>
  <si>
    <t>SS304 Elbow 25mm dia. X sch. 40 x 6m (product and utility line)</t>
  </si>
  <si>
    <t>SS304 Equal Tee 25mm dia. X sch. 40 x 6m (product and utility line)</t>
  </si>
  <si>
    <t>SS304 Equal Tee 19mm dia. X sch. 40 x 6m (product and utility line)</t>
  </si>
  <si>
    <t>SS304 Plate 100mm x 100mm x 10mm thk x 6m (pipe support base plate)</t>
  </si>
  <si>
    <t>SS304 Pipe 19mm dia. X sch. 40 x 6m (pipe clamp)</t>
  </si>
  <si>
    <t>SS304 Lock bolt and nut M9x49mm Length (pipe clamp)</t>
  </si>
  <si>
    <t>SS304 Flat Bar 25mm x 4mm thk x 6m (bended pipe clamp)</t>
  </si>
  <si>
    <t>Klinger gasket for piping (NPI to supply)</t>
  </si>
  <si>
    <t>Main Scope 02 - Fabrication and installation of E54 SIR Transfer pump and piping to E45 SIR Tank</t>
  </si>
  <si>
    <t>Transfer piping and pump</t>
  </si>
  <si>
    <t>Centrifugal pump for transfer (NPI to supply)</t>
  </si>
  <si>
    <t>mtrs</t>
  </si>
  <si>
    <t>SS304 Plate 10mm thk x 4' x 8' (pump base for transfer)</t>
  </si>
  <si>
    <t>SS304 Seamless Pipe 25mm dia. X sch. 40 x 6m (Transfer of sludge from E54 SIR tank - to transfer line - to E45 SIR tank)</t>
  </si>
  <si>
    <t>SS304 Seamless Pipe 25mm dia. X sch. 40 x 6m (CIP of E54 transfer line)</t>
  </si>
  <si>
    <t>SS304 Seamless Pipe 25mm dia. X sch. 40 x 6m (Hot Water flushing of E54 transfer line)</t>
  </si>
  <si>
    <t>SS304 Angle bar 50mm x 50mm x 4mm thk x 6m (pipe support)</t>
  </si>
  <si>
    <t>Sika flex (gray)</t>
  </si>
  <si>
    <t>Tube</t>
  </si>
  <si>
    <t>E.</t>
  </si>
  <si>
    <t>LABOR COSTING FOR INSTALLATION (with overtime)</t>
  </si>
  <si>
    <t>Chain block (1/2 T) with complete accessories</t>
  </si>
  <si>
    <t>SS304 Plate 125mm x 125mm x 10mm (frame base plate)</t>
  </si>
  <si>
    <t>SUPPLY OF MATERIALS, LABOR, CONSUMABLES, TOOLS, TECHNICAL SUPERVISION, TESTING AND COMMISSIONING FOR THE PROPOSED E45 Upgradation of SIR System - Installation of sludge tank with platform, piping, valves and pumps</t>
  </si>
  <si>
    <t>Hand Tools (Complete set of combination wrenches) metric and english standard with torque wrench (4 sets in two groups)</t>
  </si>
  <si>
    <t>Enclosure (scaffolding and tarp)</t>
  </si>
  <si>
    <t xml:space="preserve">Klinger C4408 gasket for piping </t>
  </si>
  <si>
    <t>SS304 Weld Neck Flange DN25 PN40 x raised face (for piping)</t>
  </si>
  <si>
    <t>SS304 Weld Neck Flange DN25 PN40 x raised face (for valves)</t>
  </si>
  <si>
    <t>Pipe bender</t>
  </si>
  <si>
    <t>SS304 Lock bolt and nut M8x49mm Length (pipe clamp)</t>
  </si>
  <si>
    <t>SS Anchor bolt M12 x 100mm</t>
  </si>
  <si>
    <t>SS304 Seamless Pipe 50mm dia. X sch. 40 x 6m (Suction side of injection pump)</t>
  </si>
  <si>
    <t>SS304 Seamless Pipe 25mm dia. X sch. 40 x 6m (recirculation line)</t>
  </si>
  <si>
    <t>SS Cladding with preformed insulation 25mm thk x 1m (for recirculation)</t>
  </si>
  <si>
    <t>SS Cladding with preformed insulation 25mm thk x 1m (Transfer of sludge from E54 SIR tank - to transfer line - to E45 SIR tank)</t>
  </si>
  <si>
    <t>Lighting</t>
  </si>
  <si>
    <t>Endoscope</t>
  </si>
  <si>
    <t>Exhaust fan with duct and filte box</t>
  </si>
  <si>
    <t>Supply fan</t>
  </si>
  <si>
    <t>SS Chembolt M14 x 150mm (for injection and hot water pump)</t>
  </si>
  <si>
    <t>SS Chembolt M14 x 150mm (for transfer pump)</t>
  </si>
  <si>
    <t>SS Cladding with preformed insulation 25mm thk x 1m (for product, steam, hot water, etc.)</t>
  </si>
  <si>
    <t>Check valves (NPI to supply)</t>
  </si>
  <si>
    <t>Pneumatic and manual Valves (NPI to supply)</t>
  </si>
  <si>
    <t>SS304 Slip-on Flange DN25 PN40 x raised face (for check valves)</t>
  </si>
  <si>
    <t>SS304 Weld Neck Flange DN50 PN40 x raised face (for valves)</t>
  </si>
  <si>
    <t>SS304 Weld Neck Flange DN38 PN40 x raised face (for valves)</t>
  </si>
  <si>
    <t>SS304 Weld Neck Flange DN20 PN40 x raised face (for valves)</t>
  </si>
  <si>
    <t>ITEMS</t>
  </si>
  <si>
    <t>In-house</t>
  </si>
  <si>
    <t>GUIDE:</t>
  </si>
  <si>
    <t>REASON FOR EXCESS</t>
  </si>
  <si>
    <t>of Project Cost</t>
  </si>
  <si>
    <t>Not included in the technical reconciliation</t>
  </si>
  <si>
    <t>3-5% of Project Cost</t>
  </si>
  <si>
    <t>II.</t>
  </si>
  <si>
    <t>TOOLS &amp; EQUIPMENT</t>
  </si>
  <si>
    <t>5-10% of Project Cost</t>
  </si>
  <si>
    <t>III.</t>
  </si>
  <si>
    <t>MATERIALS &amp; CONSUMABLES</t>
  </si>
  <si>
    <t>IV.</t>
  </si>
  <si>
    <t>LABOR</t>
  </si>
  <si>
    <t>of Matls &amp; Consumables</t>
  </si>
  <si>
    <t>Approx 15-30% of III. Cost of Matls &amp; Consumables ( Sense-check ):</t>
  </si>
  <si>
    <t>of general requirements+material cost+labor cost</t>
  </si>
  <si>
    <t>The formula is 5% of(general requirements+material cost+labor cost) 
Material cost is high due to expensive items like flanges</t>
  </si>
  <si>
    <t>V.</t>
  </si>
  <si>
    <t>OVERHEAD &amp; CONTINGENCIES</t>
  </si>
  <si>
    <t>10% of Labor</t>
  </si>
  <si>
    <t>VI.</t>
  </si>
  <si>
    <t>VII.</t>
  </si>
  <si>
    <t>TOTAL PROJECT COST</t>
  </si>
  <si>
    <t>VIII.</t>
  </si>
  <si>
    <t>PROFIT</t>
  </si>
  <si>
    <t>15% of Total Project Cost</t>
  </si>
  <si>
    <t>TOTAL</t>
  </si>
  <si>
    <t>In-House</t>
  </si>
  <si>
    <t>Rhajtek</t>
  </si>
  <si>
    <t>APCI</t>
  </si>
  <si>
    <t>2AJ</t>
  </si>
  <si>
    <t>SS304 Plate 200mm x 150mm x 5mm (frame base plate)</t>
  </si>
  <si>
    <t>SS 304 IDF Ordinary Elbow 50mm dia x 90 deg</t>
  </si>
  <si>
    <t xml:space="preserve">      Skilled / Helper</t>
  </si>
  <si>
    <t>SS304 Slip-on Flange DN40 PN40 x raised face (for check valves)</t>
  </si>
  <si>
    <t>SS304 Slip-on Flange DN25 PN40 x raised face (for pumps)</t>
  </si>
  <si>
    <t>SS304 Slip-on Flange DN40 PN40 x raised face (for pumps)</t>
  </si>
  <si>
    <t>SS304 Slip-on Flange DN50 PN40 x raised face (for pumps)</t>
  </si>
  <si>
    <t>SS304 Weld Neck Flange DN25 PN40 x raised face (for tanks)</t>
  </si>
  <si>
    <t>SS304 Weld Neck Flange DN40 PN40 x raised face (for tanks)</t>
  </si>
  <si>
    <t>SS304 Weld Neck Flange DN50 PN40 x raised face (for tanks)</t>
  </si>
  <si>
    <t>SS304 Weld Neck Flange DN80 PN40 x raised face (for tanks)</t>
  </si>
  <si>
    <t xml:space="preserve">     Scaffolder</t>
  </si>
  <si>
    <t>52 working days</t>
  </si>
  <si>
    <t xml:space="preserve"> 50 working days</t>
  </si>
  <si>
    <t xml:space="preserve"> 59 working days</t>
  </si>
  <si>
    <t>g. Fire extinguisher 2plbs</t>
  </si>
  <si>
    <t>cly</t>
  </si>
  <si>
    <t>Portable angle buffing</t>
  </si>
  <si>
    <t>Portable pincil grinde</t>
  </si>
  <si>
    <t>SS304 Flat bar 1 1/2'' x 5mm thk x 6m  mid-rail)</t>
  </si>
  <si>
    <t>SS 304 Chemical bolt m16 dia x150mm w/ lock nut /flat washer/lock washer</t>
  </si>
  <si>
    <t>SS304 Flat bar 38mm x 5mm thk x 6m (post and mid-rail)</t>
  </si>
  <si>
    <t>SS304 Plate 10mm thk x 200mm x 8' (strenger)</t>
  </si>
  <si>
    <t>SS304 Plate 6mm thk x 75mm dia (ladder footing)</t>
  </si>
  <si>
    <t>SS304 plain sheet mirror gauge 26 x 4'x 8'</t>
  </si>
  <si>
    <t>sht</t>
  </si>
  <si>
    <t>SS304 Filler Rod 2.4mm</t>
  </si>
  <si>
    <t>SS304 Filler Rod 1.6m</t>
  </si>
  <si>
    <t>nihon weld nihonkleen pickling paste</t>
  </si>
  <si>
    <t>4.5'' x 4'' surface conditioning finishing drum</t>
  </si>
  <si>
    <r>
      <rPr>
        <sz val="11"/>
        <rFont val="Arial"/>
        <family val="2"/>
      </rPr>
      <t>Flap disc grit 80 x 4''</t>
    </r>
    <r>
      <rPr>
        <sz val="11"/>
        <rFont val="Comic Sans MS"/>
        <family val="4"/>
      </rPr>
      <t>Ø</t>
    </r>
  </si>
  <si>
    <t xml:space="preserve">      polisher</t>
  </si>
  <si>
    <t>67 working days</t>
  </si>
  <si>
    <t>In-house (original bid) + contractors (original bid)</t>
  </si>
  <si>
    <t>In-house (final bid) + contractors (final bid)</t>
  </si>
  <si>
    <t>Not Included in the technical reconciliation</t>
  </si>
  <si>
    <t>Scaffolding with blind caps w/structural analysis</t>
  </si>
  <si>
    <r>
      <t xml:space="preserve">Pedestal for tank and platform </t>
    </r>
    <r>
      <rPr>
        <sz val="11"/>
        <color rgb="FFFF0000"/>
        <rFont val="Verdana"/>
        <family val="2"/>
      </rPr>
      <t>(job mix only)</t>
    </r>
  </si>
  <si>
    <t>MS I-beam 6" x 4"</t>
  </si>
  <si>
    <t>Structural analysis</t>
  </si>
  <si>
    <t>Painting Works for I-beam and Pedesal</t>
  </si>
  <si>
    <t>SS Plate 1.2mm thk (flushing plate)</t>
  </si>
  <si>
    <t>SS 304 Plate, 1.2mm thk x 4' x 8'</t>
  </si>
  <si>
    <t>Pedestal (SIR E45)</t>
  </si>
  <si>
    <t>OMNI-CREST</t>
  </si>
  <si>
    <t>Did not attend the pre-bid meeting</t>
  </si>
  <si>
    <t>The general requirements is high since the invited contrators are manila based. Costing for mobilization and demobilization will cost high compared to local contractors.</t>
  </si>
  <si>
    <t>Did not attend the pre-bidding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</si>
</sst>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[$PHP]\ #,##0.00"/>
    <numFmt numFmtId="170" formatCode="0.0%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sz val="11"/>
      <color rgb="FFFF000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name val="Comic Sans MS"/>
      <family val="4"/>
    </font>
    <font>
      <sz val="11"/>
      <color rgb="FFFF000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43" fontId="57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Fill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0" fontId="60" fillId="0" borderId="55" xfId="0" applyFont="1" applyBorder="1" applyAlignment="1">
      <alignment vertical="top"/>
    </xf>
    <xf numFmtId="0" fontId="61" fillId="0" borderId="56" xfId="0" applyFont="1" applyBorder="1" applyAlignment="1">
      <alignment vertical="top"/>
    </xf>
    <xf numFmtId="0" fontId="60" fillId="0" borderId="56" xfId="0" applyFont="1" applyBorder="1" applyAlignment="1">
      <alignment vertical="top"/>
    </xf>
    <xf numFmtId="0" fontId="60" fillId="0" borderId="56" xfId="0" applyFont="1" applyBorder="1" applyAlignment="1">
      <alignment horizontal="left" vertical="center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60" fillId="0" borderId="54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top"/>
    </xf>
    <xf numFmtId="0" fontId="60" fillId="0" borderId="0" xfId="0" applyFont="1" applyBorder="1" applyAlignment="1">
      <alignment horizontal="center" vertical="center" wrapText="1"/>
    </xf>
    <xf numFmtId="0" fontId="1" fillId="3" borderId="66" xfId="0" applyFont="1" applyFill="1" applyBorder="1"/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5" xfId="0" applyFont="1" applyFill="1" applyBorder="1"/>
    <xf numFmtId="0" fontId="0" fillId="0" borderId="58" xfId="0" applyBorder="1"/>
    <xf numFmtId="0" fontId="0" fillId="0" borderId="32" xfId="0" applyBorder="1"/>
    <xf numFmtId="0" fontId="0" fillId="0" borderId="18" xfId="0" applyBorder="1"/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9" xfId="0" applyBorder="1" applyAlignment="1">
      <alignment wrapText="1"/>
    </xf>
    <xf numFmtId="169" fontId="0" fillId="0" borderId="62" xfId="0" applyNumberFormat="1" applyBorder="1"/>
    <xf numFmtId="170" fontId="64" fillId="0" borderId="55" xfId="0" applyNumberFormat="1" applyFont="1" applyBorder="1"/>
    <xf numFmtId="169" fontId="0" fillId="0" borderId="62" xfId="0" quotePrefix="1" applyNumberFormat="1" applyBorder="1"/>
    <xf numFmtId="170" fontId="65" fillId="0" borderId="55" xfId="0" applyNumberFormat="1" applyFont="1" applyBorder="1"/>
    <xf numFmtId="0" fontId="0" fillId="0" borderId="62" xfId="0" applyBorder="1"/>
    <xf numFmtId="0" fontId="0" fillId="0" borderId="32" xfId="0" applyBorder="1" applyAlignment="1">
      <alignment wrapText="1"/>
    </xf>
    <xf numFmtId="169" fontId="0" fillId="0" borderId="18" xfId="0" applyNumberFormat="1" applyBorder="1"/>
    <xf numFmtId="0" fontId="0" fillId="0" borderId="62" xfId="0" applyBorder="1" applyAlignment="1">
      <alignment wrapText="1"/>
    </xf>
    <xf numFmtId="169" fontId="1" fillId="0" borderId="62" xfId="0" applyNumberFormat="1" applyFont="1" applyBorder="1"/>
    <xf numFmtId="0" fontId="0" fillId="0" borderId="59" xfId="0" applyBorder="1"/>
    <xf numFmtId="0" fontId="0" fillId="0" borderId="57" xfId="0" applyBorder="1"/>
    <xf numFmtId="0" fontId="0" fillId="0" borderId="54" xfId="0" applyBorder="1" applyAlignment="1">
      <alignment wrapText="1"/>
    </xf>
    <xf numFmtId="169" fontId="0" fillId="0" borderId="65" xfId="0" applyNumberFormat="1" applyBorder="1"/>
    <xf numFmtId="0" fontId="0" fillId="0" borderId="54" xfId="0" applyBorder="1"/>
    <xf numFmtId="0" fontId="0" fillId="0" borderId="65" xfId="0" applyBorder="1"/>
    <xf numFmtId="169" fontId="0" fillId="0" borderId="0" xfId="0" applyNumberFormat="1"/>
    <xf numFmtId="0" fontId="0" fillId="0" borderId="66" xfId="0" applyBorder="1"/>
    <xf numFmtId="0" fontId="0" fillId="0" borderId="10" xfId="0" applyBorder="1" applyAlignment="1">
      <alignment horizontal="left" indent="1"/>
    </xf>
    <xf numFmtId="169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2" fontId="62" fillId="0" borderId="0" xfId="0" applyNumberFormat="1" applyFont="1" applyBorder="1" applyAlignment="1">
      <alignment horizontal="center" vertical="top"/>
    </xf>
    <xf numFmtId="2" fontId="62" fillId="0" borderId="54" xfId="0" applyNumberFormat="1" applyFont="1" applyBorder="1" applyAlignment="1">
      <alignment horizontal="center" vertical="top"/>
    </xf>
    <xf numFmtId="2" fontId="59" fillId="0" borderId="0" xfId="0" applyNumberFormat="1" applyFont="1" applyBorder="1" applyAlignment="1">
      <alignment horizontal="center" vertical="top"/>
    </xf>
    <xf numFmtId="164" fontId="10" fillId="0" borderId="6" xfId="56" applyFont="1" applyBorder="1" applyAlignment="1">
      <alignment vertical="center"/>
    </xf>
    <xf numFmtId="4" fontId="10" fillId="0" borderId="5" xfId="0" applyNumberFormat="1" applyFont="1" applyBorder="1" applyAlignment="1">
      <alignment horizontal="right" vertical="center" wrapText="1"/>
    </xf>
    <xf numFmtId="1" fontId="10" fillId="2" borderId="31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43" fontId="10" fillId="0" borderId="9" xfId="2" applyFont="1" applyFill="1" applyBorder="1" applyAlignment="1">
      <alignment vertical="center"/>
    </xf>
    <xf numFmtId="43" fontId="10" fillId="0" borderId="3" xfId="2" applyFont="1" applyFill="1" applyBorder="1" applyAlignment="1">
      <alignment vertical="center"/>
    </xf>
    <xf numFmtId="43" fontId="10" fillId="0" borderId="5" xfId="58" applyFont="1" applyFill="1" applyBorder="1" applyAlignment="1">
      <alignment horizontal="center" vertical="center"/>
    </xf>
    <xf numFmtId="43" fontId="10" fillId="0" borderId="31" xfId="58" applyFont="1" applyFill="1" applyBorder="1" applyAlignment="1">
      <alignment horizontal="center" vertical="center"/>
    </xf>
    <xf numFmtId="43" fontId="10" fillId="0" borderId="5" xfId="58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43" fontId="10" fillId="0" borderId="18" xfId="58" applyFont="1" applyFill="1" applyBorder="1" applyAlignment="1">
      <alignment horizontal="center" vertical="center"/>
    </xf>
    <xf numFmtId="0" fontId="10" fillId="0" borderId="11" xfId="4" applyNumberFormat="1" applyFont="1" applyBorder="1" applyAlignment="1">
      <alignment horizontal="center" vertical="center" shrinkToFit="1"/>
    </xf>
    <xf numFmtId="43" fontId="10" fillId="0" borderId="66" xfId="2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4" applyNumberFormat="1" applyFont="1" applyFill="1" applyBorder="1" applyAlignment="1">
      <alignment horizontal="center" vertical="center" shrinkToFit="1"/>
    </xf>
    <xf numFmtId="49" fontId="60" fillId="0" borderId="0" xfId="0" applyNumberFormat="1" applyFont="1" applyBorder="1" applyAlignment="1">
      <alignment horizontal="center" vertical="top"/>
    </xf>
    <xf numFmtId="2" fontId="62" fillId="0" borderId="0" xfId="0" applyNumberFormat="1" applyFont="1" applyBorder="1" applyAlignment="1">
      <alignment horizontal="center" vertical="top"/>
    </xf>
    <xf numFmtId="0" fontId="60" fillId="0" borderId="0" xfId="0" applyFont="1" applyBorder="1" applyAlignment="1">
      <alignment horizontal="center" vertical="top"/>
    </xf>
    <xf numFmtId="43" fontId="16" fillId="0" borderId="67" xfId="2" applyFont="1" applyBorder="1" applyAlignment="1">
      <alignment vertical="center"/>
    </xf>
    <xf numFmtId="43" fontId="16" fillId="0" borderId="66" xfId="2" applyFont="1" applyFill="1" applyBorder="1" applyAlignment="1">
      <alignment vertical="center"/>
    </xf>
    <xf numFmtId="43" fontId="10" fillId="0" borderId="66" xfId="2" applyFont="1" applyFill="1" applyBorder="1" applyAlignment="1">
      <alignment vertical="center"/>
    </xf>
    <xf numFmtId="43" fontId="19" fillId="0" borderId="66" xfId="2" applyFont="1" applyFill="1" applyBorder="1" applyAlignment="1">
      <alignment vertical="center"/>
    </xf>
    <xf numFmtId="43" fontId="17" fillId="0" borderId="66" xfId="2" applyFont="1" applyBorder="1" applyAlignment="1">
      <alignment vertical="center"/>
    </xf>
    <xf numFmtId="43" fontId="24" fillId="0" borderId="66" xfId="2" applyFont="1" applyBorder="1" applyAlignment="1">
      <alignment vertical="center"/>
    </xf>
    <xf numFmtId="43" fontId="19" fillId="0" borderId="66" xfId="2" applyFont="1" applyBorder="1" applyAlignment="1">
      <alignment vertical="center"/>
    </xf>
    <xf numFmtId="43" fontId="10" fillId="0" borderId="16" xfId="2" applyFont="1" applyFill="1" applyBorder="1" applyAlignment="1">
      <alignment vertical="center"/>
    </xf>
    <xf numFmtId="43" fontId="10" fillId="0" borderId="5" xfId="2" applyFont="1" applyFill="1" applyBorder="1" applyAlignment="1">
      <alignment vertical="center"/>
    </xf>
    <xf numFmtId="4" fontId="0" fillId="0" borderId="0" xfId="0" applyNumberFormat="1"/>
    <xf numFmtId="0" fontId="0" fillId="0" borderId="32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1" fillId="3" borderId="66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169" fontId="1" fillId="0" borderId="57" xfId="0" quotePrefix="1" applyNumberFormat="1" applyFont="1" applyBorder="1" applyAlignment="1">
      <alignment horizontal="center" vertical="center" wrapText="1"/>
    </xf>
    <xf numFmtId="169" fontId="1" fillId="0" borderId="0" xfId="0" quotePrefix="1" applyNumberFormat="1" applyFont="1" applyAlignment="1">
      <alignment horizontal="center" vertical="center" wrapText="1"/>
    </xf>
    <xf numFmtId="169" fontId="1" fillId="0" borderId="54" xfId="0" quotePrefix="1" applyNumberFormat="1" applyFont="1" applyBorder="1" applyAlignment="1">
      <alignment horizontal="center" vertical="center" wrapText="1"/>
    </xf>
    <xf numFmtId="169" fontId="1" fillId="0" borderId="55" xfId="0" quotePrefix="1" applyNumberFormat="1" applyFont="1" applyBorder="1" applyAlignment="1">
      <alignment horizontal="center" vertical="center" wrapText="1"/>
    </xf>
    <xf numFmtId="169" fontId="1" fillId="0" borderId="56" xfId="0" quotePrefix="1" applyNumberFormat="1" applyFont="1" applyBorder="1" applyAlignment="1">
      <alignment horizontal="center" vertical="center" wrapText="1"/>
    </xf>
    <xf numFmtId="169" fontId="1" fillId="0" borderId="59" xfId="0" quotePrefix="1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60" fillId="0" borderId="0" xfId="0" applyFont="1" applyBorder="1" applyAlignment="1">
      <alignment horizontal="center" vertical="center" wrapText="1"/>
    </xf>
    <xf numFmtId="0" fontId="60" fillId="0" borderId="54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top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15" fontId="60" fillId="0" borderId="0" xfId="0" applyNumberFormat="1" applyFont="1" applyBorder="1" applyAlignment="1">
      <alignment horizontal="center" vertical="center" wrapText="1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2" fontId="2" fillId="3" borderId="5" xfId="0" applyNumberFormat="1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2" fontId="62" fillId="0" borderId="0" xfId="0" applyNumberFormat="1" applyFont="1" applyBorder="1" applyAlignment="1">
      <alignment horizontal="center" vertical="top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8" fillId="5" borderId="17" xfId="0" applyFont="1" applyFill="1" applyBorder="1" applyAlignment="1">
      <alignment horizontal="left" vertical="center" wrapText="1"/>
    </xf>
    <xf numFmtId="0" fontId="18" fillId="5" borderId="10" xfId="0" applyFont="1" applyFill="1" applyBorder="1" applyAlignment="1">
      <alignment horizontal="left" vertical="center" wrapText="1"/>
    </xf>
    <xf numFmtId="0" fontId="18" fillId="5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49" fontId="60" fillId="0" borderId="0" xfId="0" applyNumberFormat="1" applyFont="1" applyBorder="1" applyAlignment="1">
      <alignment horizontal="center" vertical="top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21" fillId="0" borderId="17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6" xfId="0" applyFont="1" applyBorder="1" applyAlignment="1">
      <alignment horizontal="right" vertical="center" shrinkToFit="1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8" fillId="2" borderId="17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21" fillId="0" borderId="5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 shrinkToFit="1"/>
    </xf>
    <xf numFmtId="0" fontId="16" fillId="0" borderId="5" xfId="0" applyFont="1" applyBorder="1" applyAlignment="1">
      <alignment horizontal="center" vertical="center"/>
    </xf>
    <xf numFmtId="0" fontId="60" fillId="0" borderId="32" xfId="0" applyFont="1" applyBorder="1" applyAlignment="1">
      <alignment horizontal="center" vertical="top"/>
    </xf>
    <xf numFmtId="0" fontId="63" fillId="0" borderId="57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0" fontId="63" fillId="5" borderId="57" xfId="0" applyFont="1" applyFill="1" applyBorder="1" applyAlignment="1">
      <alignment horizontal="center" vertical="center"/>
    </xf>
    <xf numFmtId="0" fontId="63" fillId="5" borderId="0" xfId="0" applyFont="1" applyFill="1" applyBorder="1" applyAlignment="1">
      <alignment horizontal="center" vertical="center"/>
    </xf>
    <xf numFmtId="0" fontId="63" fillId="5" borderId="54" xfId="0" applyFont="1" applyFill="1" applyBorder="1" applyAlignment="1">
      <alignment horizontal="center" vertical="center"/>
    </xf>
    <xf numFmtId="0" fontId="59" fillId="0" borderId="0" xfId="0" applyFont="1" applyBorder="1" applyAlignment="1">
      <alignment vertical="top"/>
    </xf>
  </cellXfs>
  <cellStyles count="59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" xfId="58" builtinId="3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" xfId="57" builtinId="5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8B91C875-E368-40B7-B61A-C202A9B2D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4368" y="32107"/>
          <a:ext cx="295973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7FD9C3B1-9D3C-45B2-BA80-3AB1AF1D2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4" name="Picture 1" descr="tbmc-logo002">
          <a:extLst>
            <a:ext uri="{FF2B5EF4-FFF2-40B4-BE49-F238E27FC236}">
              <a16:creationId xmlns:a16="http://schemas.microsoft.com/office/drawing/2014/main" id="{4A6253F9-BA71-484B-B211-548B847F3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4368" y="32107"/>
          <a:ext cx="2959730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6449-0F81-4D9C-BAB5-2558BBF3AE9D}">
  <sheetPr>
    <pageSetUpPr fitToPage="1"/>
  </sheetPr>
  <dimension ref="B3:T21"/>
  <sheetViews>
    <sheetView topLeftCell="A7" workbookViewId="0">
      <selection activeCell="K19" sqref="K19"/>
    </sheetView>
  </sheetViews>
  <sheetFormatPr defaultRowHeight="15"/>
  <cols>
    <col min="1" max="1" width="4" customWidth="1"/>
    <col min="4" max="4" width="16" customWidth="1"/>
    <col min="7" max="7" width="15.5703125" customWidth="1"/>
    <col min="10" max="10" width="16.140625" customWidth="1"/>
    <col min="14" max="14" width="9" customWidth="1"/>
    <col min="15" max="15" width="9.140625" hidden="1" customWidth="1"/>
    <col min="16" max="16" width="7.42578125" customWidth="1"/>
    <col min="17" max="17" width="8.7109375" customWidth="1"/>
    <col min="18" max="18" width="9.140625" hidden="1" customWidth="1"/>
    <col min="20" max="20" width="41.85546875" customWidth="1"/>
  </cols>
  <sheetData>
    <row r="3" spans="2:20">
      <c r="B3" s="215"/>
      <c r="C3" s="216" t="s">
        <v>193</v>
      </c>
      <c r="D3" s="217" t="s">
        <v>194</v>
      </c>
      <c r="E3" s="282" t="s">
        <v>194</v>
      </c>
      <c r="F3" s="284"/>
      <c r="G3" s="218" t="s">
        <v>222</v>
      </c>
      <c r="H3" s="282" t="s">
        <v>222</v>
      </c>
      <c r="I3" s="284"/>
      <c r="J3" s="217" t="s">
        <v>223</v>
      </c>
      <c r="K3" s="282" t="s">
        <v>223</v>
      </c>
      <c r="L3" s="284"/>
      <c r="M3" s="282" t="s">
        <v>224</v>
      </c>
      <c r="N3" s="283"/>
      <c r="O3" s="284"/>
      <c r="P3" s="282" t="s">
        <v>269</v>
      </c>
      <c r="Q3" s="283"/>
      <c r="R3" s="284"/>
      <c r="S3" s="219" t="s">
        <v>195</v>
      </c>
      <c r="T3" s="219" t="s">
        <v>196</v>
      </c>
    </row>
    <row r="4" spans="2:20">
      <c r="B4" s="220"/>
      <c r="C4" s="221"/>
      <c r="D4" s="222"/>
      <c r="E4" s="220"/>
      <c r="F4" s="221"/>
      <c r="G4" s="223"/>
      <c r="H4" s="220"/>
      <c r="I4" s="221"/>
      <c r="J4" s="222"/>
      <c r="K4" s="220"/>
      <c r="L4" s="221"/>
      <c r="M4" s="222"/>
      <c r="N4" s="220"/>
      <c r="O4" s="221"/>
      <c r="P4" s="222"/>
      <c r="Q4" s="220"/>
      <c r="R4" s="221"/>
      <c r="S4" s="222"/>
      <c r="T4" s="285" t="s">
        <v>271</v>
      </c>
    </row>
    <row r="5" spans="2:20" ht="45" customHeight="1">
      <c r="B5" s="224" t="s">
        <v>71</v>
      </c>
      <c r="C5" s="225" t="s">
        <v>17</v>
      </c>
      <c r="D5" s="226">
        <v>630937.5</v>
      </c>
      <c r="E5" s="227">
        <f>D5/D21</f>
        <v>9.6510238133134793E-2</v>
      </c>
      <c r="F5" s="225" t="s">
        <v>197</v>
      </c>
      <c r="G5" s="228">
        <v>601220</v>
      </c>
      <c r="H5" s="227">
        <f>G5/G21</f>
        <v>0.10075950311966569</v>
      </c>
      <c r="I5" s="225" t="s">
        <v>197</v>
      </c>
      <c r="J5" s="228">
        <v>872300</v>
      </c>
      <c r="K5" s="227">
        <f>J5/J21</f>
        <v>0.10898672441462427</v>
      </c>
      <c r="L5" s="225" t="s">
        <v>197</v>
      </c>
      <c r="M5" s="287" t="s">
        <v>198</v>
      </c>
      <c r="N5" s="288"/>
      <c r="O5" s="289"/>
      <c r="P5" s="287" t="s">
        <v>270</v>
      </c>
      <c r="Q5" s="288"/>
      <c r="R5" s="289"/>
      <c r="S5" s="233" t="s">
        <v>199</v>
      </c>
      <c r="T5" s="286"/>
    </row>
    <row r="6" spans="2:20">
      <c r="B6" s="220"/>
      <c r="C6" s="231"/>
      <c r="D6" s="232"/>
      <c r="E6" s="220"/>
      <c r="F6" s="221"/>
      <c r="G6" s="232"/>
      <c r="H6" s="220"/>
      <c r="I6" s="221"/>
      <c r="J6" s="232"/>
      <c r="K6" s="220"/>
      <c r="L6" s="221"/>
      <c r="M6" s="287"/>
      <c r="N6" s="288"/>
      <c r="O6" s="289"/>
      <c r="P6" s="287"/>
      <c r="Q6" s="288"/>
      <c r="R6" s="289"/>
      <c r="S6" s="222"/>
      <c r="T6" s="222"/>
    </row>
    <row r="7" spans="2:20" ht="42" customHeight="1">
      <c r="B7" s="224" t="s">
        <v>200</v>
      </c>
      <c r="C7" s="225" t="s">
        <v>201</v>
      </c>
      <c r="D7" s="226">
        <v>141428</v>
      </c>
      <c r="E7" s="229">
        <f>D7/D21</f>
        <v>2.1633283738394037E-2</v>
      </c>
      <c r="F7" s="225" t="s">
        <v>197</v>
      </c>
      <c r="G7" s="226">
        <v>162265</v>
      </c>
      <c r="H7" s="229">
        <f>G7/G21</f>
        <v>2.7194272934553995E-2</v>
      </c>
      <c r="I7" s="225" t="s">
        <v>197</v>
      </c>
      <c r="J7" s="226">
        <v>429500</v>
      </c>
      <c r="K7" s="229">
        <f>J7/J21</f>
        <v>5.3662499296206721E-2</v>
      </c>
      <c r="L7" s="225" t="s">
        <v>197</v>
      </c>
      <c r="M7" s="287"/>
      <c r="N7" s="288"/>
      <c r="O7" s="289"/>
      <c r="P7" s="287"/>
      <c r="Q7" s="288"/>
      <c r="R7" s="289"/>
      <c r="S7" s="233" t="s">
        <v>202</v>
      </c>
      <c r="T7" s="230"/>
    </row>
    <row r="8" spans="2:20">
      <c r="B8" s="220"/>
      <c r="C8" s="231"/>
      <c r="D8" s="232"/>
      <c r="E8" s="220"/>
      <c r="F8" s="221"/>
      <c r="G8" s="232"/>
      <c r="H8" s="220"/>
      <c r="I8" s="221"/>
      <c r="J8" s="232"/>
      <c r="K8" s="220"/>
      <c r="L8" s="221"/>
      <c r="M8" s="287"/>
      <c r="N8" s="288"/>
      <c r="O8" s="289"/>
      <c r="P8" s="287"/>
      <c r="Q8" s="288"/>
      <c r="R8" s="289"/>
      <c r="S8" s="222"/>
      <c r="T8" s="222"/>
    </row>
    <row r="9" spans="2:20" ht="43.5" customHeight="1">
      <c r="B9" s="224" t="s">
        <v>203</v>
      </c>
      <c r="C9" s="225" t="s">
        <v>204</v>
      </c>
      <c r="D9" s="226">
        <v>3269750</v>
      </c>
      <c r="E9" s="229">
        <f>D9/D21</f>
        <v>0.5001515223549361</v>
      </c>
      <c r="F9" s="225" t="s">
        <v>197</v>
      </c>
      <c r="G9" s="226">
        <v>3349122</v>
      </c>
      <c r="H9" s="229">
        <f>G9/G21</f>
        <v>0.5612851678372992</v>
      </c>
      <c r="I9" s="225" t="s">
        <v>197</v>
      </c>
      <c r="J9" s="226">
        <v>3531795.236</v>
      </c>
      <c r="K9" s="229">
        <f>J9/J21</f>
        <v>0.44126882273852447</v>
      </c>
      <c r="L9" s="225" t="s">
        <v>197</v>
      </c>
      <c r="M9" s="287"/>
      <c r="N9" s="288"/>
      <c r="O9" s="289"/>
      <c r="P9" s="287"/>
      <c r="Q9" s="288"/>
      <c r="R9" s="289"/>
      <c r="S9" s="230"/>
      <c r="T9" s="230"/>
    </row>
    <row r="10" spans="2:20">
      <c r="B10" s="220"/>
      <c r="C10" s="231"/>
      <c r="D10" s="232"/>
      <c r="E10" s="220"/>
      <c r="F10" s="221"/>
      <c r="G10" s="232"/>
      <c r="H10" s="220"/>
      <c r="I10" s="221"/>
      <c r="J10" s="232"/>
      <c r="K10" s="220"/>
      <c r="L10" s="221"/>
      <c r="M10" s="287"/>
      <c r="N10" s="288"/>
      <c r="O10" s="289"/>
      <c r="P10" s="287"/>
      <c r="Q10" s="288"/>
      <c r="R10" s="289"/>
      <c r="S10" s="222"/>
      <c r="T10" s="222"/>
    </row>
    <row r="11" spans="2:20" ht="57.75" customHeight="1">
      <c r="B11" s="224" t="s">
        <v>205</v>
      </c>
      <c r="C11" s="225" t="s">
        <v>206</v>
      </c>
      <c r="D11" s="226">
        <v>1392231</v>
      </c>
      <c r="E11" s="227">
        <f>D11/D9</f>
        <v>0.42579126844559984</v>
      </c>
      <c r="F11" s="225" t="s">
        <v>207</v>
      </c>
      <c r="G11" s="226">
        <v>1091235</v>
      </c>
      <c r="H11" s="227">
        <f>G11/G9</f>
        <v>0.32582718694631013</v>
      </c>
      <c r="I11" s="225" t="s">
        <v>207</v>
      </c>
      <c r="J11" s="226">
        <v>1819544.4999999998</v>
      </c>
      <c r="K11" s="227">
        <f>J11/J9</f>
        <v>0.51518969204476261</v>
      </c>
      <c r="L11" s="225" t="s">
        <v>207</v>
      </c>
      <c r="M11" s="287"/>
      <c r="N11" s="288"/>
      <c r="O11" s="289"/>
      <c r="P11" s="287"/>
      <c r="Q11" s="288"/>
      <c r="R11" s="289"/>
      <c r="S11" s="233" t="s">
        <v>208</v>
      </c>
      <c r="T11" s="230"/>
    </row>
    <row r="12" spans="2:20">
      <c r="B12" s="220"/>
      <c r="C12" s="231"/>
      <c r="D12" s="232"/>
      <c r="E12" s="220"/>
      <c r="F12" s="278" t="s">
        <v>209</v>
      </c>
      <c r="G12" s="232"/>
      <c r="H12" s="220"/>
      <c r="I12" s="278" t="s">
        <v>209</v>
      </c>
      <c r="J12" s="232"/>
      <c r="K12" s="220"/>
      <c r="L12" s="278" t="s">
        <v>209</v>
      </c>
      <c r="M12" s="287"/>
      <c r="N12" s="288"/>
      <c r="O12" s="289"/>
      <c r="P12" s="287"/>
      <c r="Q12" s="288"/>
      <c r="R12" s="289"/>
      <c r="S12" s="222"/>
      <c r="T12" s="280" t="s">
        <v>210</v>
      </c>
    </row>
    <row r="13" spans="2:20" ht="46.5" customHeight="1">
      <c r="B13" s="224" t="s">
        <v>211</v>
      </c>
      <c r="C13" s="225" t="s">
        <v>212</v>
      </c>
      <c r="D13" s="226">
        <v>271717.32500000001</v>
      </c>
      <c r="E13" s="229">
        <v>0.05</v>
      </c>
      <c r="F13" s="279"/>
      <c r="G13" s="226">
        <v>156115.26</v>
      </c>
      <c r="H13" s="229">
        <v>0.05</v>
      </c>
      <c r="I13" s="279"/>
      <c r="J13" s="226">
        <v>332656.98680000001</v>
      </c>
      <c r="K13" s="229">
        <v>0.05</v>
      </c>
      <c r="L13" s="279"/>
      <c r="M13" s="287"/>
      <c r="N13" s="288"/>
      <c r="O13" s="289"/>
      <c r="P13" s="287"/>
      <c r="Q13" s="288"/>
      <c r="R13" s="289"/>
      <c r="S13" s="233" t="s">
        <v>213</v>
      </c>
      <c r="T13" s="281"/>
    </row>
    <row r="14" spans="2:20">
      <c r="B14" s="220"/>
      <c r="C14" s="231"/>
      <c r="D14" s="232"/>
      <c r="E14" s="220"/>
      <c r="F14" s="221"/>
      <c r="G14" s="232"/>
      <c r="H14" s="220"/>
      <c r="I14" s="221"/>
      <c r="J14" s="232"/>
      <c r="K14" s="220"/>
      <c r="L14" s="221"/>
      <c r="M14" s="287"/>
      <c r="N14" s="288"/>
      <c r="O14" s="289"/>
      <c r="P14" s="287"/>
      <c r="Q14" s="288"/>
      <c r="R14" s="289"/>
      <c r="S14" s="222"/>
      <c r="T14" s="222"/>
    </row>
    <row r="15" spans="2:20" ht="42.75" customHeight="1">
      <c r="B15" s="224" t="s">
        <v>214</v>
      </c>
      <c r="C15" s="225" t="s">
        <v>20</v>
      </c>
      <c r="D15" s="226">
        <v>16303.039500000001</v>
      </c>
      <c r="E15" s="229">
        <f>D15/D21</f>
        <v>2.4937655860349131E-3</v>
      </c>
      <c r="F15" s="225" t="s">
        <v>197</v>
      </c>
      <c r="G15" s="226">
        <v>15611.526</v>
      </c>
      <c r="H15" s="229">
        <f>G15/G21</f>
        <v>2.6163627336079007E-3</v>
      </c>
      <c r="I15" s="225" t="s">
        <v>197</v>
      </c>
      <c r="J15" s="226">
        <v>19959.419207999999</v>
      </c>
      <c r="K15" s="229">
        <f>J15/J21</f>
        <v>2.4937655860349127E-3</v>
      </c>
      <c r="L15" s="225" t="s">
        <v>197</v>
      </c>
      <c r="M15" s="287"/>
      <c r="N15" s="288"/>
      <c r="O15" s="289"/>
      <c r="P15" s="287"/>
      <c r="Q15" s="288"/>
      <c r="R15" s="289"/>
      <c r="S15" s="233" t="s">
        <v>55</v>
      </c>
      <c r="T15" s="230"/>
    </row>
    <row r="16" spans="2:20">
      <c r="B16" s="220"/>
      <c r="C16" s="231"/>
      <c r="D16" s="232"/>
      <c r="E16" s="220"/>
      <c r="F16" s="221"/>
      <c r="G16" s="232"/>
      <c r="H16" s="220"/>
      <c r="I16" s="221"/>
      <c r="J16" s="232"/>
      <c r="K16" s="220"/>
      <c r="L16" s="221"/>
      <c r="M16" s="287"/>
      <c r="N16" s="288"/>
      <c r="O16" s="289"/>
      <c r="P16" s="287"/>
      <c r="Q16" s="288"/>
      <c r="R16" s="289"/>
      <c r="S16" s="222"/>
      <c r="T16" s="222"/>
    </row>
    <row r="17" spans="2:20" ht="38.25" customHeight="1">
      <c r="B17" s="224" t="s">
        <v>215</v>
      </c>
      <c r="C17" s="225" t="s">
        <v>216</v>
      </c>
      <c r="D17" s="234">
        <f>SUM(D5:D15)</f>
        <v>5722366.8645000001</v>
      </c>
      <c r="E17" s="224"/>
      <c r="F17" s="235"/>
      <c r="G17" s="234">
        <f>SUM(G5:G16)</f>
        <v>5375568.7859999994</v>
      </c>
      <c r="H17" s="224"/>
      <c r="I17" s="235"/>
      <c r="J17" s="234">
        <f>SUM(J5:J16)</f>
        <v>7005756.1420080001</v>
      </c>
      <c r="K17" s="224"/>
      <c r="L17" s="235"/>
      <c r="M17" s="287"/>
      <c r="N17" s="288"/>
      <c r="O17" s="289"/>
      <c r="P17" s="287"/>
      <c r="Q17" s="288"/>
      <c r="R17" s="289"/>
      <c r="S17" s="230"/>
      <c r="T17" s="230"/>
    </row>
    <row r="18" spans="2:20">
      <c r="B18" s="236"/>
      <c r="C18" s="237"/>
      <c r="D18" s="238"/>
      <c r="E18" s="236"/>
      <c r="F18" s="239"/>
      <c r="G18" s="238"/>
      <c r="H18" s="236"/>
      <c r="I18" s="239"/>
      <c r="J18" s="238"/>
      <c r="K18" s="236"/>
      <c r="L18" s="239"/>
      <c r="M18" s="287"/>
      <c r="N18" s="288"/>
      <c r="O18" s="289"/>
      <c r="P18" s="287"/>
      <c r="Q18" s="288"/>
      <c r="R18" s="289"/>
      <c r="S18" s="240"/>
      <c r="T18" s="240"/>
    </row>
    <row r="19" spans="2:20" ht="60">
      <c r="B19" s="224" t="s">
        <v>217</v>
      </c>
      <c r="C19" s="225" t="s">
        <v>218</v>
      </c>
      <c r="D19" s="226">
        <v>815151.97499999998</v>
      </c>
      <c r="E19" s="229">
        <f>D19/D21</f>
        <v>0.12468827930174564</v>
      </c>
      <c r="F19" s="235"/>
      <c r="G19" s="226">
        <v>591312.56999999995</v>
      </c>
      <c r="H19" s="229">
        <f>G19/G21</f>
        <v>9.9099099733229987E-2</v>
      </c>
      <c r="I19" s="235"/>
      <c r="J19" s="226">
        <v>997970.96039999987</v>
      </c>
      <c r="K19" s="229">
        <f>J19/J21</f>
        <v>0.12468827930174561</v>
      </c>
      <c r="L19" s="235"/>
      <c r="M19" s="290"/>
      <c r="N19" s="291"/>
      <c r="O19" s="292"/>
      <c r="P19" s="290"/>
      <c r="Q19" s="291"/>
      <c r="R19" s="292"/>
      <c r="S19" s="233" t="s">
        <v>219</v>
      </c>
      <c r="T19" s="230"/>
    </row>
    <row r="20" spans="2:20">
      <c r="D20" s="241"/>
      <c r="G20" s="241"/>
      <c r="J20" s="241"/>
      <c r="M20" s="241"/>
      <c r="P20" s="241"/>
    </row>
    <row r="21" spans="2:20">
      <c r="B21" s="242"/>
      <c r="C21" s="243" t="s">
        <v>220</v>
      </c>
      <c r="D21" s="244">
        <f>SUM(D17:D19)</f>
        <v>6537518.8394999998</v>
      </c>
      <c r="E21" s="245"/>
      <c r="F21" s="245"/>
      <c r="G21" s="244">
        <v>5966881.3499999996</v>
      </c>
      <c r="H21" s="245"/>
      <c r="I21" s="245"/>
      <c r="J21" s="244">
        <f>SUM(J17:J20)</f>
        <v>8003727.1024080003</v>
      </c>
      <c r="K21" s="245"/>
      <c r="L21" s="245"/>
      <c r="M21" s="244"/>
      <c r="N21" s="245"/>
      <c r="O21" s="245"/>
      <c r="P21" s="244"/>
      <c r="Q21" s="245"/>
      <c r="R21" s="245"/>
      <c r="S21" s="246"/>
    </row>
  </sheetData>
  <mergeCells count="12">
    <mergeCell ref="L12:L13"/>
    <mergeCell ref="T12:T13"/>
    <mergeCell ref="M3:O3"/>
    <mergeCell ref="P3:R3"/>
    <mergeCell ref="E3:F3"/>
    <mergeCell ref="H3:I3"/>
    <mergeCell ref="K3:L3"/>
    <mergeCell ref="T4:T5"/>
    <mergeCell ref="M5:O19"/>
    <mergeCell ref="P5:R19"/>
    <mergeCell ref="F12:F13"/>
    <mergeCell ref="I12:I13"/>
  </mergeCells>
  <pageMargins left="0.7" right="0.7" top="0.75" bottom="0.75" header="0.3" footer="0.3"/>
  <pageSetup paperSize="8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D222"/>
  <sheetViews>
    <sheetView view="pageBreakPreview" topLeftCell="A170" zoomScale="60" zoomScaleNormal="70" workbookViewId="0">
      <pane xSplit="4" topLeftCell="N1" activePane="topRight" state="frozen"/>
      <selection activeCell="A16" sqref="A16"/>
      <selection pane="topRight" activeCell="X196" sqref="X196:X197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10"/>
      <c r="B1" s="311"/>
      <c r="C1" s="312"/>
      <c r="D1" s="475" t="s">
        <v>84</v>
      </c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7"/>
      <c r="AA1" s="310"/>
      <c r="AB1" s="311"/>
      <c r="AC1" s="312"/>
    </row>
    <row r="2" spans="1:30">
      <c r="A2" s="313"/>
      <c r="B2" s="314"/>
      <c r="C2" s="315"/>
      <c r="D2" s="475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7"/>
      <c r="AA2" s="313"/>
      <c r="AB2" s="314"/>
      <c r="AC2" s="315"/>
    </row>
    <row r="3" spans="1:30">
      <c r="A3" s="313"/>
      <c r="B3" s="314"/>
      <c r="C3" s="315"/>
      <c r="D3" s="478" t="s">
        <v>85</v>
      </c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80"/>
      <c r="AA3" s="313"/>
      <c r="AB3" s="314"/>
      <c r="AC3" s="315"/>
    </row>
    <row r="4" spans="1:30" ht="13.5" customHeight="1">
      <c r="A4" s="316"/>
      <c r="B4" s="317"/>
      <c r="C4" s="318"/>
      <c r="D4" s="478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80"/>
      <c r="AA4" s="316"/>
      <c r="AB4" s="317"/>
      <c r="AC4" s="318"/>
    </row>
    <row r="5" spans="1:30" ht="10.5" customHeight="1">
      <c r="A5" s="162"/>
      <c r="B5" s="163"/>
      <c r="C5" s="163"/>
      <c r="D5" s="163"/>
      <c r="E5" s="198"/>
      <c r="F5" s="198"/>
      <c r="G5" s="198"/>
      <c r="H5" s="164"/>
      <c r="I5" s="249"/>
      <c r="J5" s="198"/>
      <c r="K5" s="198"/>
      <c r="L5" s="198"/>
      <c r="M5" s="164"/>
      <c r="N5" s="249"/>
      <c r="O5" s="198"/>
      <c r="P5" s="198"/>
      <c r="Q5" s="198"/>
      <c r="R5" s="164"/>
      <c r="S5" s="249"/>
      <c r="T5" s="198"/>
      <c r="U5" s="198"/>
      <c r="V5" s="198"/>
      <c r="W5" s="164"/>
      <c r="X5" s="249"/>
      <c r="Y5" s="213"/>
      <c r="Z5" s="213"/>
      <c r="AA5" s="213"/>
      <c r="AB5" s="164"/>
      <c r="AC5" s="165"/>
    </row>
    <row r="6" spans="1:30" ht="17.25" customHeight="1">
      <c r="A6" s="166" t="s">
        <v>86</v>
      </c>
      <c r="B6" s="163"/>
      <c r="C6" s="167"/>
      <c r="D6" s="168"/>
      <c r="E6" s="168"/>
      <c r="F6" s="168"/>
      <c r="G6" s="169"/>
      <c r="H6" s="319"/>
      <c r="I6" s="296"/>
      <c r="J6" s="168"/>
      <c r="K6" s="168"/>
      <c r="L6" s="169"/>
      <c r="M6" s="319"/>
      <c r="N6" s="296"/>
      <c r="O6" s="168"/>
      <c r="P6" s="168"/>
      <c r="Q6" s="169"/>
      <c r="R6" s="319"/>
      <c r="S6" s="296"/>
      <c r="T6" s="168"/>
      <c r="U6" s="168"/>
      <c r="V6" s="169"/>
      <c r="W6" s="319"/>
      <c r="X6" s="296"/>
      <c r="Y6" s="168"/>
      <c r="Z6" s="168"/>
      <c r="AA6" s="169" t="s">
        <v>87</v>
      </c>
      <c r="AB6" s="319">
        <v>44819</v>
      </c>
      <c r="AC6" s="297"/>
    </row>
    <row r="7" spans="1:30" ht="50.25" customHeight="1">
      <c r="A7" s="170"/>
      <c r="B7" s="163"/>
      <c r="C7" s="167"/>
      <c r="D7" s="296" t="s">
        <v>167</v>
      </c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14"/>
      <c r="AB7" s="214"/>
      <c r="AC7" s="212"/>
    </row>
    <row r="8" spans="1:30" ht="17.25" customHeight="1">
      <c r="A8" s="481" t="s">
        <v>88</v>
      </c>
      <c r="B8" s="163"/>
      <c r="C8" s="167"/>
      <c r="D8" s="343"/>
      <c r="E8" s="343"/>
      <c r="F8" s="343"/>
      <c r="G8" s="213"/>
      <c r="H8" s="333"/>
      <c r="I8" s="333"/>
      <c r="J8" s="266"/>
      <c r="K8" s="266"/>
      <c r="L8" s="213"/>
      <c r="M8" s="333"/>
      <c r="N8" s="333"/>
      <c r="O8" s="266"/>
      <c r="P8" s="266"/>
      <c r="Q8" s="213"/>
      <c r="R8" s="333"/>
      <c r="S8" s="333"/>
      <c r="T8" s="266"/>
      <c r="U8" s="266"/>
      <c r="V8" s="213"/>
      <c r="W8" s="333"/>
      <c r="X8" s="333"/>
      <c r="Y8" s="266"/>
      <c r="Z8" s="266"/>
      <c r="AA8" s="213" t="s">
        <v>89</v>
      </c>
      <c r="AB8" s="320"/>
      <c r="AC8" s="321"/>
    </row>
    <row r="9" spans="1:30" ht="17.25" customHeight="1">
      <c r="A9" s="298" t="s">
        <v>258</v>
      </c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67"/>
      <c r="AB9" s="267"/>
      <c r="AC9" s="474"/>
    </row>
    <row r="10" spans="1:30" ht="17.25" customHeight="1">
      <c r="A10" s="481"/>
      <c r="B10" s="163"/>
      <c r="C10" s="167"/>
      <c r="D10" s="265"/>
      <c r="E10" s="265"/>
      <c r="F10" s="265"/>
      <c r="G10" s="213"/>
      <c r="H10" s="266"/>
      <c r="I10" s="266"/>
      <c r="J10" s="265"/>
      <c r="K10" s="265"/>
      <c r="L10" s="213"/>
      <c r="M10" s="266"/>
      <c r="N10" s="266"/>
      <c r="O10" s="265"/>
      <c r="P10" s="265"/>
      <c r="Q10" s="213"/>
      <c r="R10" s="266"/>
      <c r="S10" s="266"/>
      <c r="T10" s="265"/>
      <c r="U10" s="265"/>
      <c r="V10" s="213"/>
      <c r="W10" s="266"/>
      <c r="X10" s="266"/>
      <c r="Y10" s="265"/>
      <c r="Z10" s="265"/>
      <c r="AA10" s="213"/>
      <c r="AB10" s="266"/>
      <c r="AC10" s="248"/>
    </row>
    <row r="11" spans="1:30" ht="15.75" customHeight="1">
      <c r="A11" s="171"/>
      <c r="B11" s="172"/>
      <c r="C11" s="173"/>
      <c r="D11" s="174"/>
      <c r="E11" s="322" t="s">
        <v>221</v>
      </c>
      <c r="F11" s="322"/>
      <c r="G11" s="322"/>
      <c r="H11" s="322"/>
      <c r="I11" s="322"/>
      <c r="J11" s="322" t="s">
        <v>222</v>
      </c>
      <c r="K11" s="322"/>
      <c r="L11" s="322"/>
      <c r="M11" s="322"/>
      <c r="N11" s="322"/>
      <c r="O11" s="322" t="s">
        <v>223</v>
      </c>
      <c r="P11" s="322"/>
      <c r="Q11" s="322"/>
      <c r="R11" s="322"/>
      <c r="S11" s="322"/>
      <c r="T11" s="322" t="s">
        <v>224</v>
      </c>
      <c r="U11" s="322"/>
      <c r="V11" s="322"/>
      <c r="W11" s="322"/>
      <c r="X11" s="322"/>
      <c r="Y11" s="322" t="s">
        <v>269</v>
      </c>
      <c r="Z11" s="322"/>
      <c r="AA11" s="322"/>
      <c r="AB11" s="322"/>
      <c r="AC11" s="322"/>
    </row>
    <row r="12" spans="1:30" ht="15" customHeight="1">
      <c r="A12" s="355" t="s">
        <v>4</v>
      </c>
      <c r="B12" s="357" t="s">
        <v>5</v>
      </c>
      <c r="C12" s="327"/>
      <c r="D12" s="358"/>
      <c r="E12" s="323" t="s">
        <v>8</v>
      </c>
      <c r="F12" s="325" t="s">
        <v>33</v>
      </c>
      <c r="G12" s="327" t="s">
        <v>34</v>
      </c>
      <c r="H12" s="329" t="s">
        <v>6</v>
      </c>
      <c r="I12" s="331" t="s">
        <v>7</v>
      </c>
      <c r="J12" s="323" t="s">
        <v>8</v>
      </c>
      <c r="K12" s="325" t="s">
        <v>33</v>
      </c>
      <c r="L12" s="327" t="s">
        <v>34</v>
      </c>
      <c r="M12" s="329" t="s">
        <v>6</v>
      </c>
      <c r="N12" s="331" t="s">
        <v>7</v>
      </c>
      <c r="O12" s="323" t="s">
        <v>8</v>
      </c>
      <c r="P12" s="325" t="s">
        <v>33</v>
      </c>
      <c r="Q12" s="327" t="s">
        <v>34</v>
      </c>
      <c r="R12" s="329" t="s">
        <v>6</v>
      </c>
      <c r="S12" s="331" t="s">
        <v>7</v>
      </c>
      <c r="T12" s="323" t="s">
        <v>8</v>
      </c>
      <c r="U12" s="325" t="s">
        <v>33</v>
      </c>
      <c r="V12" s="327" t="s">
        <v>34</v>
      </c>
      <c r="W12" s="329" t="s">
        <v>6</v>
      </c>
      <c r="X12" s="331" t="s">
        <v>7</v>
      </c>
      <c r="Y12" s="323" t="s">
        <v>8</v>
      </c>
      <c r="Z12" s="325" t="s">
        <v>33</v>
      </c>
      <c r="AA12" s="327" t="s">
        <v>34</v>
      </c>
      <c r="AB12" s="329" t="s">
        <v>6</v>
      </c>
      <c r="AC12" s="331" t="s">
        <v>7</v>
      </c>
    </row>
    <row r="13" spans="1:30" s="8" customFormat="1" ht="15" customHeight="1" thickBot="1">
      <c r="A13" s="356"/>
      <c r="B13" s="359"/>
      <c r="C13" s="328"/>
      <c r="D13" s="360"/>
      <c r="E13" s="324"/>
      <c r="F13" s="326"/>
      <c r="G13" s="328"/>
      <c r="H13" s="330"/>
      <c r="I13" s="332"/>
      <c r="J13" s="324"/>
      <c r="K13" s="326"/>
      <c r="L13" s="328"/>
      <c r="M13" s="330"/>
      <c r="N13" s="332"/>
      <c r="O13" s="324"/>
      <c r="P13" s="326"/>
      <c r="Q13" s="328"/>
      <c r="R13" s="330"/>
      <c r="S13" s="332"/>
      <c r="T13" s="324"/>
      <c r="U13" s="326"/>
      <c r="V13" s="328"/>
      <c r="W13" s="330"/>
      <c r="X13" s="332"/>
      <c r="Y13" s="416"/>
      <c r="Z13" s="417"/>
      <c r="AA13" s="418"/>
      <c r="AB13" s="419"/>
      <c r="AC13" s="420"/>
    </row>
    <row r="14" spans="1:30" s="8" customFormat="1" ht="15.75" customHeight="1">
      <c r="A14" s="145" t="s">
        <v>18</v>
      </c>
      <c r="B14" s="361" t="s">
        <v>17</v>
      </c>
      <c r="C14" s="362"/>
      <c r="D14" s="363"/>
      <c r="E14" s="125"/>
      <c r="F14" s="120"/>
      <c r="G14" s="120"/>
      <c r="H14" s="121"/>
      <c r="I14" s="122"/>
      <c r="J14" s="125"/>
      <c r="K14" s="120"/>
      <c r="L14" s="120"/>
      <c r="M14" s="121"/>
      <c r="N14" s="122"/>
      <c r="O14" s="125"/>
      <c r="P14" s="120"/>
      <c r="Q14" s="120"/>
      <c r="R14" s="121"/>
      <c r="S14" s="122"/>
      <c r="T14" s="125"/>
      <c r="U14" s="120"/>
      <c r="V14" s="120"/>
      <c r="W14" s="121"/>
      <c r="X14" s="268"/>
      <c r="Y14" s="473" t="s">
        <v>272</v>
      </c>
      <c r="Z14" s="473"/>
      <c r="AA14" s="473"/>
      <c r="AB14" s="473"/>
      <c r="AC14" s="473"/>
    </row>
    <row r="15" spans="1:30" s="8" customFormat="1">
      <c r="A15" s="146">
        <v>1</v>
      </c>
      <c r="B15" s="344" t="s">
        <v>74</v>
      </c>
      <c r="C15" s="347"/>
      <c r="D15" s="348"/>
      <c r="E15" s="126"/>
      <c r="F15" s="87" t="s">
        <v>12</v>
      </c>
      <c r="G15" s="88">
        <v>1</v>
      </c>
      <c r="H15" s="108">
        <v>300000</v>
      </c>
      <c r="I15" s="109">
        <f>H15*G15</f>
        <v>300000</v>
      </c>
      <c r="J15" s="126"/>
      <c r="K15" s="87" t="s">
        <v>12</v>
      </c>
      <c r="L15" s="88">
        <v>1</v>
      </c>
      <c r="M15" s="250">
        <v>299000</v>
      </c>
      <c r="N15" s="109">
        <f>M15*L15</f>
        <v>299000</v>
      </c>
      <c r="O15" s="126"/>
      <c r="P15" s="87" t="s">
        <v>12</v>
      </c>
      <c r="Q15" s="88">
        <v>1</v>
      </c>
      <c r="R15" s="256">
        <v>502000</v>
      </c>
      <c r="S15" s="109">
        <f>R15*Q15</f>
        <v>502000</v>
      </c>
      <c r="T15" s="126"/>
      <c r="U15" s="87" t="s">
        <v>12</v>
      </c>
      <c r="V15" s="88">
        <v>1</v>
      </c>
      <c r="W15" s="108">
        <v>814550</v>
      </c>
      <c r="X15" s="262">
        <f>W15*V15</f>
        <v>814550</v>
      </c>
      <c r="Y15" s="473"/>
      <c r="Z15" s="473"/>
      <c r="AA15" s="473"/>
      <c r="AB15" s="473"/>
      <c r="AC15" s="473"/>
      <c r="AD15" s="175"/>
    </row>
    <row r="16" spans="1:30" s="8" customFormat="1" ht="15" customHeight="1">
      <c r="A16" s="146"/>
      <c r="B16" s="344" t="s">
        <v>73</v>
      </c>
      <c r="C16" s="345"/>
      <c r="D16" s="346"/>
      <c r="E16" s="126"/>
      <c r="F16" s="87" t="s">
        <v>12</v>
      </c>
      <c r="G16" s="88">
        <v>1</v>
      </c>
      <c r="H16" s="108">
        <v>200000</v>
      </c>
      <c r="I16" s="109">
        <f>H16*G16</f>
        <v>200000</v>
      </c>
      <c r="J16" s="126"/>
      <c r="K16" s="87" t="s">
        <v>12</v>
      </c>
      <c r="L16" s="88">
        <v>1</v>
      </c>
      <c r="M16" s="109">
        <v>229999.99999999997</v>
      </c>
      <c r="N16" s="109">
        <f>M16*L16</f>
        <v>229999.99999999997</v>
      </c>
      <c r="O16" s="126"/>
      <c r="P16" s="87" t="s">
        <v>12</v>
      </c>
      <c r="Q16" s="88">
        <v>1</v>
      </c>
      <c r="R16" s="256">
        <v>282000</v>
      </c>
      <c r="S16" s="109">
        <f>R16*Q16</f>
        <v>282000</v>
      </c>
      <c r="T16" s="126"/>
      <c r="U16" s="87" t="s">
        <v>12</v>
      </c>
      <c r="V16" s="88">
        <v>1</v>
      </c>
      <c r="W16" s="108">
        <v>284375</v>
      </c>
      <c r="X16" s="262">
        <f>W16*V16</f>
        <v>284375</v>
      </c>
      <c r="Y16" s="473"/>
      <c r="Z16" s="473"/>
      <c r="AA16" s="473"/>
      <c r="AB16" s="473"/>
      <c r="AC16" s="473"/>
    </row>
    <row r="17" spans="1:30" s="8" customFormat="1" ht="15" customHeight="1">
      <c r="A17" s="147">
        <v>2</v>
      </c>
      <c r="B17" s="349" t="s">
        <v>41</v>
      </c>
      <c r="C17" s="350"/>
      <c r="D17" s="351"/>
      <c r="E17" s="127"/>
      <c r="F17" s="87"/>
      <c r="G17" s="89"/>
      <c r="H17" s="108"/>
      <c r="I17" s="109"/>
      <c r="J17" s="127"/>
      <c r="K17" s="87"/>
      <c r="L17" s="89"/>
      <c r="M17" s="108"/>
      <c r="N17" s="109"/>
      <c r="O17" s="127"/>
      <c r="P17" s="87"/>
      <c r="Q17" s="89"/>
      <c r="R17" s="108"/>
      <c r="S17" s="109"/>
      <c r="T17" s="127"/>
      <c r="U17" s="87"/>
      <c r="V17" s="89"/>
      <c r="W17" s="108"/>
      <c r="X17" s="262"/>
      <c r="Y17" s="473"/>
      <c r="Z17" s="473"/>
      <c r="AA17" s="473"/>
      <c r="AB17" s="473"/>
      <c r="AC17" s="473"/>
    </row>
    <row r="18" spans="1:30" s="8" customFormat="1">
      <c r="A18" s="147"/>
      <c r="B18" s="349" t="s">
        <v>42</v>
      </c>
      <c r="C18" s="350"/>
      <c r="D18" s="351"/>
      <c r="E18" s="127"/>
      <c r="F18" s="87" t="s">
        <v>9</v>
      </c>
      <c r="G18" s="89">
        <v>250</v>
      </c>
      <c r="H18" s="108">
        <v>25</v>
      </c>
      <c r="I18" s="109">
        <f t="shared" ref="I18:I42" si="0">H18*G18</f>
        <v>6250</v>
      </c>
      <c r="J18" s="127"/>
      <c r="K18" s="87" t="s">
        <v>9</v>
      </c>
      <c r="L18" s="89">
        <v>810</v>
      </c>
      <c r="M18" s="108">
        <v>28.749999999999996</v>
      </c>
      <c r="N18" s="109">
        <f t="shared" ref="N18:N24" si="1">M18*L18</f>
        <v>23287.499999999996</v>
      </c>
      <c r="O18" s="127"/>
      <c r="P18" s="87" t="s">
        <v>9</v>
      </c>
      <c r="Q18" s="89">
        <f>30*20/3</f>
        <v>200</v>
      </c>
      <c r="R18" s="256">
        <v>50</v>
      </c>
      <c r="S18" s="109">
        <f t="shared" ref="S18:S24" si="2">R18*Q18</f>
        <v>10000</v>
      </c>
      <c r="T18" s="127"/>
      <c r="U18" s="87" t="s">
        <v>9</v>
      </c>
      <c r="V18" s="261">
        <v>120</v>
      </c>
      <c r="W18" s="108">
        <v>450</v>
      </c>
      <c r="X18" s="262">
        <f t="shared" ref="X18:X24" si="3">W18*V18</f>
        <v>54000</v>
      </c>
      <c r="Y18" s="473"/>
      <c r="Z18" s="473"/>
      <c r="AA18" s="473"/>
      <c r="AB18" s="473"/>
      <c r="AC18" s="473"/>
      <c r="AD18" s="175"/>
    </row>
    <row r="19" spans="1:30" s="8" customFormat="1">
      <c r="A19" s="147"/>
      <c r="B19" s="139" t="s">
        <v>81</v>
      </c>
      <c r="C19" s="140"/>
      <c r="D19" s="141"/>
      <c r="E19" s="127"/>
      <c r="F19" s="87" t="s">
        <v>16</v>
      </c>
      <c r="G19" s="89">
        <v>50</v>
      </c>
      <c r="H19" s="108">
        <v>187.5</v>
      </c>
      <c r="I19" s="109">
        <f t="shared" si="0"/>
        <v>9375</v>
      </c>
      <c r="J19" s="127"/>
      <c r="K19" s="87" t="s">
        <v>16</v>
      </c>
      <c r="L19" s="89">
        <v>81</v>
      </c>
      <c r="M19" s="108">
        <v>172.5</v>
      </c>
      <c r="N19" s="109">
        <f t="shared" si="1"/>
        <v>13972.5</v>
      </c>
      <c r="O19" s="127"/>
      <c r="P19" s="87" t="s">
        <v>16</v>
      </c>
      <c r="Q19" s="89">
        <v>10</v>
      </c>
      <c r="R19" s="256">
        <v>1250</v>
      </c>
      <c r="S19" s="109">
        <f t="shared" si="2"/>
        <v>12500</v>
      </c>
      <c r="T19" s="127"/>
      <c r="U19" s="87" t="s">
        <v>16</v>
      </c>
      <c r="V19" s="261">
        <v>11</v>
      </c>
      <c r="W19" s="108">
        <v>3750</v>
      </c>
      <c r="X19" s="262">
        <f t="shared" si="3"/>
        <v>41250</v>
      </c>
      <c r="Y19" s="473"/>
      <c r="Z19" s="473"/>
      <c r="AA19" s="473"/>
      <c r="AB19" s="473"/>
      <c r="AC19" s="473"/>
    </row>
    <row r="20" spans="1:30" s="8" customFormat="1">
      <c r="A20" s="147"/>
      <c r="B20" s="139" t="s">
        <v>43</v>
      </c>
      <c r="C20" s="140"/>
      <c r="D20" s="141"/>
      <c r="E20" s="127"/>
      <c r="F20" s="87" t="s">
        <v>15</v>
      </c>
      <c r="G20" s="89">
        <v>2</v>
      </c>
      <c r="H20" s="108">
        <v>1500</v>
      </c>
      <c r="I20" s="109">
        <f t="shared" si="0"/>
        <v>3000</v>
      </c>
      <c r="J20" s="127"/>
      <c r="K20" s="87" t="s">
        <v>15</v>
      </c>
      <c r="L20" s="89">
        <v>2</v>
      </c>
      <c r="M20" s="108">
        <v>1380</v>
      </c>
      <c r="N20" s="109">
        <f t="shared" si="1"/>
        <v>2760</v>
      </c>
      <c r="O20" s="127"/>
      <c r="P20" s="87" t="s">
        <v>15</v>
      </c>
      <c r="Q20" s="89">
        <v>2</v>
      </c>
      <c r="R20" s="256">
        <v>900</v>
      </c>
      <c r="S20" s="109">
        <f t="shared" si="2"/>
        <v>1800</v>
      </c>
      <c r="T20" s="127"/>
      <c r="U20" s="87" t="s">
        <v>15</v>
      </c>
      <c r="V20" s="261">
        <v>2</v>
      </c>
      <c r="W20" s="108">
        <v>562.5</v>
      </c>
      <c r="X20" s="262">
        <f t="shared" si="3"/>
        <v>1125</v>
      </c>
      <c r="Y20" s="473"/>
      <c r="Z20" s="473"/>
      <c r="AA20" s="473"/>
      <c r="AB20" s="473"/>
      <c r="AC20" s="473"/>
    </row>
    <row r="21" spans="1:30" s="8" customFormat="1">
      <c r="A21" s="147"/>
      <c r="B21" s="139" t="s">
        <v>78</v>
      </c>
      <c r="C21" s="140"/>
      <c r="D21" s="141"/>
      <c r="E21" s="127"/>
      <c r="F21" s="87" t="s">
        <v>12</v>
      </c>
      <c r="G21" s="89">
        <v>1</v>
      </c>
      <c r="H21" s="108">
        <v>12500</v>
      </c>
      <c r="I21" s="109">
        <f t="shared" si="0"/>
        <v>12500</v>
      </c>
      <c r="J21" s="127"/>
      <c r="K21" s="87" t="s">
        <v>12</v>
      </c>
      <c r="L21" s="89">
        <v>1</v>
      </c>
      <c r="M21" s="109">
        <v>13799.999999999998</v>
      </c>
      <c r="N21" s="109">
        <f t="shared" si="1"/>
        <v>13799.999999999998</v>
      </c>
      <c r="O21" s="127"/>
      <c r="P21" s="87" t="s">
        <v>12</v>
      </c>
      <c r="Q21" s="89">
        <v>1</v>
      </c>
      <c r="R21" s="256">
        <v>10000</v>
      </c>
      <c r="S21" s="109">
        <f t="shared" si="2"/>
        <v>10000</v>
      </c>
      <c r="T21" s="127"/>
      <c r="U21" s="87" t="s">
        <v>12</v>
      </c>
      <c r="V21" s="261">
        <v>3</v>
      </c>
      <c r="W21" s="108">
        <v>7500</v>
      </c>
      <c r="X21" s="262">
        <f t="shared" si="3"/>
        <v>22500</v>
      </c>
      <c r="Y21" s="473"/>
      <c r="Z21" s="473"/>
      <c r="AA21" s="473"/>
      <c r="AB21" s="473"/>
      <c r="AC21" s="473"/>
    </row>
    <row r="22" spans="1:30" s="8" customFormat="1">
      <c r="A22" s="147"/>
      <c r="B22" s="139" t="s">
        <v>98</v>
      </c>
      <c r="C22" s="140"/>
      <c r="D22" s="141"/>
      <c r="E22" s="127"/>
      <c r="F22" s="87" t="s">
        <v>45</v>
      </c>
      <c r="G22" s="90">
        <v>5</v>
      </c>
      <c r="H22" s="108">
        <v>5000</v>
      </c>
      <c r="I22" s="109">
        <f t="shared" si="0"/>
        <v>25000</v>
      </c>
      <c r="J22" s="127"/>
      <c r="K22" s="87" t="s">
        <v>45</v>
      </c>
      <c r="L22" s="89">
        <v>8</v>
      </c>
      <c r="M22" s="108">
        <v>1150</v>
      </c>
      <c r="N22" s="109">
        <f t="shared" si="1"/>
        <v>9200</v>
      </c>
      <c r="O22" s="127"/>
      <c r="P22" s="87" t="s">
        <v>45</v>
      </c>
      <c r="Q22" s="89">
        <v>6</v>
      </c>
      <c r="R22" s="256">
        <v>4500</v>
      </c>
      <c r="S22" s="109">
        <f t="shared" si="2"/>
        <v>27000</v>
      </c>
      <c r="T22" s="127"/>
      <c r="U22" s="87" t="s">
        <v>45</v>
      </c>
      <c r="V22" s="261">
        <v>15</v>
      </c>
      <c r="W22" s="108">
        <v>4000</v>
      </c>
      <c r="X22" s="262">
        <f t="shared" si="3"/>
        <v>60000</v>
      </c>
      <c r="Y22" s="473"/>
      <c r="Z22" s="473"/>
      <c r="AA22" s="473"/>
      <c r="AB22" s="473"/>
      <c r="AC22" s="473"/>
    </row>
    <row r="23" spans="1:30" s="8" customFormat="1">
      <c r="A23" s="147"/>
      <c r="B23" s="203" t="s">
        <v>104</v>
      </c>
      <c r="C23" s="176"/>
      <c r="D23" s="158"/>
      <c r="E23" s="127"/>
      <c r="F23" s="87" t="s">
        <v>45</v>
      </c>
      <c r="G23" s="90">
        <v>5</v>
      </c>
      <c r="H23" s="108">
        <v>5000</v>
      </c>
      <c r="I23" s="109">
        <f t="shared" si="0"/>
        <v>25000</v>
      </c>
      <c r="J23" s="127"/>
      <c r="K23" s="87" t="s">
        <v>45</v>
      </c>
      <c r="L23" s="89">
        <v>8</v>
      </c>
      <c r="M23" s="108">
        <v>1150</v>
      </c>
      <c r="N23" s="109">
        <f t="shared" si="1"/>
        <v>9200</v>
      </c>
      <c r="O23" s="127"/>
      <c r="P23" s="87" t="s">
        <v>45</v>
      </c>
      <c r="Q23" s="89">
        <v>6</v>
      </c>
      <c r="R23" s="256">
        <v>4500</v>
      </c>
      <c r="S23" s="109">
        <f t="shared" si="2"/>
        <v>27000</v>
      </c>
      <c r="T23" s="127"/>
      <c r="U23" s="87" t="s">
        <v>45</v>
      </c>
      <c r="V23" s="261">
        <v>4</v>
      </c>
      <c r="W23" s="108">
        <v>4000</v>
      </c>
      <c r="X23" s="262">
        <f t="shared" si="3"/>
        <v>16000</v>
      </c>
      <c r="Y23" s="473"/>
      <c r="Z23" s="473"/>
      <c r="AA23" s="473"/>
      <c r="AB23" s="473"/>
      <c r="AC23" s="473"/>
    </row>
    <row r="24" spans="1:30" s="8" customFormat="1">
      <c r="A24" s="147"/>
      <c r="B24" s="203" t="s">
        <v>240</v>
      </c>
      <c r="C24" s="202"/>
      <c r="D24" s="203"/>
      <c r="E24" s="127"/>
      <c r="F24" s="87" t="s">
        <v>241</v>
      </c>
      <c r="G24" s="90">
        <v>0</v>
      </c>
      <c r="H24" s="256">
        <v>0</v>
      </c>
      <c r="I24" s="109">
        <f t="shared" si="0"/>
        <v>0</v>
      </c>
      <c r="J24" s="127"/>
      <c r="K24" s="87" t="s">
        <v>241</v>
      </c>
      <c r="L24" s="90">
        <v>0</v>
      </c>
      <c r="M24" s="256">
        <v>0</v>
      </c>
      <c r="N24" s="109">
        <f t="shared" si="1"/>
        <v>0</v>
      </c>
      <c r="O24" s="127"/>
      <c r="P24" s="87" t="s">
        <v>241</v>
      </c>
      <c r="Q24" s="90">
        <v>0</v>
      </c>
      <c r="R24" s="256">
        <v>0</v>
      </c>
      <c r="S24" s="262">
        <f t="shared" si="2"/>
        <v>0</v>
      </c>
      <c r="T24" s="127"/>
      <c r="U24" s="263" t="s">
        <v>54</v>
      </c>
      <c r="V24" s="264">
        <v>3</v>
      </c>
      <c r="W24" s="108">
        <v>1250</v>
      </c>
      <c r="X24" s="262">
        <f t="shared" si="3"/>
        <v>3750</v>
      </c>
      <c r="Y24" s="473"/>
      <c r="Z24" s="473"/>
      <c r="AA24" s="473"/>
      <c r="AB24" s="473"/>
      <c r="AC24" s="473"/>
    </row>
    <row r="25" spans="1:30" s="8" customFormat="1">
      <c r="A25" s="147">
        <v>3</v>
      </c>
      <c r="B25" s="139" t="s">
        <v>46</v>
      </c>
      <c r="C25" s="140"/>
      <c r="D25" s="141"/>
      <c r="E25" s="127"/>
      <c r="F25" s="87"/>
      <c r="G25" s="90"/>
      <c r="H25" s="108"/>
      <c r="I25" s="108"/>
      <c r="J25" s="127"/>
      <c r="K25" s="87"/>
      <c r="L25" s="90"/>
      <c r="M25" s="108"/>
      <c r="N25" s="108"/>
      <c r="O25" s="127"/>
      <c r="P25" s="87"/>
      <c r="Q25" s="90"/>
      <c r="R25" s="108"/>
      <c r="S25" s="108"/>
      <c r="T25" s="127"/>
      <c r="U25" s="87"/>
      <c r="V25" s="90"/>
      <c r="W25" s="108"/>
      <c r="X25" s="262"/>
      <c r="Y25" s="473"/>
      <c r="Z25" s="473"/>
      <c r="AA25" s="473"/>
      <c r="AB25" s="473"/>
      <c r="AC25" s="473"/>
    </row>
    <row r="26" spans="1:30" s="8" customFormat="1">
      <c r="A26" s="147"/>
      <c r="B26" s="334" t="s">
        <v>47</v>
      </c>
      <c r="C26" s="335"/>
      <c r="D26" s="336"/>
      <c r="E26" s="127"/>
      <c r="F26" s="87" t="s">
        <v>39</v>
      </c>
      <c r="G26" s="90">
        <v>5</v>
      </c>
      <c r="H26" s="108">
        <v>5000</v>
      </c>
      <c r="I26" s="109">
        <f t="shared" si="0"/>
        <v>25000</v>
      </c>
      <c r="J26" s="127"/>
      <c r="K26" s="87" t="s">
        <v>39</v>
      </c>
      <c r="L26" s="89">
        <v>4</v>
      </c>
      <c r="M26" s="108">
        <v>5175</v>
      </c>
      <c r="N26" s="109">
        <f t="shared" ref="N26:N42" si="4">M26*L26</f>
        <v>20700</v>
      </c>
      <c r="O26" s="127"/>
      <c r="P26" s="87" t="s">
        <v>39</v>
      </c>
      <c r="Q26" s="89">
        <v>6</v>
      </c>
      <c r="R26" s="256">
        <v>5000</v>
      </c>
      <c r="S26" s="109">
        <f t="shared" ref="S26:S42" si="5">R26*Q26</f>
        <v>30000</v>
      </c>
      <c r="T26" s="127"/>
      <c r="U26" s="87" t="s">
        <v>39</v>
      </c>
      <c r="V26" s="261">
        <v>3</v>
      </c>
      <c r="W26" s="108">
        <v>2500</v>
      </c>
      <c r="X26" s="262">
        <f t="shared" ref="X26:X42" si="6">W26*V26</f>
        <v>7500</v>
      </c>
      <c r="Y26" s="473"/>
      <c r="Z26" s="473"/>
      <c r="AA26" s="473"/>
      <c r="AB26" s="473"/>
      <c r="AC26" s="473"/>
    </row>
    <row r="27" spans="1:30" s="8" customFormat="1">
      <c r="A27" s="147"/>
      <c r="B27" s="334" t="s">
        <v>82</v>
      </c>
      <c r="C27" s="335"/>
      <c r="D27" s="336"/>
      <c r="E27" s="127"/>
      <c r="F27" s="87" t="s">
        <v>39</v>
      </c>
      <c r="G27" s="90">
        <v>5</v>
      </c>
      <c r="H27" s="108">
        <v>3125</v>
      </c>
      <c r="I27" s="109">
        <f t="shared" si="0"/>
        <v>15625</v>
      </c>
      <c r="J27" s="127"/>
      <c r="K27" s="87" t="s">
        <v>39</v>
      </c>
      <c r="L27" s="89">
        <v>4</v>
      </c>
      <c r="M27" s="108">
        <v>2875</v>
      </c>
      <c r="N27" s="109">
        <f t="shared" si="4"/>
        <v>11500</v>
      </c>
      <c r="O27" s="127"/>
      <c r="P27" s="87" t="s">
        <v>39</v>
      </c>
      <c r="Q27" s="89">
        <v>6</v>
      </c>
      <c r="R27" s="256">
        <v>2000</v>
      </c>
      <c r="S27" s="109">
        <f t="shared" si="5"/>
        <v>12000</v>
      </c>
      <c r="T27" s="127"/>
      <c r="U27" s="87" t="s">
        <v>39</v>
      </c>
      <c r="V27" s="261">
        <v>1</v>
      </c>
      <c r="W27" s="108">
        <v>1250</v>
      </c>
      <c r="X27" s="262">
        <f t="shared" si="6"/>
        <v>1250</v>
      </c>
      <c r="Y27" s="473"/>
      <c r="Z27" s="473"/>
      <c r="AA27" s="473"/>
      <c r="AB27" s="473"/>
      <c r="AC27" s="473"/>
    </row>
    <row r="28" spans="1:30" s="8" customFormat="1">
      <c r="A28" s="147"/>
      <c r="B28" s="334" t="s">
        <v>83</v>
      </c>
      <c r="C28" s="335"/>
      <c r="D28" s="336"/>
      <c r="E28" s="127"/>
      <c r="F28" s="87" t="s">
        <v>39</v>
      </c>
      <c r="G28" s="90">
        <v>5</v>
      </c>
      <c r="H28" s="108">
        <v>1857</v>
      </c>
      <c r="I28" s="109">
        <f t="shared" si="0"/>
        <v>9285</v>
      </c>
      <c r="J28" s="127"/>
      <c r="K28" s="87" t="s">
        <v>39</v>
      </c>
      <c r="L28" s="89">
        <v>4</v>
      </c>
      <c r="M28" s="108">
        <v>2300</v>
      </c>
      <c r="N28" s="109">
        <f t="shared" si="4"/>
        <v>9200</v>
      </c>
      <c r="O28" s="127"/>
      <c r="P28" s="87" t="s">
        <v>39</v>
      </c>
      <c r="Q28" s="89">
        <v>6</v>
      </c>
      <c r="R28" s="256">
        <v>1000</v>
      </c>
      <c r="S28" s="109">
        <f t="shared" si="5"/>
        <v>6000</v>
      </c>
      <c r="T28" s="127"/>
      <c r="U28" s="87" t="s">
        <v>39</v>
      </c>
      <c r="V28" s="261">
        <v>3</v>
      </c>
      <c r="W28" s="108">
        <v>1250</v>
      </c>
      <c r="X28" s="262">
        <f t="shared" si="6"/>
        <v>3750</v>
      </c>
      <c r="Y28" s="473"/>
      <c r="Z28" s="473"/>
      <c r="AA28" s="473"/>
      <c r="AB28" s="473"/>
      <c r="AC28" s="473"/>
    </row>
    <row r="29" spans="1:30" s="8" customFormat="1">
      <c r="A29" s="147"/>
      <c r="B29" s="334" t="s">
        <v>242</v>
      </c>
      <c r="C29" s="335"/>
      <c r="D29" s="336"/>
      <c r="E29" s="127"/>
      <c r="F29" s="87" t="s">
        <v>39</v>
      </c>
      <c r="G29" s="89">
        <v>0</v>
      </c>
      <c r="H29" s="256">
        <v>0</v>
      </c>
      <c r="I29" s="109">
        <f t="shared" si="0"/>
        <v>0</v>
      </c>
      <c r="J29" s="127"/>
      <c r="K29" s="87" t="s">
        <v>39</v>
      </c>
      <c r="L29" s="89">
        <v>0</v>
      </c>
      <c r="M29" s="256">
        <v>0</v>
      </c>
      <c r="N29" s="109">
        <f t="shared" si="4"/>
        <v>0</v>
      </c>
      <c r="O29" s="127"/>
      <c r="P29" s="87" t="s">
        <v>39</v>
      </c>
      <c r="Q29" s="89">
        <v>0</v>
      </c>
      <c r="R29" s="256">
        <v>0</v>
      </c>
      <c r="S29" s="109">
        <f t="shared" si="5"/>
        <v>0</v>
      </c>
      <c r="T29" s="127"/>
      <c r="U29" s="87" t="s">
        <v>39</v>
      </c>
      <c r="V29" s="261">
        <v>2</v>
      </c>
      <c r="W29" s="108">
        <v>1875</v>
      </c>
      <c r="X29" s="262">
        <f t="shared" si="6"/>
        <v>3750</v>
      </c>
      <c r="Y29" s="473"/>
      <c r="Z29" s="473"/>
      <c r="AA29" s="473"/>
      <c r="AB29" s="473"/>
      <c r="AC29" s="473"/>
    </row>
    <row r="30" spans="1:30" s="8" customFormat="1">
      <c r="A30" s="147"/>
      <c r="B30" s="334" t="s">
        <v>243</v>
      </c>
      <c r="C30" s="335"/>
      <c r="D30" s="336"/>
      <c r="E30" s="127"/>
      <c r="F30" s="87" t="s">
        <v>39</v>
      </c>
      <c r="G30" s="89">
        <v>0</v>
      </c>
      <c r="H30" s="256">
        <v>0</v>
      </c>
      <c r="I30" s="109">
        <f t="shared" si="0"/>
        <v>0</v>
      </c>
      <c r="J30" s="127"/>
      <c r="K30" s="87" t="s">
        <v>39</v>
      </c>
      <c r="L30" s="89">
        <v>0</v>
      </c>
      <c r="M30" s="256">
        <v>0</v>
      </c>
      <c r="N30" s="109">
        <f t="shared" si="4"/>
        <v>0</v>
      </c>
      <c r="O30" s="127"/>
      <c r="P30" s="87" t="s">
        <v>39</v>
      </c>
      <c r="Q30" s="89">
        <v>0</v>
      </c>
      <c r="R30" s="256">
        <v>0</v>
      </c>
      <c r="S30" s="109">
        <f t="shared" si="5"/>
        <v>0</v>
      </c>
      <c r="T30" s="127"/>
      <c r="U30" s="87" t="s">
        <v>39</v>
      </c>
      <c r="V30" s="261">
        <v>2</v>
      </c>
      <c r="W30" s="108">
        <v>1250</v>
      </c>
      <c r="X30" s="262">
        <f t="shared" si="6"/>
        <v>2500</v>
      </c>
      <c r="Y30" s="473"/>
      <c r="Z30" s="473"/>
      <c r="AA30" s="473"/>
      <c r="AB30" s="473"/>
      <c r="AC30" s="473"/>
    </row>
    <row r="31" spans="1:30" s="8" customFormat="1">
      <c r="A31" s="147"/>
      <c r="B31" s="334" t="s">
        <v>91</v>
      </c>
      <c r="C31" s="366"/>
      <c r="D31" s="367"/>
      <c r="E31" s="127"/>
      <c r="F31" s="87" t="s">
        <v>39</v>
      </c>
      <c r="G31" s="90">
        <v>5</v>
      </c>
      <c r="H31" s="108">
        <v>2500</v>
      </c>
      <c r="I31" s="109">
        <f t="shared" si="0"/>
        <v>12500</v>
      </c>
      <c r="J31" s="127"/>
      <c r="K31" s="87" t="s">
        <v>39</v>
      </c>
      <c r="L31" s="89">
        <v>8</v>
      </c>
      <c r="M31" s="108">
        <v>1380</v>
      </c>
      <c r="N31" s="109">
        <f t="shared" si="4"/>
        <v>11040</v>
      </c>
      <c r="O31" s="127"/>
      <c r="P31" s="87" t="s">
        <v>39</v>
      </c>
      <c r="Q31" s="89">
        <v>8</v>
      </c>
      <c r="R31" s="256">
        <v>3000</v>
      </c>
      <c r="S31" s="109">
        <f t="shared" si="5"/>
        <v>24000</v>
      </c>
      <c r="T31" s="127"/>
      <c r="U31" s="87" t="s">
        <v>39</v>
      </c>
      <c r="V31" s="261">
        <v>9</v>
      </c>
      <c r="W31" s="108">
        <v>1500</v>
      </c>
      <c r="X31" s="262">
        <f t="shared" si="6"/>
        <v>13500</v>
      </c>
      <c r="Y31" s="473"/>
      <c r="Z31" s="473"/>
      <c r="AA31" s="473"/>
      <c r="AB31" s="473"/>
      <c r="AC31" s="473"/>
    </row>
    <row r="32" spans="1:30" s="8" customFormat="1" ht="28.5" customHeight="1">
      <c r="A32" s="147"/>
      <c r="B32" s="371" t="s">
        <v>168</v>
      </c>
      <c r="C32" s="372"/>
      <c r="D32" s="373"/>
      <c r="E32" s="127"/>
      <c r="F32" s="87" t="s">
        <v>12</v>
      </c>
      <c r="G32" s="90">
        <v>1</v>
      </c>
      <c r="H32" s="108">
        <v>1500</v>
      </c>
      <c r="I32" s="109">
        <f t="shared" si="0"/>
        <v>1500</v>
      </c>
      <c r="J32" s="127"/>
      <c r="K32" s="87" t="s">
        <v>12</v>
      </c>
      <c r="L32" s="89">
        <v>1</v>
      </c>
      <c r="M32" s="109">
        <v>2875</v>
      </c>
      <c r="N32" s="109">
        <f t="shared" si="4"/>
        <v>2875</v>
      </c>
      <c r="O32" s="127"/>
      <c r="P32" s="87" t="s">
        <v>12</v>
      </c>
      <c r="Q32" s="89">
        <v>1</v>
      </c>
      <c r="R32" s="256">
        <v>10000</v>
      </c>
      <c r="S32" s="109">
        <f t="shared" si="5"/>
        <v>10000</v>
      </c>
      <c r="T32" s="127"/>
      <c r="U32" s="87" t="s">
        <v>12</v>
      </c>
      <c r="V32" s="261">
        <v>1</v>
      </c>
      <c r="W32" s="108">
        <v>7500</v>
      </c>
      <c r="X32" s="262">
        <f t="shared" si="6"/>
        <v>7500</v>
      </c>
      <c r="Y32" s="473"/>
      <c r="Z32" s="473"/>
      <c r="AA32" s="473"/>
      <c r="AB32" s="473"/>
      <c r="AC32" s="473"/>
    </row>
    <row r="33" spans="1:29" s="8" customFormat="1">
      <c r="A33" s="147"/>
      <c r="B33" s="133" t="s">
        <v>48</v>
      </c>
      <c r="C33" s="134"/>
      <c r="D33" s="135"/>
      <c r="E33" s="127"/>
      <c r="F33" s="87" t="s">
        <v>39</v>
      </c>
      <c r="G33" s="90">
        <v>1</v>
      </c>
      <c r="H33" s="108">
        <v>6250</v>
      </c>
      <c r="I33" s="109">
        <f t="shared" si="0"/>
        <v>6250</v>
      </c>
      <c r="J33" s="127"/>
      <c r="K33" s="87" t="s">
        <v>39</v>
      </c>
      <c r="L33" s="89">
        <v>2</v>
      </c>
      <c r="M33" s="108">
        <v>5750</v>
      </c>
      <c r="N33" s="109">
        <f t="shared" si="4"/>
        <v>11500</v>
      </c>
      <c r="O33" s="127"/>
      <c r="P33" s="87" t="s">
        <v>39</v>
      </c>
      <c r="Q33" s="89">
        <v>1</v>
      </c>
      <c r="R33" s="256">
        <v>15000</v>
      </c>
      <c r="S33" s="109">
        <f t="shared" si="5"/>
        <v>15000</v>
      </c>
      <c r="T33" s="127"/>
      <c r="U33" s="87" t="s">
        <v>39</v>
      </c>
      <c r="V33" s="261">
        <v>1</v>
      </c>
      <c r="W33" s="108">
        <v>31250</v>
      </c>
      <c r="X33" s="262">
        <f t="shared" si="6"/>
        <v>31250</v>
      </c>
      <c r="Y33" s="473"/>
      <c r="Z33" s="473"/>
      <c r="AA33" s="473"/>
      <c r="AB33" s="473"/>
      <c r="AC33" s="473"/>
    </row>
    <row r="34" spans="1:29" s="8" customFormat="1">
      <c r="A34" s="147"/>
      <c r="B34" s="344" t="s">
        <v>92</v>
      </c>
      <c r="C34" s="345"/>
      <c r="D34" s="346"/>
      <c r="E34" s="127"/>
      <c r="F34" s="87" t="s">
        <v>12</v>
      </c>
      <c r="G34" s="90">
        <v>1</v>
      </c>
      <c r="H34" s="108">
        <v>31250</v>
      </c>
      <c r="I34" s="109">
        <f t="shared" si="0"/>
        <v>31250</v>
      </c>
      <c r="J34" s="127"/>
      <c r="K34" s="87" t="s">
        <v>12</v>
      </c>
      <c r="L34" s="89">
        <v>1</v>
      </c>
      <c r="M34" s="109">
        <v>20700</v>
      </c>
      <c r="N34" s="109">
        <f t="shared" si="4"/>
        <v>20700</v>
      </c>
      <c r="O34" s="127"/>
      <c r="P34" s="87" t="s">
        <v>12</v>
      </c>
      <c r="Q34" s="89">
        <v>1</v>
      </c>
      <c r="R34" s="256">
        <v>60000</v>
      </c>
      <c r="S34" s="109">
        <f t="shared" si="5"/>
        <v>60000</v>
      </c>
      <c r="T34" s="127"/>
      <c r="U34" s="87" t="s">
        <v>12</v>
      </c>
      <c r="V34" s="261">
        <v>1</v>
      </c>
      <c r="W34" s="108">
        <v>176125</v>
      </c>
      <c r="X34" s="262">
        <f t="shared" si="6"/>
        <v>176125</v>
      </c>
      <c r="Y34" s="473"/>
      <c r="Z34" s="473"/>
      <c r="AA34" s="473"/>
      <c r="AB34" s="473"/>
      <c r="AC34" s="473"/>
    </row>
    <row r="35" spans="1:29" s="8" customFormat="1">
      <c r="A35" s="147"/>
      <c r="B35" s="344" t="s">
        <v>165</v>
      </c>
      <c r="C35" s="345"/>
      <c r="D35" s="346"/>
      <c r="E35" s="127"/>
      <c r="F35" s="87" t="s">
        <v>12</v>
      </c>
      <c r="G35" s="90">
        <v>1</v>
      </c>
      <c r="H35" s="108">
        <v>3750</v>
      </c>
      <c r="I35" s="109">
        <f t="shared" si="0"/>
        <v>3750</v>
      </c>
      <c r="J35" s="127"/>
      <c r="K35" s="87" t="s">
        <v>12</v>
      </c>
      <c r="L35" s="89">
        <v>1</v>
      </c>
      <c r="M35" s="109">
        <v>5750</v>
      </c>
      <c r="N35" s="109">
        <f t="shared" si="4"/>
        <v>5750</v>
      </c>
      <c r="O35" s="127"/>
      <c r="P35" s="87" t="s">
        <v>12</v>
      </c>
      <c r="Q35" s="89">
        <v>1</v>
      </c>
      <c r="R35" s="256">
        <v>6000</v>
      </c>
      <c r="S35" s="109">
        <f t="shared" si="5"/>
        <v>6000</v>
      </c>
      <c r="T35" s="127"/>
      <c r="U35" s="87" t="s">
        <v>12</v>
      </c>
      <c r="V35" s="261">
        <v>1</v>
      </c>
      <c r="W35" s="108">
        <v>2500</v>
      </c>
      <c r="X35" s="262">
        <f t="shared" si="6"/>
        <v>2500</v>
      </c>
      <c r="Y35" s="473"/>
      <c r="Z35" s="473"/>
      <c r="AA35" s="473"/>
      <c r="AB35" s="473"/>
      <c r="AC35" s="473"/>
    </row>
    <row r="36" spans="1:29" s="8" customFormat="1">
      <c r="A36" s="147"/>
      <c r="B36" s="192" t="s">
        <v>169</v>
      </c>
      <c r="C36" s="193"/>
      <c r="D36" s="194"/>
      <c r="E36" s="127"/>
      <c r="F36" s="87" t="s">
        <v>12</v>
      </c>
      <c r="G36" s="90">
        <v>1</v>
      </c>
      <c r="H36" s="108">
        <v>10000</v>
      </c>
      <c r="I36" s="109">
        <f t="shared" si="0"/>
        <v>10000</v>
      </c>
      <c r="J36" s="127"/>
      <c r="K36" s="87" t="s">
        <v>12</v>
      </c>
      <c r="L36" s="89">
        <v>1</v>
      </c>
      <c r="M36" s="109">
        <v>17250</v>
      </c>
      <c r="N36" s="109">
        <f t="shared" si="4"/>
        <v>17250</v>
      </c>
      <c r="O36" s="127"/>
      <c r="P36" s="87" t="s">
        <v>12</v>
      </c>
      <c r="Q36" s="89">
        <v>1</v>
      </c>
      <c r="R36" s="256">
        <v>30000</v>
      </c>
      <c r="S36" s="109">
        <f t="shared" si="5"/>
        <v>30000</v>
      </c>
      <c r="T36" s="127"/>
      <c r="U36" s="87" t="s">
        <v>12</v>
      </c>
      <c r="V36" s="261">
        <v>1</v>
      </c>
      <c r="W36" s="108">
        <v>143375</v>
      </c>
      <c r="X36" s="262">
        <f t="shared" si="6"/>
        <v>143375</v>
      </c>
      <c r="Y36" s="473"/>
      <c r="Z36" s="473"/>
      <c r="AA36" s="473"/>
      <c r="AB36" s="473"/>
      <c r="AC36" s="473"/>
    </row>
    <row r="37" spans="1:29" s="8" customFormat="1">
      <c r="A37" s="147"/>
      <c r="B37" s="192" t="s">
        <v>180</v>
      </c>
      <c r="C37" s="193"/>
      <c r="D37" s="194"/>
      <c r="E37" s="127"/>
      <c r="F37" s="87" t="s">
        <v>12</v>
      </c>
      <c r="G37" s="90">
        <v>1</v>
      </c>
      <c r="H37" s="108">
        <v>5000</v>
      </c>
      <c r="I37" s="109">
        <f t="shared" si="0"/>
        <v>5000</v>
      </c>
      <c r="J37" s="127"/>
      <c r="K37" s="87" t="s">
        <v>12</v>
      </c>
      <c r="L37" s="89">
        <v>1</v>
      </c>
      <c r="M37" s="109">
        <v>4024.9999999999995</v>
      </c>
      <c r="N37" s="109">
        <f t="shared" si="4"/>
        <v>4024.9999999999995</v>
      </c>
      <c r="O37" s="127"/>
      <c r="P37" s="87" t="s">
        <v>12</v>
      </c>
      <c r="Q37" s="89">
        <v>1</v>
      </c>
      <c r="R37" s="256">
        <v>5000</v>
      </c>
      <c r="S37" s="109">
        <f t="shared" si="5"/>
        <v>5000</v>
      </c>
      <c r="T37" s="127"/>
      <c r="U37" s="87" t="s">
        <v>12</v>
      </c>
      <c r="V37" s="261">
        <v>1</v>
      </c>
      <c r="W37" s="108">
        <v>2750</v>
      </c>
      <c r="X37" s="262">
        <f t="shared" si="6"/>
        <v>2750</v>
      </c>
      <c r="Y37" s="473"/>
      <c r="Z37" s="473"/>
      <c r="AA37" s="473"/>
      <c r="AB37" s="473"/>
      <c r="AC37" s="473"/>
    </row>
    <row r="38" spans="1:29" s="8" customFormat="1">
      <c r="A38" s="147"/>
      <c r="B38" s="192" t="s">
        <v>182</v>
      </c>
      <c r="C38" s="193"/>
      <c r="D38" s="194"/>
      <c r="E38" s="127"/>
      <c r="F38" s="87" t="s">
        <v>12</v>
      </c>
      <c r="G38" s="90">
        <v>1</v>
      </c>
      <c r="H38" s="108">
        <v>3500</v>
      </c>
      <c r="I38" s="109">
        <f t="shared" si="0"/>
        <v>3500</v>
      </c>
      <c r="J38" s="127"/>
      <c r="K38" s="87" t="s">
        <v>12</v>
      </c>
      <c r="L38" s="89">
        <v>1</v>
      </c>
      <c r="M38" s="109">
        <v>4600</v>
      </c>
      <c r="N38" s="109">
        <f t="shared" si="4"/>
        <v>4600</v>
      </c>
      <c r="O38" s="127"/>
      <c r="P38" s="87" t="s">
        <v>12</v>
      </c>
      <c r="Q38" s="89">
        <v>1</v>
      </c>
      <c r="R38" s="256">
        <v>15000</v>
      </c>
      <c r="S38" s="109">
        <f t="shared" si="5"/>
        <v>15000</v>
      </c>
      <c r="T38" s="127"/>
      <c r="U38" s="87" t="s">
        <v>12</v>
      </c>
      <c r="V38" s="90">
        <v>1</v>
      </c>
      <c r="W38" s="108">
        <v>62500</v>
      </c>
      <c r="X38" s="262">
        <f t="shared" si="6"/>
        <v>62500</v>
      </c>
      <c r="Y38" s="473"/>
      <c r="Z38" s="473"/>
      <c r="AA38" s="473"/>
      <c r="AB38" s="473"/>
      <c r="AC38" s="473"/>
    </row>
    <row r="39" spans="1:29" s="8" customFormat="1">
      <c r="A39" s="147"/>
      <c r="B39" s="192" t="s">
        <v>183</v>
      </c>
      <c r="C39" s="193"/>
      <c r="D39" s="194"/>
      <c r="E39" s="127"/>
      <c r="F39" s="87" t="s">
        <v>12</v>
      </c>
      <c r="G39" s="90">
        <v>1</v>
      </c>
      <c r="H39" s="108">
        <v>2500</v>
      </c>
      <c r="I39" s="109">
        <f t="shared" si="0"/>
        <v>2500</v>
      </c>
      <c r="J39" s="127"/>
      <c r="K39" s="87" t="s">
        <v>12</v>
      </c>
      <c r="L39" s="89">
        <v>1</v>
      </c>
      <c r="M39" s="109">
        <v>4600</v>
      </c>
      <c r="N39" s="109">
        <f t="shared" si="4"/>
        <v>4600</v>
      </c>
      <c r="O39" s="127"/>
      <c r="P39" s="87" t="s">
        <v>12</v>
      </c>
      <c r="Q39" s="89">
        <v>1</v>
      </c>
      <c r="R39" s="256">
        <v>3000</v>
      </c>
      <c r="S39" s="109">
        <f t="shared" si="5"/>
        <v>3000</v>
      </c>
      <c r="T39" s="127"/>
      <c r="U39" s="87" t="s">
        <v>12</v>
      </c>
      <c r="V39" s="90">
        <v>1</v>
      </c>
      <c r="W39" s="108">
        <v>7500</v>
      </c>
      <c r="X39" s="262">
        <f t="shared" si="6"/>
        <v>7500</v>
      </c>
      <c r="Y39" s="473"/>
      <c r="Z39" s="473"/>
      <c r="AA39" s="473"/>
      <c r="AB39" s="473"/>
      <c r="AC39" s="473"/>
    </row>
    <row r="40" spans="1:29" s="8" customFormat="1">
      <c r="A40" s="147"/>
      <c r="B40" s="344" t="s">
        <v>173</v>
      </c>
      <c r="C40" s="345"/>
      <c r="D40" s="346"/>
      <c r="E40" s="127"/>
      <c r="F40" s="87" t="s">
        <v>12</v>
      </c>
      <c r="G40" s="90">
        <v>1</v>
      </c>
      <c r="H40" s="108">
        <v>1500</v>
      </c>
      <c r="I40" s="109">
        <f t="shared" si="0"/>
        <v>1500</v>
      </c>
      <c r="J40" s="127"/>
      <c r="K40" s="87" t="s">
        <v>12</v>
      </c>
      <c r="L40" s="89">
        <v>1</v>
      </c>
      <c r="M40" s="109">
        <v>2875</v>
      </c>
      <c r="N40" s="109">
        <f t="shared" si="4"/>
        <v>2875</v>
      </c>
      <c r="O40" s="127"/>
      <c r="P40" s="87" t="s">
        <v>12</v>
      </c>
      <c r="Q40" s="89">
        <v>1</v>
      </c>
      <c r="R40" s="256">
        <v>10000</v>
      </c>
      <c r="S40" s="109">
        <f t="shared" si="5"/>
        <v>10000</v>
      </c>
      <c r="T40" s="127"/>
      <c r="U40" s="87" t="s">
        <v>12</v>
      </c>
      <c r="V40" s="90">
        <v>1</v>
      </c>
      <c r="W40" s="108">
        <v>6250</v>
      </c>
      <c r="X40" s="262">
        <f t="shared" si="6"/>
        <v>6250</v>
      </c>
      <c r="Y40" s="473"/>
      <c r="Z40" s="473"/>
      <c r="AA40" s="473"/>
      <c r="AB40" s="473"/>
      <c r="AC40" s="473"/>
    </row>
    <row r="41" spans="1:29" s="8" customFormat="1">
      <c r="A41" s="147"/>
      <c r="B41" s="344" t="s">
        <v>181</v>
      </c>
      <c r="C41" s="345"/>
      <c r="D41" s="346"/>
      <c r="E41" s="127"/>
      <c r="F41" s="87" t="s">
        <v>12</v>
      </c>
      <c r="G41" s="90">
        <v>1</v>
      </c>
      <c r="H41" s="108">
        <v>5000</v>
      </c>
      <c r="I41" s="109">
        <f t="shared" si="0"/>
        <v>5000</v>
      </c>
      <c r="J41" s="127"/>
      <c r="K41" s="87" t="s">
        <v>12</v>
      </c>
      <c r="L41" s="89">
        <v>1</v>
      </c>
      <c r="M41" s="109">
        <v>18400</v>
      </c>
      <c r="N41" s="109">
        <f t="shared" si="4"/>
        <v>18400</v>
      </c>
      <c r="O41" s="127"/>
      <c r="P41" s="87" t="s">
        <v>12</v>
      </c>
      <c r="Q41" s="89">
        <v>1</v>
      </c>
      <c r="R41" s="256">
        <v>35000</v>
      </c>
      <c r="S41" s="109">
        <f t="shared" si="5"/>
        <v>35000</v>
      </c>
      <c r="T41" s="127"/>
      <c r="U41" s="87" t="s">
        <v>12</v>
      </c>
      <c r="V41" s="90">
        <v>1</v>
      </c>
      <c r="W41" s="108">
        <v>97500</v>
      </c>
      <c r="X41" s="262">
        <f t="shared" si="6"/>
        <v>97500</v>
      </c>
      <c r="Y41" s="473"/>
      <c r="Z41" s="473"/>
      <c r="AA41" s="473"/>
      <c r="AB41" s="473"/>
      <c r="AC41" s="473"/>
    </row>
    <row r="42" spans="1:29" s="8" customFormat="1">
      <c r="A42" s="147"/>
      <c r="B42" s="344" t="s">
        <v>113</v>
      </c>
      <c r="C42" s="345"/>
      <c r="D42" s="346"/>
      <c r="E42" s="127"/>
      <c r="F42" s="87" t="s">
        <v>12</v>
      </c>
      <c r="G42" s="90">
        <v>1</v>
      </c>
      <c r="H42" s="108">
        <v>5000</v>
      </c>
      <c r="I42" s="109">
        <f t="shared" si="0"/>
        <v>5000</v>
      </c>
      <c r="J42" s="127"/>
      <c r="K42" s="87" t="s">
        <v>12</v>
      </c>
      <c r="L42" s="89">
        <v>1</v>
      </c>
      <c r="M42" s="109">
        <v>17250</v>
      </c>
      <c r="N42" s="109">
        <f t="shared" si="4"/>
        <v>17250</v>
      </c>
      <c r="O42" s="127"/>
      <c r="P42" s="87" t="s">
        <v>12</v>
      </c>
      <c r="Q42" s="89">
        <v>1</v>
      </c>
      <c r="R42" s="256">
        <v>15000</v>
      </c>
      <c r="S42" s="109">
        <f t="shared" si="5"/>
        <v>15000</v>
      </c>
      <c r="T42" s="127"/>
      <c r="U42" s="87" t="s">
        <v>12</v>
      </c>
      <c r="V42" s="90">
        <v>1</v>
      </c>
      <c r="W42" s="108">
        <v>37500</v>
      </c>
      <c r="X42" s="262">
        <f t="shared" si="6"/>
        <v>37500</v>
      </c>
      <c r="Y42" s="473"/>
      <c r="Z42" s="473"/>
      <c r="AA42" s="473"/>
      <c r="AB42" s="473"/>
      <c r="AC42" s="473"/>
    </row>
    <row r="43" spans="1:29" s="8" customFormat="1">
      <c r="A43" s="148" t="s">
        <v>49</v>
      </c>
      <c r="B43" s="368" t="s">
        <v>50</v>
      </c>
      <c r="C43" s="369"/>
      <c r="D43" s="370"/>
      <c r="E43" s="128"/>
      <c r="F43" s="91"/>
      <c r="G43" s="92"/>
      <c r="H43" s="110"/>
      <c r="I43" s="111">
        <f>SUM(I14:I42)</f>
        <v>718785</v>
      </c>
      <c r="J43" s="128"/>
      <c r="K43" s="91"/>
      <c r="L43" s="92"/>
      <c r="M43" s="110"/>
      <c r="N43" s="111">
        <f>SUM(N14:N42)</f>
        <v>763485</v>
      </c>
      <c r="O43" s="128"/>
      <c r="P43" s="91"/>
      <c r="Q43" s="92"/>
      <c r="R43" s="110"/>
      <c r="S43" s="111">
        <f>SUM(S14:S42)</f>
        <v>1148300</v>
      </c>
      <c r="T43" s="128"/>
      <c r="U43" s="91"/>
      <c r="V43" s="92"/>
      <c r="W43" s="110"/>
      <c r="X43" s="269">
        <f>SUM(X14:X42)</f>
        <v>1904550</v>
      </c>
      <c r="Y43" s="473"/>
      <c r="Z43" s="473"/>
      <c r="AA43" s="473"/>
      <c r="AB43" s="473"/>
      <c r="AC43" s="473"/>
    </row>
    <row r="44" spans="1:29" s="8" customFormat="1">
      <c r="A44" s="148"/>
      <c r="B44" s="136"/>
      <c r="C44" s="137"/>
      <c r="D44" s="138"/>
      <c r="E44" s="128"/>
      <c r="F44" s="91"/>
      <c r="G44" s="92"/>
      <c r="H44" s="110"/>
      <c r="I44" s="111"/>
      <c r="J44" s="128"/>
      <c r="K44" s="91"/>
      <c r="L44" s="92"/>
      <c r="M44" s="110"/>
      <c r="N44" s="111"/>
      <c r="O44" s="128"/>
      <c r="P44" s="91"/>
      <c r="Q44" s="92"/>
      <c r="R44" s="110"/>
      <c r="S44" s="111"/>
      <c r="T44" s="128"/>
      <c r="U44" s="91"/>
      <c r="V44" s="92"/>
      <c r="W44" s="110"/>
      <c r="X44" s="269"/>
      <c r="Y44" s="473"/>
      <c r="Z44" s="473"/>
      <c r="AA44" s="473"/>
      <c r="AB44" s="473"/>
      <c r="AC44" s="473"/>
    </row>
    <row r="45" spans="1:29" s="8" customFormat="1" ht="33" customHeight="1">
      <c r="A45" s="151" t="s">
        <v>19</v>
      </c>
      <c r="B45" s="340" t="s">
        <v>127</v>
      </c>
      <c r="C45" s="341"/>
      <c r="D45" s="342"/>
      <c r="E45" s="129"/>
      <c r="F45" s="93"/>
      <c r="G45" s="94"/>
      <c r="H45" s="123"/>
      <c r="I45" s="118"/>
      <c r="J45" s="129"/>
      <c r="K45" s="93"/>
      <c r="L45" s="94"/>
      <c r="M45" s="123"/>
      <c r="N45" s="118"/>
      <c r="O45" s="129"/>
      <c r="P45" s="93"/>
      <c r="Q45" s="94"/>
      <c r="R45" s="123"/>
      <c r="S45" s="118"/>
      <c r="T45" s="129"/>
      <c r="U45" s="93"/>
      <c r="V45" s="94"/>
      <c r="W45" s="123"/>
      <c r="X45" s="270"/>
      <c r="Y45" s="473"/>
      <c r="Z45" s="473"/>
      <c r="AA45" s="473"/>
      <c r="AB45" s="473"/>
      <c r="AC45" s="473"/>
    </row>
    <row r="46" spans="1:29" s="8" customFormat="1" ht="15" customHeight="1">
      <c r="A46" s="151"/>
      <c r="B46" s="352" t="s">
        <v>122</v>
      </c>
      <c r="C46" s="353"/>
      <c r="D46" s="354"/>
      <c r="E46" s="129"/>
      <c r="F46" s="93"/>
      <c r="G46" s="94"/>
      <c r="H46" s="123"/>
      <c r="I46" s="118"/>
      <c r="J46" s="129"/>
      <c r="K46" s="93"/>
      <c r="L46" s="94"/>
      <c r="M46" s="123"/>
      <c r="N46" s="118"/>
      <c r="O46" s="129"/>
      <c r="P46" s="93"/>
      <c r="Q46" s="94"/>
      <c r="R46" s="123"/>
      <c r="S46" s="118"/>
      <c r="T46" s="129"/>
      <c r="U46" s="93"/>
      <c r="V46" s="94"/>
      <c r="W46" s="123"/>
      <c r="X46" s="270"/>
      <c r="Y46" s="473"/>
      <c r="Z46" s="473"/>
      <c r="AA46" s="473"/>
      <c r="AB46" s="473"/>
      <c r="AC46" s="473"/>
    </row>
    <row r="47" spans="1:29" s="8" customFormat="1" ht="15" customHeight="1">
      <c r="A47" s="149">
        <v>1</v>
      </c>
      <c r="B47" s="301" t="s">
        <v>117</v>
      </c>
      <c r="C47" s="302"/>
      <c r="D47" s="303"/>
      <c r="E47" s="129"/>
      <c r="F47" s="93" t="s">
        <v>114</v>
      </c>
      <c r="G47" s="94">
        <v>3</v>
      </c>
      <c r="H47" s="44">
        <v>35000</v>
      </c>
      <c r="I47" s="118">
        <f t="shared" ref="I47:I52" si="7">H47*G47</f>
        <v>105000</v>
      </c>
      <c r="J47" s="129"/>
      <c r="K47" s="93" t="s">
        <v>114</v>
      </c>
      <c r="L47" s="124">
        <v>3</v>
      </c>
      <c r="M47" s="251">
        <v>57499.999999999993</v>
      </c>
      <c r="N47" s="118">
        <f t="shared" ref="N47:N56" si="8">M47*L47</f>
        <v>172499.99999999997</v>
      </c>
      <c r="O47" s="129"/>
      <c r="P47" s="93" t="s">
        <v>114</v>
      </c>
      <c r="Q47" s="124">
        <v>3</v>
      </c>
      <c r="R47" s="258">
        <v>50400</v>
      </c>
      <c r="S47" s="118">
        <f t="shared" ref="S47:S56" si="9">R47*Q47</f>
        <v>151200</v>
      </c>
      <c r="T47" s="129"/>
      <c r="U47" s="93" t="s">
        <v>114</v>
      </c>
      <c r="V47" s="94">
        <v>3</v>
      </c>
      <c r="W47" s="108">
        <v>81250</v>
      </c>
      <c r="X47" s="270">
        <f t="shared" ref="X47:X56" si="10">W47*V47</f>
        <v>243750</v>
      </c>
      <c r="Y47" s="473"/>
      <c r="Z47" s="473"/>
      <c r="AA47" s="473"/>
      <c r="AB47" s="473"/>
      <c r="AC47" s="473"/>
    </row>
    <row r="48" spans="1:29" s="8" customFormat="1" ht="15" customHeight="1">
      <c r="A48" s="149">
        <v>2</v>
      </c>
      <c r="B48" s="301" t="s">
        <v>118</v>
      </c>
      <c r="C48" s="302"/>
      <c r="D48" s="303"/>
      <c r="E48" s="129"/>
      <c r="F48" s="93" t="s">
        <v>77</v>
      </c>
      <c r="G48" s="94">
        <v>3</v>
      </c>
      <c r="H48" s="44">
        <v>20000</v>
      </c>
      <c r="I48" s="118">
        <f t="shared" si="7"/>
        <v>60000</v>
      </c>
      <c r="J48" s="129"/>
      <c r="K48" s="93" t="s">
        <v>77</v>
      </c>
      <c r="L48" s="252">
        <v>6</v>
      </c>
      <c r="M48" s="251">
        <v>17250</v>
      </c>
      <c r="N48" s="118">
        <f t="shared" si="8"/>
        <v>103500</v>
      </c>
      <c r="O48" s="129"/>
      <c r="P48" s="93" t="s">
        <v>77</v>
      </c>
      <c r="Q48" s="124">
        <v>4</v>
      </c>
      <c r="R48" s="258">
        <v>15540</v>
      </c>
      <c r="S48" s="118">
        <f t="shared" si="9"/>
        <v>62160</v>
      </c>
      <c r="T48" s="129"/>
      <c r="U48" s="93" t="s">
        <v>77</v>
      </c>
      <c r="V48" s="94">
        <v>5</v>
      </c>
      <c r="W48" s="108">
        <v>17500</v>
      </c>
      <c r="X48" s="270">
        <f t="shared" si="10"/>
        <v>87500</v>
      </c>
      <c r="Y48" s="473"/>
      <c r="Z48" s="473"/>
      <c r="AA48" s="473"/>
      <c r="AB48" s="473"/>
      <c r="AC48" s="473"/>
    </row>
    <row r="49" spans="1:29" s="8" customFormat="1" ht="15" customHeight="1">
      <c r="A49" s="149">
        <v>3</v>
      </c>
      <c r="B49" s="301" t="s">
        <v>120</v>
      </c>
      <c r="C49" s="302"/>
      <c r="D49" s="303"/>
      <c r="E49" s="129"/>
      <c r="F49" s="93" t="s">
        <v>77</v>
      </c>
      <c r="G49" s="94">
        <v>3</v>
      </c>
      <c r="H49" s="44">
        <v>7500</v>
      </c>
      <c r="I49" s="118">
        <f t="shared" si="7"/>
        <v>22500</v>
      </c>
      <c r="J49" s="129"/>
      <c r="K49" s="93" t="s">
        <v>77</v>
      </c>
      <c r="L49" s="252">
        <v>2</v>
      </c>
      <c r="M49" s="251">
        <v>3449.9999999999995</v>
      </c>
      <c r="N49" s="118">
        <f t="shared" si="8"/>
        <v>6899.9999999999991</v>
      </c>
      <c r="O49" s="129"/>
      <c r="P49" s="93" t="s">
        <v>77</v>
      </c>
      <c r="Q49" s="124">
        <v>2</v>
      </c>
      <c r="R49" s="258">
        <v>3780</v>
      </c>
      <c r="S49" s="118">
        <f t="shared" si="9"/>
        <v>7560</v>
      </c>
      <c r="T49" s="129"/>
      <c r="U49" s="93" t="s">
        <v>77</v>
      </c>
      <c r="V49" s="94">
        <v>2</v>
      </c>
      <c r="W49" s="108">
        <v>13500</v>
      </c>
      <c r="X49" s="270">
        <f t="shared" si="10"/>
        <v>27000</v>
      </c>
      <c r="Y49" s="473"/>
      <c r="Z49" s="473"/>
      <c r="AA49" s="473"/>
      <c r="AB49" s="473"/>
      <c r="AC49" s="473"/>
    </row>
    <row r="50" spans="1:29" s="8" customFormat="1" ht="15" customHeight="1">
      <c r="A50" s="149">
        <v>4</v>
      </c>
      <c r="B50" s="301" t="s">
        <v>116</v>
      </c>
      <c r="C50" s="302"/>
      <c r="D50" s="303"/>
      <c r="E50" s="129"/>
      <c r="F50" s="93" t="s">
        <v>77</v>
      </c>
      <c r="G50" s="94">
        <v>3</v>
      </c>
      <c r="H50" s="44">
        <v>15000</v>
      </c>
      <c r="I50" s="118">
        <f t="shared" si="7"/>
        <v>45000</v>
      </c>
      <c r="J50" s="129"/>
      <c r="K50" s="93" t="s">
        <v>77</v>
      </c>
      <c r="L50" s="252">
        <v>1</v>
      </c>
      <c r="M50" s="251">
        <v>57499.999999999993</v>
      </c>
      <c r="N50" s="118">
        <f t="shared" si="8"/>
        <v>57499.999999999993</v>
      </c>
      <c r="O50" s="129"/>
      <c r="P50" s="93" t="s">
        <v>77</v>
      </c>
      <c r="Q50" s="124">
        <v>1</v>
      </c>
      <c r="R50" s="258">
        <v>19530</v>
      </c>
      <c r="S50" s="118">
        <f t="shared" si="9"/>
        <v>19530</v>
      </c>
      <c r="T50" s="129"/>
      <c r="U50" s="93" t="s">
        <v>77</v>
      </c>
      <c r="V50" s="94">
        <v>1</v>
      </c>
      <c r="W50" s="108">
        <v>77500</v>
      </c>
      <c r="X50" s="270">
        <f t="shared" si="10"/>
        <v>77500</v>
      </c>
      <c r="Y50" s="473"/>
      <c r="Z50" s="473"/>
      <c r="AA50" s="473"/>
      <c r="AB50" s="473"/>
      <c r="AC50" s="473"/>
    </row>
    <row r="51" spans="1:29" s="8" customFormat="1">
      <c r="A51" s="149">
        <v>5</v>
      </c>
      <c r="B51" s="301" t="s">
        <v>119</v>
      </c>
      <c r="C51" s="302"/>
      <c r="D51" s="303"/>
      <c r="E51" s="129"/>
      <c r="F51" s="93" t="s">
        <v>77</v>
      </c>
      <c r="G51" s="94">
        <v>3</v>
      </c>
      <c r="H51" s="44">
        <v>7500</v>
      </c>
      <c r="I51" s="118">
        <f t="shared" si="7"/>
        <v>22500</v>
      </c>
      <c r="J51" s="129"/>
      <c r="K51" s="93" t="s">
        <v>77</v>
      </c>
      <c r="L51" s="252">
        <v>3</v>
      </c>
      <c r="M51" s="251">
        <v>13799.999999999998</v>
      </c>
      <c r="N51" s="118">
        <f t="shared" si="8"/>
        <v>41399.999999999993</v>
      </c>
      <c r="O51" s="129"/>
      <c r="P51" s="93" t="s">
        <v>77</v>
      </c>
      <c r="Q51" s="124">
        <v>3</v>
      </c>
      <c r="R51" s="258">
        <v>6300</v>
      </c>
      <c r="S51" s="118">
        <f t="shared" si="9"/>
        <v>18900</v>
      </c>
      <c r="T51" s="129"/>
      <c r="U51" s="93" t="s">
        <v>77</v>
      </c>
      <c r="V51" s="94">
        <v>2</v>
      </c>
      <c r="W51" s="108">
        <v>11700</v>
      </c>
      <c r="X51" s="270">
        <f t="shared" si="10"/>
        <v>23400</v>
      </c>
      <c r="Y51" s="473"/>
      <c r="Z51" s="473"/>
      <c r="AA51" s="473"/>
      <c r="AB51" s="473"/>
      <c r="AC51" s="473"/>
    </row>
    <row r="52" spans="1:29" s="8" customFormat="1" ht="15" customHeight="1">
      <c r="A52" s="149"/>
      <c r="B52" s="301" t="s">
        <v>244</v>
      </c>
      <c r="C52" s="302"/>
      <c r="D52" s="303"/>
      <c r="E52" s="129"/>
      <c r="F52" s="93" t="s">
        <v>77</v>
      </c>
      <c r="G52" s="124">
        <v>0</v>
      </c>
      <c r="H52" s="258">
        <v>0</v>
      </c>
      <c r="I52" s="118">
        <f t="shared" si="7"/>
        <v>0</v>
      </c>
      <c r="J52" s="129"/>
      <c r="K52" s="93" t="s">
        <v>77</v>
      </c>
      <c r="L52" s="124">
        <v>0</v>
      </c>
      <c r="M52" s="258">
        <v>0</v>
      </c>
      <c r="N52" s="118">
        <f t="shared" si="8"/>
        <v>0</v>
      </c>
      <c r="O52" s="129"/>
      <c r="P52" s="93" t="s">
        <v>77</v>
      </c>
      <c r="Q52" s="124">
        <v>0</v>
      </c>
      <c r="R52" s="258">
        <v>0</v>
      </c>
      <c r="S52" s="118">
        <f t="shared" si="9"/>
        <v>0</v>
      </c>
      <c r="T52" s="129"/>
      <c r="U52" s="259" t="s">
        <v>77</v>
      </c>
      <c r="V52" s="94">
        <v>1</v>
      </c>
      <c r="W52" s="108">
        <v>7875</v>
      </c>
      <c r="X52" s="270">
        <f t="shared" si="10"/>
        <v>7875</v>
      </c>
      <c r="Y52" s="473"/>
      <c r="Z52" s="473"/>
      <c r="AA52" s="473"/>
      <c r="AB52" s="473"/>
      <c r="AC52" s="473"/>
    </row>
    <row r="53" spans="1:29" s="8" customFormat="1" ht="15" customHeight="1">
      <c r="A53" s="149">
        <v>6</v>
      </c>
      <c r="B53" s="301" t="s">
        <v>121</v>
      </c>
      <c r="C53" s="302"/>
      <c r="D53" s="303"/>
      <c r="E53" s="129"/>
      <c r="F53" s="93" t="s">
        <v>77</v>
      </c>
      <c r="G53" s="94">
        <v>2</v>
      </c>
      <c r="H53" s="44">
        <v>10000</v>
      </c>
      <c r="I53" s="118">
        <f t="shared" ref="I53:I56" si="11">H53*G53</f>
        <v>20000</v>
      </c>
      <c r="J53" s="129"/>
      <c r="K53" s="93" t="s">
        <v>77</v>
      </c>
      <c r="L53" s="252">
        <v>1</v>
      </c>
      <c r="M53" s="251">
        <v>2300</v>
      </c>
      <c r="N53" s="118">
        <f t="shared" si="8"/>
        <v>2300</v>
      </c>
      <c r="O53" s="129"/>
      <c r="P53" s="93" t="s">
        <v>77</v>
      </c>
      <c r="Q53" s="124">
        <v>1</v>
      </c>
      <c r="R53" s="258">
        <v>2625</v>
      </c>
      <c r="S53" s="118">
        <f t="shared" si="9"/>
        <v>2625</v>
      </c>
      <c r="T53" s="129"/>
      <c r="U53" s="93" t="s">
        <v>77</v>
      </c>
      <c r="V53" s="94">
        <v>1</v>
      </c>
      <c r="W53" s="108">
        <v>9000</v>
      </c>
      <c r="X53" s="270">
        <f t="shared" si="10"/>
        <v>9000</v>
      </c>
      <c r="Y53" s="473"/>
      <c r="Z53" s="473"/>
      <c r="AA53" s="473"/>
      <c r="AB53" s="473"/>
      <c r="AC53" s="473"/>
    </row>
    <row r="54" spans="1:29" s="8" customFormat="1">
      <c r="A54" s="149">
        <v>7</v>
      </c>
      <c r="B54" s="301" t="s">
        <v>166</v>
      </c>
      <c r="C54" s="302"/>
      <c r="D54" s="303"/>
      <c r="E54" s="129"/>
      <c r="F54" s="93" t="s">
        <v>45</v>
      </c>
      <c r="G54" s="94">
        <v>2</v>
      </c>
      <c r="H54" s="44">
        <v>750</v>
      </c>
      <c r="I54" s="118">
        <f t="shared" si="11"/>
        <v>1500</v>
      </c>
      <c r="J54" s="129"/>
      <c r="K54" s="93" t="s">
        <v>45</v>
      </c>
      <c r="L54" s="252">
        <v>4</v>
      </c>
      <c r="M54" s="251">
        <v>632.5</v>
      </c>
      <c r="N54" s="118">
        <f t="shared" si="8"/>
        <v>2530</v>
      </c>
      <c r="O54" s="129"/>
      <c r="P54" s="93" t="s">
        <v>45</v>
      </c>
      <c r="Q54" s="124">
        <v>4</v>
      </c>
      <c r="R54" s="258">
        <v>2625</v>
      </c>
      <c r="S54" s="118">
        <f t="shared" si="9"/>
        <v>10500</v>
      </c>
      <c r="T54" s="129"/>
      <c r="U54" s="93" t="s">
        <v>45</v>
      </c>
      <c r="V54" s="94">
        <v>4</v>
      </c>
      <c r="W54" s="108">
        <v>437.5</v>
      </c>
      <c r="X54" s="270">
        <f t="shared" si="10"/>
        <v>1750</v>
      </c>
      <c r="Y54" s="473"/>
      <c r="Z54" s="473"/>
      <c r="AA54" s="473"/>
      <c r="AB54" s="473"/>
      <c r="AC54" s="473"/>
    </row>
    <row r="55" spans="1:29" s="8" customFormat="1">
      <c r="A55" s="149"/>
      <c r="B55" s="301" t="s">
        <v>225</v>
      </c>
      <c r="C55" s="302"/>
      <c r="D55" s="303"/>
      <c r="E55" s="129"/>
      <c r="F55" s="93" t="s">
        <v>45</v>
      </c>
      <c r="G55" s="94">
        <v>0</v>
      </c>
      <c r="H55" s="44">
        <v>0</v>
      </c>
      <c r="I55" s="118">
        <f t="shared" si="11"/>
        <v>0</v>
      </c>
      <c r="J55" s="129"/>
      <c r="K55" s="93" t="s">
        <v>45</v>
      </c>
      <c r="L55" s="252">
        <v>4</v>
      </c>
      <c r="M55" s="251">
        <v>598</v>
      </c>
      <c r="N55" s="118">
        <f t="shared" si="8"/>
        <v>2392</v>
      </c>
      <c r="O55" s="129"/>
      <c r="P55" s="93" t="s">
        <v>45</v>
      </c>
      <c r="Q55" s="94">
        <v>0</v>
      </c>
      <c r="R55" s="44">
        <v>0</v>
      </c>
      <c r="S55" s="118">
        <f t="shared" si="9"/>
        <v>0</v>
      </c>
      <c r="T55" s="129"/>
      <c r="U55" s="93" t="s">
        <v>45</v>
      </c>
      <c r="V55" s="94">
        <v>4</v>
      </c>
      <c r="W55" s="108">
        <v>1757.5</v>
      </c>
      <c r="X55" s="270">
        <f t="shared" si="10"/>
        <v>7030</v>
      </c>
      <c r="Y55" s="473"/>
      <c r="Z55" s="473"/>
      <c r="AA55" s="473"/>
      <c r="AB55" s="473"/>
      <c r="AC55" s="473"/>
    </row>
    <row r="56" spans="1:29" s="8" customFormat="1" ht="15" customHeight="1">
      <c r="A56" s="149"/>
      <c r="B56" s="301" t="s">
        <v>245</v>
      </c>
      <c r="C56" s="302"/>
      <c r="D56" s="303"/>
      <c r="E56" s="129"/>
      <c r="F56" s="93" t="s">
        <v>45</v>
      </c>
      <c r="G56" s="94">
        <v>0</v>
      </c>
      <c r="H56" s="44">
        <v>0</v>
      </c>
      <c r="I56" s="118">
        <f t="shared" si="11"/>
        <v>0</v>
      </c>
      <c r="J56" s="129"/>
      <c r="K56" s="93" t="s">
        <v>45</v>
      </c>
      <c r="L56" s="94">
        <v>0</v>
      </c>
      <c r="M56" s="44">
        <v>0</v>
      </c>
      <c r="N56" s="118">
        <f t="shared" si="8"/>
        <v>0</v>
      </c>
      <c r="O56" s="129"/>
      <c r="P56" s="93" t="s">
        <v>45</v>
      </c>
      <c r="Q56" s="94">
        <v>0</v>
      </c>
      <c r="R56" s="44">
        <v>0</v>
      </c>
      <c r="S56" s="118">
        <f t="shared" si="9"/>
        <v>0</v>
      </c>
      <c r="T56" s="129"/>
      <c r="U56" s="259" t="s">
        <v>45</v>
      </c>
      <c r="V56" s="94">
        <v>12</v>
      </c>
      <c r="W56" s="108">
        <v>1337.5</v>
      </c>
      <c r="X56" s="270">
        <f t="shared" si="10"/>
        <v>16050</v>
      </c>
      <c r="Y56" s="473"/>
      <c r="Z56" s="473"/>
      <c r="AA56" s="473"/>
      <c r="AB56" s="473"/>
      <c r="AC56" s="473"/>
    </row>
    <row r="57" spans="1:29" s="8" customFormat="1">
      <c r="A57" s="149"/>
      <c r="B57" s="352" t="s">
        <v>123</v>
      </c>
      <c r="C57" s="353"/>
      <c r="D57" s="354"/>
      <c r="E57" s="129"/>
      <c r="F57" s="93"/>
      <c r="G57" s="94"/>
      <c r="H57" s="44"/>
      <c r="I57" s="118"/>
      <c r="J57" s="129"/>
      <c r="K57" s="93"/>
      <c r="L57" s="94"/>
      <c r="M57" s="44"/>
      <c r="N57" s="118"/>
      <c r="O57" s="129"/>
      <c r="P57" s="93"/>
      <c r="Q57" s="94"/>
      <c r="R57" s="44"/>
      <c r="S57" s="118"/>
      <c r="T57" s="129"/>
      <c r="U57" s="93"/>
      <c r="V57" s="94"/>
      <c r="W57" s="44"/>
      <c r="X57" s="270"/>
      <c r="Y57" s="473"/>
      <c r="Z57" s="473"/>
      <c r="AA57" s="473"/>
      <c r="AB57" s="473"/>
      <c r="AC57" s="473"/>
    </row>
    <row r="58" spans="1:29" s="8" customFormat="1" ht="15" customHeight="1">
      <c r="A58" s="149">
        <v>8</v>
      </c>
      <c r="B58" s="301" t="s">
        <v>115</v>
      </c>
      <c r="C58" s="302"/>
      <c r="D58" s="303"/>
      <c r="E58" s="129"/>
      <c r="F58" s="93" t="s">
        <v>77</v>
      </c>
      <c r="G58" s="94">
        <v>2</v>
      </c>
      <c r="H58" s="44">
        <v>10000</v>
      </c>
      <c r="I58" s="118">
        <f t="shared" ref="I58:I66" si="12">H58*G58</f>
        <v>20000</v>
      </c>
      <c r="J58" s="129"/>
      <c r="K58" s="93" t="s">
        <v>77</v>
      </c>
      <c r="L58" s="124">
        <v>1</v>
      </c>
      <c r="M58" s="251">
        <v>2300</v>
      </c>
      <c r="N58" s="118">
        <f t="shared" ref="N58:N66" si="13">M58*L58</f>
        <v>2300</v>
      </c>
      <c r="O58" s="129"/>
      <c r="P58" s="93" t="s">
        <v>77</v>
      </c>
      <c r="Q58" s="124">
        <v>1</v>
      </c>
      <c r="R58" s="258">
        <v>2625</v>
      </c>
      <c r="S58" s="118">
        <f t="shared" ref="S58:S66" si="14">R58*Q58</f>
        <v>2625</v>
      </c>
      <c r="T58" s="129"/>
      <c r="U58" s="93" t="s">
        <v>77</v>
      </c>
      <c r="V58" s="94">
        <v>1</v>
      </c>
      <c r="W58" s="108">
        <v>9000</v>
      </c>
      <c r="X58" s="270">
        <f t="shared" ref="X58:X66" si="15">W58*V58</f>
        <v>9000</v>
      </c>
      <c r="Y58" s="473"/>
      <c r="Z58" s="473"/>
      <c r="AA58" s="473"/>
      <c r="AB58" s="473"/>
      <c r="AC58" s="473"/>
    </row>
    <row r="59" spans="1:29" s="8" customFormat="1" ht="15" customHeight="1">
      <c r="A59" s="149">
        <v>9</v>
      </c>
      <c r="B59" s="301" t="s">
        <v>124</v>
      </c>
      <c r="C59" s="302"/>
      <c r="D59" s="303"/>
      <c r="E59" s="129"/>
      <c r="F59" s="93" t="s">
        <v>114</v>
      </c>
      <c r="G59" s="94">
        <v>2</v>
      </c>
      <c r="H59" s="44">
        <v>35000</v>
      </c>
      <c r="I59" s="118">
        <f t="shared" si="12"/>
        <v>70000</v>
      </c>
      <c r="J59" s="129"/>
      <c r="K59" s="93" t="s">
        <v>114</v>
      </c>
      <c r="L59" s="188">
        <v>0.5</v>
      </c>
      <c r="M59" s="251">
        <v>57499.999999999993</v>
      </c>
      <c r="N59" s="118">
        <f t="shared" si="13"/>
        <v>28749.999999999996</v>
      </c>
      <c r="O59" s="129"/>
      <c r="P59" s="93" t="s">
        <v>114</v>
      </c>
      <c r="Q59" s="124">
        <v>2</v>
      </c>
      <c r="R59" s="258">
        <v>50400</v>
      </c>
      <c r="S59" s="118">
        <f t="shared" si="14"/>
        <v>100800</v>
      </c>
      <c r="T59" s="129"/>
      <c r="U59" s="93" t="s">
        <v>114</v>
      </c>
      <c r="V59" s="94">
        <v>1</v>
      </c>
      <c r="W59" s="108">
        <v>62500</v>
      </c>
      <c r="X59" s="270">
        <f t="shared" si="15"/>
        <v>62500</v>
      </c>
      <c r="Y59" s="473"/>
      <c r="Z59" s="473"/>
      <c r="AA59" s="473"/>
      <c r="AB59" s="473"/>
      <c r="AC59" s="473"/>
    </row>
    <row r="60" spans="1:29" s="8" customFormat="1" ht="15" customHeight="1">
      <c r="A60" s="149">
        <v>10</v>
      </c>
      <c r="B60" s="301" t="s">
        <v>119</v>
      </c>
      <c r="C60" s="302"/>
      <c r="D60" s="303"/>
      <c r="E60" s="129"/>
      <c r="F60" s="93" t="s">
        <v>77</v>
      </c>
      <c r="G60" s="94">
        <v>3</v>
      </c>
      <c r="H60" s="44">
        <v>7500</v>
      </c>
      <c r="I60" s="118">
        <f t="shared" si="12"/>
        <v>22500</v>
      </c>
      <c r="J60" s="129"/>
      <c r="K60" s="93" t="s">
        <v>77</v>
      </c>
      <c r="L60" s="124">
        <v>2</v>
      </c>
      <c r="M60" s="251">
        <v>13799.999999999998</v>
      </c>
      <c r="N60" s="118">
        <f t="shared" si="13"/>
        <v>27599.999999999996</v>
      </c>
      <c r="O60" s="129"/>
      <c r="P60" s="93" t="s">
        <v>77</v>
      </c>
      <c r="Q60" s="124">
        <v>2</v>
      </c>
      <c r="R60" s="258">
        <v>6300</v>
      </c>
      <c r="S60" s="118">
        <f t="shared" si="14"/>
        <v>12600</v>
      </c>
      <c r="T60" s="129"/>
      <c r="U60" s="93" t="s">
        <v>77</v>
      </c>
      <c r="V60" s="94">
        <v>2</v>
      </c>
      <c r="W60" s="108">
        <v>11700</v>
      </c>
      <c r="X60" s="270">
        <f t="shared" si="15"/>
        <v>23400</v>
      </c>
      <c r="Y60" s="473"/>
      <c r="Z60" s="473"/>
      <c r="AA60" s="473"/>
      <c r="AB60" s="473"/>
      <c r="AC60" s="473"/>
    </row>
    <row r="61" spans="1:29" s="8" customFormat="1" ht="15" customHeight="1">
      <c r="A61" s="149">
        <v>11</v>
      </c>
      <c r="B61" s="301" t="s">
        <v>246</v>
      </c>
      <c r="C61" s="302"/>
      <c r="D61" s="303"/>
      <c r="E61" s="129"/>
      <c r="F61" s="93" t="s">
        <v>77</v>
      </c>
      <c r="G61" s="94">
        <v>0</v>
      </c>
      <c r="H61" s="44">
        <v>0</v>
      </c>
      <c r="I61" s="118">
        <f t="shared" si="12"/>
        <v>0</v>
      </c>
      <c r="J61" s="129"/>
      <c r="K61" s="93" t="s">
        <v>77</v>
      </c>
      <c r="L61" s="124">
        <v>0</v>
      </c>
      <c r="M61" s="251">
        <v>0</v>
      </c>
      <c r="N61" s="118">
        <f t="shared" si="13"/>
        <v>0</v>
      </c>
      <c r="O61" s="129"/>
      <c r="P61" s="93" t="s">
        <v>77</v>
      </c>
      <c r="Q61" s="124">
        <v>0</v>
      </c>
      <c r="R61" s="258">
        <v>0</v>
      </c>
      <c r="S61" s="118">
        <f t="shared" si="14"/>
        <v>0</v>
      </c>
      <c r="T61" s="129"/>
      <c r="U61" s="93" t="s">
        <v>77</v>
      </c>
      <c r="V61" s="94">
        <v>1</v>
      </c>
      <c r="W61" s="108">
        <v>7875</v>
      </c>
      <c r="X61" s="270">
        <f t="shared" si="15"/>
        <v>7875</v>
      </c>
      <c r="Y61" s="473"/>
      <c r="Z61" s="473"/>
      <c r="AA61" s="473"/>
      <c r="AB61" s="473"/>
      <c r="AC61" s="473"/>
    </row>
    <row r="62" spans="1:29" s="8" customFormat="1" ht="15" customHeight="1">
      <c r="A62" s="149">
        <v>12</v>
      </c>
      <c r="B62" s="301" t="s">
        <v>247</v>
      </c>
      <c r="C62" s="302"/>
      <c r="D62" s="303"/>
      <c r="E62" s="129"/>
      <c r="F62" s="93" t="s">
        <v>45</v>
      </c>
      <c r="G62" s="124">
        <v>0</v>
      </c>
      <c r="H62" s="258">
        <v>0</v>
      </c>
      <c r="I62" s="118">
        <f t="shared" si="12"/>
        <v>0</v>
      </c>
      <c r="J62" s="129"/>
      <c r="K62" s="93" t="s">
        <v>45</v>
      </c>
      <c r="L62" s="124">
        <v>0</v>
      </c>
      <c r="M62" s="258">
        <v>0</v>
      </c>
      <c r="N62" s="118">
        <f t="shared" si="13"/>
        <v>0</v>
      </c>
      <c r="O62" s="129"/>
      <c r="P62" s="93" t="s">
        <v>45</v>
      </c>
      <c r="Q62" s="124">
        <v>0</v>
      </c>
      <c r="R62" s="258">
        <v>0</v>
      </c>
      <c r="S62" s="118">
        <f t="shared" si="14"/>
        <v>0</v>
      </c>
      <c r="T62" s="129"/>
      <c r="U62" s="93" t="s">
        <v>45</v>
      </c>
      <c r="V62" s="94">
        <v>2</v>
      </c>
      <c r="W62" s="277">
        <v>19375</v>
      </c>
      <c r="X62" s="270">
        <f t="shared" si="15"/>
        <v>38750</v>
      </c>
      <c r="Y62" s="473"/>
      <c r="Z62" s="473"/>
      <c r="AA62" s="473"/>
      <c r="AB62" s="473"/>
      <c r="AC62" s="473"/>
    </row>
    <row r="63" spans="1:29" s="8" customFormat="1" ht="15" customHeight="1">
      <c r="A63" s="149">
        <v>13</v>
      </c>
      <c r="B63" s="301" t="s">
        <v>125</v>
      </c>
      <c r="C63" s="302"/>
      <c r="D63" s="303"/>
      <c r="E63" s="129"/>
      <c r="F63" s="93" t="s">
        <v>114</v>
      </c>
      <c r="G63" s="94">
        <v>1</v>
      </c>
      <c r="H63" s="44">
        <v>45000</v>
      </c>
      <c r="I63" s="118">
        <f t="shared" si="12"/>
        <v>45000</v>
      </c>
      <c r="J63" s="129"/>
      <c r="K63" s="93" t="s">
        <v>114</v>
      </c>
      <c r="L63" s="188">
        <v>0.5</v>
      </c>
      <c r="M63" s="251">
        <v>63249.999999999993</v>
      </c>
      <c r="N63" s="118">
        <f t="shared" si="13"/>
        <v>31624.999999999996</v>
      </c>
      <c r="O63" s="129"/>
      <c r="P63" s="93" t="s">
        <v>114</v>
      </c>
      <c r="Q63" s="124">
        <v>1</v>
      </c>
      <c r="R63" s="258">
        <v>63000</v>
      </c>
      <c r="S63" s="118">
        <f t="shared" si="14"/>
        <v>63000</v>
      </c>
      <c r="T63" s="129"/>
      <c r="U63" s="93" t="s">
        <v>114</v>
      </c>
      <c r="V63" s="94">
        <v>0</v>
      </c>
      <c r="W63" s="44">
        <v>0</v>
      </c>
      <c r="X63" s="270">
        <f t="shared" si="15"/>
        <v>0</v>
      </c>
      <c r="Y63" s="473"/>
      <c r="Z63" s="473"/>
      <c r="AA63" s="473"/>
      <c r="AB63" s="473"/>
      <c r="AC63" s="473"/>
    </row>
    <row r="64" spans="1:29" s="8" customFormat="1" ht="15" customHeight="1">
      <c r="A64" s="149">
        <v>14</v>
      </c>
      <c r="B64" s="301" t="s">
        <v>126</v>
      </c>
      <c r="C64" s="302"/>
      <c r="D64" s="303"/>
      <c r="E64" s="129"/>
      <c r="F64" s="93" t="s">
        <v>45</v>
      </c>
      <c r="G64" s="94">
        <v>2</v>
      </c>
      <c r="H64" s="44">
        <v>1000</v>
      </c>
      <c r="I64" s="118">
        <f t="shared" si="12"/>
        <v>2000</v>
      </c>
      <c r="J64" s="129"/>
      <c r="K64" s="93" t="s">
        <v>45</v>
      </c>
      <c r="L64" s="124">
        <v>2</v>
      </c>
      <c r="M64" s="251">
        <v>459.99999999999994</v>
      </c>
      <c r="N64" s="118">
        <f t="shared" si="13"/>
        <v>919.99999999999989</v>
      </c>
      <c r="O64" s="129"/>
      <c r="P64" s="93" t="s">
        <v>45</v>
      </c>
      <c r="Q64" s="124">
        <v>2</v>
      </c>
      <c r="R64" s="258">
        <v>630</v>
      </c>
      <c r="S64" s="118">
        <f t="shared" si="14"/>
        <v>1260</v>
      </c>
      <c r="T64" s="129"/>
      <c r="U64" s="93" t="s">
        <v>45</v>
      </c>
      <c r="V64" s="94">
        <v>2</v>
      </c>
      <c r="W64" s="108">
        <v>1075</v>
      </c>
      <c r="X64" s="270">
        <f t="shared" si="15"/>
        <v>2150</v>
      </c>
      <c r="Y64" s="473"/>
      <c r="Z64" s="473"/>
      <c r="AA64" s="473"/>
      <c r="AB64" s="473"/>
      <c r="AC64" s="473"/>
    </row>
    <row r="65" spans="1:29" s="8" customFormat="1" ht="15" customHeight="1">
      <c r="A65" s="149">
        <v>15</v>
      </c>
      <c r="B65" s="301" t="s">
        <v>226</v>
      </c>
      <c r="C65" s="302"/>
      <c r="D65" s="303"/>
      <c r="E65" s="129"/>
      <c r="F65" s="93" t="s">
        <v>45</v>
      </c>
      <c r="G65" s="94">
        <v>0</v>
      </c>
      <c r="H65" s="44">
        <v>0</v>
      </c>
      <c r="I65" s="118">
        <f t="shared" si="12"/>
        <v>0</v>
      </c>
      <c r="J65" s="129"/>
      <c r="K65" s="93" t="s">
        <v>45</v>
      </c>
      <c r="L65" s="124">
        <v>6</v>
      </c>
      <c r="M65" s="251">
        <v>287.5</v>
      </c>
      <c r="N65" s="118">
        <f t="shared" si="13"/>
        <v>1725</v>
      </c>
      <c r="O65" s="129"/>
      <c r="P65" s="93" t="s">
        <v>45</v>
      </c>
      <c r="Q65" s="94">
        <v>0</v>
      </c>
      <c r="R65" s="44">
        <v>0</v>
      </c>
      <c r="S65" s="118">
        <f t="shared" si="14"/>
        <v>0</v>
      </c>
      <c r="T65" s="129"/>
      <c r="U65" s="93" t="s">
        <v>45</v>
      </c>
      <c r="V65" s="94">
        <v>9</v>
      </c>
      <c r="W65" s="108">
        <v>600</v>
      </c>
      <c r="X65" s="270">
        <f t="shared" si="15"/>
        <v>5400</v>
      </c>
      <c r="Y65" s="473"/>
      <c r="Z65" s="473"/>
      <c r="AA65" s="473"/>
      <c r="AB65" s="473"/>
      <c r="AC65" s="473"/>
    </row>
    <row r="66" spans="1:29" s="8" customFormat="1" ht="15" customHeight="1">
      <c r="A66" s="149">
        <v>16</v>
      </c>
      <c r="B66" s="301" t="s">
        <v>248</v>
      </c>
      <c r="C66" s="302"/>
      <c r="D66" s="303"/>
      <c r="E66" s="129"/>
      <c r="F66" s="93" t="s">
        <v>45</v>
      </c>
      <c r="G66" s="94">
        <v>0</v>
      </c>
      <c r="H66" s="44">
        <v>0</v>
      </c>
      <c r="I66" s="118">
        <f t="shared" si="12"/>
        <v>0</v>
      </c>
      <c r="J66" s="129"/>
      <c r="K66" s="93" t="s">
        <v>45</v>
      </c>
      <c r="L66" s="94">
        <v>0</v>
      </c>
      <c r="M66" s="44">
        <v>0</v>
      </c>
      <c r="N66" s="118">
        <f t="shared" si="13"/>
        <v>0</v>
      </c>
      <c r="O66" s="129"/>
      <c r="P66" s="93" t="s">
        <v>45</v>
      </c>
      <c r="Q66" s="94">
        <v>0</v>
      </c>
      <c r="R66" s="44">
        <v>0</v>
      </c>
      <c r="S66" s="118">
        <f t="shared" si="14"/>
        <v>0</v>
      </c>
      <c r="T66" s="129"/>
      <c r="U66" s="259" t="s">
        <v>45</v>
      </c>
      <c r="V66" s="94">
        <v>2</v>
      </c>
      <c r="W66" s="108">
        <v>562.5</v>
      </c>
      <c r="X66" s="270">
        <f t="shared" si="15"/>
        <v>1125</v>
      </c>
      <c r="Y66" s="473"/>
      <c r="Z66" s="473"/>
      <c r="AA66" s="473"/>
      <c r="AB66" s="473"/>
      <c r="AC66" s="473"/>
    </row>
    <row r="67" spans="1:29" s="8" customFormat="1" ht="15" customHeight="1">
      <c r="A67" s="149"/>
      <c r="B67" s="352" t="s">
        <v>128</v>
      </c>
      <c r="C67" s="353"/>
      <c r="D67" s="354"/>
      <c r="E67" s="129"/>
      <c r="F67" s="93"/>
      <c r="G67" s="94"/>
      <c r="H67" s="44"/>
      <c r="I67" s="118"/>
      <c r="J67" s="129"/>
      <c r="K67" s="93"/>
      <c r="L67" s="94"/>
      <c r="M67" s="44"/>
      <c r="N67" s="118"/>
      <c r="O67" s="129"/>
      <c r="P67" s="93"/>
      <c r="Q67" s="94"/>
      <c r="R67" s="44"/>
      <c r="S67" s="118"/>
      <c r="T67" s="129"/>
      <c r="U67" s="93"/>
      <c r="V67" s="94"/>
      <c r="W67" s="44"/>
      <c r="X67" s="270"/>
      <c r="Y67" s="473"/>
      <c r="Z67" s="473"/>
      <c r="AA67" s="473"/>
      <c r="AB67" s="473"/>
      <c r="AC67" s="473"/>
    </row>
    <row r="68" spans="1:29" s="8" customFormat="1" ht="15" customHeight="1">
      <c r="A68" s="149">
        <v>13</v>
      </c>
      <c r="B68" s="337" t="s">
        <v>129</v>
      </c>
      <c r="C68" s="338"/>
      <c r="D68" s="339"/>
      <c r="E68" s="129"/>
      <c r="F68" s="93" t="s">
        <v>12</v>
      </c>
      <c r="G68" s="94">
        <v>1</v>
      </c>
      <c r="H68" s="44"/>
      <c r="I68" s="118"/>
      <c r="J68" s="129"/>
      <c r="K68" s="93" t="s">
        <v>12</v>
      </c>
      <c r="L68" s="94">
        <v>1</v>
      </c>
      <c r="M68" s="44"/>
      <c r="N68" s="118"/>
      <c r="O68" s="129"/>
      <c r="P68" s="93" t="s">
        <v>12</v>
      </c>
      <c r="Q68" s="94">
        <v>1</v>
      </c>
      <c r="R68" s="44"/>
      <c r="S68" s="118"/>
      <c r="T68" s="129"/>
      <c r="U68" s="93" t="s">
        <v>12</v>
      </c>
      <c r="V68" s="94">
        <v>1</v>
      </c>
      <c r="W68" s="44"/>
      <c r="X68" s="270"/>
      <c r="Y68" s="473"/>
      <c r="Z68" s="473"/>
      <c r="AA68" s="473"/>
      <c r="AB68" s="473"/>
      <c r="AC68" s="473"/>
    </row>
    <row r="69" spans="1:29" s="8" customFormat="1" ht="15" customHeight="1">
      <c r="A69" s="149">
        <v>14</v>
      </c>
      <c r="B69" s="337" t="s">
        <v>130</v>
      </c>
      <c r="C69" s="338"/>
      <c r="D69" s="339"/>
      <c r="E69" s="129"/>
      <c r="F69" s="93" t="s">
        <v>12</v>
      </c>
      <c r="G69" s="94">
        <v>1</v>
      </c>
      <c r="H69" s="44"/>
      <c r="I69" s="118"/>
      <c r="J69" s="129"/>
      <c r="K69" s="93" t="s">
        <v>12</v>
      </c>
      <c r="L69" s="94">
        <v>1</v>
      </c>
      <c r="M69" s="44"/>
      <c r="N69" s="118"/>
      <c r="O69" s="129"/>
      <c r="P69" s="93" t="s">
        <v>12</v>
      </c>
      <c r="Q69" s="94">
        <v>1</v>
      </c>
      <c r="R69" s="44"/>
      <c r="S69" s="118"/>
      <c r="T69" s="129"/>
      <c r="U69" s="93" t="s">
        <v>12</v>
      </c>
      <c r="V69" s="94">
        <v>1</v>
      </c>
      <c r="W69" s="44"/>
      <c r="X69" s="270"/>
      <c r="Y69" s="473"/>
      <c r="Z69" s="473"/>
      <c r="AA69" s="473"/>
      <c r="AB69" s="473"/>
      <c r="AC69" s="473"/>
    </row>
    <row r="70" spans="1:29" s="8" customFormat="1" ht="15" customHeight="1">
      <c r="A70" s="149">
        <v>15</v>
      </c>
      <c r="B70" s="337" t="s">
        <v>188</v>
      </c>
      <c r="C70" s="338"/>
      <c r="D70" s="339"/>
      <c r="E70" s="129"/>
      <c r="F70" s="93"/>
      <c r="G70" s="94"/>
      <c r="H70" s="44"/>
      <c r="I70" s="118"/>
      <c r="J70" s="129"/>
      <c r="K70" s="93"/>
      <c r="L70" s="94"/>
      <c r="M70" s="44"/>
      <c r="N70" s="118"/>
      <c r="O70" s="129"/>
      <c r="P70" s="93"/>
      <c r="Q70" s="94"/>
      <c r="R70" s="44"/>
      <c r="S70" s="118"/>
      <c r="T70" s="129"/>
      <c r="U70" s="93"/>
      <c r="V70" s="94"/>
      <c r="W70" s="44"/>
      <c r="X70" s="270"/>
      <c r="Y70" s="473"/>
      <c r="Z70" s="473"/>
      <c r="AA70" s="473"/>
      <c r="AB70" s="473"/>
      <c r="AC70" s="473"/>
    </row>
    <row r="71" spans="1:29" s="8" customFormat="1" ht="15" customHeight="1">
      <c r="A71" s="149">
        <v>16</v>
      </c>
      <c r="B71" s="337" t="s">
        <v>187</v>
      </c>
      <c r="C71" s="338"/>
      <c r="D71" s="339"/>
      <c r="E71" s="129"/>
      <c r="F71" s="93"/>
      <c r="G71" s="94"/>
      <c r="H71" s="44"/>
      <c r="I71" s="118"/>
      <c r="J71" s="129"/>
      <c r="K71" s="93"/>
      <c r="L71" s="94"/>
      <c r="M71" s="44"/>
      <c r="N71" s="118"/>
      <c r="O71" s="129"/>
      <c r="P71" s="93"/>
      <c r="Q71" s="94"/>
      <c r="R71" s="44"/>
      <c r="S71" s="118"/>
      <c r="T71" s="129"/>
      <c r="U71" s="93"/>
      <c r="V71" s="94"/>
      <c r="W71" s="44"/>
      <c r="X71" s="270"/>
      <c r="Y71" s="473"/>
      <c r="Z71" s="473"/>
      <c r="AA71" s="473"/>
      <c r="AB71" s="473"/>
      <c r="AC71" s="473"/>
    </row>
    <row r="72" spans="1:29" s="8" customFormat="1" ht="15" customHeight="1">
      <c r="A72" s="149">
        <v>17</v>
      </c>
      <c r="B72" s="404" t="s">
        <v>170</v>
      </c>
      <c r="C72" s="405"/>
      <c r="D72" s="406"/>
      <c r="E72" s="129"/>
      <c r="F72" s="93" t="s">
        <v>12</v>
      </c>
      <c r="G72" s="94">
        <v>1</v>
      </c>
      <c r="H72" s="44">
        <v>15000</v>
      </c>
      <c r="I72" s="118">
        <f>H72*G72</f>
        <v>15000</v>
      </c>
      <c r="J72" s="129"/>
      <c r="K72" s="93" t="s">
        <v>12</v>
      </c>
      <c r="L72" s="94">
        <v>1</v>
      </c>
      <c r="M72" s="118">
        <v>57499.999999999993</v>
      </c>
      <c r="N72" s="118">
        <f>M72*L72</f>
        <v>57499.999999999993</v>
      </c>
      <c r="O72" s="129"/>
      <c r="P72" s="93" t="s">
        <v>12</v>
      </c>
      <c r="Q72" s="94">
        <v>1</v>
      </c>
      <c r="R72" s="258">
        <v>29800</v>
      </c>
      <c r="S72" s="118">
        <f>R72*Q72</f>
        <v>29800</v>
      </c>
      <c r="T72" s="129"/>
      <c r="U72" s="93" t="s">
        <v>12</v>
      </c>
      <c r="V72" s="94">
        <v>1</v>
      </c>
      <c r="W72" s="108">
        <v>108750</v>
      </c>
      <c r="X72" s="270">
        <f>W72*V72</f>
        <v>108750</v>
      </c>
      <c r="Y72" s="473"/>
      <c r="Z72" s="473"/>
      <c r="AA72" s="473"/>
      <c r="AB72" s="473"/>
      <c r="AC72" s="473"/>
    </row>
    <row r="73" spans="1:29" s="8" customFormat="1" ht="15" customHeight="1">
      <c r="A73" s="149">
        <v>18</v>
      </c>
      <c r="B73" s="301" t="s">
        <v>134</v>
      </c>
      <c r="C73" s="302"/>
      <c r="D73" s="303"/>
      <c r="E73" s="129"/>
      <c r="F73" s="93" t="s">
        <v>114</v>
      </c>
      <c r="G73" s="94">
        <v>1</v>
      </c>
      <c r="H73" s="44">
        <v>45000</v>
      </c>
      <c r="I73" s="118">
        <f t="shared" ref="I73:I104" si="16">H73*G73</f>
        <v>45000</v>
      </c>
      <c r="J73" s="129"/>
      <c r="K73" s="93" t="s">
        <v>114</v>
      </c>
      <c r="L73" s="253">
        <v>0.5</v>
      </c>
      <c r="M73" s="251">
        <v>63249.999999999993</v>
      </c>
      <c r="N73" s="118">
        <f t="shared" ref="N73:N88" si="17">M73*L73</f>
        <v>31624.999999999996</v>
      </c>
      <c r="O73" s="129"/>
      <c r="P73" s="93" t="s">
        <v>114</v>
      </c>
      <c r="Q73" s="94">
        <v>1</v>
      </c>
      <c r="R73" s="258">
        <v>63000</v>
      </c>
      <c r="S73" s="118">
        <f t="shared" ref="S73:S88" si="18">R73*Q73</f>
        <v>63000</v>
      </c>
      <c r="T73" s="129"/>
      <c r="U73" s="93" t="s">
        <v>114</v>
      </c>
      <c r="V73" s="94">
        <v>1</v>
      </c>
      <c r="W73" s="108">
        <v>87500</v>
      </c>
      <c r="X73" s="270">
        <f t="shared" ref="X73:X88" si="19">W73*V73</f>
        <v>87500</v>
      </c>
      <c r="Y73" s="473"/>
      <c r="Z73" s="473"/>
      <c r="AA73" s="473"/>
      <c r="AB73" s="473"/>
      <c r="AC73" s="473"/>
    </row>
    <row r="74" spans="1:29" s="8" customFormat="1" ht="15" customHeight="1">
      <c r="A74" s="149">
        <v>19</v>
      </c>
      <c r="B74" s="301" t="s">
        <v>176</v>
      </c>
      <c r="C74" s="302"/>
      <c r="D74" s="303"/>
      <c r="E74" s="129"/>
      <c r="F74" s="93" t="s">
        <v>77</v>
      </c>
      <c r="G74" s="94">
        <v>1</v>
      </c>
      <c r="H74" s="44">
        <v>11250</v>
      </c>
      <c r="I74" s="118">
        <f t="shared" si="16"/>
        <v>11250</v>
      </c>
      <c r="J74" s="129"/>
      <c r="K74" s="93" t="s">
        <v>77</v>
      </c>
      <c r="L74" s="124">
        <v>1</v>
      </c>
      <c r="M74" s="251">
        <v>10925</v>
      </c>
      <c r="N74" s="118">
        <f t="shared" si="17"/>
        <v>10925</v>
      </c>
      <c r="O74" s="129"/>
      <c r="P74" s="93" t="s">
        <v>77</v>
      </c>
      <c r="Q74" s="94">
        <v>1</v>
      </c>
      <c r="R74" s="258">
        <v>12600</v>
      </c>
      <c r="S74" s="118">
        <f t="shared" si="18"/>
        <v>12600</v>
      </c>
      <c r="T74" s="129"/>
      <c r="U74" s="93" t="s">
        <v>77</v>
      </c>
      <c r="V74" s="94">
        <v>1</v>
      </c>
      <c r="W74" s="108">
        <v>13750</v>
      </c>
      <c r="X74" s="270">
        <f t="shared" si="19"/>
        <v>13750</v>
      </c>
      <c r="Y74" s="473"/>
      <c r="Z74" s="473"/>
      <c r="AA74" s="473"/>
      <c r="AB74" s="473"/>
      <c r="AC74" s="473"/>
    </row>
    <row r="75" spans="1:29" s="8" customFormat="1" ht="30" customHeight="1">
      <c r="A75" s="149">
        <v>20</v>
      </c>
      <c r="B75" s="301" t="s">
        <v>131</v>
      </c>
      <c r="C75" s="302"/>
      <c r="D75" s="303"/>
      <c r="E75" s="129"/>
      <c r="F75" s="93" t="s">
        <v>77</v>
      </c>
      <c r="G75" s="94">
        <v>3</v>
      </c>
      <c r="H75" s="44">
        <v>5625</v>
      </c>
      <c r="I75" s="118">
        <f t="shared" si="16"/>
        <v>16875</v>
      </c>
      <c r="J75" s="129"/>
      <c r="K75" s="93" t="s">
        <v>77</v>
      </c>
      <c r="L75" s="124">
        <v>3</v>
      </c>
      <c r="M75" s="251">
        <v>6324.9999999999991</v>
      </c>
      <c r="N75" s="118">
        <f t="shared" si="17"/>
        <v>18974.999999999996</v>
      </c>
      <c r="O75" s="129"/>
      <c r="P75" s="93" t="s">
        <v>77</v>
      </c>
      <c r="Q75" s="94">
        <v>1</v>
      </c>
      <c r="R75" s="258">
        <v>6825</v>
      </c>
      <c r="S75" s="118">
        <f t="shared" si="18"/>
        <v>6825</v>
      </c>
      <c r="T75" s="129"/>
      <c r="U75" s="93" t="s">
        <v>77</v>
      </c>
      <c r="V75" s="94">
        <v>10</v>
      </c>
      <c r="W75" s="108">
        <v>11250</v>
      </c>
      <c r="X75" s="270">
        <f t="shared" si="19"/>
        <v>112500</v>
      </c>
      <c r="Y75" s="473"/>
      <c r="Z75" s="473"/>
      <c r="AA75" s="473"/>
      <c r="AB75" s="473"/>
      <c r="AC75" s="473"/>
    </row>
    <row r="76" spans="1:29" s="8" customFormat="1" ht="29.25" customHeight="1">
      <c r="A76" s="149">
        <v>21</v>
      </c>
      <c r="B76" s="301" t="s">
        <v>132</v>
      </c>
      <c r="C76" s="302"/>
      <c r="D76" s="303"/>
      <c r="E76" s="129"/>
      <c r="F76" s="93" t="s">
        <v>77</v>
      </c>
      <c r="G76" s="94">
        <v>3</v>
      </c>
      <c r="H76" s="44">
        <v>5625</v>
      </c>
      <c r="I76" s="118">
        <f t="shared" si="16"/>
        <v>16875</v>
      </c>
      <c r="J76" s="129"/>
      <c r="K76" s="93" t="s">
        <v>77</v>
      </c>
      <c r="L76" s="124">
        <v>4</v>
      </c>
      <c r="M76" s="251">
        <v>6324.9999999999991</v>
      </c>
      <c r="N76" s="118">
        <f t="shared" si="17"/>
        <v>25299.999999999996</v>
      </c>
      <c r="O76" s="129"/>
      <c r="P76" s="93" t="s">
        <v>77</v>
      </c>
      <c r="Q76" s="94">
        <v>3</v>
      </c>
      <c r="R76" s="258">
        <v>6825</v>
      </c>
      <c r="S76" s="118">
        <f t="shared" si="18"/>
        <v>20475</v>
      </c>
      <c r="T76" s="129"/>
      <c r="U76" s="93" t="s">
        <v>77</v>
      </c>
      <c r="V76" s="94">
        <v>10</v>
      </c>
      <c r="W76" s="108">
        <v>11250</v>
      </c>
      <c r="X76" s="270">
        <f t="shared" si="19"/>
        <v>112500</v>
      </c>
      <c r="Y76" s="473"/>
      <c r="Z76" s="473"/>
      <c r="AA76" s="473"/>
      <c r="AB76" s="473"/>
      <c r="AC76" s="473"/>
    </row>
    <row r="77" spans="1:29" s="8" customFormat="1" ht="15" customHeight="1">
      <c r="A77" s="149">
        <v>22</v>
      </c>
      <c r="B77" s="301" t="s">
        <v>133</v>
      </c>
      <c r="C77" s="302"/>
      <c r="D77" s="303"/>
      <c r="E77" s="129"/>
      <c r="F77" s="93" t="s">
        <v>77</v>
      </c>
      <c r="G77" s="94">
        <v>1</v>
      </c>
      <c r="H77" s="44">
        <v>5625</v>
      </c>
      <c r="I77" s="118">
        <f t="shared" si="16"/>
        <v>5625</v>
      </c>
      <c r="J77" s="129"/>
      <c r="K77" s="93" t="s">
        <v>77</v>
      </c>
      <c r="L77" s="124">
        <v>2</v>
      </c>
      <c r="M77" s="251">
        <v>6324.9999999999991</v>
      </c>
      <c r="N77" s="118">
        <f t="shared" si="17"/>
        <v>12649.999999999998</v>
      </c>
      <c r="O77" s="129"/>
      <c r="P77" s="93" t="s">
        <v>77</v>
      </c>
      <c r="Q77" s="94">
        <v>1</v>
      </c>
      <c r="R77" s="258">
        <v>6825</v>
      </c>
      <c r="S77" s="118">
        <f>R77*Q77</f>
        <v>6825</v>
      </c>
      <c r="T77" s="129"/>
      <c r="U77" s="93" t="s">
        <v>77</v>
      </c>
      <c r="V77" s="94">
        <v>2</v>
      </c>
      <c r="W77" s="108">
        <v>11250</v>
      </c>
      <c r="X77" s="270">
        <f t="shared" si="19"/>
        <v>22500</v>
      </c>
      <c r="Y77" s="473"/>
      <c r="Z77" s="473"/>
      <c r="AA77" s="473"/>
      <c r="AB77" s="473"/>
      <c r="AC77" s="473"/>
    </row>
    <row r="78" spans="1:29" s="8" customFormat="1" ht="15" customHeight="1">
      <c r="A78" s="149">
        <v>23</v>
      </c>
      <c r="B78" s="301" t="s">
        <v>136</v>
      </c>
      <c r="C78" s="302"/>
      <c r="D78" s="303"/>
      <c r="E78" s="129"/>
      <c r="F78" s="93" t="s">
        <v>77</v>
      </c>
      <c r="G78" s="94">
        <v>5</v>
      </c>
      <c r="H78" s="44">
        <v>5625</v>
      </c>
      <c r="I78" s="118">
        <f t="shared" si="16"/>
        <v>28125</v>
      </c>
      <c r="J78" s="129"/>
      <c r="K78" s="93" t="s">
        <v>77</v>
      </c>
      <c r="L78" s="124">
        <v>3</v>
      </c>
      <c r="M78" s="251">
        <v>6324.9999999999991</v>
      </c>
      <c r="N78" s="118">
        <f t="shared" si="17"/>
        <v>18974.999999999996</v>
      </c>
      <c r="O78" s="129"/>
      <c r="P78" s="93" t="s">
        <v>77</v>
      </c>
      <c r="Q78" s="94">
        <v>17</v>
      </c>
      <c r="R78" s="258">
        <v>6825</v>
      </c>
      <c r="S78" s="118">
        <f t="shared" si="18"/>
        <v>116025</v>
      </c>
      <c r="T78" s="129"/>
      <c r="U78" s="93" t="s">
        <v>77</v>
      </c>
      <c r="V78" s="94">
        <v>12</v>
      </c>
      <c r="W78" s="108">
        <v>11250</v>
      </c>
      <c r="X78" s="270">
        <f t="shared" si="19"/>
        <v>135000</v>
      </c>
      <c r="Y78" s="473"/>
      <c r="Z78" s="473"/>
      <c r="AA78" s="473"/>
      <c r="AB78" s="473"/>
      <c r="AC78" s="473"/>
    </row>
    <row r="79" spans="1:29" s="8" customFormat="1" ht="15" customHeight="1">
      <c r="A79" s="149">
        <v>24</v>
      </c>
      <c r="B79" s="301" t="s">
        <v>137</v>
      </c>
      <c r="C79" s="302"/>
      <c r="D79" s="303"/>
      <c r="E79" s="129"/>
      <c r="F79" s="93" t="s">
        <v>77</v>
      </c>
      <c r="G79" s="94">
        <v>1</v>
      </c>
      <c r="H79" s="44">
        <v>5625</v>
      </c>
      <c r="I79" s="118">
        <f t="shared" si="16"/>
        <v>5625</v>
      </c>
      <c r="J79" s="129"/>
      <c r="K79" s="93" t="s">
        <v>77</v>
      </c>
      <c r="L79" s="124">
        <v>4</v>
      </c>
      <c r="M79" s="251">
        <v>6324.9999999999991</v>
      </c>
      <c r="N79" s="118">
        <f t="shared" si="17"/>
        <v>25299.999999999996</v>
      </c>
      <c r="O79" s="129"/>
      <c r="P79" s="93" t="s">
        <v>77</v>
      </c>
      <c r="Q79" s="94">
        <v>2</v>
      </c>
      <c r="R79" s="258">
        <v>6825</v>
      </c>
      <c r="S79" s="118">
        <f t="shared" si="18"/>
        <v>13650</v>
      </c>
      <c r="T79" s="129"/>
      <c r="U79" s="93" t="s">
        <v>77</v>
      </c>
      <c r="V79" s="94">
        <v>8</v>
      </c>
      <c r="W79" s="108">
        <v>11250</v>
      </c>
      <c r="X79" s="270">
        <f t="shared" si="19"/>
        <v>90000</v>
      </c>
      <c r="Y79" s="473"/>
      <c r="Z79" s="473"/>
      <c r="AA79" s="473"/>
      <c r="AB79" s="473"/>
      <c r="AC79" s="473"/>
    </row>
    <row r="80" spans="1:29" s="8" customFormat="1" ht="15" customHeight="1">
      <c r="A80" s="149">
        <v>25</v>
      </c>
      <c r="B80" s="301" t="s">
        <v>138</v>
      </c>
      <c r="C80" s="302"/>
      <c r="D80" s="303"/>
      <c r="E80" s="129"/>
      <c r="F80" s="93" t="s">
        <v>77</v>
      </c>
      <c r="G80" s="94">
        <v>10</v>
      </c>
      <c r="H80" s="44">
        <v>5625</v>
      </c>
      <c r="I80" s="118">
        <f t="shared" si="16"/>
        <v>56250</v>
      </c>
      <c r="J80" s="129"/>
      <c r="K80" s="93" t="s">
        <v>77</v>
      </c>
      <c r="L80" s="124">
        <v>18</v>
      </c>
      <c r="M80" s="251">
        <v>6324.9999999999991</v>
      </c>
      <c r="N80" s="118">
        <f t="shared" si="17"/>
        <v>113849.99999999999</v>
      </c>
      <c r="O80" s="129"/>
      <c r="P80" s="93" t="s">
        <v>77</v>
      </c>
      <c r="Q80" s="94">
        <v>18</v>
      </c>
      <c r="R80" s="258">
        <v>6825</v>
      </c>
      <c r="S80" s="118">
        <f t="shared" si="18"/>
        <v>122850</v>
      </c>
      <c r="T80" s="129"/>
      <c r="U80" s="93" t="s">
        <v>77</v>
      </c>
      <c r="V80" s="94">
        <v>4</v>
      </c>
      <c r="W80" s="108">
        <v>11250</v>
      </c>
      <c r="X80" s="270">
        <f t="shared" si="19"/>
        <v>45000</v>
      </c>
      <c r="Y80" s="473"/>
      <c r="Z80" s="473"/>
      <c r="AA80" s="473"/>
      <c r="AB80" s="473"/>
      <c r="AC80" s="473"/>
    </row>
    <row r="81" spans="1:29" s="8" customFormat="1" ht="30" customHeight="1">
      <c r="A81" s="149">
        <v>26</v>
      </c>
      <c r="B81" s="301" t="s">
        <v>139</v>
      </c>
      <c r="C81" s="302"/>
      <c r="D81" s="303"/>
      <c r="E81" s="129"/>
      <c r="F81" s="93" t="s">
        <v>77</v>
      </c>
      <c r="G81" s="94">
        <v>1</v>
      </c>
      <c r="H81" s="44">
        <v>5625</v>
      </c>
      <c r="I81" s="118">
        <f t="shared" si="16"/>
        <v>5625</v>
      </c>
      <c r="J81" s="129"/>
      <c r="K81" s="93" t="s">
        <v>77</v>
      </c>
      <c r="L81" s="124">
        <v>4</v>
      </c>
      <c r="M81" s="251">
        <v>6324.9999999999991</v>
      </c>
      <c r="N81" s="118">
        <f t="shared" si="17"/>
        <v>25299.999999999996</v>
      </c>
      <c r="O81" s="129"/>
      <c r="P81" s="93" t="s">
        <v>77</v>
      </c>
      <c r="Q81" s="94">
        <v>2</v>
      </c>
      <c r="R81" s="258">
        <v>6825</v>
      </c>
      <c r="S81" s="118">
        <f t="shared" si="18"/>
        <v>13650</v>
      </c>
      <c r="T81" s="129"/>
      <c r="U81" s="93" t="s">
        <v>77</v>
      </c>
      <c r="V81" s="94">
        <v>4</v>
      </c>
      <c r="W81" s="108">
        <v>11250</v>
      </c>
      <c r="X81" s="270">
        <f t="shared" si="19"/>
        <v>45000</v>
      </c>
      <c r="Y81" s="473"/>
      <c r="Z81" s="473"/>
      <c r="AA81" s="473"/>
      <c r="AB81" s="473"/>
      <c r="AC81" s="473"/>
    </row>
    <row r="82" spans="1:29" s="8" customFormat="1">
      <c r="A82" s="149">
        <v>27</v>
      </c>
      <c r="B82" s="301" t="s">
        <v>140</v>
      </c>
      <c r="C82" s="302"/>
      <c r="D82" s="303"/>
      <c r="E82" s="129"/>
      <c r="F82" s="93" t="s">
        <v>77</v>
      </c>
      <c r="G82" s="94">
        <v>4</v>
      </c>
      <c r="H82" s="44">
        <v>5625</v>
      </c>
      <c r="I82" s="118">
        <f t="shared" si="16"/>
        <v>22500</v>
      </c>
      <c r="J82" s="129"/>
      <c r="K82" s="93" t="s">
        <v>77</v>
      </c>
      <c r="L82" s="124">
        <v>3</v>
      </c>
      <c r="M82" s="251">
        <v>6324.9999999999991</v>
      </c>
      <c r="N82" s="118">
        <f t="shared" si="17"/>
        <v>18974.999999999996</v>
      </c>
      <c r="O82" s="129"/>
      <c r="P82" s="93" t="s">
        <v>77</v>
      </c>
      <c r="Q82" s="94">
        <v>2</v>
      </c>
      <c r="R82" s="258">
        <v>6825</v>
      </c>
      <c r="S82" s="118">
        <f t="shared" si="18"/>
        <v>13650</v>
      </c>
      <c r="T82" s="129"/>
      <c r="U82" s="93" t="s">
        <v>77</v>
      </c>
      <c r="V82" s="94">
        <v>6</v>
      </c>
      <c r="W82" s="108">
        <v>11250</v>
      </c>
      <c r="X82" s="270">
        <f t="shared" si="19"/>
        <v>67500</v>
      </c>
      <c r="Y82" s="473"/>
      <c r="Z82" s="473"/>
      <c r="AA82" s="473"/>
      <c r="AB82" s="473"/>
      <c r="AC82" s="473"/>
    </row>
    <row r="83" spans="1:29" s="8" customFormat="1">
      <c r="A83" s="149">
        <v>28</v>
      </c>
      <c r="B83" s="301" t="s">
        <v>141</v>
      </c>
      <c r="C83" s="302"/>
      <c r="D83" s="303"/>
      <c r="E83" s="129"/>
      <c r="F83" s="93" t="s">
        <v>77</v>
      </c>
      <c r="G83" s="94">
        <v>4</v>
      </c>
      <c r="H83" s="44">
        <v>5625</v>
      </c>
      <c r="I83" s="118">
        <f t="shared" si="16"/>
        <v>22500</v>
      </c>
      <c r="J83" s="129"/>
      <c r="K83" s="93" t="s">
        <v>77</v>
      </c>
      <c r="L83" s="124">
        <v>4</v>
      </c>
      <c r="M83" s="251">
        <v>6324.9999999999991</v>
      </c>
      <c r="N83" s="118">
        <f t="shared" si="17"/>
        <v>25299.999999999996</v>
      </c>
      <c r="O83" s="129"/>
      <c r="P83" s="93" t="s">
        <v>77</v>
      </c>
      <c r="Q83" s="94">
        <v>2</v>
      </c>
      <c r="R83" s="258">
        <v>6825</v>
      </c>
      <c r="S83" s="118">
        <f t="shared" si="18"/>
        <v>13650</v>
      </c>
      <c r="T83" s="129"/>
      <c r="U83" s="93" t="s">
        <v>77</v>
      </c>
      <c r="V83" s="94">
        <v>6</v>
      </c>
      <c r="W83" s="108">
        <v>11250</v>
      </c>
      <c r="X83" s="270">
        <f t="shared" si="19"/>
        <v>67500</v>
      </c>
      <c r="Y83" s="473"/>
      <c r="Z83" s="473"/>
      <c r="AA83" s="473"/>
      <c r="AB83" s="473"/>
      <c r="AC83" s="473"/>
    </row>
    <row r="84" spans="1:29" s="8" customFormat="1">
      <c r="A84" s="149">
        <v>29</v>
      </c>
      <c r="B84" s="301" t="s">
        <v>142</v>
      </c>
      <c r="C84" s="302"/>
      <c r="D84" s="303"/>
      <c r="E84" s="129"/>
      <c r="F84" s="93" t="s">
        <v>77</v>
      </c>
      <c r="G84" s="94">
        <v>4</v>
      </c>
      <c r="H84" s="44">
        <v>5625</v>
      </c>
      <c r="I84" s="118">
        <f t="shared" si="16"/>
        <v>22500</v>
      </c>
      <c r="J84" s="129"/>
      <c r="K84" s="93" t="s">
        <v>77</v>
      </c>
      <c r="L84" s="124">
        <v>4</v>
      </c>
      <c r="M84" s="251">
        <v>6324.9999999999991</v>
      </c>
      <c r="N84" s="118">
        <f t="shared" si="17"/>
        <v>25299.999999999996</v>
      </c>
      <c r="O84" s="129"/>
      <c r="P84" s="93" t="s">
        <v>77</v>
      </c>
      <c r="Q84" s="94">
        <v>1</v>
      </c>
      <c r="R84" s="258">
        <v>6825</v>
      </c>
      <c r="S84" s="118">
        <f t="shared" si="18"/>
        <v>6825</v>
      </c>
      <c r="T84" s="129"/>
      <c r="U84" s="93" t="s">
        <v>77</v>
      </c>
      <c r="V84" s="94">
        <v>8</v>
      </c>
      <c r="W84" s="108">
        <v>11250</v>
      </c>
      <c r="X84" s="270">
        <f t="shared" si="19"/>
        <v>90000</v>
      </c>
      <c r="Y84" s="473"/>
      <c r="Z84" s="473"/>
      <c r="AA84" s="473"/>
      <c r="AB84" s="473"/>
      <c r="AC84" s="473"/>
    </row>
    <row r="85" spans="1:29" s="8" customFormat="1" ht="15" customHeight="1">
      <c r="A85" s="149">
        <v>30</v>
      </c>
      <c r="B85" s="301" t="s">
        <v>135</v>
      </c>
      <c r="C85" s="302"/>
      <c r="D85" s="303"/>
      <c r="E85" s="129"/>
      <c r="F85" s="93" t="s">
        <v>77</v>
      </c>
      <c r="G85" s="94">
        <v>4</v>
      </c>
      <c r="H85" s="44">
        <v>4500</v>
      </c>
      <c r="I85" s="118">
        <f t="shared" si="16"/>
        <v>18000</v>
      </c>
      <c r="J85" s="129"/>
      <c r="K85" s="93" t="s">
        <v>77</v>
      </c>
      <c r="L85" s="124">
        <v>2</v>
      </c>
      <c r="M85" s="251">
        <v>4600</v>
      </c>
      <c r="N85" s="118">
        <f t="shared" si="17"/>
        <v>9200</v>
      </c>
      <c r="O85" s="129"/>
      <c r="P85" s="93" t="s">
        <v>77</v>
      </c>
      <c r="Q85" s="94">
        <v>1</v>
      </c>
      <c r="R85" s="258">
        <v>4725</v>
      </c>
      <c r="S85" s="118">
        <f t="shared" si="18"/>
        <v>4725</v>
      </c>
      <c r="T85" s="129"/>
      <c r="U85" s="93" t="s">
        <v>77</v>
      </c>
      <c r="V85" s="94">
        <v>6</v>
      </c>
      <c r="W85" s="108">
        <v>10625</v>
      </c>
      <c r="X85" s="270">
        <f t="shared" si="19"/>
        <v>63750</v>
      </c>
      <c r="Y85" s="473"/>
      <c r="Z85" s="473"/>
      <c r="AA85" s="473"/>
      <c r="AB85" s="473"/>
      <c r="AC85" s="473"/>
    </row>
    <row r="86" spans="1:29" s="8" customFormat="1" ht="15" customHeight="1">
      <c r="A86" s="149">
        <v>31</v>
      </c>
      <c r="B86" s="301" t="s">
        <v>192</v>
      </c>
      <c r="C86" s="302"/>
      <c r="D86" s="303"/>
      <c r="E86" s="129"/>
      <c r="F86" s="93" t="s">
        <v>45</v>
      </c>
      <c r="G86" s="94">
        <v>22</v>
      </c>
      <c r="H86" s="44">
        <v>3000</v>
      </c>
      <c r="I86" s="118">
        <f t="shared" si="16"/>
        <v>66000</v>
      </c>
      <c r="J86" s="129"/>
      <c r="K86" s="93" t="s">
        <v>45</v>
      </c>
      <c r="L86" s="252">
        <v>4</v>
      </c>
      <c r="M86" s="251">
        <v>2300</v>
      </c>
      <c r="N86" s="118">
        <f t="shared" si="17"/>
        <v>9200</v>
      </c>
      <c r="O86" s="129"/>
      <c r="P86" s="93" t="s">
        <v>45</v>
      </c>
      <c r="Q86" s="94">
        <v>8</v>
      </c>
      <c r="R86" s="258">
        <v>1942.5</v>
      </c>
      <c r="S86" s="118">
        <f t="shared" si="18"/>
        <v>15540</v>
      </c>
      <c r="T86" s="129"/>
      <c r="U86" s="93" t="s">
        <v>45</v>
      </c>
      <c r="V86" s="94">
        <v>24</v>
      </c>
      <c r="W86" s="108">
        <v>2750</v>
      </c>
      <c r="X86" s="270">
        <f t="shared" si="19"/>
        <v>66000</v>
      </c>
      <c r="Y86" s="473"/>
      <c r="Z86" s="473"/>
      <c r="AA86" s="473"/>
      <c r="AB86" s="473"/>
      <c r="AC86" s="473"/>
    </row>
    <row r="87" spans="1:29" s="8" customFormat="1" ht="15" customHeight="1">
      <c r="A87" s="149">
        <v>32</v>
      </c>
      <c r="B87" s="301" t="s">
        <v>171</v>
      </c>
      <c r="C87" s="302"/>
      <c r="D87" s="303"/>
      <c r="E87" s="129"/>
      <c r="F87" s="93" t="s">
        <v>45</v>
      </c>
      <c r="G87" s="94">
        <v>72</v>
      </c>
      <c r="H87" s="44">
        <v>3500</v>
      </c>
      <c r="I87" s="118">
        <f t="shared" si="16"/>
        <v>252000</v>
      </c>
      <c r="J87" s="129"/>
      <c r="K87" s="93" t="s">
        <v>45</v>
      </c>
      <c r="L87" s="252">
        <v>70</v>
      </c>
      <c r="M87" s="251">
        <v>2932.5</v>
      </c>
      <c r="N87" s="118">
        <f t="shared" si="17"/>
        <v>205275</v>
      </c>
      <c r="O87" s="129"/>
      <c r="P87" s="93" t="s">
        <v>45</v>
      </c>
      <c r="Q87" s="94">
        <v>80</v>
      </c>
      <c r="R87" s="258">
        <v>1995</v>
      </c>
      <c r="S87" s="118">
        <f t="shared" si="18"/>
        <v>159600</v>
      </c>
      <c r="T87" s="129"/>
      <c r="U87" s="93" t="s">
        <v>45</v>
      </c>
      <c r="V87" s="94">
        <v>24</v>
      </c>
      <c r="W87" s="108">
        <v>3375</v>
      </c>
      <c r="X87" s="270">
        <f t="shared" si="19"/>
        <v>81000</v>
      </c>
      <c r="Y87" s="473"/>
      <c r="Z87" s="473"/>
      <c r="AA87" s="473"/>
      <c r="AB87" s="473"/>
      <c r="AC87" s="473"/>
    </row>
    <row r="88" spans="1:29" s="8" customFormat="1" ht="15" customHeight="1">
      <c r="A88" s="149">
        <v>33</v>
      </c>
      <c r="B88" s="301" t="s">
        <v>172</v>
      </c>
      <c r="C88" s="302"/>
      <c r="D88" s="303"/>
      <c r="E88" s="129"/>
      <c r="F88" s="93" t="s">
        <v>45</v>
      </c>
      <c r="G88" s="94">
        <v>27</v>
      </c>
      <c r="H88" s="44">
        <v>3500</v>
      </c>
      <c r="I88" s="118">
        <f t="shared" si="16"/>
        <v>94500</v>
      </c>
      <c r="J88" s="129"/>
      <c r="K88" s="93" t="s">
        <v>45</v>
      </c>
      <c r="L88" s="252">
        <v>20</v>
      </c>
      <c r="M88" s="251">
        <v>2932.5</v>
      </c>
      <c r="N88" s="118">
        <f t="shared" si="17"/>
        <v>58650</v>
      </c>
      <c r="O88" s="129"/>
      <c r="P88" s="93" t="s">
        <v>45</v>
      </c>
      <c r="Q88" s="94">
        <v>16</v>
      </c>
      <c r="R88" s="258">
        <v>1995</v>
      </c>
      <c r="S88" s="118">
        <f t="shared" si="18"/>
        <v>31920</v>
      </c>
      <c r="T88" s="129"/>
      <c r="U88" s="93" t="s">
        <v>45</v>
      </c>
      <c r="V88" s="94">
        <v>24</v>
      </c>
      <c r="W88" s="108">
        <v>3375</v>
      </c>
      <c r="X88" s="270">
        <f t="shared" si="19"/>
        <v>81000</v>
      </c>
      <c r="Y88" s="473"/>
      <c r="Z88" s="473"/>
      <c r="AA88" s="473"/>
      <c r="AB88" s="473"/>
      <c r="AC88" s="473"/>
    </row>
    <row r="89" spans="1:29" s="8" customFormat="1" ht="15" customHeight="1">
      <c r="A89" s="149">
        <v>34</v>
      </c>
      <c r="B89" s="301" t="s">
        <v>191</v>
      </c>
      <c r="C89" s="302"/>
      <c r="D89" s="303"/>
      <c r="E89" s="129"/>
      <c r="F89" s="93" t="s">
        <v>45</v>
      </c>
      <c r="G89" s="94">
        <v>2</v>
      </c>
      <c r="H89" s="44">
        <v>5500</v>
      </c>
      <c r="I89" s="118">
        <f>H89*G89</f>
        <v>11000</v>
      </c>
      <c r="J89" s="129"/>
      <c r="K89" s="93" t="s">
        <v>45</v>
      </c>
      <c r="L89" s="252">
        <v>12</v>
      </c>
      <c r="M89" s="251">
        <v>3909.9999999999995</v>
      </c>
      <c r="N89" s="118">
        <f>M89*L89</f>
        <v>46919.999999999993</v>
      </c>
      <c r="O89" s="129"/>
      <c r="P89" s="93" t="s">
        <v>45</v>
      </c>
      <c r="Q89" s="94">
        <v>8</v>
      </c>
      <c r="R89" s="258">
        <v>2625</v>
      </c>
      <c r="S89" s="118">
        <f>R89*Q89</f>
        <v>21000</v>
      </c>
      <c r="T89" s="129"/>
      <c r="U89" s="93" t="s">
        <v>45</v>
      </c>
      <c r="V89" s="94">
        <v>16</v>
      </c>
      <c r="W89" s="108">
        <v>4375</v>
      </c>
      <c r="X89" s="270">
        <f>W89*V89</f>
        <v>70000</v>
      </c>
      <c r="Y89" s="473"/>
      <c r="Z89" s="473"/>
      <c r="AA89" s="473"/>
      <c r="AB89" s="473"/>
      <c r="AC89" s="473"/>
    </row>
    <row r="90" spans="1:29" s="8" customFormat="1" ht="15" customHeight="1">
      <c r="A90" s="149">
        <v>35</v>
      </c>
      <c r="B90" s="301" t="s">
        <v>190</v>
      </c>
      <c r="C90" s="302"/>
      <c r="D90" s="303"/>
      <c r="E90" s="129"/>
      <c r="F90" s="93" t="s">
        <v>45</v>
      </c>
      <c r="G90" s="94">
        <v>6</v>
      </c>
      <c r="H90" s="44">
        <v>7000</v>
      </c>
      <c r="I90" s="118">
        <f>H90*G90</f>
        <v>42000</v>
      </c>
      <c r="J90" s="129"/>
      <c r="K90" s="93" t="s">
        <v>45</v>
      </c>
      <c r="L90" s="252">
        <v>12</v>
      </c>
      <c r="M90" s="251">
        <v>5175</v>
      </c>
      <c r="N90" s="118">
        <f>M90*L90</f>
        <v>62100</v>
      </c>
      <c r="O90" s="129"/>
      <c r="P90" s="93" t="s">
        <v>45</v>
      </c>
      <c r="Q90" s="94">
        <v>8</v>
      </c>
      <c r="R90" s="258">
        <v>3150</v>
      </c>
      <c r="S90" s="118">
        <f>R90*Q90</f>
        <v>25200</v>
      </c>
      <c r="T90" s="129"/>
      <c r="U90" s="93" t="s">
        <v>45</v>
      </c>
      <c r="V90" s="94">
        <v>12</v>
      </c>
      <c r="W90" s="108">
        <v>5187.5</v>
      </c>
      <c r="X90" s="270">
        <f>W90*V90</f>
        <v>62250</v>
      </c>
      <c r="Y90" s="473"/>
      <c r="Z90" s="473"/>
      <c r="AA90" s="473"/>
      <c r="AB90" s="473"/>
      <c r="AC90" s="473"/>
    </row>
    <row r="91" spans="1:29" s="8" customFormat="1" ht="15" customHeight="1">
      <c r="A91" s="149">
        <v>36</v>
      </c>
      <c r="B91" s="301" t="s">
        <v>189</v>
      </c>
      <c r="C91" s="302"/>
      <c r="D91" s="303"/>
      <c r="E91" s="129"/>
      <c r="F91" s="93" t="s">
        <v>45</v>
      </c>
      <c r="G91" s="94">
        <v>6</v>
      </c>
      <c r="H91" s="44">
        <v>2500</v>
      </c>
      <c r="I91" s="118">
        <f t="shared" si="16"/>
        <v>15000</v>
      </c>
      <c r="J91" s="129"/>
      <c r="K91" s="93" t="s">
        <v>45</v>
      </c>
      <c r="L91" s="252">
        <v>4</v>
      </c>
      <c r="M91" s="251">
        <v>2932.5</v>
      </c>
      <c r="N91" s="118">
        <f t="shared" ref="N91:N111" si="20">M91*L91</f>
        <v>11730</v>
      </c>
      <c r="O91" s="129"/>
      <c r="P91" s="93" t="s">
        <v>45</v>
      </c>
      <c r="Q91" s="94">
        <v>8</v>
      </c>
      <c r="R91" s="258">
        <v>1717.8000000000002</v>
      </c>
      <c r="S91" s="118">
        <f t="shared" ref="S91:S111" si="21">R91*Q91</f>
        <v>13742.400000000001</v>
      </c>
      <c r="T91" s="129"/>
      <c r="U91" s="93" t="s">
        <v>45</v>
      </c>
      <c r="V91" s="94">
        <v>4</v>
      </c>
      <c r="W91" s="108">
        <v>3375</v>
      </c>
      <c r="X91" s="270">
        <f t="shared" ref="X91:X104" si="22">W91*V91</f>
        <v>13500</v>
      </c>
      <c r="Y91" s="473"/>
      <c r="Z91" s="473"/>
      <c r="AA91" s="473"/>
      <c r="AB91" s="473"/>
      <c r="AC91" s="473"/>
    </row>
    <row r="92" spans="1:29" s="8" customFormat="1" ht="15" customHeight="1">
      <c r="A92" s="149">
        <v>37</v>
      </c>
      <c r="B92" s="301" t="s">
        <v>228</v>
      </c>
      <c r="C92" s="302"/>
      <c r="D92" s="303"/>
      <c r="E92" s="129"/>
      <c r="F92" s="93"/>
      <c r="G92" s="94"/>
      <c r="H92" s="44"/>
      <c r="I92" s="118"/>
      <c r="J92" s="129"/>
      <c r="K92" s="93" t="s">
        <v>45</v>
      </c>
      <c r="L92" s="252">
        <v>0</v>
      </c>
      <c r="M92" s="251">
        <v>0</v>
      </c>
      <c r="N92" s="118">
        <v>0</v>
      </c>
      <c r="O92" s="129"/>
      <c r="P92" s="93" t="s">
        <v>45</v>
      </c>
      <c r="Q92" s="94">
        <v>8</v>
      </c>
      <c r="R92" s="258">
        <v>4500</v>
      </c>
      <c r="S92" s="118">
        <f t="shared" si="21"/>
        <v>36000</v>
      </c>
      <c r="T92" s="129"/>
      <c r="U92" s="93" t="s">
        <v>45</v>
      </c>
      <c r="V92" s="94">
        <v>180</v>
      </c>
      <c r="W92" s="108">
        <v>1087.5</v>
      </c>
      <c r="X92" s="270">
        <f t="shared" si="22"/>
        <v>195750</v>
      </c>
      <c r="Y92" s="473"/>
      <c r="Z92" s="473"/>
      <c r="AA92" s="473"/>
      <c r="AB92" s="473"/>
      <c r="AC92" s="473"/>
    </row>
    <row r="93" spans="1:29" s="8" customFormat="1" ht="15" customHeight="1">
      <c r="A93" s="149">
        <v>38</v>
      </c>
      <c r="B93" s="301" t="s">
        <v>186</v>
      </c>
      <c r="C93" s="302"/>
      <c r="D93" s="303"/>
      <c r="E93" s="129"/>
      <c r="F93" s="93" t="s">
        <v>155</v>
      </c>
      <c r="G93" s="94">
        <v>200</v>
      </c>
      <c r="H93" s="44">
        <v>1000</v>
      </c>
      <c r="I93" s="118">
        <f t="shared" si="16"/>
        <v>200000</v>
      </c>
      <c r="J93" s="129"/>
      <c r="K93" s="93" t="s">
        <v>155</v>
      </c>
      <c r="L93" s="252">
        <v>160</v>
      </c>
      <c r="M93" s="251">
        <v>1092.5</v>
      </c>
      <c r="N93" s="118">
        <f t="shared" si="20"/>
        <v>174800</v>
      </c>
      <c r="O93" s="129"/>
      <c r="P93" s="93" t="s">
        <v>155</v>
      </c>
      <c r="Q93" s="94">
        <f>SUM(Q74:Q77,Q80:Q81,Q84,Q85)</f>
        <v>28</v>
      </c>
      <c r="R93" s="258">
        <v>1500</v>
      </c>
      <c r="S93" s="118">
        <f t="shared" si="21"/>
        <v>42000</v>
      </c>
      <c r="T93" s="129"/>
      <c r="U93" s="93" t="s">
        <v>155</v>
      </c>
      <c r="V93" s="94">
        <v>24</v>
      </c>
      <c r="W93" s="108">
        <v>4375</v>
      </c>
      <c r="X93" s="270">
        <f t="shared" si="22"/>
        <v>105000</v>
      </c>
      <c r="Y93" s="473"/>
      <c r="Z93" s="473"/>
      <c r="AA93" s="473"/>
      <c r="AB93" s="473"/>
      <c r="AC93" s="473"/>
    </row>
    <row r="94" spans="1:29" s="8" customFormat="1" ht="15" customHeight="1">
      <c r="A94" s="149">
        <v>39</v>
      </c>
      <c r="B94" s="301" t="s">
        <v>144</v>
      </c>
      <c r="C94" s="302"/>
      <c r="D94" s="303"/>
      <c r="E94" s="129"/>
      <c r="F94" s="93" t="s">
        <v>45</v>
      </c>
      <c r="G94" s="94">
        <v>60</v>
      </c>
      <c r="H94" s="44">
        <v>1350</v>
      </c>
      <c r="I94" s="118">
        <f t="shared" si="16"/>
        <v>81000</v>
      </c>
      <c r="J94" s="129"/>
      <c r="K94" s="93" t="s">
        <v>45</v>
      </c>
      <c r="L94" s="252">
        <v>120</v>
      </c>
      <c r="M94" s="251">
        <v>1150</v>
      </c>
      <c r="N94" s="118">
        <f t="shared" si="20"/>
        <v>138000</v>
      </c>
      <c r="O94" s="129"/>
      <c r="P94" s="93" t="s">
        <v>45</v>
      </c>
      <c r="Q94" s="94">
        <v>20</v>
      </c>
      <c r="R94" s="258">
        <v>408.45000000000005</v>
      </c>
      <c r="S94" s="118">
        <f t="shared" si="21"/>
        <v>8169.0000000000009</v>
      </c>
      <c r="T94" s="129"/>
      <c r="U94" s="93" t="s">
        <v>45</v>
      </c>
      <c r="V94" s="94">
        <v>26</v>
      </c>
      <c r="W94" s="108">
        <v>712.5</v>
      </c>
      <c r="X94" s="270">
        <f t="shared" si="22"/>
        <v>18525</v>
      </c>
      <c r="Y94" s="473"/>
      <c r="Z94" s="473"/>
      <c r="AA94" s="473"/>
      <c r="AB94" s="473"/>
      <c r="AC94" s="473"/>
    </row>
    <row r="95" spans="1:29" s="8" customFormat="1" ht="15" customHeight="1">
      <c r="A95" s="149">
        <v>40</v>
      </c>
      <c r="B95" s="301" t="s">
        <v>143</v>
      </c>
      <c r="C95" s="302"/>
      <c r="D95" s="303"/>
      <c r="E95" s="129"/>
      <c r="F95" s="93" t="s">
        <v>45</v>
      </c>
      <c r="G95" s="94">
        <v>20</v>
      </c>
      <c r="H95" s="44">
        <v>1200</v>
      </c>
      <c r="I95" s="118">
        <f t="shared" si="16"/>
        <v>24000</v>
      </c>
      <c r="J95" s="129"/>
      <c r="K95" s="93" t="s">
        <v>45</v>
      </c>
      <c r="L95" s="252">
        <v>6</v>
      </c>
      <c r="M95" s="251">
        <v>977.49999999999989</v>
      </c>
      <c r="N95" s="118">
        <f t="shared" si="20"/>
        <v>5864.9999999999991</v>
      </c>
      <c r="O95" s="129"/>
      <c r="P95" s="93" t="s">
        <v>45</v>
      </c>
      <c r="Q95" s="94">
        <v>6</v>
      </c>
      <c r="R95" s="258">
        <v>389.55</v>
      </c>
      <c r="S95" s="118">
        <f t="shared" si="21"/>
        <v>2337.3000000000002</v>
      </c>
      <c r="T95" s="129"/>
      <c r="U95" s="93" t="s">
        <v>45</v>
      </c>
      <c r="V95" s="94">
        <v>22</v>
      </c>
      <c r="W95" s="108">
        <v>537.5</v>
      </c>
      <c r="X95" s="270">
        <f t="shared" si="22"/>
        <v>11825</v>
      </c>
      <c r="Y95" s="473"/>
      <c r="Z95" s="473"/>
      <c r="AA95" s="473"/>
      <c r="AB95" s="473"/>
      <c r="AC95" s="473"/>
    </row>
    <row r="96" spans="1:29" s="8" customFormat="1" ht="15" customHeight="1">
      <c r="A96" s="149">
        <v>41</v>
      </c>
      <c r="B96" s="301" t="s">
        <v>145</v>
      </c>
      <c r="C96" s="302"/>
      <c r="D96" s="303"/>
      <c r="E96" s="129"/>
      <c r="F96" s="93" t="s">
        <v>45</v>
      </c>
      <c r="G96" s="94">
        <v>25</v>
      </c>
      <c r="H96" s="44">
        <v>1350</v>
      </c>
      <c r="I96" s="118">
        <f t="shared" si="16"/>
        <v>33750</v>
      </c>
      <c r="J96" s="129"/>
      <c r="K96" s="93" t="s">
        <v>45</v>
      </c>
      <c r="L96" s="252">
        <v>8</v>
      </c>
      <c r="M96" s="251">
        <v>1380</v>
      </c>
      <c r="N96" s="118">
        <f t="shared" si="20"/>
        <v>11040</v>
      </c>
      <c r="O96" s="129"/>
      <c r="P96" s="93" t="s">
        <v>45</v>
      </c>
      <c r="Q96" s="94">
        <v>8</v>
      </c>
      <c r="R96" s="258">
        <v>630</v>
      </c>
      <c r="S96" s="118">
        <f t="shared" si="21"/>
        <v>5040</v>
      </c>
      <c r="T96" s="129"/>
      <c r="U96" s="93" t="s">
        <v>45</v>
      </c>
      <c r="V96" s="94">
        <v>12</v>
      </c>
      <c r="W96" s="108">
        <v>837.5</v>
      </c>
      <c r="X96" s="270">
        <f t="shared" si="22"/>
        <v>10050</v>
      </c>
      <c r="Y96" s="473"/>
      <c r="Z96" s="473"/>
      <c r="AA96" s="473"/>
      <c r="AB96" s="473"/>
      <c r="AC96" s="473"/>
    </row>
    <row r="97" spans="1:29" s="8" customFormat="1" ht="15" customHeight="1">
      <c r="A97" s="149">
        <v>42</v>
      </c>
      <c r="B97" s="301" t="s">
        <v>146</v>
      </c>
      <c r="C97" s="302"/>
      <c r="D97" s="303"/>
      <c r="E97" s="129"/>
      <c r="F97" s="93" t="s">
        <v>45</v>
      </c>
      <c r="G97" s="94">
        <v>10</v>
      </c>
      <c r="H97" s="44">
        <v>1200</v>
      </c>
      <c r="I97" s="118">
        <f t="shared" si="16"/>
        <v>12000</v>
      </c>
      <c r="J97" s="129"/>
      <c r="K97" s="93" t="s">
        <v>45</v>
      </c>
      <c r="L97" s="252">
        <v>12</v>
      </c>
      <c r="M97" s="251">
        <v>1150</v>
      </c>
      <c r="N97" s="118">
        <f t="shared" si="20"/>
        <v>13800</v>
      </c>
      <c r="O97" s="129"/>
      <c r="P97" s="93" t="s">
        <v>45</v>
      </c>
      <c r="Q97" s="94">
        <v>4</v>
      </c>
      <c r="R97" s="258">
        <v>609</v>
      </c>
      <c r="S97" s="118">
        <f t="shared" si="21"/>
        <v>2436</v>
      </c>
      <c r="T97" s="129"/>
      <c r="U97" s="93" t="s">
        <v>45</v>
      </c>
      <c r="V97" s="94">
        <v>8</v>
      </c>
      <c r="W97" s="108">
        <v>837.5</v>
      </c>
      <c r="X97" s="270">
        <f t="shared" si="22"/>
        <v>6700</v>
      </c>
      <c r="Y97" s="473"/>
      <c r="Z97" s="473"/>
      <c r="AA97" s="473"/>
      <c r="AB97" s="473"/>
      <c r="AC97" s="473"/>
    </row>
    <row r="98" spans="1:29" s="8" customFormat="1" ht="15" customHeight="1">
      <c r="A98" s="149">
        <v>43</v>
      </c>
      <c r="B98" s="301" t="s">
        <v>150</v>
      </c>
      <c r="C98" s="302"/>
      <c r="D98" s="303"/>
      <c r="E98" s="129"/>
      <c r="F98" s="93" t="s">
        <v>77</v>
      </c>
      <c r="G98" s="94">
        <v>10</v>
      </c>
      <c r="H98" s="44">
        <v>3500</v>
      </c>
      <c r="I98" s="118">
        <f t="shared" si="16"/>
        <v>35000</v>
      </c>
      <c r="J98" s="129"/>
      <c r="K98" s="93" t="s">
        <v>77</v>
      </c>
      <c r="L98" s="252">
        <v>4</v>
      </c>
      <c r="M98" s="251">
        <v>1494.9999999999998</v>
      </c>
      <c r="N98" s="118">
        <f t="shared" si="20"/>
        <v>5979.9999999999991</v>
      </c>
      <c r="O98" s="129"/>
      <c r="P98" s="93" t="s">
        <v>77</v>
      </c>
      <c r="Q98" s="94">
        <v>2</v>
      </c>
      <c r="R98" s="258">
        <v>1417.5</v>
      </c>
      <c r="S98" s="118">
        <f t="shared" si="21"/>
        <v>2835</v>
      </c>
      <c r="T98" s="129"/>
      <c r="U98" s="93" t="s">
        <v>77</v>
      </c>
      <c r="V98" s="94">
        <v>2</v>
      </c>
      <c r="W98" s="108">
        <v>5000</v>
      </c>
      <c r="X98" s="270">
        <f t="shared" si="22"/>
        <v>10000</v>
      </c>
      <c r="Y98" s="473"/>
      <c r="Z98" s="473"/>
      <c r="AA98" s="473"/>
      <c r="AB98" s="473"/>
      <c r="AC98" s="473"/>
    </row>
    <row r="99" spans="1:29" s="8" customFormat="1" ht="15" customHeight="1">
      <c r="A99" s="149">
        <v>44</v>
      </c>
      <c r="B99" s="301" t="s">
        <v>148</v>
      </c>
      <c r="C99" s="302"/>
      <c r="D99" s="303"/>
      <c r="E99" s="129"/>
      <c r="F99" s="93" t="s">
        <v>77</v>
      </c>
      <c r="G99" s="94">
        <v>3</v>
      </c>
      <c r="H99" s="44">
        <v>7500</v>
      </c>
      <c r="I99" s="118">
        <f t="shared" si="16"/>
        <v>22500</v>
      </c>
      <c r="J99" s="129"/>
      <c r="K99" s="93" t="s">
        <v>77</v>
      </c>
      <c r="L99" s="252">
        <v>2</v>
      </c>
      <c r="M99" s="251">
        <v>3219.9999999999995</v>
      </c>
      <c r="N99" s="118">
        <f t="shared" si="20"/>
        <v>6439.9999999999991</v>
      </c>
      <c r="O99" s="129"/>
      <c r="P99" s="93" t="s">
        <v>77</v>
      </c>
      <c r="Q99" s="94">
        <v>2</v>
      </c>
      <c r="R99" s="258">
        <v>4725</v>
      </c>
      <c r="S99" s="118">
        <f t="shared" si="21"/>
        <v>9450</v>
      </c>
      <c r="T99" s="129"/>
      <c r="U99" s="93" t="s">
        <v>77</v>
      </c>
      <c r="V99" s="94">
        <v>1</v>
      </c>
      <c r="W99" s="108">
        <v>7500</v>
      </c>
      <c r="X99" s="270">
        <f t="shared" si="22"/>
        <v>7500</v>
      </c>
      <c r="Y99" s="473"/>
      <c r="Z99" s="473"/>
      <c r="AA99" s="473"/>
      <c r="AB99" s="473"/>
      <c r="AC99" s="473"/>
    </row>
    <row r="100" spans="1:29" s="8" customFormat="1" ht="15" customHeight="1">
      <c r="A100" s="149">
        <v>45</v>
      </c>
      <c r="B100" s="301" t="s">
        <v>174</v>
      </c>
      <c r="C100" s="302"/>
      <c r="D100" s="303"/>
      <c r="E100" s="129"/>
      <c r="F100" s="93" t="s">
        <v>12</v>
      </c>
      <c r="G100" s="94">
        <v>1</v>
      </c>
      <c r="H100" s="44">
        <v>10000</v>
      </c>
      <c r="I100" s="118">
        <f t="shared" si="16"/>
        <v>10000</v>
      </c>
      <c r="J100" s="129"/>
      <c r="K100" s="93" t="s">
        <v>12</v>
      </c>
      <c r="L100" s="252">
        <v>1</v>
      </c>
      <c r="M100" s="251">
        <v>9200</v>
      </c>
      <c r="N100" s="118">
        <f t="shared" si="20"/>
        <v>9200</v>
      </c>
      <c r="O100" s="129"/>
      <c r="P100" s="93" t="s">
        <v>12</v>
      </c>
      <c r="Q100" s="94">
        <v>1</v>
      </c>
      <c r="R100" s="258">
        <v>6550</v>
      </c>
      <c r="S100" s="118">
        <f t="shared" si="21"/>
        <v>6550</v>
      </c>
      <c r="T100" s="129"/>
      <c r="U100" s="93" t="s">
        <v>12</v>
      </c>
      <c r="V100" s="94">
        <v>120</v>
      </c>
      <c r="W100" s="108">
        <v>37.5</v>
      </c>
      <c r="X100" s="270">
        <f t="shared" si="22"/>
        <v>4500</v>
      </c>
      <c r="Y100" s="473"/>
      <c r="Z100" s="473"/>
      <c r="AA100" s="473"/>
      <c r="AB100" s="473"/>
      <c r="AC100" s="473"/>
    </row>
    <row r="101" spans="1:29" s="8" customFormat="1" ht="15" customHeight="1">
      <c r="A101" s="149">
        <v>46</v>
      </c>
      <c r="B101" s="301" t="s">
        <v>160</v>
      </c>
      <c r="C101" s="302"/>
      <c r="D101" s="303"/>
      <c r="E101" s="129"/>
      <c r="F101" s="93" t="s">
        <v>77</v>
      </c>
      <c r="G101" s="94">
        <v>5</v>
      </c>
      <c r="H101" s="44">
        <v>7500</v>
      </c>
      <c r="I101" s="118">
        <f t="shared" si="16"/>
        <v>37500</v>
      </c>
      <c r="J101" s="129"/>
      <c r="K101" s="93" t="s">
        <v>77</v>
      </c>
      <c r="L101" s="252">
        <v>16</v>
      </c>
      <c r="M101" s="251">
        <v>4600</v>
      </c>
      <c r="N101" s="118">
        <f t="shared" si="20"/>
        <v>73600</v>
      </c>
      <c r="O101" s="129"/>
      <c r="P101" s="93" t="s">
        <v>77</v>
      </c>
      <c r="Q101" s="94">
        <v>3</v>
      </c>
      <c r="R101" s="258">
        <v>5040</v>
      </c>
      <c r="S101" s="118">
        <f t="shared" si="21"/>
        <v>15120</v>
      </c>
      <c r="T101" s="129"/>
      <c r="U101" s="93" t="s">
        <v>77</v>
      </c>
      <c r="V101" s="94">
        <v>4</v>
      </c>
      <c r="W101" s="108">
        <v>7812.5</v>
      </c>
      <c r="X101" s="270">
        <f t="shared" si="22"/>
        <v>31250</v>
      </c>
      <c r="Y101" s="473"/>
      <c r="Z101" s="473"/>
      <c r="AA101" s="473"/>
      <c r="AB101" s="473"/>
      <c r="AC101" s="473"/>
    </row>
    <row r="102" spans="1:29" s="8" customFormat="1" ht="15" customHeight="1">
      <c r="A102" s="149">
        <v>47</v>
      </c>
      <c r="B102" s="301" t="s">
        <v>147</v>
      </c>
      <c r="C102" s="302"/>
      <c r="D102" s="303"/>
      <c r="E102" s="129"/>
      <c r="F102" s="93" t="s">
        <v>45</v>
      </c>
      <c r="G102" s="94">
        <v>20</v>
      </c>
      <c r="H102" s="44">
        <v>500</v>
      </c>
      <c r="I102" s="118">
        <f t="shared" si="16"/>
        <v>10000</v>
      </c>
      <c r="J102" s="129"/>
      <c r="K102" s="93" t="s">
        <v>45</v>
      </c>
      <c r="L102" s="252">
        <v>150</v>
      </c>
      <c r="M102" s="251">
        <v>517.5</v>
      </c>
      <c r="N102" s="118">
        <f t="shared" si="20"/>
        <v>77625</v>
      </c>
      <c r="O102" s="129"/>
      <c r="P102" s="93" t="s">
        <v>45</v>
      </c>
      <c r="Q102" s="94">
        <v>20</v>
      </c>
      <c r="R102" s="258">
        <v>682.5</v>
      </c>
      <c r="S102" s="118">
        <f t="shared" si="21"/>
        <v>13650</v>
      </c>
      <c r="T102" s="129"/>
      <c r="U102" s="93" t="s">
        <v>45</v>
      </c>
      <c r="V102" s="94">
        <v>24</v>
      </c>
      <c r="W102" s="108">
        <v>437.5</v>
      </c>
      <c r="X102" s="270">
        <f t="shared" si="22"/>
        <v>10500</v>
      </c>
      <c r="Y102" s="473"/>
      <c r="Z102" s="473"/>
      <c r="AA102" s="473"/>
      <c r="AB102" s="473"/>
      <c r="AC102" s="473"/>
    </row>
    <row r="103" spans="1:29" s="8" customFormat="1" ht="15" customHeight="1" thickBot="1">
      <c r="A103" s="149">
        <v>48</v>
      </c>
      <c r="B103" s="301" t="s">
        <v>175</v>
      </c>
      <c r="C103" s="302"/>
      <c r="D103" s="303"/>
      <c r="E103" s="129"/>
      <c r="F103" s="93" t="s">
        <v>12</v>
      </c>
      <c r="G103" s="94">
        <v>1</v>
      </c>
      <c r="H103" s="44">
        <v>2000</v>
      </c>
      <c r="I103" s="118">
        <f t="shared" si="16"/>
        <v>2000</v>
      </c>
      <c r="J103" s="129"/>
      <c r="K103" s="93" t="s">
        <v>12</v>
      </c>
      <c r="L103" s="94">
        <v>1</v>
      </c>
      <c r="M103" s="254">
        <v>46000</v>
      </c>
      <c r="N103" s="118">
        <f t="shared" si="20"/>
        <v>46000</v>
      </c>
      <c r="O103" s="129"/>
      <c r="P103" s="93" t="s">
        <v>12</v>
      </c>
      <c r="Q103" s="94">
        <v>1</v>
      </c>
      <c r="R103" s="258">
        <v>45214.847999999998</v>
      </c>
      <c r="S103" s="118">
        <f t="shared" si="21"/>
        <v>45214.847999999998</v>
      </c>
      <c r="T103" s="129"/>
      <c r="U103" s="93" t="s">
        <v>12</v>
      </c>
      <c r="V103" s="94">
        <v>80</v>
      </c>
      <c r="W103" s="108">
        <v>237.5</v>
      </c>
      <c r="X103" s="270">
        <f t="shared" si="22"/>
        <v>19000</v>
      </c>
      <c r="Y103" s="473"/>
      <c r="Z103" s="473"/>
      <c r="AA103" s="473"/>
      <c r="AB103" s="473"/>
      <c r="AC103" s="473"/>
    </row>
    <row r="104" spans="1:29" s="8" customFormat="1" ht="15" customHeight="1">
      <c r="A104" s="149">
        <v>49</v>
      </c>
      <c r="B104" s="301" t="s">
        <v>184</v>
      </c>
      <c r="C104" s="302"/>
      <c r="D104" s="303"/>
      <c r="E104" s="129"/>
      <c r="F104" s="93" t="s">
        <v>12</v>
      </c>
      <c r="G104" s="94">
        <v>1</v>
      </c>
      <c r="H104" s="44">
        <v>2000</v>
      </c>
      <c r="I104" s="118">
        <f t="shared" si="16"/>
        <v>2000</v>
      </c>
      <c r="J104" s="129"/>
      <c r="K104" s="93" t="s">
        <v>12</v>
      </c>
      <c r="L104" s="94">
        <v>1</v>
      </c>
      <c r="M104" s="255">
        <v>9200</v>
      </c>
      <c r="N104" s="118">
        <f t="shared" si="20"/>
        <v>9200</v>
      </c>
      <c r="O104" s="129"/>
      <c r="P104" s="93" t="s">
        <v>12</v>
      </c>
      <c r="Q104" s="94">
        <v>1</v>
      </c>
      <c r="R104" s="258">
        <v>18486.72</v>
      </c>
      <c r="S104" s="118">
        <f t="shared" si="21"/>
        <v>18486.72</v>
      </c>
      <c r="T104" s="129"/>
      <c r="U104" s="93" t="s">
        <v>12</v>
      </c>
      <c r="V104" s="94">
        <v>1</v>
      </c>
      <c r="W104" s="108">
        <v>10700</v>
      </c>
      <c r="X104" s="270">
        <f t="shared" si="22"/>
        <v>10700</v>
      </c>
      <c r="Y104" s="473"/>
      <c r="Z104" s="473"/>
      <c r="AA104" s="473"/>
      <c r="AB104" s="473"/>
      <c r="AC104" s="473"/>
    </row>
    <row r="105" spans="1:29" s="8" customFormat="1" ht="15" customHeight="1">
      <c r="A105" s="149">
        <v>50</v>
      </c>
      <c r="B105" s="304" t="s">
        <v>229</v>
      </c>
      <c r="C105" s="305"/>
      <c r="D105" s="306"/>
      <c r="E105" s="129"/>
      <c r="F105" s="93"/>
      <c r="G105" s="94"/>
      <c r="H105" s="44"/>
      <c r="I105" s="118"/>
      <c r="J105" s="129"/>
      <c r="K105" s="259" t="s">
        <v>45</v>
      </c>
      <c r="L105" s="94">
        <v>0</v>
      </c>
      <c r="M105" s="94">
        <v>0</v>
      </c>
      <c r="N105" s="118">
        <f t="shared" si="20"/>
        <v>0</v>
      </c>
      <c r="O105" s="129"/>
      <c r="P105" s="259" t="s">
        <v>45</v>
      </c>
      <c r="Q105" s="94">
        <v>2</v>
      </c>
      <c r="R105" s="258">
        <v>1717.8000000000002</v>
      </c>
      <c r="S105" s="118">
        <f t="shared" si="21"/>
        <v>3435.6000000000004</v>
      </c>
      <c r="T105" s="129"/>
      <c r="U105" s="93"/>
      <c r="V105" s="94"/>
      <c r="W105" s="44"/>
      <c r="X105" s="270"/>
      <c r="Y105" s="473"/>
      <c r="Z105" s="473"/>
      <c r="AA105" s="473"/>
      <c r="AB105" s="473"/>
      <c r="AC105" s="473"/>
    </row>
    <row r="106" spans="1:29" s="8" customFormat="1" ht="15" customHeight="1">
      <c r="A106" s="149">
        <v>51</v>
      </c>
      <c r="B106" s="304" t="s">
        <v>230</v>
      </c>
      <c r="C106" s="305"/>
      <c r="D106" s="306"/>
      <c r="E106" s="129"/>
      <c r="F106" s="93"/>
      <c r="G106" s="94"/>
      <c r="H106" s="44"/>
      <c r="I106" s="118"/>
      <c r="J106" s="129"/>
      <c r="K106" s="259" t="s">
        <v>45</v>
      </c>
      <c r="L106" s="94">
        <v>0</v>
      </c>
      <c r="M106" s="94">
        <v>0</v>
      </c>
      <c r="N106" s="118">
        <f t="shared" si="20"/>
        <v>0</v>
      </c>
      <c r="O106" s="129"/>
      <c r="P106" s="259" t="s">
        <v>45</v>
      </c>
      <c r="Q106" s="94">
        <v>2</v>
      </c>
      <c r="R106" s="258">
        <v>4500</v>
      </c>
      <c r="S106" s="118">
        <f t="shared" si="21"/>
        <v>9000</v>
      </c>
      <c r="T106" s="129"/>
      <c r="U106" s="93"/>
      <c r="V106" s="94"/>
      <c r="W106" s="44"/>
      <c r="X106" s="270"/>
      <c r="Y106" s="473"/>
      <c r="Z106" s="473"/>
      <c r="AA106" s="473"/>
      <c r="AB106" s="473"/>
      <c r="AC106" s="473"/>
    </row>
    <row r="107" spans="1:29" s="8" customFormat="1" ht="15" customHeight="1">
      <c r="A107" s="149">
        <v>52</v>
      </c>
      <c r="B107" s="304" t="s">
        <v>231</v>
      </c>
      <c r="C107" s="305"/>
      <c r="D107" s="306"/>
      <c r="E107" s="129"/>
      <c r="F107" s="93"/>
      <c r="G107" s="94"/>
      <c r="H107" s="44"/>
      <c r="I107" s="118"/>
      <c r="J107" s="129"/>
      <c r="K107" s="259" t="s">
        <v>45</v>
      </c>
      <c r="L107" s="94">
        <v>0</v>
      </c>
      <c r="M107" s="94">
        <v>0</v>
      </c>
      <c r="N107" s="118">
        <f t="shared" si="20"/>
        <v>0</v>
      </c>
      <c r="O107" s="129"/>
      <c r="P107" s="259" t="s">
        <v>45</v>
      </c>
      <c r="Q107" s="94">
        <v>1</v>
      </c>
      <c r="R107" s="258">
        <v>5000</v>
      </c>
      <c r="S107" s="118">
        <f t="shared" si="21"/>
        <v>5000</v>
      </c>
      <c r="T107" s="129"/>
      <c r="U107" s="93"/>
      <c r="V107" s="94"/>
      <c r="W107" s="44"/>
      <c r="X107" s="270"/>
      <c r="Y107" s="473"/>
      <c r="Z107" s="473"/>
      <c r="AA107" s="473"/>
      <c r="AB107" s="473"/>
      <c r="AC107" s="473"/>
    </row>
    <row r="108" spans="1:29" s="8" customFormat="1" ht="15" customHeight="1">
      <c r="A108" s="149">
        <v>53</v>
      </c>
      <c r="B108" s="304" t="s">
        <v>232</v>
      </c>
      <c r="C108" s="305"/>
      <c r="D108" s="306"/>
      <c r="E108" s="129"/>
      <c r="F108" s="93"/>
      <c r="G108" s="94"/>
      <c r="H108" s="44"/>
      <c r="I108" s="118"/>
      <c r="J108" s="129"/>
      <c r="K108" s="259" t="s">
        <v>45</v>
      </c>
      <c r="L108" s="94">
        <v>0</v>
      </c>
      <c r="M108" s="94">
        <v>0</v>
      </c>
      <c r="N108" s="118">
        <f t="shared" si="20"/>
        <v>0</v>
      </c>
      <c r="O108" s="129"/>
      <c r="P108" s="259" t="s">
        <v>45</v>
      </c>
      <c r="Q108" s="94">
        <v>4</v>
      </c>
      <c r="R108" s="258">
        <v>1995</v>
      </c>
      <c r="S108" s="118">
        <f t="shared" si="21"/>
        <v>7980</v>
      </c>
      <c r="T108" s="129"/>
      <c r="U108" s="93"/>
      <c r="V108" s="94"/>
      <c r="W108" s="44"/>
      <c r="X108" s="270"/>
      <c r="Y108" s="473"/>
      <c r="Z108" s="473"/>
      <c r="AA108" s="473"/>
      <c r="AB108" s="473"/>
      <c r="AC108" s="473"/>
    </row>
    <row r="109" spans="1:29" s="8" customFormat="1" ht="15" customHeight="1">
      <c r="A109" s="149">
        <v>54</v>
      </c>
      <c r="B109" s="304" t="s">
        <v>233</v>
      </c>
      <c r="C109" s="305"/>
      <c r="D109" s="306"/>
      <c r="E109" s="129"/>
      <c r="F109" s="93"/>
      <c r="G109" s="94"/>
      <c r="H109" s="44"/>
      <c r="I109" s="118"/>
      <c r="J109" s="129"/>
      <c r="K109" s="259" t="s">
        <v>45</v>
      </c>
      <c r="L109" s="94">
        <v>0</v>
      </c>
      <c r="M109" s="94">
        <v>0</v>
      </c>
      <c r="N109" s="118">
        <f t="shared" si="20"/>
        <v>0</v>
      </c>
      <c r="O109" s="129"/>
      <c r="P109" s="259" t="s">
        <v>45</v>
      </c>
      <c r="Q109" s="94">
        <v>1</v>
      </c>
      <c r="R109" s="258">
        <v>2625</v>
      </c>
      <c r="S109" s="118">
        <f t="shared" si="21"/>
        <v>2625</v>
      </c>
      <c r="T109" s="129"/>
      <c r="U109" s="93"/>
      <c r="V109" s="94"/>
      <c r="W109" s="44"/>
      <c r="X109" s="270"/>
      <c r="Y109" s="473"/>
      <c r="Z109" s="473"/>
      <c r="AA109" s="473"/>
      <c r="AB109" s="473"/>
      <c r="AC109" s="473"/>
    </row>
    <row r="110" spans="1:29" s="8" customFormat="1" ht="15" customHeight="1">
      <c r="A110" s="149">
        <v>55</v>
      </c>
      <c r="B110" s="304" t="s">
        <v>234</v>
      </c>
      <c r="C110" s="305"/>
      <c r="D110" s="306"/>
      <c r="E110" s="129"/>
      <c r="F110" s="93"/>
      <c r="G110" s="94"/>
      <c r="H110" s="44"/>
      <c r="I110" s="118"/>
      <c r="J110" s="129"/>
      <c r="K110" s="259" t="s">
        <v>45</v>
      </c>
      <c r="L110" s="94">
        <v>0</v>
      </c>
      <c r="M110" s="94">
        <v>0</v>
      </c>
      <c r="N110" s="118">
        <f t="shared" si="20"/>
        <v>0</v>
      </c>
      <c r="O110" s="129"/>
      <c r="P110" s="259" t="s">
        <v>45</v>
      </c>
      <c r="Q110" s="94">
        <v>1</v>
      </c>
      <c r="R110" s="258">
        <v>3150</v>
      </c>
      <c r="S110" s="118">
        <f t="shared" si="21"/>
        <v>3150</v>
      </c>
      <c r="T110" s="129"/>
      <c r="U110" s="93"/>
      <c r="V110" s="94"/>
      <c r="W110" s="44"/>
      <c r="X110" s="270"/>
      <c r="Y110" s="473"/>
      <c r="Z110" s="473"/>
      <c r="AA110" s="473"/>
      <c r="AB110" s="473"/>
      <c r="AC110" s="473"/>
    </row>
    <row r="111" spans="1:29" s="8" customFormat="1" ht="15" customHeight="1">
      <c r="A111" s="149">
        <v>56</v>
      </c>
      <c r="B111" s="304" t="s">
        <v>235</v>
      </c>
      <c r="C111" s="305"/>
      <c r="D111" s="306"/>
      <c r="E111" s="129"/>
      <c r="F111" s="93"/>
      <c r="G111" s="94"/>
      <c r="H111" s="44"/>
      <c r="I111" s="118"/>
      <c r="J111" s="129"/>
      <c r="K111" s="259" t="s">
        <v>45</v>
      </c>
      <c r="L111" s="94">
        <v>0</v>
      </c>
      <c r="M111" s="94">
        <v>0</v>
      </c>
      <c r="N111" s="118">
        <f t="shared" si="20"/>
        <v>0</v>
      </c>
      <c r="O111" s="129"/>
      <c r="P111" s="259" t="s">
        <v>45</v>
      </c>
      <c r="Q111" s="94">
        <v>2</v>
      </c>
      <c r="R111" s="258">
        <v>6400</v>
      </c>
      <c r="S111" s="118">
        <f t="shared" si="21"/>
        <v>12800</v>
      </c>
      <c r="T111" s="129"/>
      <c r="U111" s="93"/>
      <c r="V111" s="94"/>
      <c r="W111" s="44"/>
      <c r="X111" s="270"/>
      <c r="Y111" s="473"/>
      <c r="Z111" s="473"/>
      <c r="AA111" s="473"/>
      <c r="AB111" s="473"/>
      <c r="AC111" s="473"/>
    </row>
    <row r="112" spans="1:29" s="8" customFormat="1" ht="15" customHeight="1">
      <c r="A112" s="150"/>
      <c r="B112" s="399" t="s">
        <v>50</v>
      </c>
      <c r="C112" s="400"/>
      <c r="D112" s="401"/>
      <c r="E112" s="129"/>
      <c r="F112" s="93"/>
      <c r="G112" s="94"/>
      <c r="H112" s="123"/>
      <c r="I112" s="119">
        <f>SUM(I47:I104)</f>
        <v>1678000</v>
      </c>
      <c r="J112" s="129"/>
      <c r="K112" s="93"/>
      <c r="L112" s="94"/>
      <c r="M112" s="123"/>
      <c r="N112" s="119">
        <f>SUM(N47:N111)</f>
        <v>1866542</v>
      </c>
      <c r="O112" s="129"/>
      <c r="P112" s="93"/>
      <c r="Q112" s="94"/>
      <c r="R112" s="123"/>
      <c r="S112" s="119">
        <f>SUM(S72:S111)</f>
        <v>962831.86800000002</v>
      </c>
      <c r="T112" s="129"/>
      <c r="U112" s="93"/>
      <c r="V112" s="94"/>
      <c r="W112" s="123"/>
      <c r="X112" s="271">
        <f>SUM(X47:X104)</f>
        <v>2527355</v>
      </c>
      <c r="Y112" s="473"/>
      <c r="Z112" s="473"/>
      <c r="AA112" s="473"/>
      <c r="AB112" s="473"/>
      <c r="AC112" s="473"/>
    </row>
    <row r="113" spans="1:29" s="8" customFormat="1" ht="15" customHeight="1">
      <c r="A113" s="150"/>
      <c r="B113" s="189"/>
      <c r="C113" s="190"/>
      <c r="D113" s="191"/>
      <c r="E113" s="129"/>
      <c r="F113" s="93"/>
      <c r="G113" s="94"/>
      <c r="H113" s="123"/>
      <c r="I113" s="119"/>
      <c r="J113" s="129"/>
      <c r="K113" s="93"/>
      <c r="L113" s="94"/>
      <c r="M113" s="123"/>
      <c r="N113" s="119"/>
      <c r="O113" s="129"/>
      <c r="P113" s="93"/>
      <c r="Q113" s="94"/>
      <c r="R113" s="123"/>
      <c r="S113" s="119"/>
      <c r="T113" s="129"/>
      <c r="U113" s="93"/>
      <c r="V113" s="94"/>
      <c r="W113" s="123"/>
      <c r="X113" s="271"/>
      <c r="Y113" s="473"/>
      <c r="Z113" s="473"/>
      <c r="AA113" s="473"/>
      <c r="AB113" s="473"/>
      <c r="AC113" s="473"/>
    </row>
    <row r="114" spans="1:29" s="8" customFormat="1" ht="33" customHeight="1">
      <c r="A114" s="151" t="s">
        <v>67</v>
      </c>
      <c r="B114" s="340" t="s">
        <v>152</v>
      </c>
      <c r="C114" s="341"/>
      <c r="D114" s="342"/>
      <c r="E114" s="129"/>
      <c r="F114" s="93"/>
      <c r="G114" s="94"/>
      <c r="H114" s="123"/>
      <c r="I114" s="118"/>
      <c r="J114" s="129"/>
      <c r="K114" s="93"/>
      <c r="L114" s="94"/>
      <c r="M114" s="123"/>
      <c r="N114" s="118"/>
      <c r="O114" s="129"/>
      <c r="P114" s="93"/>
      <c r="Q114" s="94"/>
      <c r="R114" s="123"/>
      <c r="S114" s="118"/>
      <c r="T114" s="129"/>
      <c r="U114" s="93"/>
      <c r="V114" s="94"/>
      <c r="W114" s="123"/>
      <c r="X114" s="270"/>
      <c r="Y114" s="473"/>
      <c r="Z114" s="473"/>
      <c r="AA114" s="473"/>
      <c r="AB114" s="473"/>
      <c r="AC114" s="473"/>
    </row>
    <row r="115" spans="1:29" s="8" customFormat="1" ht="15" customHeight="1">
      <c r="A115" s="149"/>
      <c r="B115" s="352" t="s">
        <v>153</v>
      </c>
      <c r="C115" s="353"/>
      <c r="D115" s="354"/>
      <c r="E115" s="129"/>
      <c r="F115" s="93"/>
      <c r="G115" s="94"/>
      <c r="H115" s="44"/>
      <c r="I115" s="118"/>
      <c r="J115" s="129"/>
      <c r="K115" s="93"/>
      <c r="L115" s="94"/>
      <c r="M115" s="44"/>
      <c r="N115" s="118"/>
      <c r="O115" s="129"/>
      <c r="P115" s="93"/>
      <c r="Q115" s="94"/>
      <c r="R115" s="44"/>
      <c r="S115" s="118"/>
      <c r="T115" s="129"/>
      <c r="U115" s="93"/>
      <c r="V115" s="94"/>
      <c r="W115" s="44"/>
      <c r="X115" s="270"/>
      <c r="Y115" s="473"/>
      <c r="Z115" s="473"/>
      <c r="AA115" s="473"/>
      <c r="AB115" s="473"/>
      <c r="AC115" s="473"/>
    </row>
    <row r="116" spans="1:29" s="8" customFormat="1" ht="15" customHeight="1">
      <c r="A116" s="149">
        <v>13</v>
      </c>
      <c r="B116" s="337" t="s">
        <v>154</v>
      </c>
      <c r="C116" s="338"/>
      <c r="D116" s="339"/>
      <c r="E116" s="129"/>
      <c r="F116" s="93" t="s">
        <v>12</v>
      </c>
      <c r="G116" s="94">
        <v>1</v>
      </c>
      <c r="H116" s="44"/>
      <c r="I116" s="118"/>
      <c r="J116" s="129"/>
      <c r="K116" s="93" t="s">
        <v>12</v>
      </c>
      <c r="L116" s="94">
        <v>1</v>
      </c>
      <c r="M116" s="44"/>
      <c r="N116" s="118"/>
      <c r="O116" s="129"/>
      <c r="P116" s="93" t="s">
        <v>12</v>
      </c>
      <c r="Q116" s="94">
        <v>1</v>
      </c>
      <c r="R116" s="44"/>
      <c r="S116" s="118"/>
      <c r="T116" s="129"/>
      <c r="U116" s="93" t="s">
        <v>12</v>
      </c>
      <c r="V116" s="94">
        <v>1</v>
      </c>
      <c r="W116" s="44"/>
      <c r="X116" s="270"/>
      <c r="Y116" s="473"/>
      <c r="Z116" s="473"/>
      <c r="AA116" s="473"/>
      <c r="AB116" s="473"/>
      <c r="AC116" s="473"/>
    </row>
    <row r="117" spans="1:29" s="8" customFormat="1" ht="15" customHeight="1">
      <c r="A117" s="149">
        <v>14</v>
      </c>
      <c r="B117" s="337" t="s">
        <v>130</v>
      </c>
      <c r="C117" s="338"/>
      <c r="D117" s="339"/>
      <c r="E117" s="129"/>
      <c r="F117" s="93" t="s">
        <v>12</v>
      </c>
      <c r="G117" s="94">
        <v>1</v>
      </c>
      <c r="H117" s="44"/>
      <c r="I117" s="118"/>
      <c r="J117" s="129"/>
      <c r="K117" s="93" t="s">
        <v>12</v>
      </c>
      <c r="L117" s="94">
        <v>1</v>
      </c>
      <c r="M117" s="44"/>
      <c r="N117" s="118"/>
      <c r="O117" s="129"/>
      <c r="P117" s="93" t="s">
        <v>12</v>
      </c>
      <c r="Q117" s="94">
        <v>1</v>
      </c>
      <c r="R117" s="44"/>
      <c r="S117" s="118"/>
      <c r="T117" s="129"/>
      <c r="U117" s="93" t="s">
        <v>12</v>
      </c>
      <c r="V117" s="94">
        <v>1</v>
      </c>
      <c r="W117" s="44"/>
      <c r="X117" s="270"/>
      <c r="Y117" s="473"/>
      <c r="Z117" s="473"/>
      <c r="AA117" s="473"/>
      <c r="AB117" s="473"/>
      <c r="AC117" s="473"/>
    </row>
    <row r="118" spans="1:29" s="8" customFormat="1" ht="15" customHeight="1">
      <c r="A118" s="149">
        <v>15</v>
      </c>
      <c r="B118" s="337" t="s">
        <v>188</v>
      </c>
      <c r="C118" s="338"/>
      <c r="D118" s="339"/>
      <c r="E118" s="129"/>
      <c r="F118" s="93"/>
      <c r="G118" s="94"/>
      <c r="H118" s="44"/>
      <c r="I118" s="118"/>
      <c r="J118" s="129"/>
      <c r="K118" s="93"/>
      <c r="L118" s="94"/>
      <c r="M118" s="44"/>
      <c r="N118" s="118"/>
      <c r="O118" s="129"/>
      <c r="P118" s="93"/>
      <c r="Q118" s="94"/>
      <c r="R118" s="44"/>
      <c r="S118" s="118"/>
      <c r="T118" s="129"/>
      <c r="U118" s="93"/>
      <c r="V118" s="94"/>
      <c r="W118" s="44"/>
      <c r="X118" s="270"/>
      <c r="Y118" s="473"/>
      <c r="Z118" s="473"/>
      <c r="AA118" s="473"/>
      <c r="AB118" s="473"/>
      <c r="AC118" s="473"/>
    </row>
    <row r="119" spans="1:29" s="8" customFormat="1" ht="15" customHeight="1">
      <c r="A119" s="149">
        <v>16</v>
      </c>
      <c r="B119" s="337" t="s">
        <v>187</v>
      </c>
      <c r="C119" s="338"/>
      <c r="D119" s="339"/>
      <c r="E119" s="129"/>
      <c r="F119" s="93"/>
      <c r="G119" s="94"/>
      <c r="H119" s="44"/>
      <c r="I119" s="118"/>
      <c r="J119" s="129"/>
      <c r="K119" s="93"/>
      <c r="L119" s="94"/>
      <c r="M119" s="44"/>
      <c r="N119" s="118"/>
      <c r="O119" s="129"/>
      <c r="P119" s="93"/>
      <c r="Q119" s="94"/>
      <c r="R119" s="44"/>
      <c r="S119" s="118"/>
      <c r="T119" s="129"/>
      <c r="U119" s="93"/>
      <c r="V119" s="94"/>
      <c r="W119" s="44"/>
      <c r="X119" s="270"/>
      <c r="Y119" s="473"/>
      <c r="Z119" s="473"/>
      <c r="AA119" s="473"/>
      <c r="AB119" s="473"/>
      <c r="AC119" s="473"/>
    </row>
    <row r="120" spans="1:29" s="8" customFormat="1" ht="15" customHeight="1">
      <c r="A120" s="149">
        <v>17</v>
      </c>
      <c r="B120" s="404" t="s">
        <v>151</v>
      </c>
      <c r="C120" s="405"/>
      <c r="D120" s="406"/>
      <c r="E120" s="129"/>
      <c r="F120" s="93" t="s">
        <v>12</v>
      </c>
      <c r="G120" s="94">
        <v>1</v>
      </c>
      <c r="H120" s="44">
        <v>15000</v>
      </c>
      <c r="I120" s="118">
        <f>H120*G120</f>
        <v>15000</v>
      </c>
      <c r="J120" s="129"/>
      <c r="K120" s="93" t="s">
        <v>12</v>
      </c>
      <c r="L120" s="94">
        <v>1</v>
      </c>
      <c r="M120" s="118">
        <v>92000</v>
      </c>
      <c r="N120" s="118">
        <f>M120*L120</f>
        <v>92000</v>
      </c>
      <c r="O120" s="129"/>
      <c r="P120" s="93" t="s">
        <v>12</v>
      </c>
      <c r="Q120" s="98">
        <v>1</v>
      </c>
      <c r="R120" s="258">
        <v>14000</v>
      </c>
      <c r="S120" s="118">
        <f>R120*Q120</f>
        <v>14000</v>
      </c>
      <c r="T120" s="129"/>
      <c r="U120" s="93" t="s">
        <v>12</v>
      </c>
      <c r="V120" s="98">
        <v>1</v>
      </c>
      <c r="W120" s="108">
        <v>108750</v>
      </c>
      <c r="X120" s="270">
        <f>W120*V120</f>
        <v>108750</v>
      </c>
      <c r="Y120" s="473"/>
      <c r="Z120" s="473"/>
      <c r="AA120" s="473"/>
      <c r="AB120" s="473"/>
      <c r="AC120" s="473"/>
    </row>
    <row r="121" spans="1:29" s="8" customFormat="1" ht="15" customHeight="1">
      <c r="A121" s="149">
        <v>18</v>
      </c>
      <c r="B121" s="301" t="s">
        <v>156</v>
      </c>
      <c r="C121" s="302"/>
      <c r="D121" s="303"/>
      <c r="E121" s="129"/>
      <c r="F121" s="93" t="s">
        <v>114</v>
      </c>
      <c r="G121" s="94">
        <v>1</v>
      </c>
      <c r="H121" s="44">
        <v>45000</v>
      </c>
      <c r="I121" s="118">
        <f t="shared" ref="I121:I143" si="23">H121*G121</f>
        <v>45000</v>
      </c>
      <c r="J121" s="129"/>
      <c r="K121" s="93" t="s">
        <v>114</v>
      </c>
      <c r="L121" s="188">
        <v>0.5</v>
      </c>
      <c r="M121" s="251">
        <v>63249.999999999993</v>
      </c>
      <c r="N121" s="118">
        <f t="shared" ref="N121:N143" si="24">M121*L121</f>
        <v>31624.999999999996</v>
      </c>
      <c r="O121" s="129"/>
      <c r="P121" s="93" t="s">
        <v>114</v>
      </c>
      <c r="Q121" s="98">
        <v>1</v>
      </c>
      <c r="R121" s="258">
        <v>63000</v>
      </c>
      <c r="S121" s="118">
        <f t="shared" ref="S121:S143" si="25">R121*Q121</f>
        <v>63000</v>
      </c>
      <c r="T121" s="129"/>
      <c r="U121" s="93" t="s">
        <v>114</v>
      </c>
      <c r="V121" s="98">
        <v>1</v>
      </c>
      <c r="W121" s="108">
        <v>87500</v>
      </c>
      <c r="X121" s="270">
        <f t="shared" ref="X121:X143" si="26">W121*V121</f>
        <v>87500</v>
      </c>
      <c r="Y121" s="473"/>
      <c r="Z121" s="473"/>
      <c r="AA121" s="473"/>
      <c r="AB121" s="473"/>
      <c r="AC121" s="473"/>
    </row>
    <row r="122" spans="1:29" s="8" customFormat="1" ht="15" customHeight="1">
      <c r="A122" s="149">
        <v>19</v>
      </c>
      <c r="B122" s="301" t="s">
        <v>176</v>
      </c>
      <c r="C122" s="302"/>
      <c r="D122" s="303"/>
      <c r="E122" s="129"/>
      <c r="F122" s="93" t="s">
        <v>77</v>
      </c>
      <c r="G122" s="94">
        <v>1</v>
      </c>
      <c r="H122" s="44">
        <v>11250</v>
      </c>
      <c r="I122" s="118">
        <f t="shared" si="23"/>
        <v>11250</v>
      </c>
      <c r="J122" s="129"/>
      <c r="K122" s="93" t="s">
        <v>77</v>
      </c>
      <c r="L122" s="124">
        <v>1</v>
      </c>
      <c r="M122" s="251">
        <v>10925</v>
      </c>
      <c r="N122" s="118">
        <f t="shared" si="24"/>
        <v>10925</v>
      </c>
      <c r="O122" s="129"/>
      <c r="P122" s="93" t="s">
        <v>77</v>
      </c>
      <c r="Q122" s="98">
        <v>1</v>
      </c>
      <c r="R122" s="258">
        <v>12600</v>
      </c>
      <c r="S122" s="118">
        <f t="shared" si="25"/>
        <v>12600</v>
      </c>
      <c r="T122" s="129"/>
      <c r="U122" s="93" t="s">
        <v>77</v>
      </c>
      <c r="V122" s="98">
        <v>1</v>
      </c>
      <c r="W122" s="108">
        <v>13750</v>
      </c>
      <c r="X122" s="270">
        <f t="shared" si="26"/>
        <v>13750</v>
      </c>
      <c r="Y122" s="473"/>
      <c r="Z122" s="473"/>
      <c r="AA122" s="473"/>
      <c r="AB122" s="473"/>
      <c r="AC122" s="473"/>
    </row>
    <row r="123" spans="1:29" s="8" customFormat="1" ht="30" customHeight="1">
      <c r="A123" s="149">
        <v>20</v>
      </c>
      <c r="B123" s="301" t="s">
        <v>157</v>
      </c>
      <c r="C123" s="302"/>
      <c r="D123" s="303"/>
      <c r="E123" s="129"/>
      <c r="F123" s="93" t="s">
        <v>77</v>
      </c>
      <c r="G123" s="94">
        <v>20</v>
      </c>
      <c r="H123" s="44">
        <v>5625</v>
      </c>
      <c r="I123" s="118">
        <f t="shared" si="23"/>
        <v>112500</v>
      </c>
      <c r="J123" s="129"/>
      <c r="K123" s="93" t="s">
        <v>77</v>
      </c>
      <c r="L123" s="124">
        <v>20</v>
      </c>
      <c r="M123" s="251">
        <v>5750</v>
      </c>
      <c r="N123" s="118">
        <f t="shared" si="24"/>
        <v>115000</v>
      </c>
      <c r="O123" s="129"/>
      <c r="P123" s="93" t="s">
        <v>77</v>
      </c>
      <c r="Q123" s="98">
        <v>16</v>
      </c>
      <c r="R123" s="258">
        <v>6825</v>
      </c>
      <c r="S123" s="118">
        <f t="shared" si="25"/>
        <v>109200</v>
      </c>
      <c r="T123" s="129"/>
      <c r="U123" s="93" t="s">
        <v>77</v>
      </c>
      <c r="V123" s="98">
        <v>18</v>
      </c>
      <c r="W123" s="108">
        <v>11250</v>
      </c>
      <c r="X123" s="270">
        <f t="shared" si="26"/>
        <v>202500</v>
      </c>
      <c r="Y123" s="473"/>
      <c r="Z123" s="473"/>
      <c r="AA123" s="473"/>
      <c r="AB123" s="473"/>
      <c r="AC123" s="473"/>
    </row>
    <row r="124" spans="1:29" s="8" customFormat="1">
      <c r="A124" s="149">
        <v>21</v>
      </c>
      <c r="B124" s="301" t="s">
        <v>177</v>
      </c>
      <c r="C124" s="302"/>
      <c r="D124" s="303"/>
      <c r="E124" s="129"/>
      <c r="F124" s="93" t="s">
        <v>77</v>
      </c>
      <c r="G124" s="94">
        <v>20</v>
      </c>
      <c r="H124" s="44">
        <v>5625</v>
      </c>
      <c r="I124" s="118">
        <f t="shared" ref="I124" si="27">H124*G124</f>
        <v>112500</v>
      </c>
      <c r="J124" s="129"/>
      <c r="K124" s="93" t="s">
        <v>77</v>
      </c>
      <c r="L124" s="124">
        <v>4</v>
      </c>
      <c r="M124" s="251">
        <v>5750</v>
      </c>
      <c r="N124" s="118">
        <f t="shared" si="24"/>
        <v>23000</v>
      </c>
      <c r="O124" s="129"/>
      <c r="P124" s="93" t="s">
        <v>77</v>
      </c>
      <c r="Q124" s="98">
        <v>16</v>
      </c>
      <c r="R124" s="258">
        <v>6825</v>
      </c>
      <c r="S124" s="118">
        <f t="shared" si="25"/>
        <v>109200</v>
      </c>
      <c r="T124" s="129"/>
      <c r="U124" s="93" t="s">
        <v>77</v>
      </c>
      <c r="V124" s="98">
        <v>10</v>
      </c>
      <c r="W124" s="108">
        <v>11250</v>
      </c>
      <c r="X124" s="270">
        <f t="shared" si="26"/>
        <v>112500</v>
      </c>
      <c r="Y124" s="473"/>
      <c r="Z124" s="473"/>
      <c r="AA124" s="473"/>
      <c r="AB124" s="473"/>
      <c r="AC124" s="473"/>
    </row>
    <row r="125" spans="1:29" s="8" customFormat="1">
      <c r="A125" s="149">
        <v>22</v>
      </c>
      <c r="B125" s="301" t="s">
        <v>158</v>
      </c>
      <c r="C125" s="302"/>
      <c r="D125" s="303"/>
      <c r="E125" s="129"/>
      <c r="F125" s="93" t="s">
        <v>77</v>
      </c>
      <c r="G125" s="94">
        <v>1</v>
      </c>
      <c r="H125" s="44">
        <v>5625</v>
      </c>
      <c r="I125" s="118">
        <f t="shared" si="23"/>
        <v>5625</v>
      </c>
      <c r="J125" s="129"/>
      <c r="K125" s="93" t="s">
        <v>77</v>
      </c>
      <c r="L125" s="124">
        <v>20</v>
      </c>
      <c r="M125" s="251">
        <v>5750</v>
      </c>
      <c r="N125" s="118">
        <f t="shared" si="24"/>
        <v>115000</v>
      </c>
      <c r="O125" s="129"/>
      <c r="P125" s="93" t="s">
        <v>77</v>
      </c>
      <c r="Q125" s="98">
        <v>1</v>
      </c>
      <c r="R125" s="258">
        <v>6825</v>
      </c>
      <c r="S125" s="118">
        <f t="shared" si="25"/>
        <v>6825</v>
      </c>
      <c r="T125" s="129"/>
      <c r="U125" s="93" t="s">
        <v>77</v>
      </c>
      <c r="V125" s="98">
        <v>10</v>
      </c>
      <c r="W125" s="108">
        <v>11250</v>
      </c>
      <c r="X125" s="270">
        <f t="shared" si="26"/>
        <v>112500</v>
      </c>
      <c r="Y125" s="473"/>
      <c r="Z125" s="473"/>
      <c r="AA125" s="473"/>
      <c r="AB125" s="473"/>
      <c r="AC125" s="473"/>
    </row>
    <row r="126" spans="1:29" s="8" customFormat="1" ht="15" customHeight="1">
      <c r="A126" s="149">
        <v>23</v>
      </c>
      <c r="B126" s="301" t="s">
        <v>159</v>
      </c>
      <c r="C126" s="302"/>
      <c r="D126" s="303"/>
      <c r="E126" s="129"/>
      <c r="F126" s="93" t="s">
        <v>77</v>
      </c>
      <c r="G126" s="94">
        <v>1</v>
      </c>
      <c r="H126" s="44">
        <v>5625</v>
      </c>
      <c r="I126" s="118">
        <f t="shared" si="23"/>
        <v>5625</v>
      </c>
      <c r="J126" s="129"/>
      <c r="K126" s="93" t="s">
        <v>77</v>
      </c>
      <c r="L126" s="124">
        <v>2</v>
      </c>
      <c r="M126" s="251">
        <v>5750</v>
      </c>
      <c r="N126" s="118">
        <f t="shared" si="24"/>
        <v>11500</v>
      </c>
      <c r="O126" s="129"/>
      <c r="P126" s="93" t="s">
        <v>77</v>
      </c>
      <c r="Q126" s="98">
        <v>1</v>
      </c>
      <c r="R126" s="258">
        <v>6825</v>
      </c>
      <c r="S126" s="118">
        <f t="shared" si="25"/>
        <v>6825</v>
      </c>
      <c r="T126" s="129"/>
      <c r="U126" s="93" t="s">
        <v>77</v>
      </c>
      <c r="V126" s="98">
        <v>20</v>
      </c>
      <c r="W126" s="108">
        <v>11250</v>
      </c>
      <c r="X126" s="270">
        <f t="shared" si="26"/>
        <v>225000</v>
      </c>
      <c r="Y126" s="473"/>
      <c r="Z126" s="473"/>
      <c r="AA126" s="473"/>
      <c r="AB126" s="473"/>
      <c r="AC126" s="473"/>
    </row>
    <row r="127" spans="1:29" s="8" customFormat="1" ht="15" customHeight="1">
      <c r="A127" s="149">
        <v>24</v>
      </c>
      <c r="B127" s="301" t="s">
        <v>135</v>
      </c>
      <c r="C127" s="302"/>
      <c r="D127" s="303"/>
      <c r="E127" s="129"/>
      <c r="F127" s="93" t="s">
        <v>77</v>
      </c>
      <c r="G127" s="94">
        <v>1</v>
      </c>
      <c r="H127" s="44">
        <v>4500</v>
      </c>
      <c r="I127" s="118">
        <f t="shared" si="23"/>
        <v>4500</v>
      </c>
      <c r="J127" s="129"/>
      <c r="K127" s="93" t="s">
        <v>77</v>
      </c>
      <c r="L127" s="124">
        <v>2</v>
      </c>
      <c r="M127" s="251">
        <v>5175</v>
      </c>
      <c r="N127" s="118">
        <f t="shared" si="24"/>
        <v>10350</v>
      </c>
      <c r="O127" s="129"/>
      <c r="P127" s="93" t="s">
        <v>77</v>
      </c>
      <c r="Q127" s="98">
        <v>1</v>
      </c>
      <c r="R127" s="258">
        <v>4725</v>
      </c>
      <c r="S127" s="118">
        <f t="shared" si="25"/>
        <v>4725</v>
      </c>
      <c r="T127" s="129"/>
      <c r="U127" s="93" t="s">
        <v>77</v>
      </c>
      <c r="V127" s="98">
        <v>6</v>
      </c>
      <c r="W127" s="108">
        <v>11250</v>
      </c>
      <c r="X127" s="270">
        <f t="shared" si="26"/>
        <v>67500</v>
      </c>
      <c r="Y127" s="473"/>
      <c r="Z127" s="473"/>
      <c r="AA127" s="473"/>
      <c r="AB127" s="473"/>
      <c r="AC127" s="473"/>
    </row>
    <row r="128" spans="1:29" s="8" customFormat="1" ht="15" customHeight="1">
      <c r="A128" s="149">
        <v>25</v>
      </c>
      <c r="B128" s="301" t="s">
        <v>171</v>
      </c>
      <c r="C128" s="302"/>
      <c r="D128" s="303"/>
      <c r="E128" s="129"/>
      <c r="F128" s="93" t="s">
        <v>45</v>
      </c>
      <c r="G128" s="94">
        <v>84</v>
      </c>
      <c r="H128" s="44">
        <v>3500</v>
      </c>
      <c r="I128" s="118">
        <f t="shared" si="23"/>
        <v>294000</v>
      </c>
      <c r="J128" s="129"/>
      <c r="K128" s="93" t="s">
        <v>45</v>
      </c>
      <c r="L128" s="252">
        <v>72</v>
      </c>
      <c r="M128" s="251">
        <v>4024.9999999999995</v>
      </c>
      <c r="N128" s="118">
        <f t="shared" si="24"/>
        <v>289799.99999999994</v>
      </c>
      <c r="O128" s="129"/>
      <c r="P128" s="93" t="s">
        <v>45</v>
      </c>
      <c r="Q128" s="98">
        <v>70</v>
      </c>
      <c r="R128" s="258">
        <v>1995</v>
      </c>
      <c r="S128" s="118">
        <f t="shared" si="25"/>
        <v>139650</v>
      </c>
      <c r="T128" s="129"/>
      <c r="U128" s="93" t="s">
        <v>45</v>
      </c>
      <c r="V128" s="98">
        <v>16</v>
      </c>
      <c r="W128" s="108">
        <v>3375</v>
      </c>
      <c r="X128" s="270">
        <f t="shared" si="26"/>
        <v>54000</v>
      </c>
      <c r="Y128" s="473"/>
      <c r="Z128" s="473"/>
      <c r="AA128" s="473"/>
      <c r="AB128" s="473"/>
      <c r="AC128" s="473"/>
    </row>
    <row r="129" spans="1:29" s="8" customFormat="1" ht="28.5" customHeight="1">
      <c r="A129" s="149">
        <v>26</v>
      </c>
      <c r="B129" s="301" t="s">
        <v>179</v>
      </c>
      <c r="C129" s="302"/>
      <c r="D129" s="303"/>
      <c r="E129" s="129"/>
      <c r="F129" s="93" t="s">
        <v>155</v>
      </c>
      <c r="G129" s="94">
        <f>G123*6</f>
        <v>120</v>
      </c>
      <c r="H129" s="44">
        <v>1000</v>
      </c>
      <c r="I129" s="118">
        <f t="shared" si="23"/>
        <v>120000</v>
      </c>
      <c r="J129" s="129"/>
      <c r="K129" s="93" t="s">
        <v>155</v>
      </c>
      <c r="L129" s="124">
        <v>120</v>
      </c>
      <c r="M129" s="251">
        <v>1092.5</v>
      </c>
      <c r="N129" s="118">
        <f t="shared" si="24"/>
        <v>131100</v>
      </c>
      <c r="O129" s="129"/>
      <c r="P129" s="93" t="s">
        <v>155</v>
      </c>
      <c r="Q129" s="98">
        <v>16</v>
      </c>
      <c r="R129" s="258">
        <v>1500</v>
      </c>
      <c r="S129" s="118">
        <f t="shared" si="25"/>
        <v>24000</v>
      </c>
      <c r="T129" s="129"/>
      <c r="U129" s="93" t="s">
        <v>155</v>
      </c>
      <c r="V129" s="98">
        <v>108</v>
      </c>
      <c r="W129" s="108">
        <v>1087.5</v>
      </c>
      <c r="X129" s="270">
        <f t="shared" si="26"/>
        <v>117450</v>
      </c>
      <c r="Y129" s="473"/>
      <c r="Z129" s="473"/>
      <c r="AA129" s="473"/>
      <c r="AB129" s="473"/>
      <c r="AC129" s="473"/>
    </row>
    <row r="130" spans="1:29" s="8" customFormat="1">
      <c r="A130" s="149"/>
      <c r="B130" s="301" t="s">
        <v>249</v>
      </c>
      <c r="C130" s="302"/>
      <c r="D130" s="303"/>
      <c r="E130" s="129"/>
      <c r="F130" s="259" t="s">
        <v>250</v>
      </c>
      <c r="G130" s="94">
        <v>0</v>
      </c>
      <c r="H130" s="44">
        <v>0</v>
      </c>
      <c r="I130" s="118">
        <f t="shared" si="23"/>
        <v>0</v>
      </c>
      <c r="J130" s="129"/>
      <c r="K130" s="259" t="s">
        <v>250</v>
      </c>
      <c r="L130" s="124">
        <v>0</v>
      </c>
      <c r="M130" s="251">
        <v>0</v>
      </c>
      <c r="N130" s="118">
        <f t="shared" si="24"/>
        <v>0</v>
      </c>
      <c r="O130" s="129"/>
      <c r="P130" s="259" t="s">
        <v>250</v>
      </c>
      <c r="Q130" s="98">
        <v>0</v>
      </c>
      <c r="R130" s="258">
        <v>0</v>
      </c>
      <c r="S130" s="118">
        <f t="shared" si="25"/>
        <v>0</v>
      </c>
      <c r="T130" s="129"/>
      <c r="U130" s="259" t="s">
        <v>250</v>
      </c>
      <c r="V130" s="98">
        <v>15</v>
      </c>
      <c r="W130" s="108">
        <v>4375</v>
      </c>
      <c r="X130" s="270">
        <f t="shared" si="26"/>
        <v>65625</v>
      </c>
      <c r="Y130" s="473"/>
      <c r="Z130" s="473"/>
      <c r="AA130" s="473"/>
      <c r="AB130" s="473"/>
      <c r="AC130" s="473"/>
    </row>
    <row r="131" spans="1:29" s="8" customFormat="1" ht="15" customHeight="1">
      <c r="A131" s="149">
        <v>27</v>
      </c>
      <c r="B131" s="301" t="s">
        <v>178</v>
      </c>
      <c r="C131" s="302"/>
      <c r="D131" s="303"/>
      <c r="E131" s="129"/>
      <c r="F131" s="93" t="s">
        <v>155</v>
      </c>
      <c r="G131" s="94">
        <f>G124*6</f>
        <v>120</v>
      </c>
      <c r="H131" s="44">
        <v>1000</v>
      </c>
      <c r="I131" s="118">
        <f t="shared" ref="I131:I132" si="28">H131*G131</f>
        <v>120000</v>
      </c>
      <c r="J131" s="129"/>
      <c r="K131" s="93" t="s">
        <v>155</v>
      </c>
      <c r="L131" s="124">
        <v>24</v>
      </c>
      <c r="M131" s="251">
        <v>1092.5</v>
      </c>
      <c r="N131" s="118">
        <f t="shared" si="24"/>
        <v>26220</v>
      </c>
      <c r="O131" s="129"/>
      <c r="P131" s="93" t="s">
        <v>155</v>
      </c>
      <c r="Q131" s="98">
        <v>16</v>
      </c>
      <c r="R131" s="258">
        <v>1500</v>
      </c>
      <c r="S131" s="118">
        <f t="shared" si="25"/>
        <v>24000</v>
      </c>
      <c r="T131" s="129"/>
      <c r="U131" s="93" t="s">
        <v>155</v>
      </c>
      <c r="V131" s="98">
        <v>60</v>
      </c>
      <c r="W131" s="108">
        <v>1087.5</v>
      </c>
      <c r="X131" s="270">
        <f t="shared" si="26"/>
        <v>65250</v>
      </c>
      <c r="Y131" s="473"/>
      <c r="Z131" s="473"/>
      <c r="AA131" s="473"/>
      <c r="AB131" s="473"/>
      <c r="AC131" s="473"/>
    </row>
    <row r="132" spans="1:29" s="8" customFormat="1" ht="15" customHeight="1">
      <c r="A132" s="149"/>
      <c r="B132" s="301" t="s">
        <v>249</v>
      </c>
      <c r="C132" s="302"/>
      <c r="D132" s="303"/>
      <c r="E132" s="129"/>
      <c r="F132" s="259" t="s">
        <v>250</v>
      </c>
      <c r="G132" s="94">
        <v>0</v>
      </c>
      <c r="H132" s="44">
        <v>0</v>
      </c>
      <c r="I132" s="118">
        <f t="shared" si="28"/>
        <v>0</v>
      </c>
      <c r="J132" s="129"/>
      <c r="K132" s="259" t="s">
        <v>250</v>
      </c>
      <c r="L132" s="124">
        <v>0</v>
      </c>
      <c r="M132" s="251">
        <v>0</v>
      </c>
      <c r="N132" s="118">
        <f t="shared" si="24"/>
        <v>0</v>
      </c>
      <c r="O132" s="129"/>
      <c r="P132" s="259" t="s">
        <v>250</v>
      </c>
      <c r="Q132" s="98">
        <v>0</v>
      </c>
      <c r="R132" s="258">
        <v>0</v>
      </c>
      <c r="S132" s="118">
        <f t="shared" si="25"/>
        <v>0</v>
      </c>
      <c r="T132" s="129"/>
      <c r="U132" s="259" t="s">
        <v>250</v>
      </c>
      <c r="V132" s="98">
        <v>10</v>
      </c>
      <c r="W132" s="108">
        <v>4375</v>
      </c>
      <c r="X132" s="270">
        <f t="shared" si="26"/>
        <v>43750</v>
      </c>
      <c r="Y132" s="473"/>
      <c r="Z132" s="473"/>
      <c r="AA132" s="473"/>
      <c r="AB132" s="473"/>
      <c r="AC132" s="473"/>
    </row>
    <row r="133" spans="1:29" s="8" customFormat="1" ht="15" customHeight="1">
      <c r="A133" s="149">
        <v>28</v>
      </c>
      <c r="B133" s="301" t="s">
        <v>144</v>
      </c>
      <c r="C133" s="302"/>
      <c r="D133" s="303"/>
      <c r="E133" s="129"/>
      <c r="F133" s="93" t="s">
        <v>45</v>
      </c>
      <c r="G133" s="94">
        <v>20</v>
      </c>
      <c r="H133" s="44">
        <v>500</v>
      </c>
      <c r="I133" s="118">
        <f t="shared" si="23"/>
        <v>10000</v>
      </c>
      <c r="J133" s="129"/>
      <c r="K133" s="93" t="s">
        <v>45</v>
      </c>
      <c r="L133" s="124">
        <v>36</v>
      </c>
      <c r="M133" s="251">
        <v>1150</v>
      </c>
      <c r="N133" s="118">
        <f t="shared" si="24"/>
        <v>41400</v>
      </c>
      <c r="O133" s="129"/>
      <c r="P133" s="93" t="s">
        <v>45</v>
      </c>
      <c r="Q133" s="98">
        <v>10</v>
      </c>
      <c r="R133" s="258">
        <v>408.45000000000005</v>
      </c>
      <c r="S133" s="118">
        <f t="shared" si="25"/>
        <v>4084.5000000000005</v>
      </c>
      <c r="T133" s="129"/>
      <c r="U133" s="93" t="s">
        <v>45</v>
      </c>
      <c r="V133" s="98">
        <v>32</v>
      </c>
      <c r="W133" s="108">
        <v>712.5</v>
      </c>
      <c r="X133" s="270">
        <f t="shared" si="26"/>
        <v>22800</v>
      </c>
      <c r="Y133" s="473"/>
      <c r="Z133" s="473"/>
      <c r="AA133" s="473"/>
      <c r="AB133" s="473"/>
      <c r="AC133" s="473"/>
    </row>
    <row r="134" spans="1:29" s="8" customFormat="1" ht="15" customHeight="1">
      <c r="A134" s="149">
        <v>29</v>
      </c>
      <c r="B134" s="301" t="s">
        <v>143</v>
      </c>
      <c r="C134" s="302"/>
      <c r="D134" s="303"/>
      <c r="E134" s="129"/>
      <c r="F134" s="93" t="s">
        <v>45</v>
      </c>
      <c r="G134" s="94">
        <v>10</v>
      </c>
      <c r="H134" s="44">
        <v>400</v>
      </c>
      <c r="I134" s="118">
        <f t="shared" si="23"/>
        <v>4000</v>
      </c>
      <c r="J134" s="129"/>
      <c r="K134" s="93" t="s">
        <v>45</v>
      </c>
      <c r="L134" s="124">
        <v>6</v>
      </c>
      <c r="M134" s="251">
        <v>977.49999999999989</v>
      </c>
      <c r="N134" s="118">
        <f t="shared" si="24"/>
        <v>5864.9999999999991</v>
      </c>
      <c r="O134" s="129"/>
      <c r="P134" s="93" t="s">
        <v>45</v>
      </c>
      <c r="Q134" s="98">
        <v>10</v>
      </c>
      <c r="R134" s="258">
        <v>389.55</v>
      </c>
      <c r="S134" s="118">
        <f t="shared" si="25"/>
        <v>3895.5</v>
      </c>
      <c r="T134" s="129"/>
      <c r="U134" s="93" t="s">
        <v>45</v>
      </c>
      <c r="V134" s="98">
        <v>22</v>
      </c>
      <c r="W134" s="108">
        <v>712.5</v>
      </c>
      <c r="X134" s="270">
        <f t="shared" si="26"/>
        <v>15675</v>
      </c>
      <c r="Y134" s="473"/>
      <c r="Z134" s="473"/>
      <c r="AA134" s="473"/>
      <c r="AB134" s="473"/>
      <c r="AC134" s="473"/>
    </row>
    <row r="135" spans="1:29" s="8" customFormat="1" ht="15" customHeight="1">
      <c r="A135" s="149">
        <v>30</v>
      </c>
      <c r="B135" s="301" t="s">
        <v>145</v>
      </c>
      <c r="C135" s="302"/>
      <c r="D135" s="303"/>
      <c r="E135" s="129"/>
      <c r="F135" s="93" t="s">
        <v>45</v>
      </c>
      <c r="G135" s="94">
        <v>10</v>
      </c>
      <c r="H135" s="44">
        <v>500</v>
      </c>
      <c r="I135" s="118">
        <f t="shared" si="23"/>
        <v>5000</v>
      </c>
      <c r="J135" s="129"/>
      <c r="K135" s="93" t="s">
        <v>45</v>
      </c>
      <c r="L135" s="124">
        <v>16</v>
      </c>
      <c r="M135" s="251">
        <v>1380</v>
      </c>
      <c r="N135" s="118">
        <f t="shared" si="24"/>
        <v>22080</v>
      </c>
      <c r="O135" s="129"/>
      <c r="P135" s="93" t="s">
        <v>45</v>
      </c>
      <c r="Q135" s="98">
        <v>5</v>
      </c>
      <c r="R135" s="258">
        <v>630</v>
      </c>
      <c r="S135" s="118">
        <f t="shared" si="25"/>
        <v>3150</v>
      </c>
      <c r="T135" s="129"/>
      <c r="U135" s="93" t="s">
        <v>45</v>
      </c>
      <c r="V135" s="98">
        <v>16</v>
      </c>
      <c r="W135" s="108">
        <v>837.5</v>
      </c>
      <c r="X135" s="270">
        <f t="shared" si="26"/>
        <v>13400</v>
      </c>
      <c r="Y135" s="473"/>
      <c r="Z135" s="473"/>
      <c r="AA135" s="473"/>
      <c r="AB135" s="473"/>
      <c r="AC135" s="473"/>
    </row>
    <row r="136" spans="1:29" s="8" customFormat="1" ht="15" customHeight="1">
      <c r="A136" s="149">
        <v>31</v>
      </c>
      <c r="B136" s="301" t="s">
        <v>146</v>
      </c>
      <c r="C136" s="302"/>
      <c r="D136" s="303"/>
      <c r="E136" s="129"/>
      <c r="F136" s="93" t="s">
        <v>45</v>
      </c>
      <c r="G136" s="94">
        <v>5</v>
      </c>
      <c r="H136" s="44">
        <v>400</v>
      </c>
      <c r="I136" s="118">
        <f t="shared" si="23"/>
        <v>2000</v>
      </c>
      <c r="J136" s="129"/>
      <c r="K136" s="93" t="s">
        <v>45</v>
      </c>
      <c r="L136" s="124">
        <v>4</v>
      </c>
      <c r="M136" s="251">
        <v>1150</v>
      </c>
      <c r="N136" s="118">
        <f t="shared" si="24"/>
        <v>4600</v>
      </c>
      <c r="O136" s="129"/>
      <c r="P136" s="93" t="s">
        <v>45</v>
      </c>
      <c r="Q136" s="98">
        <v>5</v>
      </c>
      <c r="R136" s="258">
        <v>609</v>
      </c>
      <c r="S136" s="118">
        <f t="shared" si="25"/>
        <v>3045</v>
      </c>
      <c r="T136" s="129"/>
      <c r="U136" s="93" t="s">
        <v>45</v>
      </c>
      <c r="V136" s="98">
        <v>12</v>
      </c>
      <c r="W136" s="108">
        <v>837.5</v>
      </c>
      <c r="X136" s="270">
        <f t="shared" si="26"/>
        <v>10050</v>
      </c>
      <c r="Y136" s="473"/>
      <c r="Z136" s="473"/>
      <c r="AA136" s="473"/>
      <c r="AB136" s="473"/>
      <c r="AC136" s="473"/>
    </row>
    <row r="137" spans="1:29" s="8" customFormat="1" ht="15" customHeight="1">
      <c r="A137" s="149">
        <v>32</v>
      </c>
      <c r="B137" s="301" t="s">
        <v>150</v>
      </c>
      <c r="C137" s="302"/>
      <c r="D137" s="303"/>
      <c r="E137" s="129"/>
      <c r="F137" s="93" t="s">
        <v>77</v>
      </c>
      <c r="G137" s="94">
        <v>3</v>
      </c>
      <c r="H137" s="44">
        <v>3500</v>
      </c>
      <c r="I137" s="118">
        <f t="shared" si="23"/>
        <v>10500</v>
      </c>
      <c r="J137" s="129"/>
      <c r="K137" s="93" t="s">
        <v>77</v>
      </c>
      <c r="L137" s="124">
        <v>5</v>
      </c>
      <c r="M137" s="251">
        <v>1494.9999999999998</v>
      </c>
      <c r="N137" s="118">
        <f t="shared" si="24"/>
        <v>7474.9999999999991</v>
      </c>
      <c r="O137" s="129"/>
      <c r="P137" s="93" t="s">
        <v>77</v>
      </c>
      <c r="Q137" s="98">
        <v>2</v>
      </c>
      <c r="R137" s="258">
        <v>1417.5</v>
      </c>
      <c r="S137" s="118">
        <f t="shared" si="25"/>
        <v>2835</v>
      </c>
      <c r="T137" s="129"/>
      <c r="U137" s="93" t="s">
        <v>77</v>
      </c>
      <c r="V137" s="98">
        <v>3</v>
      </c>
      <c r="W137" s="108">
        <v>5000</v>
      </c>
      <c r="X137" s="270">
        <f t="shared" si="26"/>
        <v>15000</v>
      </c>
      <c r="Y137" s="473"/>
      <c r="Z137" s="473"/>
      <c r="AA137" s="473"/>
      <c r="AB137" s="473"/>
      <c r="AC137" s="473"/>
    </row>
    <row r="138" spans="1:29" s="8" customFormat="1" ht="15" customHeight="1">
      <c r="A138" s="149">
        <v>33</v>
      </c>
      <c r="B138" s="301" t="s">
        <v>148</v>
      </c>
      <c r="C138" s="302"/>
      <c r="D138" s="303"/>
      <c r="E138" s="129"/>
      <c r="F138" s="93" t="s">
        <v>77</v>
      </c>
      <c r="G138" s="94">
        <v>2</v>
      </c>
      <c r="H138" s="44">
        <v>7500</v>
      </c>
      <c r="I138" s="118">
        <f t="shared" si="23"/>
        <v>15000</v>
      </c>
      <c r="J138" s="129"/>
      <c r="K138" s="93" t="s">
        <v>77</v>
      </c>
      <c r="L138" s="124">
        <v>2</v>
      </c>
      <c r="M138" s="251">
        <v>3219.9999999999995</v>
      </c>
      <c r="N138" s="118">
        <f t="shared" si="24"/>
        <v>6439.9999999999991</v>
      </c>
      <c r="O138" s="129"/>
      <c r="P138" s="93" t="s">
        <v>77</v>
      </c>
      <c r="Q138" s="98">
        <v>2</v>
      </c>
      <c r="R138" s="258">
        <v>4725</v>
      </c>
      <c r="S138" s="118">
        <f t="shared" si="25"/>
        <v>9450</v>
      </c>
      <c r="T138" s="129"/>
      <c r="U138" s="93" t="s">
        <v>77</v>
      </c>
      <c r="V138" s="98">
        <v>3</v>
      </c>
      <c r="W138" s="108">
        <v>11250</v>
      </c>
      <c r="X138" s="270">
        <f t="shared" si="26"/>
        <v>33750</v>
      </c>
      <c r="Y138" s="473"/>
      <c r="Z138" s="473"/>
      <c r="AA138" s="473"/>
      <c r="AB138" s="473"/>
      <c r="AC138" s="473"/>
    </row>
    <row r="139" spans="1:29" s="8" customFormat="1" ht="15" customHeight="1">
      <c r="A139" s="149">
        <v>34</v>
      </c>
      <c r="B139" s="301" t="s">
        <v>149</v>
      </c>
      <c r="C139" s="302"/>
      <c r="D139" s="303"/>
      <c r="E139" s="129"/>
      <c r="F139" s="93" t="s">
        <v>12</v>
      </c>
      <c r="G139" s="94">
        <v>1</v>
      </c>
      <c r="H139" s="44">
        <v>10000</v>
      </c>
      <c r="I139" s="118">
        <f t="shared" si="23"/>
        <v>10000</v>
      </c>
      <c r="J139" s="129"/>
      <c r="K139" s="93" t="s">
        <v>12</v>
      </c>
      <c r="L139" s="124">
        <v>1</v>
      </c>
      <c r="M139" s="118">
        <v>10350</v>
      </c>
      <c r="N139" s="118">
        <f t="shared" si="24"/>
        <v>10350</v>
      </c>
      <c r="O139" s="129"/>
      <c r="P139" s="93" t="s">
        <v>12</v>
      </c>
      <c r="Q139" s="98">
        <v>1</v>
      </c>
      <c r="R139" s="258">
        <v>6550</v>
      </c>
      <c r="S139" s="118">
        <f t="shared" si="25"/>
        <v>6550</v>
      </c>
      <c r="T139" s="129"/>
      <c r="U139" s="93" t="s">
        <v>45</v>
      </c>
      <c r="V139" s="98">
        <v>120</v>
      </c>
      <c r="W139" s="108">
        <v>37.5</v>
      </c>
      <c r="X139" s="270">
        <f t="shared" si="26"/>
        <v>4500</v>
      </c>
      <c r="Y139" s="473"/>
      <c r="Z139" s="473"/>
      <c r="AA139" s="473"/>
      <c r="AB139" s="473"/>
      <c r="AC139" s="473"/>
    </row>
    <row r="140" spans="1:29" s="8" customFormat="1" ht="15" customHeight="1">
      <c r="A140" s="149">
        <v>35</v>
      </c>
      <c r="B140" s="301" t="s">
        <v>160</v>
      </c>
      <c r="C140" s="302"/>
      <c r="D140" s="303"/>
      <c r="E140" s="129"/>
      <c r="F140" s="93" t="s">
        <v>77</v>
      </c>
      <c r="G140" s="94">
        <v>3</v>
      </c>
      <c r="H140" s="44">
        <v>7500</v>
      </c>
      <c r="I140" s="118">
        <f t="shared" si="23"/>
        <v>22500</v>
      </c>
      <c r="J140" s="129"/>
      <c r="K140" s="93" t="s">
        <v>77</v>
      </c>
      <c r="L140" s="124">
        <v>20</v>
      </c>
      <c r="M140" s="251">
        <v>4600</v>
      </c>
      <c r="N140" s="118">
        <f t="shared" si="24"/>
        <v>92000</v>
      </c>
      <c r="O140" s="129"/>
      <c r="P140" s="93" t="s">
        <v>77</v>
      </c>
      <c r="Q140" s="98">
        <v>3</v>
      </c>
      <c r="R140" s="258">
        <v>5040</v>
      </c>
      <c r="S140" s="118">
        <f t="shared" si="25"/>
        <v>15120</v>
      </c>
      <c r="T140" s="129"/>
      <c r="U140" s="93" t="s">
        <v>77</v>
      </c>
      <c r="V140" s="98">
        <v>4</v>
      </c>
      <c r="W140" s="108">
        <v>7812.5</v>
      </c>
      <c r="X140" s="270">
        <f t="shared" si="26"/>
        <v>31250</v>
      </c>
      <c r="Y140" s="473"/>
      <c r="Z140" s="473"/>
      <c r="AA140" s="473"/>
      <c r="AB140" s="473"/>
      <c r="AC140" s="473"/>
    </row>
    <row r="141" spans="1:29" s="8" customFormat="1" ht="15" customHeight="1">
      <c r="A141" s="149">
        <v>36</v>
      </c>
      <c r="B141" s="301" t="s">
        <v>147</v>
      </c>
      <c r="C141" s="302"/>
      <c r="D141" s="303"/>
      <c r="E141" s="129"/>
      <c r="F141" s="93" t="s">
        <v>45</v>
      </c>
      <c r="G141" s="94">
        <v>10</v>
      </c>
      <c r="H141" s="44">
        <v>500</v>
      </c>
      <c r="I141" s="118">
        <f t="shared" si="23"/>
        <v>5000</v>
      </c>
      <c r="J141" s="129"/>
      <c r="K141" s="93" t="s">
        <v>45</v>
      </c>
      <c r="L141" s="124">
        <v>160</v>
      </c>
      <c r="M141" s="251">
        <v>517.5</v>
      </c>
      <c r="N141" s="118">
        <f t="shared" si="24"/>
        <v>82800</v>
      </c>
      <c r="O141" s="129"/>
      <c r="P141" s="93" t="s">
        <v>45</v>
      </c>
      <c r="Q141" s="98">
        <v>20</v>
      </c>
      <c r="R141" s="258">
        <v>682.5</v>
      </c>
      <c r="S141" s="118">
        <f t="shared" si="25"/>
        <v>13650</v>
      </c>
      <c r="T141" s="129"/>
      <c r="U141" s="93" t="s">
        <v>45</v>
      </c>
      <c r="V141" s="98">
        <v>36</v>
      </c>
      <c r="W141" s="108">
        <v>437.5</v>
      </c>
      <c r="X141" s="270">
        <f t="shared" si="26"/>
        <v>15750</v>
      </c>
      <c r="Y141" s="473"/>
      <c r="Z141" s="473"/>
      <c r="AA141" s="473"/>
      <c r="AB141" s="473"/>
      <c r="AC141" s="473"/>
    </row>
    <row r="142" spans="1:29" s="8" customFormat="1" ht="15" customHeight="1">
      <c r="A142" s="149">
        <v>37</v>
      </c>
      <c r="B142" s="301" t="s">
        <v>175</v>
      </c>
      <c r="C142" s="302"/>
      <c r="D142" s="303"/>
      <c r="E142" s="129"/>
      <c r="F142" s="93" t="s">
        <v>12</v>
      </c>
      <c r="G142" s="94">
        <v>1</v>
      </c>
      <c r="H142" s="44">
        <v>2000</v>
      </c>
      <c r="I142" s="118">
        <f t="shared" si="23"/>
        <v>2000</v>
      </c>
      <c r="J142" s="129"/>
      <c r="K142" s="93" t="s">
        <v>12</v>
      </c>
      <c r="L142" s="94">
        <v>1</v>
      </c>
      <c r="M142" s="118">
        <v>51749.999999999993</v>
      </c>
      <c r="N142" s="118">
        <f t="shared" si="24"/>
        <v>51749.999999999993</v>
      </c>
      <c r="O142" s="129"/>
      <c r="P142" s="93" t="s">
        <v>12</v>
      </c>
      <c r="Q142" s="98">
        <v>1</v>
      </c>
      <c r="R142" s="258">
        <v>45214.847999999998</v>
      </c>
      <c r="S142" s="118">
        <f t="shared" si="25"/>
        <v>45214.847999999998</v>
      </c>
      <c r="T142" s="129"/>
      <c r="U142" s="93" t="s">
        <v>12</v>
      </c>
      <c r="V142" s="98">
        <v>80</v>
      </c>
      <c r="W142" s="108">
        <v>237.5</v>
      </c>
      <c r="X142" s="270">
        <f t="shared" si="26"/>
        <v>19000</v>
      </c>
      <c r="Y142" s="473"/>
      <c r="Z142" s="473"/>
      <c r="AA142" s="473"/>
      <c r="AB142" s="473"/>
      <c r="AC142" s="473"/>
    </row>
    <row r="143" spans="1:29" s="8" customFormat="1" ht="15" customHeight="1">
      <c r="A143" s="149">
        <v>38</v>
      </c>
      <c r="B143" s="301" t="s">
        <v>185</v>
      </c>
      <c r="C143" s="302"/>
      <c r="D143" s="303"/>
      <c r="E143" s="129"/>
      <c r="F143" s="93" t="s">
        <v>12</v>
      </c>
      <c r="G143" s="94">
        <v>1</v>
      </c>
      <c r="H143" s="44">
        <v>2000</v>
      </c>
      <c r="I143" s="118">
        <f t="shared" si="23"/>
        <v>2000</v>
      </c>
      <c r="J143" s="129"/>
      <c r="K143" s="93" t="s">
        <v>12</v>
      </c>
      <c r="L143" s="94">
        <v>1</v>
      </c>
      <c r="M143" s="118">
        <v>9200</v>
      </c>
      <c r="N143" s="118">
        <f t="shared" si="24"/>
        <v>9200</v>
      </c>
      <c r="O143" s="129"/>
      <c r="P143" s="93" t="s">
        <v>12</v>
      </c>
      <c r="Q143" s="98">
        <v>1</v>
      </c>
      <c r="R143" s="258">
        <v>18486.72</v>
      </c>
      <c r="S143" s="118">
        <f t="shared" si="25"/>
        <v>18486.72</v>
      </c>
      <c r="T143" s="129"/>
      <c r="U143" s="93" t="s">
        <v>12</v>
      </c>
      <c r="V143" s="98">
        <v>1</v>
      </c>
      <c r="W143" s="108">
        <v>10700</v>
      </c>
      <c r="X143" s="270">
        <f t="shared" si="26"/>
        <v>10700</v>
      </c>
      <c r="Y143" s="473"/>
      <c r="Z143" s="473"/>
      <c r="AA143" s="473"/>
      <c r="AB143" s="473"/>
      <c r="AC143" s="473"/>
    </row>
    <row r="144" spans="1:29" s="8" customFormat="1" ht="15" customHeight="1">
      <c r="A144" s="150"/>
      <c r="B144" s="399" t="s">
        <v>50</v>
      </c>
      <c r="C144" s="400"/>
      <c r="D144" s="401"/>
      <c r="E144" s="129"/>
      <c r="F144" s="93"/>
      <c r="G144" s="94"/>
      <c r="H144" s="123"/>
      <c r="I144" s="119">
        <f>SUM(I120:I143)</f>
        <v>934000</v>
      </c>
      <c r="J144" s="129"/>
      <c r="K144" s="93"/>
      <c r="L144" s="94"/>
      <c r="M144" s="123"/>
      <c r="N144" s="119">
        <f>SUM(N120:N143)</f>
        <v>1190480</v>
      </c>
      <c r="O144" s="129"/>
      <c r="P144" s="93"/>
      <c r="Q144" s="94"/>
      <c r="R144" s="123"/>
      <c r="S144" s="119">
        <f>SUM(S120:S143)</f>
        <v>639506.56799999997</v>
      </c>
      <c r="T144" s="129"/>
      <c r="U144" s="93"/>
      <c r="V144" s="94"/>
      <c r="W144" s="123"/>
      <c r="X144" s="271">
        <f>SUM(X120:X143)</f>
        <v>1467950</v>
      </c>
      <c r="Y144" s="473"/>
      <c r="Z144" s="473"/>
      <c r="AA144" s="473"/>
      <c r="AB144" s="473"/>
      <c r="AC144" s="473"/>
    </row>
    <row r="145" spans="1:29" s="8" customFormat="1" ht="15" customHeight="1">
      <c r="A145" s="150"/>
      <c r="B145" s="142"/>
      <c r="C145" s="143"/>
      <c r="D145" s="144"/>
      <c r="E145" s="129"/>
      <c r="F145" s="93"/>
      <c r="G145" s="94"/>
      <c r="H145" s="123"/>
      <c r="I145" s="118"/>
      <c r="J145" s="129"/>
      <c r="K145" s="93"/>
      <c r="L145" s="94"/>
      <c r="M145" s="123"/>
      <c r="N145" s="118"/>
      <c r="O145" s="129"/>
      <c r="P145" s="93"/>
      <c r="Q145" s="94"/>
      <c r="R145" s="123"/>
      <c r="S145" s="118"/>
      <c r="T145" s="129"/>
      <c r="U145" s="93"/>
      <c r="V145" s="94"/>
      <c r="W145" s="123"/>
      <c r="X145" s="270"/>
      <c r="Y145" s="473"/>
      <c r="Z145" s="473"/>
      <c r="AA145" s="473"/>
      <c r="AB145" s="473"/>
      <c r="AC145" s="473"/>
    </row>
    <row r="146" spans="1:29" s="8" customFormat="1" ht="15" customHeight="1">
      <c r="A146" s="152" t="s">
        <v>68</v>
      </c>
      <c r="B146" s="374" t="s">
        <v>102</v>
      </c>
      <c r="C146" s="294"/>
      <c r="D146" s="295"/>
      <c r="E146" s="130"/>
      <c r="F146" s="95"/>
      <c r="G146" s="96"/>
      <c r="H146" s="112"/>
      <c r="I146" s="109"/>
      <c r="J146" s="130"/>
      <c r="K146" s="95"/>
      <c r="L146" s="96"/>
      <c r="M146" s="112"/>
      <c r="N146" s="109"/>
      <c r="O146" s="130"/>
      <c r="P146" s="95"/>
      <c r="Q146" s="96"/>
      <c r="R146" s="112"/>
      <c r="S146" s="109"/>
      <c r="T146" s="130"/>
      <c r="U146" s="95"/>
      <c r="V146" s="96"/>
      <c r="W146" s="112"/>
      <c r="X146" s="262"/>
      <c r="Y146" s="473"/>
      <c r="Z146" s="473"/>
      <c r="AA146" s="473"/>
      <c r="AB146" s="473"/>
      <c r="AC146" s="473"/>
    </row>
    <row r="147" spans="1:29" s="8" customFormat="1" ht="15" customHeight="1">
      <c r="A147" s="149">
        <v>1</v>
      </c>
      <c r="B147" s="307" t="s">
        <v>51</v>
      </c>
      <c r="C147" s="294"/>
      <c r="D147" s="295"/>
      <c r="E147" s="131"/>
      <c r="F147" s="97" t="s">
        <v>45</v>
      </c>
      <c r="G147" s="98">
        <v>20</v>
      </c>
      <c r="H147" s="113">
        <v>280</v>
      </c>
      <c r="I147" s="109">
        <f t="shared" ref="I147:I154" si="29">G147*H147</f>
        <v>5600</v>
      </c>
      <c r="J147" s="131"/>
      <c r="K147" s="97" t="s">
        <v>45</v>
      </c>
      <c r="L147" s="188">
        <v>50</v>
      </c>
      <c r="M147" s="113">
        <v>143.75</v>
      </c>
      <c r="N147" s="109">
        <f t="shared" ref="N147:N163" si="30">L147*M147</f>
        <v>7187.5</v>
      </c>
      <c r="O147" s="131"/>
      <c r="P147" s="97" t="s">
        <v>45</v>
      </c>
      <c r="Q147" s="188">
        <v>50</v>
      </c>
      <c r="R147" s="260">
        <v>164</v>
      </c>
      <c r="S147" s="109">
        <f t="shared" ref="S147:S163" si="31">Q147*R147</f>
        <v>8200</v>
      </c>
      <c r="T147" s="131"/>
      <c r="U147" s="97" t="s">
        <v>45</v>
      </c>
      <c r="V147" s="98">
        <v>150</v>
      </c>
      <c r="W147" s="113">
        <v>168.75</v>
      </c>
      <c r="X147" s="262">
        <f t="shared" ref="X147:X163" si="32">V147*W147</f>
        <v>25312.5</v>
      </c>
      <c r="Y147" s="473"/>
      <c r="Z147" s="473"/>
      <c r="AA147" s="473"/>
      <c r="AB147" s="473"/>
      <c r="AC147" s="473"/>
    </row>
    <row r="148" spans="1:29" s="8" customFormat="1" ht="15" customHeight="1">
      <c r="A148" s="149">
        <v>2</v>
      </c>
      <c r="B148" s="307" t="s">
        <v>52</v>
      </c>
      <c r="C148" s="294"/>
      <c r="D148" s="295"/>
      <c r="E148" s="131"/>
      <c r="F148" s="97" t="s">
        <v>45</v>
      </c>
      <c r="G148" s="98">
        <v>500</v>
      </c>
      <c r="H148" s="113">
        <v>150</v>
      </c>
      <c r="I148" s="109">
        <f t="shared" si="29"/>
        <v>75000</v>
      </c>
      <c r="J148" s="131"/>
      <c r="K148" s="97" t="s">
        <v>45</v>
      </c>
      <c r="L148" s="188">
        <v>200</v>
      </c>
      <c r="M148" s="113">
        <v>46</v>
      </c>
      <c r="N148" s="109">
        <f t="shared" si="30"/>
        <v>9200</v>
      </c>
      <c r="O148" s="131"/>
      <c r="P148" s="97" t="s">
        <v>45</v>
      </c>
      <c r="Q148" s="188">
        <v>200</v>
      </c>
      <c r="R148" s="260">
        <v>111</v>
      </c>
      <c r="S148" s="109">
        <f t="shared" si="31"/>
        <v>22200</v>
      </c>
      <c r="T148" s="131"/>
      <c r="U148" s="97" t="s">
        <v>45</v>
      </c>
      <c r="V148" s="98">
        <v>800</v>
      </c>
      <c r="W148" s="113">
        <v>118.75</v>
      </c>
      <c r="X148" s="262">
        <f t="shared" si="32"/>
        <v>95000</v>
      </c>
      <c r="Y148" s="473"/>
      <c r="Z148" s="473"/>
      <c r="AA148" s="473"/>
      <c r="AB148" s="473"/>
      <c r="AC148" s="473"/>
    </row>
    <row r="149" spans="1:29" s="8" customFormat="1" ht="15" customHeight="1">
      <c r="A149" s="149">
        <v>3</v>
      </c>
      <c r="B149" s="307" t="s">
        <v>53</v>
      </c>
      <c r="C149" s="294"/>
      <c r="D149" s="295"/>
      <c r="E149" s="131"/>
      <c r="F149" s="97" t="s">
        <v>45</v>
      </c>
      <c r="G149" s="98">
        <v>20</v>
      </c>
      <c r="H149" s="113">
        <v>150</v>
      </c>
      <c r="I149" s="109">
        <f t="shared" si="29"/>
        <v>3000</v>
      </c>
      <c r="J149" s="131"/>
      <c r="K149" s="97" t="s">
        <v>45</v>
      </c>
      <c r="L149" s="188">
        <v>25</v>
      </c>
      <c r="M149" s="113">
        <v>46</v>
      </c>
      <c r="N149" s="109">
        <f t="shared" si="30"/>
        <v>1150</v>
      </c>
      <c r="O149" s="131"/>
      <c r="P149" s="97" t="s">
        <v>45</v>
      </c>
      <c r="Q149" s="188">
        <v>50</v>
      </c>
      <c r="R149" s="260">
        <v>117</v>
      </c>
      <c r="S149" s="109">
        <f t="shared" si="31"/>
        <v>5850</v>
      </c>
      <c r="T149" s="131"/>
      <c r="U149" s="97" t="s">
        <v>45</v>
      </c>
      <c r="V149" s="98">
        <v>30</v>
      </c>
      <c r="W149" s="113">
        <v>118.75</v>
      </c>
      <c r="X149" s="262">
        <f t="shared" si="32"/>
        <v>3562.5</v>
      </c>
      <c r="Y149" s="473"/>
      <c r="Z149" s="473"/>
      <c r="AA149" s="473"/>
      <c r="AB149" s="473"/>
      <c r="AC149" s="473"/>
    </row>
    <row r="150" spans="1:29" s="8" customFormat="1" ht="15" customHeight="1">
      <c r="A150" s="149">
        <v>4</v>
      </c>
      <c r="B150" s="307" t="s">
        <v>80</v>
      </c>
      <c r="C150" s="294"/>
      <c r="D150" s="295"/>
      <c r="E150" s="131"/>
      <c r="F150" s="97" t="s">
        <v>45</v>
      </c>
      <c r="G150" s="98">
        <v>60</v>
      </c>
      <c r="H150" s="113">
        <v>180</v>
      </c>
      <c r="I150" s="109">
        <f t="shared" si="29"/>
        <v>10800</v>
      </c>
      <c r="J150" s="131"/>
      <c r="K150" s="97" t="s">
        <v>45</v>
      </c>
      <c r="L150" s="188">
        <v>20</v>
      </c>
      <c r="M150" s="113">
        <v>114.99999999999999</v>
      </c>
      <c r="N150" s="109">
        <f t="shared" si="30"/>
        <v>2299.9999999999995</v>
      </c>
      <c r="O150" s="131"/>
      <c r="P150" s="97" t="s">
        <v>45</v>
      </c>
      <c r="Q150" s="188">
        <v>10</v>
      </c>
      <c r="R150" s="260">
        <v>122</v>
      </c>
      <c r="S150" s="109">
        <f t="shared" si="31"/>
        <v>1220</v>
      </c>
      <c r="T150" s="131"/>
      <c r="U150" s="97" t="s">
        <v>45</v>
      </c>
      <c r="V150" s="98">
        <v>20</v>
      </c>
      <c r="W150" s="113">
        <v>187.5</v>
      </c>
      <c r="X150" s="262">
        <f t="shared" si="32"/>
        <v>3750</v>
      </c>
      <c r="Y150" s="473"/>
      <c r="Z150" s="473"/>
      <c r="AA150" s="473"/>
      <c r="AB150" s="473"/>
      <c r="AC150" s="473"/>
    </row>
    <row r="151" spans="1:29" s="8" customFormat="1" ht="15" customHeight="1">
      <c r="A151" s="149">
        <v>5</v>
      </c>
      <c r="B151" s="307" t="s">
        <v>251</v>
      </c>
      <c r="C151" s="294"/>
      <c r="D151" s="295"/>
      <c r="E151" s="131"/>
      <c r="F151" s="99" t="s">
        <v>44</v>
      </c>
      <c r="G151" s="100">
        <v>60</v>
      </c>
      <c r="H151" s="108">
        <v>2687.5</v>
      </c>
      <c r="I151" s="109">
        <f t="shared" si="29"/>
        <v>161250</v>
      </c>
      <c r="J151" s="131"/>
      <c r="K151" s="99" t="s">
        <v>44</v>
      </c>
      <c r="L151" s="188">
        <v>15</v>
      </c>
      <c r="M151" s="113">
        <v>2472.5</v>
      </c>
      <c r="N151" s="109">
        <f t="shared" si="30"/>
        <v>37087.5</v>
      </c>
      <c r="O151" s="131"/>
      <c r="P151" s="99" t="s">
        <v>44</v>
      </c>
      <c r="Q151" s="188">
        <v>20</v>
      </c>
      <c r="R151" s="256">
        <v>890</v>
      </c>
      <c r="S151" s="109">
        <f t="shared" si="31"/>
        <v>17800</v>
      </c>
      <c r="T151" s="131"/>
      <c r="U151" s="99" t="s">
        <v>44</v>
      </c>
      <c r="V151" s="131">
        <v>30</v>
      </c>
      <c r="W151" s="108">
        <v>5500</v>
      </c>
      <c r="X151" s="262">
        <f t="shared" si="32"/>
        <v>165000</v>
      </c>
      <c r="Y151" s="473"/>
      <c r="Z151" s="473"/>
      <c r="AA151" s="473"/>
      <c r="AB151" s="473"/>
      <c r="AC151" s="473"/>
    </row>
    <row r="152" spans="1:29" s="8" customFormat="1" ht="15" customHeight="1">
      <c r="A152" s="149"/>
      <c r="B152" s="307" t="s">
        <v>252</v>
      </c>
      <c r="C152" s="294"/>
      <c r="D152" s="295"/>
      <c r="E152" s="131"/>
      <c r="F152" s="99" t="s">
        <v>44</v>
      </c>
      <c r="G152" s="98">
        <v>0</v>
      </c>
      <c r="H152" s="113">
        <v>0</v>
      </c>
      <c r="I152" s="109">
        <f t="shared" si="29"/>
        <v>0</v>
      </c>
      <c r="J152" s="131"/>
      <c r="K152" s="99" t="s">
        <v>44</v>
      </c>
      <c r="L152" s="188">
        <v>0</v>
      </c>
      <c r="M152" s="113">
        <v>0</v>
      </c>
      <c r="N152" s="109">
        <f t="shared" si="30"/>
        <v>0</v>
      </c>
      <c r="O152" s="131"/>
      <c r="P152" s="99" t="s">
        <v>44</v>
      </c>
      <c r="Q152" s="188">
        <v>0</v>
      </c>
      <c r="R152" s="260">
        <v>0</v>
      </c>
      <c r="S152" s="109">
        <f t="shared" si="31"/>
        <v>0</v>
      </c>
      <c r="T152" s="131"/>
      <c r="U152" s="99" t="s">
        <v>44</v>
      </c>
      <c r="V152" s="131">
        <v>20</v>
      </c>
      <c r="W152" s="108">
        <v>5500</v>
      </c>
      <c r="X152" s="262">
        <f t="shared" si="32"/>
        <v>110000</v>
      </c>
      <c r="Y152" s="473"/>
      <c r="Z152" s="473"/>
      <c r="AA152" s="473"/>
      <c r="AB152" s="473"/>
      <c r="AC152" s="473"/>
    </row>
    <row r="153" spans="1:29" s="8" customFormat="1" ht="15" customHeight="1">
      <c r="A153" s="149"/>
      <c r="B153" s="307" t="s">
        <v>253</v>
      </c>
      <c r="C153" s="294"/>
      <c r="D153" s="295"/>
      <c r="E153" s="131"/>
      <c r="F153" s="99" t="s">
        <v>44</v>
      </c>
      <c r="G153" s="98">
        <v>0</v>
      </c>
      <c r="H153" s="113">
        <v>0</v>
      </c>
      <c r="I153" s="109">
        <f t="shared" ref="I153" si="33">G153*H153</f>
        <v>0</v>
      </c>
      <c r="J153" s="131"/>
      <c r="K153" s="99" t="s">
        <v>44</v>
      </c>
      <c r="L153" s="188">
        <v>0</v>
      </c>
      <c r="M153" s="113">
        <v>0</v>
      </c>
      <c r="N153" s="109">
        <f t="shared" si="30"/>
        <v>0</v>
      </c>
      <c r="O153" s="131"/>
      <c r="P153" s="99" t="s">
        <v>44</v>
      </c>
      <c r="Q153" s="188">
        <v>0</v>
      </c>
      <c r="R153" s="260">
        <v>0</v>
      </c>
      <c r="S153" s="109">
        <f t="shared" si="31"/>
        <v>0</v>
      </c>
      <c r="T153" s="131"/>
      <c r="U153" s="97" t="s">
        <v>44</v>
      </c>
      <c r="V153" s="131">
        <v>6</v>
      </c>
      <c r="W153" s="108">
        <v>1500</v>
      </c>
      <c r="X153" s="262">
        <f t="shared" si="32"/>
        <v>9000</v>
      </c>
      <c r="Y153" s="473"/>
      <c r="Z153" s="473"/>
      <c r="AA153" s="473"/>
      <c r="AB153" s="473"/>
      <c r="AC153" s="473"/>
    </row>
    <row r="154" spans="1:29" s="8" customFormat="1" ht="15" customHeight="1">
      <c r="A154" s="149">
        <v>6</v>
      </c>
      <c r="B154" s="307" t="s">
        <v>93</v>
      </c>
      <c r="C154" s="294"/>
      <c r="D154" s="295"/>
      <c r="E154" s="131"/>
      <c r="F154" s="97" t="s">
        <v>94</v>
      </c>
      <c r="G154" s="98">
        <v>2</v>
      </c>
      <c r="H154" s="113">
        <v>3900</v>
      </c>
      <c r="I154" s="109">
        <f t="shared" si="29"/>
        <v>7800</v>
      </c>
      <c r="J154" s="131"/>
      <c r="K154" s="97" t="s">
        <v>94</v>
      </c>
      <c r="L154" s="188">
        <v>6</v>
      </c>
      <c r="M154" s="113">
        <v>747.49999999999989</v>
      </c>
      <c r="N154" s="109">
        <f t="shared" si="30"/>
        <v>4484.9999999999991</v>
      </c>
      <c r="O154" s="131"/>
      <c r="P154" s="97" t="s">
        <v>94</v>
      </c>
      <c r="Q154" s="188">
        <v>3</v>
      </c>
      <c r="R154" s="260">
        <v>2150</v>
      </c>
      <c r="S154" s="109">
        <f t="shared" si="31"/>
        <v>6450</v>
      </c>
      <c r="T154" s="131"/>
      <c r="U154" s="97" t="s">
        <v>94</v>
      </c>
      <c r="V154" s="98">
        <v>0</v>
      </c>
      <c r="W154" s="113">
        <v>0</v>
      </c>
      <c r="X154" s="262">
        <f t="shared" si="32"/>
        <v>0</v>
      </c>
      <c r="Y154" s="473"/>
      <c r="Z154" s="473"/>
      <c r="AA154" s="473"/>
      <c r="AB154" s="473"/>
      <c r="AC154" s="473"/>
    </row>
    <row r="155" spans="1:29" s="8" customFormat="1" ht="15" customHeight="1">
      <c r="A155" s="149">
        <v>7</v>
      </c>
      <c r="B155" s="307" t="s">
        <v>90</v>
      </c>
      <c r="C155" s="308"/>
      <c r="D155" s="309"/>
      <c r="E155" s="131"/>
      <c r="F155" s="97" t="s">
        <v>54</v>
      </c>
      <c r="G155" s="101">
        <v>60</v>
      </c>
      <c r="H155" s="113">
        <v>4625</v>
      </c>
      <c r="I155" s="109">
        <f t="shared" ref="I155:I163" si="34">G155*H155</f>
        <v>277500</v>
      </c>
      <c r="J155" s="131"/>
      <c r="K155" s="97" t="s">
        <v>54</v>
      </c>
      <c r="L155" s="188">
        <v>50</v>
      </c>
      <c r="M155" s="113">
        <v>4255</v>
      </c>
      <c r="N155" s="109">
        <f t="shared" si="30"/>
        <v>212750</v>
      </c>
      <c r="O155" s="131"/>
      <c r="P155" s="97" t="s">
        <v>54</v>
      </c>
      <c r="Q155" s="188">
        <v>50</v>
      </c>
      <c r="R155" s="260">
        <v>3300</v>
      </c>
      <c r="S155" s="109">
        <f t="shared" si="31"/>
        <v>165000</v>
      </c>
      <c r="T155" s="131"/>
      <c r="U155" s="97" t="s">
        <v>54</v>
      </c>
      <c r="V155" s="131">
        <v>40</v>
      </c>
      <c r="W155" s="108">
        <v>3750</v>
      </c>
      <c r="X155" s="262">
        <f t="shared" si="32"/>
        <v>150000</v>
      </c>
      <c r="Y155" s="473"/>
      <c r="Z155" s="473"/>
      <c r="AA155" s="473"/>
      <c r="AB155" s="473"/>
      <c r="AC155" s="473"/>
    </row>
    <row r="156" spans="1:29" s="8" customFormat="1" ht="15" customHeight="1">
      <c r="A156" s="149"/>
      <c r="B156" s="307" t="s">
        <v>254</v>
      </c>
      <c r="C156" s="308"/>
      <c r="D156" s="309"/>
      <c r="E156" s="131"/>
      <c r="F156" s="97" t="s">
        <v>45</v>
      </c>
      <c r="G156" s="101">
        <v>0</v>
      </c>
      <c r="H156" s="113">
        <v>0</v>
      </c>
      <c r="I156" s="109">
        <f t="shared" si="34"/>
        <v>0</v>
      </c>
      <c r="J156" s="131"/>
      <c r="K156" s="97" t="s">
        <v>45</v>
      </c>
      <c r="L156" s="188">
        <v>0</v>
      </c>
      <c r="M156" s="113">
        <v>0</v>
      </c>
      <c r="N156" s="109">
        <f t="shared" si="30"/>
        <v>0</v>
      </c>
      <c r="O156" s="131"/>
      <c r="P156" s="97" t="s">
        <v>45</v>
      </c>
      <c r="Q156" s="188">
        <v>0</v>
      </c>
      <c r="R156" s="260">
        <v>0</v>
      </c>
      <c r="S156" s="109">
        <f t="shared" si="31"/>
        <v>0</v>
      </c>
      <c r="T156" s="131"/>
      <c r="U156" s="97" t="s">
        <v>45</v>
      </c>
      <c r="V156" s="131">
        <v>10</v>
      </c>
      <c r="W156" s="108">
        <v>1062.5</v>
      </c>
      <c r="X156" s="262">
        <f t="shared" si="32"/>
        <v>10625</v>
      </c>
      <c r="Y156" s="473"/>
      <c r="Z156" s="473"/>
      <c r="AA156" s="473"/>
      <c r="AB156" s="473"/>
      <c r="AC156" s="473"/>
    </row>
    <row r="157" spans="1:29" s="8" customFormat="1" ht="15" customHeight="1">
      <c r="A157" s="149">
        <v>8</v>
      </c>
      <c r="B157" s="307" t="s">
        <v>105</v>
      </c>
      <c r="C157" s="308"/>
      <c r="D157" s="308"/>
      <c r="E157" s="131"/>
      <c r="F157" s="97" t="s">
        <v>45</v>
      </c>
      <c r="G157" s="101">
        <v>100</v>
      </c>
      <c r="H157" s="113">
        <v>16</v>
      </c>
      <c r="I157" s="109">
        <f t="shared" si="34"/>
        <v>1600</v>
      </c>
      <c r="J157" s="131"/>
      <c r="K157" s="97" t="s">
        <v>45</v>
      </c>
      <c r="L157" s="188">
        <v>40</v>
      </c>
      <c r="M157" s="113">
        <v>11.5</v>
      </c>
      <c r="N157" s="109">
        <f t="shared" si="30"/>
        <v>460</v>
      </c>
      <c r="O157" s="131"/>
      <c r="P157" s="97" t="s">
        <v>45</v>
      </c>
      <c r="Q157" s="188">
        <v>400</v>
      </c>
      <c r="R157" s="260">
        <v>13</v>
      </c>
      <c r="S157" s="109">
        <f t="shared" si="31"/>
        <v>5200</v>
      </c>
      <c r="T157" s="131"/>
      <c r="U157" s="97" t="s">
        <v>45</v>
      </c>
      <c r="V157" s="101">
        <v>0</v>
      </c>
      <c r="W157" s="113">
        <v>0</v>
      </c>
      <c r="X157" s="262">
        <f t="shared" si="32"/>
        <v>0</v>
      </c>
      <c r="Y157" s="473"/>
      <c r="Z157" s="473"/>
      <c r="AA157" s="473"/>
      <c r="AB157" s="473"/>
      <c r="AC157" s="473"/>
    </row>
    <row r="158" spans="1:29" s="8" customFormat="1" ht="15" customHeight="1">
      <c r="A158" s="149">
        <v>9</v>
      </c>
      <c r="B158" s="307" t="s">
        <v>106</v>
      </c>
      <c r="C158" s="308"/>
      <c r="D158" s="308"/>
      <c r="E158" s="131"/>
      <c r="F158" s="97" t="s">
        <v>45</v>
      </c>
      <c r="G158" s="101">
        <v>100</v>
      </c>
      <c r="H158" s="113">
        <v>35</v>
      </c>
      <c r="I158" s="109">
        <f t="shared" si="34"/>
        <v>3500</v>
      </c>
      <c r="J158" s="131"/>
      <c r="K158" s="97" t="s">
        <v>45</v>
      </c>
      <c r="L158" s="188">
        <v>40</v>
      </c>
      <c r="M158" s="113">
        <v>11.5</v>
      </c>
      <c r="N158" s="109">
        <f t="shared" si="30"/>
        <v>460</v>
      </c>
      <c r="O158" s="131"/>
      <c r="P158" s="97" t="s">
        <v>45</v>
      </c>
      <c r="Q158" s="188">
        <v>400</v>
      </c>
      <c r="R158" s="260">
        <v>13</v>
      </c>
      <c r="S158" s="109">
        <f t="shared" si="31"/>
        <v>5200</v>
      </c>
      <c r="T158" s="131"/>
      <c r="U158" s="97" t="s">
        <v>45</v>
      </c>
      <c r="V158" s="101">
        <v>0</v>
      </c>
      <c r="W158" s="113">
        <v>0</v>
      </c>
      <c r="X158" s="262">
        <f t="shared" si="32"/>
        <v>0</v>
      </c>
      <c r="Y158" s="473"/>
      <c r="Z158" s="473"/>
      <c r="AA158" s="473"/>
      <c r="AB158" s="473"/>
      <c r="AC158" s="473"/>
    </row>
    <row r="159" spans="1:29" s="8" customFormat="1" ht="15" customHeight="1">
      <c r="A159" s="149"/>
      <c r="B159" s="307" t="s">
        <v>255</v>
      </c>
      <c r="C159" s="308"/>
      <c r="D159" s="308"/>
      <c r="E159" s="131"/>
      <c r="F159" s="97" t="s">
        <v>45</v>
      </c>
      <c r="G159" s="101">
        <v>0</v>
      </c>
      <c r="H159" s="113">
        <v>0</v>
      </c>
      <c r="I159" s="109">
        <f t="shared" si="34"/>
        <v>0</v>
      </c>
      <c r="J159" s="131"/>
      <c r="K159" s="97" t="s">
        <v>45</v>
      </c>
      <c r="L159" s="188">
        <v>0</v>
      </c>
      <c r="M159" s="113">
        <v>0</v>
      </c>
      <c r="N159" s="109">
        <f t="shared" si="30"/>
        <v>0</v>
      </c>
      <c r="O159" s="131"/>
      <c r="P159" s="97" t="s">
        <v>45</v>
      </c>
      <c r="Q159" s="188">
        <v>0</v>
      </c>
      <c r="R159" s="260">
        <v>0</v>
      </c>
      <c r="S159" s="109">
        <f t="shared" si="31"/>
        <v>0</v>
      </c>
      <c r="T159" s="131"/>
      <c r="U159" s="97" t="s">
        <v>45</v>
      </c>
      <c r="V159" s="131">
        <v>150</v>
      </c>
      <c r="W159" s="108">
        <v>150</v>
      </c>
      <c r="X159" s="262">
        <f>W159*V159</f>
        <v>22500</v>
      </c>
      <c r="Y159" s="473"/>
      <c r="Z159" s="473"/>
      <c r="AA159" s="473"/>
      <c r="AB159" s="473"/>
      <c r="AC159" s="473"/>
    </row>
    <row r="160" spans="1:29" s="8" customFormat="1" ht="15" customHeight="1">
      <c r="A160" s="149">
        <v>10</v>
      </c>
      <c r="B160" s="307" t="s">
        <v>107</v>
      </c>
      <c r="C160" s="308"/>
      <c r="D160" s="308"/>
      <c r="E160" s="131"/>
      <c r="F160" s="97" t="s">
        <v>45</v>
      </c>
      <c r="G160" s="101">
        <v>25</v>
      </c>
      <c r="H160" s="113">
        <v>455</v>
      </c>
      <c r="I160" s="109">
        <f t="shared" si="34"/>
        <v>11375</v>
      </c>
      <c r="J160" s="131"/>
      <c r="K160" s="97" t="s">
        <v>45</v>
      </c>
      <c r="L160" s="188">
        <v>12</v>
      </c>
      <c r="M160" s="113">
        <v>172.5</v>
      </c>
      <c r="N160" s="109">
        <f t="shared" si="30"/>
        <v>2070</v>
      </c>
      <c r="O160" s="131"/>
      <c r="P160" s="97" t="s">
        <v>45</v>
      </c>
      <c r="Q160" s="188">
        <v>10</v>
      </c>
      <c r="R160" s="260">
        <v>1350</v>
      </c>
      <c r="S160" s="109">
        <f t="shared" si="31"/>
        <v>13500</v>
      </c>
      <c r="T160" s="131"/>
      <c r="U160" s="97" t="s">
        <v>45</v>
      </c>
      <c r="V160" s="131">
        <v>20</v>
      </c>
      <c r="W160" s="108">
        <v>750</v>
      </c>
      <c r="X160" s="262">
        <f>V160*W160</f>
        <v>15000</v>
      </c>
      <c r="Y160" s="473"/>
      <c r="Z160" s="473"/>
      <c r="AA160" s="473"/>
      <c r="AB160" s="473"/>
      <c r="AC160" s="473"/>
    </row>
    <row r="161" spans="1:29" s="8" customFormat="1" ht="15" customHeight="1">
      <c r="A161" s="149">
        <v>11</v>
      </c>
      <c r="B161" s="307" t="s">
        <v>108</v>
      </c>
      <c r="C161" s="294"/>
      <c r="D161" s="294"/>
      <c r="E161" s="131"/>
      <c r="F161" s="97" t="s">
        <v>12</v>
      </c>
      <c r="G161" s="101">
        <v>1</v>
      </c>
      <c r="H161" s="113">
        <v>5625</v>
      </c>
      <c r="I161" s="109">
        <f t="shared" si="34"/>
        <v>5625</v>
      </c>
      <c r="J161" s="131"/>
      <c r="K161" s="97" t="s">
        <v>12</v>
      </c>
      <c r="L161" s="188">
        <v>1</v>
      </c>
      <c r="M161" s="109">
        <v>3449.9999999999995</v>
      </c>
      <c r="N161" s="109">
        <f t="shared" si="30"/>
        <v>3449.9999999999995</v>
      </c>
      <c r="O161" s="131"/>
      <c r="P161" s="97" t="s">
        <v>12</v>
      </c>
      <c r="Q161" s="188">
        <v>1</v>
      </c>
      <c r="R161" s="260">
        <v>5000</v>
      </c>
      <c r="S161" s="109">
        <f t="shared" si="31"/>
        <v>5000</v>
      </c>
      <c r="T161" s="131"/>
      <c r="U161" s="97" t="s">
        <v>12</v>
      </c>
      <c r="V161" s="101">
        <v>1</v>
      </c>
      <c r="W161" s="108">
        <v>10500</v>
      </c>
      <c r="X161" s="262">
        <f t="shared" si="32"/>
        <v>10500</v>
      </c>
      <c r="Y161" s="473"/>
      <c r="Z161" s="473"/>
      <c r="AA161" s="473"/>
      <c r="AB161" s="473"/>
      <c r="AC161" s="473"/>
    </row>
    <row r="162" spans="1:29" s="8" customFormat="1" ht="15" customHeight="1">
      <c r="A162" s="149">
        <v>12</v>
      </c>
      <c r="B162" s="307" t="s">
        <v>161</v>
      </c>
      <c r="C162" s="294"/>
      <c r="D162" s="294"/>
      <c r="E162" s="131"/>
      <c r="F162" s="97" t="s">
        <v>162</v>
      </c>
      <c r="G162" s="101">
        <v>20</v>
      </c>
      <c r="H162" s="113">
        <v>250</v>
      </c>
      <c r="I162" s="109">
        <f t="shared" si="34"/>
        <v>5000</v>
      </c>
      <c r="J162" s="131"/>
      <c r="K162" s="97" t="s">
        <v>162</v>
      </c>
      <c r="L162" s="188">
        <v>10</v>
      </c>
      <c r="M162" s="113">
        <v>287.5</v>
      </c>
      <c r="N162" s="109">
        <f t="shared" si="30"/>
        <v>2875</v>
      </c>
      <c r="O162" s="131"/>
      <c r="P162" s="97" t="s">
        <v>162</v>
      </c>
      <c r="Q162" s="188">
        <v>2</v>
      </c>
      <c r="R162" s="260">
        <v>1500</v>
      </c>
      <c r="S162" s="109">
        <f t="shared" si="31"/>
        <v>3000</v>
      </c>
      <c r="T162" s="131"/>
      <c r="U162" s="97" t="s">
        <v>162</v>
      </c>
      <c r="V162" s="131">
        <v>8</v>
      </c>
      <c r="W162" s="108">
        <v>562.5</v>
      </c>
      <c r="X162" s="262">
        <f>V162*W162</f>
        <v>4500</v>
      </c>
      <c r="Y162" s="473"/>
      <c r="Z162" s="473"/>
      <c r="AA162" s="473"/>
      <c r="AB162" s="473"/>
      <c r="AC162" s="473"/>
    </row>
    <row r="163" spans="1:29" s="8" customFormat="1" ht="15" customHeight="1">
      <c r="A163" s="149">
        <v>13</v>
      </c>
      <c r="B163" s="293" t="s">
        <v>64</v>
      </c>
      <c r="C163" s="294"/>
      <c r="D163" s="295"/>
      <c r="E163" s="131"/>
      <c r="F163" s="97" t="s">
        <v>12</v>
      </c>
      <c r="G163" s="101">
        <v>1</v>
      </c>
      <c r="H163" s="113">
        <v>31250</v>
      </c>
      <c r="I163" s="109">
        <f t="shared" si="34"/>
        <v>31250</v>
      </c>
      <c r="J163" s="131"/>
      <c r="K163" s="97" t="s">
        <v>12</v>
      </c>
      <c r="L163" s="188">
        <v>1</v>
      </c>
      <c r="M163" s="109">
        <v>11500</v>
      </c>
      <c r="N163" s="109">
        <f t="shared" si="30"/>
        <v>11500</v>
      </c>
      <c r="O163" s="131"/>
      <c r="P163" s="97" t="s">
        <v>12</v>
      </c>
      <c r="Q163" s="188">
        <v>1</v>
      </c>
      <c r="R163" s="260">
        <v>20000</v>
      </c>
      <c r="S163" s="109">
        <f t="shared" si="31"/>
        <v>20000</v>
      </c>
      <c r="T163" s="131"/>
      <c r="U163" s="97" t="s">
        <v>12</v>
      </c>
      <c r="V163" s="131">
        <v>1</v>
      </c>
      <c r="W163" s="108">
        <v>31250</v>
      </c>
      <c r="X163" s="262">
        <f t="shared" si="32"/>
        <v>31250</v>
      </c>
      <c r="Y163" s="473"/>
      <c r="Z163" s="473"/>
      <c r="AA163" s="473"/>
      <c r="AB163" s="473"/>
      <c r="AC163" s="473"/>
    </row>
    <row r="164" spans="1:29" s="8" customFormat="1" ht="15" customHeight="1">
      <c r="A164" s="153"/>
      <c r="B164" s="375" t="s">
        <v>50</v>
      </c>
      <c r="C164" s="376"/>
      <c r="D164" s="377"/>
      <c r="E164" s="128"/>
      <c r="F164" s="91"/>
      <c r="G164" s="92"/>
      <c r="H164" s="110"/>
      <c r="I164" s="114">
        <f>SUM(I147:I163)</f>
        <v>599300</v>
      </c>
      <c r="J164" s="128"/>
      <c r="K164" s="91"/>
      <c r="L164" s="92"/>
      <c r="M164" s="110"/>
      <c r="N164" s="114">
        <f>SUM(N147:N163)</f>
        <v>294975</v>
      </c>
      <c r="O164" s="128"/>
      <c r="P164" s="91"/>
      <c r="Q164" s="92"/>
      <c r="R164" s="110"/>
      <c r="S164" s="114">
        <f>SUM(S147:S163)</f>
        <v>278620</v>
      </c>
      <c r="T164" s="128"/>
      <c r="U164" s="91"/>
      <c r="V164" s="92"/>
      <c r="W164" s="110"/>
      <c r="X164" s="272">
        <f>SUM(X147:X163)</f>
        <v>656000</v>
      </c>
      <c r="Y164" s="473"/>
      <c r="Z164" s="473"/>
      <c r="AA164" s="473"/>
      <c r="AB164" s="473"/>
      <c r="AC164" s="473"/>
    </row>
    <row r="165" spans="1:29" s="8" customFormat="1" ht="15" customHeight="1">
      <c r="A165" s="153"/>
      <c r="B165" s="375"/>
      <c r="C165" s="402"/>
      <c r="D165" s="403"/>
      <c r="E165" s="128"/>
      <c r="F165" s="95"/>
      <c r="G165" s="96"/>
      <c r="H165" s="112"/>
      <c r="I165" s="115"/>
      <c r="J165" s="128"/>
      <c r="K165" s="95"/>
      <c r="L165" s="96"/>
      <c r="M165" s="112"/>
      <c r="N165" s="115"/>
      <c r="O165" s="128"/>
      <c r="P165" s="95"/>
      <c r="Q165" s="96"/>
      <c r="R165" s="112"/>
      <c r="S165" s="115"/>
      <c r="T165" s="128"/>
      <c r="U165" s="95"/>
      <c r="V165" s="96"/>
      <c r="W165" s="112"/>
      <c r="X165" s="273"/>
      <c r="Y165" s="473"/>
      <c r="Z165" s="473"/>
      <c r="AA165" s="473"/>
      <c r="AB165" s="473"/>
      <c r="AC165" s="473"/>
    </row>
    <row r="166" spans="1:29" s="8" customFormat="1" ht="15" customHeight="1">
      <c r="A166" s="152" t="s">
        <v>163</v>
      </c>
      <c r="B166" s="374" t="s">
        <v>109</v>
      </c>
      <c r="C166" s="294"/>
      <c r="D166" s="295"/>
      <c r="E166" s="130"/>
      <c r="F166" s="97"/>
      <c r="G166" s="96"/>
      <c r="H166" s="112"/>
      <c r="I166" s="109"/>
      <c r="J166" s="130"/>
      <c r="K166" s="97"/>
      <c r="L166" s="96"/>
      <c r="M166" s="112"/>
      <c r="N166" s="109"/>
      <c r="O166" s="130"/>
      <c r="P166" s="97"/>
      <c r="Q166" s="96"/>
      <c r="R166" s="112"/>
      <c r="S166" s="109"/>
      <c r="T166" s="130"/>
      <c r="U166" s="97"/>
      <c r="V166" s="96"/>
      <c r="W166" s="112"/>
      <c r="X166" s="262"/>
      <c r="Y166" s="473"/>
      <c r="Z166" s="473"/>
      <c r="AA166" s="473"/>
      <c r="AB166" s="473"/>
      <c r="AC166" s="473"/>
    </row>
    <row r="167" spans="1:29" s="8" customFormat="1" ht="15" customHeight="1">
      <c r="A167" s="149"/>
      <c r="B167" s="293" t="s">
        <v>99</v>
      </c>
      <c r="C167" s="294"/>
      <c r="D167" s="295"/>
      <c r="E167" s="187">
        <v>1</v>
      </c>
      <c r="F167" s="97" t="s">
        <v>10</v>
      </c>
      <c r="G167" s="188">
        <v>21</v>
      </c>
      <c r="H167" s="113">
        <v>1875</v>
      </c>
      <c r="I167" s="109">
        <f t="shared" ref="I167:I172" si="35">H167*G167*E167</f>
        <v>39375</v>
      </c>
      <c r="J167" s="187">
        <v>1</v>
      </c>
      <c r="K167" s="97" t="s">
        <v>10</v>
      </c>
      <c r="L167" s="188">
        <v>14</v>
      </c>
      <c r="M167" s="113">
        <v>1724.9999999999998</v>
      </c>
      <c r="N167" s="109">
        <f t="shared" ref="N167:N172" si="36">M167*L167*J167</f>
        <v>24149.999999999996</v>
      </c>
      <c r="O167" s="187">
        <v>1</v>
      </c>
      <c r="P167" s="97" t="s">
        <v>10</v>
      </c>
      <c r="Q167" s="188">
        <v>15</v>
      </c>
      <c r="R167" s="260">
        <v>1612.46</v>
      </c>
      <c r="S167" s="109">
        <f t="shared" ref="S167:S172" si="37">R167*Q167*O167</f>
        <v>24186.9</v>
      </c>
      <c r="T167" s="188">
        <v>1</v>
      </c>
      <c r="U167" s="97" t="s">
        <v>10</v>
      </c>
      <c r="V167" s="187">
        <v>25</v>
      </c>
      <c r="W167" s="108">
        <v>3750</v>
      </c>
      <c r="X167" s="262">
        <f>W167*V167*T167</f>
        <v>93750</v>
      </c>
      <c r="Y167" s="473"/>
      <c r="Z167" s="473"/>
      <c r="AA167" s="473"/>
      <c r="AB167" s="473"/>
      <c r="AC167" s="473"/>
    </row>
    <row r="168" spans="1:29" s="8" customFormat="1" ht="15" customHeight="1">
      <c r="A168" s="149"/>
      <c r="B168" s="293" t="s">
        <v>100</v>
      </c>
      <c r="C168" s="294"/>
      <c r="D168" s="295"/>
      <c r="E168" s="187">
        <v>1</v>
      </c>
      <c r="F168" s="97" t="s">
        <v>10</v>
      </c>
      <c r="G168" s="188">
        <v>21</v>
      </c>
      <c r="H168" s="113">
        <v>1375</v>
      </c>
      <c r="I168" s="109">
        <f t="shared" si="35"/>
        <v>28875</v>
      </c>
      <c r="J168" s="187">
        <v>1</v>
      </c>
      <c r="K168" s="97" t="s">
        <v>10</v>
      </c>
      <c r="L168" s="188">
        <v>14</v>
      </c>
      <c r="M168" s="113">
        <v>1380</v>
      </c>
      <c r="N168" s="109">
        <f t="shared" si="36"/>
        <v>19320</v>
      </c>
      <c r="O168" s="187">
        <v>1</v>
      </c>
      <c r="P168" s="97" t="s">
        <v>10</v>
      </c>
      <c r="Q168" s="188">
        <v>15</v>
      </c>
      <c r="R168" s="260">
        <v>1524.14</v>
      </c>
      <c r="S168" s="109">
        <f t="shared" si="37"/>
        <v>22862.100000000002</v>
      </c>
      <c r="T168" s="188">
        <v>1</v>
      </c>
      <c r="U168" s="97" t="s">
        <v>10</v>
      </c>
      <c r="V168" s="187">
        <v>25</v>
      </c>
      <c r="W168" s="108">
        <v>3750</v>
      </c>
      <c r="X168" s="262">
        <f t="shared" ref="X168:X171" si="38">W168*V168*T168</f>
        <v>93750</v>
      </c>
      <c r="Y168" s="473"/>
      <c r="Z168" s="473"/>
      <c r="AA168" s="473"/>
      <c r="AB168" s="473"/>
      <c r="AC168" s="473"/>
    </row>
    <row r="169" spans="1:29" s="8" customFormat="1" ht="15" customHeight="1">
      <c r="A169" s="149"/>
      <c r="B169" s="177" t="s">
        <v>65</v>
      </c>
      <c r="C169" s="178"/>
      <c r="D169" s="179"/>
      <c r="E169" s="187">
        <v>4</v>
      </c>
      <c r="F169" s="97" t="s">
        <v>10</v>
      </c>
      <c r="G169" s="188">
        <v>21</v>
      </c>
      <c r="H169" s="113">
        <v>1250</v>
      </c>
      <c r="I169" s="109">
        <f t="shared" si="35"/>
        <v>105000</v>
      </c>
      <c r="J169" s="187">
        <v>2</v>
      </c>
      <c r="K169" s="97" t="s">
        <v>10</v>
      </c>
      <c r="L169" s="188">
        <v>14</v>
      </c>
      <c r="M169" s="113">
        <v>1150</v>
      </c>
      <c r="N169" s="109">
        <f>M169*L169*J169</f>
        <v>32200</v>
      </c>
      <c r="O169" s="187">
        <v>4</v>
      </c>
      <c r="P169" s="97" t="s">
        <v>10</v>
      </c>
      <c r="Q169" s="188">
        <v>15</v>
      </c>
      <c r="R169" s="260">
        <v>1433.61</v>
      </c>
      <c r="S169" s="109">
        <f t="shared" si="37"/>
        <v>86016.599999999991</v>
      </c>
      <c r="T169" s="188">
        <v>4</v>
      </c>
      <c r="U169" s="97" t="s">
        <v>10</v>
      </c>
      <c r="V169" s="187">
        <v>25</v>
      </c>
      <c r="W169" s="108">
        <v>1625</v>
      </c>
      <c r="X169" s="262">
        <f t="shared" si="38"/>
        <v>162500</v>
      </c>
      <c r="Y169" s="473"/>
      <c r="Z169" s="473"/>
      <c r="AA169" s="473"/>
      <c r="AB169" s="473"/>
      <c r="AC169" s="473"/>
    </row>
    <row r="170" spans="1:29" s="8" customFormat="1" ht="15" customHeight="1">
      <c r="A170" s="149"/>
      <c r="B170" s="293" t="s">
        <v>66</v>
      </c>
      <c r="C170" s="294"/>
      <c r="D170" s="295"/>
      <c r="E170" s="187">
        <v>4</v>
      </c>
      <c r="F170" s="97" t="s">
        <v>10</v>
      </c>
      <c r="G170" s="188">
        <v>21</v>
      </c>
      <c r="H170" s="113">
        <v>1250</v>
      </c>
      <c r="I170" s="109">
        <f t="shared" si="35"/>
        <v>105000</v>
      </c>
      <c r="J170" s="187">
        <v>4</v>
      </c>
      <c r="K170" s="97" t="s">
        <v>10</v>
      </c>
      <c r="L170" s="188">
        <v>14</v>
      </c>
      <c r="M170" s="113">
        <v>1092.5</v>
      </c>
      <c r="N170" s="109">
        <f t="shared" si="36"/>
        <v>61180</v>
      </c>
      <c r="O170" s="187">
        <v>4</v>
      </c>
      <c r="P170" s="97" t="s">
        <v>10</v>
      </c>
      <c r="Q170" s="188">
        <v>15</v>
      </c>
      <c r="R170" s="260">
        <v>1345.9</v>
      </c>
      <c r="S170" s="109">
        <f t="shared" si="37"/>
        <v>80754</v>
      </c>
      <c r="T170" s="188">
        <v>4</v>
      </c>
      <c r="U170" s="97" t="s">
        <v>10</v>
      </c>
      <c r="V170" s="187">
        <v>25</v>
      </c>
      <c r="W170" s="108">
        <v>1937.5</v>
      </c>
      <c r="X170" s="262">
        <f t="shared" si="38"/>
        <v>193750</v>
      </c>
      <c r="Y170" s="473"/>
      <c r="Z170" s="473"/>
      <c r="AA170" s="473"/>
      <c r="AB170" s="473"/>
      <c r="AC170" s="473"/>
    </row>
    <row r="171" spans="1:29" s="8" customFormat="1" ht="15" customHeight="1">
      <c r="A171" s="149"/>
      <c r="B171" s="293" t="s">
        <v>227</v>
      </c>
      <c r="C171" s="294"/>
      <c r="D171" s="295"/>
      <c r="E171" s="131">
        <v>0</v>
      </c>
      <c r="F171" s="97" t="s">
        <v>10</v>
      </c>
      <c r="G171" s="188">
        <v>0</v>
      </c>
      <c r="H171" s="113">
        <v>0</v>
      </c>
      <c r="I171" s="109">
        <f t="shared" si="35"/>
        <v>0</v>
      </c>
      <c r="J171" s="187">
        <v>8</v>
      </c>
      <c r="K171" s="97" t="s">
        <v>10</v>
      </c>
      <c r="L171" s="188">
        <v>14</v>
      </c>
      <c r="M171" s="113">
        <v>977.49999999999989</v>
      </c>
      <c r="N171" s="109">
        <f t="shared" si="36"/>
        <v>109479.99999999999</v>
      </c>
      <c r="O171" s="131">
        <v>0</v>
      </c>
      <c r="P171" s="97" t="s">
        <v>10</v>
      </c>
      <c r="Q171" s="188">
        <v>0</v>
      </c>
      <c r="R171" s="113">
        <v>0</v>
      </c>
      <c r="S171" s="109">
        <f t="shared" si="37"/>
        <v>0</v>
      </c>
      <c r="T171" s="131">
        <v>0</v>
      </c>
      <c r="U171" s="97" t="s">
        <v>10</v>
      </c>
      <c r="V171" s="188">
        <v>0</v>
      </c>
      <c r="W171" s="113">
        <v>0</v>
      </c>
      <c r="X171" s="262">
        <f t="shared" si="38"/>
        <v>0</v>
      </c>
      <c r="Y171" s="473"/>
      <c r="Z171" s="473"/>
      <c r="AA171" s="473"/>
      <c r="AB171" s="473"/>
      <c r="AC171" s="473"/>
    </row>
    <row r="172" spans="1:29" s="8" customFormat="1" ht="15" customHeight="1">
      <c r="A172" s="149"/>
      <c r="B172" s="293" t="s">
        <v>256</v>
      </c>
      <c r="C172" s="294"/>
      <c r="D172" s="295"/>
      <c r="E172" s="131">
        <v>0</v>
      </c>
      <c r="F172" s="97" t="s">
        <v>10</v>
      </c>
      <c r="G172" s="188">
        <v>0</v>
      </c>
      <c r="H172" s="113">
        <v>0</v>
      </c>
      <c r="I172" s="109">
        <f t="shared" si="35"/>
        <v>0</v>
      </c>
      <c r="J172" s="131">
        <v>0</v>
      </c>
      <c r="K172" s="97" t="s">
        <v>10</v>
      </c>
      <c r="L172" s="188">
        <v>0</v>
      </c>
      <c r="M172" s="113">
        <v>0</v>
      </c>
      <c r="N172" s="109">
        <f t="shared" si="36"/>
        <v>0</v>
      </c>
      <c r="O172" s="131">
        <v>0</v>
      </c>
      <c r="P172" s="97" t="s">
        <v>10</v>
      </c>
      <c r="Q172" s="188">
        <v>0</v>
      </c>
      <c r="R172" s="113">
        <v>0</v>
      </c>
      <c r="S172" s="109">
        <f t="shared" si="37"/>
        <v>0</v>
      </c>
      <c r="T172" s="131">
        <v>2</v>
      </c>
      <c r="U172" s="97" t="s">
        <v>10</v>
      </c>
      <c r="V172" s="187">
        <v>25</v>
      </c>
      <c r="W172" s="108">
        <v>1625</v>
      </c>
      <c r="X172" s="262">
        <f>W172*V172*T172</f>
        <v>81250</v>
      </c>
      <c r="Y172" s="473"/>
      <c r="Z172" s="473"/>
      <c r="AA172" s="473"/>
      <c r="AB172" s="473"/>
      <c r="AC172" s="473"/>
    </row>
    <row r="173" spans="1:29" s="8" customFormat="1" ht="15" customHeight="1">
      <c r="A173" s="149"/>
      <c r="B173" s="375" t="s">
        <v>50</v>
      </c>
      <c r="C173" s="376"/>
      <c r="D173" s="377"/>
      <c r="E173" s="155">
        <f>SUM(E167:E171)</f>
        <v>10</v>
      </c>
      <c r="F173" s="97"/>
      <c r="G173" s="96"/>
      <c r="H173" s="112"/>
      <c r="I173" s="114">
        <f>SUM(I167:I171)</f>
        <v>278250</v>
      </c>
      <c r="J173" s="155">
        <f>SUM(J167:J170)</f>
        <v>8</v>
      </c>
      <c r="K173" s="97"/>
      <c r="L173" s="96"/>
      <c r="M173" s="112"/>
      <c r="N173" s="114">
        <f>SUM(N167:N171)</f>
        <v>246330</v>
      </c>
      <c r="O173" s="155">
        <f>SUM(O167:O172)</f>
        <v>10</v>
      </c>
      <c r="P173" s="97"/>
      <c r="Q173" s="96"/>
      <c r="R173" s="112"/>
      <c r="S173" s="114">
        <f>SUM(S167:S170)</f>
        <v>213819.59999999998</v>
      </c>
      <c r="T173" s="155">
        <f>SUM(T167:T172)</f>
        <v>12</v>
      </c>
      <c r="U173" s="97"/>
      <c r="V173" s="96"/>
      <c r="W173" s="112"/>
      <c r="X173" s="272">
        <f>SUM(X167:X172)</f>
        <v>625000</v>
      </c>
      <c r="Y173" s="473"/>
      <c r="Z173" s="473"/>
      <c r="AA173" s="473"/>
      <c r="AB173" s="473"/>
      <c r="AC173" s="473"/>
    </row>
    <row r="174" spans="1:29" s="8" customFormat="1" ht="15" customHeight="1">
      <c r="A174" s="149"/>
      <c r="B174" s="180"/>
      <c r="C174" s="181"/>
      <c r="D174" s="182"/>
      <c r="E174" s="130"/>
      <c r="F174" s="97"/>
      <c r="G174" s="96"/>
      <c r="H174" s="112"/>
      <c r="I174" s="114"/>
      <c r="J174" s="130"/>
      <c r="K174" s="97"/>
      <c r="L174" s="96"/>
      <c r="M174" s="112"/>
      <c r="N174" s="114"/>
      <c r="O174" s="130"/>
      <c r="P174" s="97"/>
      <c r="Q174" s="96"/>
      <c r="R174" s="112"/>
      <c r="S174" s="114"/>
      <c r="T174" s="130"/>
      <c r="U174" s="97"/>
      <c r="V174" s="96"/>
      <c r="W174" s="112"/>
      <c r="X174" s="272"/>
      <c r="Y174" s="473"/>
      <c r="Z174" s="473"/>
      <c r="AA174" s="473"/>
      <c r="AB174" s="473"/>
      <c r="AC174" s="473"/>
    </row>
    <row r="175" spans="1:29" s="8" customFormat="1">
      <c r="A175" s="152" t="s">
        <v>79</v>
      </c>
      <c r="B175" s="340" t="s">
        <v>164</v>
      </c>
      <c r="C175" s="382"/>
      <c r="D175" s="383"/>
      <c r="E175" s="130"/>
      <c r="F175" s="97"/>
      <c r="G175" s="96"/>
      <c r="H175" s="112"/>
      <c r="I175" s="109"/>
      <c r="J175" s="130"/>
      <c r="K175" s="97"/>
      <c r="L175" s="96"/>
      <c r="M175" s="112"/>
      <c r="N175" s="109"/>
      <c r="O175" s="130"/>
      <c r="P175" s="97"/>
      <c r="Q175" s="96"/>
      <c r="R175" s="112"/>
      <c r="S175" s="109"/>
      <c r="T175" s="130"/>
      <c r="U175" s="97"/>
      <c r="V175" s="96"/>
      <c r="W175" s="112"/>
      <c r="X175" s="262"/>
      <c r="Y175" s="473"/>
      <c r="Z175" s="473"/>
      <c r="AA175" s="473"/>
      <c r="AB175" s="473"/>
      <c r="AC175" s="473"/>
    </row>
    <row r="176" spans="1:29" s="8" customFormat="1" ht="15" customHeight="1">
      <c r="A176" s="149"/>
      <c r="B176" s="293" t="s">
        <v>99</v>
      </c>
      <c r="C176" s="294"/>
      <c r="D176" s="295"/>
      <c r="E176" s="131">
        <v>1</v>
      </c>
      <c r="F176" s="97" t="s">
        <v>10</v>
      </c>
      <c r="G176" s="124">
        <v>28</v>
      </c>
      <c r="H176" s="113">
        <v>2813</v>
      </c>
      <c r="I176" s="109">
        <f>H176*G176*E176</f>
        <v>78764</v>
      </c>
      <c r="J176" s="187">
        <v>1</v>
      </c>
      <c r="K176" s="97" t="s">
        <v>10</v>
      </c>
      <c r="L176" s="124">
        <v>30</v>
      </c>
      <c r="M176" s="113">
        <v>2300</v>
      </c>
      <c r="N176" s="109">
        <f>M176*L176*J176</f>
        <v>69000</v>
      </c>
      <c r="O176" s="131">
        <v>1</v>
      </c>
      <c r="P176" s="97" t="s">
        <v>10</v>
      </c>
      <c r="Q176" s="188">
        <v>30</v>
      </c>
      <c r="R176" s="260">
        <v>2124.75</v>
      </c>
      <c r="S176" s="109">
        <f>R176*Q176*O176</f>
        <v>63742.5</v>
      </c>
      <c r="T176" s="131">
        <v>1</v>
      </c>
      <c r="U176" s="97" t="s">
        <v>10</v>
      </c>
      <c r="V176" s="131">
        <v>35</v>
      </c>
      <c r="W176" s="108">
        <v>4500</v>
      </c>
      <c r="X176" s="262">
        <f>W176*V176*T176</f>
        <v>157500</v>
      </c>
      <c r="Y176" s="473"/>
      <c r="Z176" s="473"/>
      <c r="AA176" s="473"/>
      <c r="AB176" s="473"/>
      <c r="AC176" s="473"/>
    </row>
    <row r="177" spans="1:29" s="8" customFormat="1" ht="15" customHeight="1">
      <c r="A177" s="149"/>
      <c r="B177" s="293" t="s">
        <v>101</v>
      </c>
      <c r="C177" s="364"/>
      <c r="D177" s="365"/>
      <c r="E177" s="131">
        <v>1</v>
      </c>
      <c r="F177" s="97" t="s">
        <v>10</v>
      </c>
      <c r="G177" s="124">
        <v>28</v>
      </c>
      <c r="H177" s="113">
        <v>2063</v>
      </c>
      <c r="I177" s="109">
        <f>H177*G177*E177</f>
        <v>57764</v>
      </c>
      <c r="J177" s="187">
        <v>1</v>
      </c>
      <c r="K177" s="97" t="s">
        <v>10</v>
      </c>
      <c r="L177" s="124">
        <v>30</v>
      </c>
      <c r="M177" s="113">
        <v>1811.2499999999998</v>
      </c>
      <c r="N177" s="109">
        <f>M177*L177*J177</f>
        <v>54337.499999999993</v>
      </c>
      <c r="O177" s="131">
        <v>1</v>
      </c>
      <c r="P177" s="97" t="s">
        <v>10</v>
      </c>
      <c r="Q177" s="188">
        <v>30</v>
      </c>
      <c r="R177" s="260">
        <v>2021.2</v>
      </c>
      <c r="S177" s="109">
        <f>R177*Q177*O177</f>
        <v>60636</v>
      </c>
      <c r="T177" s="131">
        <v>1</v>
      </c>
      <c r="U177" s="97" t="s">
        <v>10</v>
      </c>
      <c r="V177" s="131">
        <v>35</v>
      </c>
      <c r="W177" s="108">
        <v>4500</v>
      </c>
      <c r="X177" s="262">
        <f>W177*V177*T177</f>
        <v>157500</v>
      </c>
      <c r="Y177" s="473"/>
      <c r="Z177" s="473"/>
      <c r="AA177" s="473"/>
      <c r="AB177" s="473"/>
      <c r="AC177" s="473"/>
    </row>
    <row r="178" spans="1:29" s="8" customFormat="1" ht="15" customHeight="1">
      <c r="A178" s="149"/>
      <c r="B178" s="293" t="s">
        <v>97</v>
      </c>
      <c r="C178" s="294"/>
      <c r="D178" s="295"/>
      <c r="E178" s="131">
        <v>1</v>
      </c>
      <c r="F178" s="97" t="s">
        <v>10</v>
      </c>
      <c r="G178" s="124">
        <v>28</v>
      </c>
      <c r="H178" s="113">
        <v>2063</v>
      </c>
      <c r="I178" s="109">
        <f t="shared" ref="I178:I182" si="39">H178*G178*E178</f>
        <v>57764</v>
      </c>
      <c r="J178" s="187">
        <v>1</v>
      </c>
      <c r="K178" s="97" t="s">
        <v>10</v>
      </c>
      <c r="L178" s="124">
        <v>30</v>
      </c>
      <c r="M178" s="113">
        <v>1811.2499999999998</v>
      </c>
      <c r="N178" s="109">
        <f t="shared" ref="N178:N179" si="40">M178*L178*J178</f>
        <v>54337.499999999993</v>
      </c>
      <c r="O178" s="131">
        <v>1</v>
      </c>
      <c r="P178" s="97" t="s">
        <v>10</v>
      </c>
      <c r="Q178" s="188">
        <v>30</v>
      </c>
      <c r="R178" s="260">
        <v>1795.65</v>
      </c>
      <c r="S178" s="109">
        <f t="shared" ref="S178:S179" si="41">R178*Q178*O178</f>
        <v>53869.5</v>
      </c>
      <c r="T178" s="131">
        <v>2</v>
      </c>
      <c r="U178" s="97" t="s">
        <v>10</v>
      </c>
      <c r="V178" s="131">
        <v>35</v>
      </c>
      <c r="W178" s="108">
        <v>2250</v>
      </c>
      <c r="X178" s="262">
        <f t="shared" ref="X178:X179" si="42">W178*V178*T178</f>
        <v>157500</v>
      </c>
      <c r="Y178" s="473"/>
      <c r="Z178" s="473"/>
      <c r="AA178" s="473"/>
      <c r="AB178" s="473"/>
      <c r="AC178" s="473"/>
    </row>
    <row r="179" spans="1:29" s="8" customFormat="1" ht="15" customHeight="1">
      <c r="A179" s="149"/>
      <c r="B179" s="293" t="s">
        <v>96</v>
      </c>
      <c r="C179" s="294"/>
      <c r="D179" s="295"/>
      <c r="E179" s="131">
        <v>1</v>
      </c>
      <c r="F179" s="97" t="s">
        <v>10</v>
      </c>
      <c r="G179" s="124">
        <v>28</v>
      </c>
      <c r="H179" s="113">
        <v>2063</v>
      </c>
      <c r="I179" s="109">
        <f t="shared" si="39"/>
        <v>57764</v>
      </c>
      <c r="J179" s="187">
        <v>1</v>
      </c>
      <c r="K179" s="97" t="s">
        <v>10</v>
      </c>
      <c r="L179" s="124">
        <v>30</v>
      </c>
      <c r="M179" s="113">
        <v>1517.9999999999998</v>
      </c>
      <c r="N179" s="109">
        <f t="shared" si="40"/>
        <v>45539.999999999993</v>
      </c>
      <c r="O179" s="131">
        <v>1</v>
      </c>
      <c r="P179" s="97" t="s">
        <v>10</v>
      </c>
      <c r="Q179" s="188">
        <v>30</v>
      </c>
      <c r="R179" s="260">
        <v>2021.2</v>
      </c>
      <c r="S179" s="109">
        <f t="shared" si="41"/>
        <v>60636</v>
      </c>
      <c r="T179" s="131">
        <v>1</v>
      </c>
      <c r="U179" s="97" t="s">
        <v>10</v>
      </c>
      <c r="V179" s="131">
        <v>35</v>
      </c>
      <c r="W179" s="108">
        <v>2750</v>
      </c>
      <c r="X179" s="262">
        <f t="shared" si="42"/>
        <v>96250</v>
      </c>
      <c r="Y179" s="473"/>
      <c r="Z179" s="473"/>
      <c r="AA179" s="473"/>
      <c r="AB179" s="473"/>
      <c r="AC179" s="473"/>
    </row>
    <row r="180" spans="1:29" s="8" customFormat="1" ht="15" customHeight="1">
      <c r="A180" s="149"/>
      <c r="B180" s="293" t="s">
        <v>65</v>
      </c>
      <c r="C180" s="294"/>
      <c r="D180" s="295"/>
      <c r="E180" s="131">
        <v>5</v>
      </c>
      <c r="F180" s="97" t="s">
        <v>10</v>
      </c>
      <c r="G180" s="124">
        <v>28</v>
      </c>
      <c r="H180" s="113">
        <v>1875</v>
      </c>
      <c r="I180" s="109">
        <f>H180*G180*E180</f>
        <v>262500</v>
      </c>
      <c r="J180" s="187">
        <v>2</v>
      </c>
      <c r="K180" s="97" t="s">
        <v>10</v>
      </c>
      <c r="L180" s="124">
        <v>30</v>
      </c>
      <c r="M180" s="113">
        <v>1517.9999999999998</v>
      </c>
      <c r="N180" s="109">
        <f>M180*L180*J180</f>
        <v>91079.999999999985</v>
      </c>
      <c r="O180" s="131">
        <v>6</v>
      </c>
      <c r="P180" s="97" t="s">
        <v>10</v>
      </c>
      <c r="Q180" s="188">
        <v>30</v>
      </c>
      <c r="R180" s="260">
        <v>2001.52</v>
      </c>
      <c r="S180" s="109">
        <f>R180*Q180*O180</f>
        <v>360273.6</v>
      </c>
      <c r="T180" s="131">
        <v>3</v>
      </c>
      <c r="U180" s="97" t="s">
        <v>10</v>
      </c>
      <c r="V180" s="131">
        <v>35</v>
      </c>
      <c r="W180" s="108">
        <v>2000</v>
      </c>
      <c r="X180" s="262">
        <f>W180*V180*T180</f>
        <v>210000</v>
      </c>
      <c r="Y180" s="473"/>
      <c r="Z180" s="473"/>
      <c r="AA180" s="473"/>
      <c r="AB180" s="473"/>
      <c r="AC180" s="473"/>
    </row>
    <row r="181" spans="1:29" s="8" customFormat="1" ht="15" customHeight="1">
      <c r="A181" s="149"/>
      <c r="B181" s="293" t="s">
        <v>66</v>
      </c>
      <c r="C181" s="294"/>
      <c r="D181" s="295"/>
      <c r="E181" s="131">
        <v>5</v>
      </c>
      <c r="F181" s="97" t="s">
        <v>10</v>
      </c>
      <c r="G181" s="124">
        <v>28</v>
      </c>
      <c r="H181" s="113">
        <v>1875</v>
      </c>
      <c r="I181" s="109">
        <f t="shared" si="39"/>
        <v>262500</v>
      </c>
      <c r="J181" s="187">
        <v>4</v>
      </c>
      <c r="K181" s="97" t="s">
        <v>10</v>
      </c>
      <c r="L181" s="124">
        <v>30</v>
      </c>
      <c r="M181" s="113">
        <v>1437.5</v>
      </c>
      <c r="N181" s="109">
        <f t="shared" ref="N181:N182" si="43">M181*L181*J181</f>
        <v>172500</v>
      </c>
      <c r="O181" s="131">
        <v>6</v>
      </c>
      <c r="P181" s="97" t="s">
        <v>10</v>
      </c>
      <c r="Q181" s="188">
        <v>30</v>
      </c>
      <c r="R181" s="260">
        <v>1915.49</v>
      </c>
      <c r="S181" s="109">
        <f t="shared" ref="S181:S183" si="44">R181*Q181*O181</f>
        <v>344788.19999999995</v>
      </c>
      <c r="T181" s="131">
        <v>3</v>
      </c>
      <c r="U181" s="97" t="s">
        <v>10</v>
      </c>
      <c r="V181" s="131">
        <v>35</v>
      </c>
      <c r="W181" s="108">
        <v>2375</v>
      </c>
      <c r="X181" s="262">
        <f t="shared" ref="X181:X183" si="45">W181*V181*T181</f>
        <v>249375</v>
      </c>
      <c r="Y181" s="473"/>
      <c r="Z181" s="473"/>
      <c r="AA181" s="473"/>
      <c r="AB181" s="473"/>
      <c r="AC181" s="473"/>
    </row>
    <row r="182" spans="1:29" s="8" customFormat="1" ht="15" customHeight="1">
      <c r="A182" s="149"/>
      <c r="B182" s="293" t="s">
        <v>111</v>
      </c>
      <c r="C182" s="294"/>
      <c r="D182" s="295"/>
      <c r="E182" s="131">
        <v>6</v>
      </c>
      <c r="F182" s="97" t="s">
        <v>10</v>
      </c>
      <c r="G182" s="124">
        <v>28</v>
      </c>
      <c r="H182" s="113">
        <v>1600</v>
      </c>
      <c r="I182" s="109">
        <f t="shared" si="39"/>
        <v>268800</v>
      </c>
      <c r="J182" s="187">
        <v>8</v>
      </c>
      <c r="K182" s="97" t="s">
        <v>10</v>
      </c>
      <c r="L182" s="124">
        <v>30</v>
      </c>
      <c r="M182" s="113">
        <v>1282.25</v>
      </c>
      <c r="N182" s="109">
        <f t="shared" si="43"/>
        <v>307740</v>
      </c>
      <c r="O182" s="131">
        <v>12</v>
      </c>
      <c r="P182" s="97" t="s">
        <v>10</v>
      </c>
      <c r="Q182" s="188">
        <v>30</v>
      </c>
      <c r="R182" s="260">
        <v>1502.64</v>
      </c>
      <c r="S182" s="109">
        <f t="shared" si="44"/>
        <v>540950.4</v>
      </c>
      <c r="T182" s="131">
        <v>4</v>
      </c>
      <c r="U182" s="97" t="s">
        <v>10</v>
      </c>
      <c r="V182" s="131">
        <v>35</v>
      </c>
      <c r="W182" s="108">
        <v>1937.5</v>
      </c>
      <c r="X182" s="262">
        <f t="shared" si="45"/>
        <v>271250</v>
      </c>
      <c r="Y182" s="473"/>
      <c r="Z182" s="473"/>
      <c r="AA182" s="473"/>
      <c r="AB182" s="473"/>
      <c r="AC182" s="473"/>
    </row>
    <row r="183" spans="1:29" s="8" customFormat="1" ht="15" customHeight="1">
      <c r="A183" s="149"/>
      <c r="B183" s="293" t="s">
        <v>236</v>
      </c>
      <c r="C183" s="294"/>
      <c r="D183" s="295"/>
      <c r="E183" s="131">
        <v>6</v>
      </c>
      <c r="F183" s="97">
        <v>0</v>
      </c>
      <c r="G183" s="124">
        <v>0</v>
      </c>
      <c r="H183" s="113">
        <v>0</v>
      </c>
      <c r="I183" s="109">
        <v>0</v>
      </c>
      <c r="J183" s="131"/>
      <c r="K183" s="97" t="s">
        <v>10</v>
      </c>
      <c r="L183" s="124">
        <v>0</v>
      </c>
      <c r="M183" s="113">
        <v>0</v>
      </c>
      <c r="N183" s="109">
        <v>0</v>
      </c>
      <c r="O183" s="131">
        <v>1</v>
      </c>
      <c r="P183" s="97" t="s">
        <v>10</v>
      </c>
      <c r="Q183" s="188">
        <v>30</v>
      </c>
      <c r="R183" s="260">
        <v>1795.65</v>
      </c>
      <c r="S183" s="109">
        <f t="shared" si="44"/>
        <v>53869.5</v>
      </c>
      <c r="T183" s="131">
        <v>0</v>
      </c>
      <c r="U183" s="97" t="s">
        <v>10</v>
      </c>
      <c r="V183" s="124">
        <v>0</v>
      </c>
      <c r="W183" s="113">
        <v>0</v>
      </c>
      <c r="X183" s="262">
        <f t="shared" si="45"/>
        <v>0</v>
      </c>
      <c r="Y183" s="473"/>
      <c r="Z183" s="473"/>
      <c r="AA183" s="473"/>
      <c r="AB183" s="473"/>
      <c r="AC183" s="473"/>
    </row>
    <row r="184" spans="1:29" s="8" customFormat="1" ht="15" customHeight="1">
      <c r="A184" s="149"/>
      <c r="B184" s="375" t="s">
        <v>50</v>
      </c>
      <c r="C184" s="376"/>
      <c r="D184" s="377"/>
      <c r="E184" s="155">
        <f>SUM(E176:E182)</f>
        <v>20</v>
      </c>
      <c r="F184" s="97"/>
      <c r="G184" s="96"/>
      <c r="H184" s="112"/>
      <c r="I184" s="114">
        <f>SUM(I176:I183)</f>
        <v>1045856</v>
      </c>
      <c r="J184" s="155">
        <f>SUM(J176:J182)</f>
        <v>18</v>
      </c>
      <c r="K184" s="97"/>
      <c r="L184" s="96"/>
      <c r="M184" s="112"/>
      <c r="N184" s="114">
        <f>SUM(N176:N182)</f>
        <v>794535</v>
      </c>
      <c r="O184" s="155">
        <f>SUM(O176:O182)</f>
        <v>28</v>
      </c>
      <c r="P184" s="97"/>
      <c r="Q184" s="96"/>
      <c r="R184" s="112"/>
      <c r="S184" s="114">
        <f>SUM(S176:S183)</f>
        <v>1538765.7</v>
      </c>
      <c r="T184" s="155">
        <f>SUM(T176:T183)</f>
        <v>15</v>
      </c>
      <c r="U184" s="97"/>
      <c r="V184" s="96"/>
      <c r="W184" s="112"/>
      <c r="X184" s="272">
        <f>SUM(X176:X183)</f>
        <v>1299375</v>
      </c>
      <c r="Y184" s="473"/>
      <c r="Z184" s="473"/>
      <c r="AA184" s="473"/>
      <c r="AB184" s="473"/>
      <c r="AC184" s="473"/>
    </row>
    <row r="185" spans="1:29" s="8" customFormat="1" ht="15" customHeight="1">
      <c r="A185" s="149"/>
      <c r="B185" s="159"/>
      <c r="C185" s="160"/>
      <c r="D185" s="161"/>
      <c r="E185" s="155"/>
      <c r="F185" s="97"/>
      <c r="G185" s="96"/>
      <c r="H185" s="112"/>
      <c r="I185" s="114"/>
      <c r="J185" s="155"/>
      <c r="K185" s="97"/>
      <c r="L185" s="96"/>
      <c r="M185" s="112"/>
      <c r="N185" s="114"/>
      <c r="O185" s="155"/>
      <c r="P185" s="97"/>
      <c r="Q185" s="96"/>
      <c r="R185" s="112"/>
      <c r="S185" s="114"/>
      <c r="T185" s="155"/>
      <c r="U185" s="97"/>
      <c r="V185" s="96"/>
      <c r="W185" s="112"/>
      <c r="X185" s="272"/>
      <c r="Y185" s="473"/>
      <c r="Z185" s="473"/>
      <c r="AA185" s="473"/>
      <c r="AB185" s="473"/>
      <c r="AC185" s="473"/>
    </row>
    <row r="186" spans="1:29" s="8" customFormat="1">
      <c r="A186" s="152" t="s">
        <v>69</v>
      </c>
      <c r="B186" s="340" t="s">
        <v>110</v>
      </c>
      <c r="C186" s="382"/>
      <c r="D186" s="383"/>
      <c r="E186" s="130"/>
      <c r="F186" s="97"/>
      <c r="G186" s="96"/>
      <c r="H186" s="112"/>
      <c r="I186" s="109"/>
      <c r="J186" s="130"/>
      <c r="K186" s="97"/>
      <c r="L186" s="96"/>
      <c r="M186" s="112"/>
      <c r="N186" s="109"/>
      <c r="O186" s="130"/>
      <c r="P186" s="97"/>
      <c r="Q186" s="96"/>
      <c r="R186" s="112"/>
      <c r="S186" s="109"/>
      <c r="T186" s="130"/>
      <c r="U186" s="97"/>
      <c r="V186" s="96"/>
      <c r="W186" s="112"/>
      <c r="X186" s="262"/>
      <c r="Y186" s="473"/>
      <c r="Z186" s="473"/>
      <c r="AA186" s="473"/>
      <c r="AB186" s="473"/>
      <c r="AC186" s="473"/>
    </row>
    <row r="187" spans="1:29" s="8" customFormat="1" ht="15" customHeight="1">
      <c r="A187" s="149"/>
      <c r="B187" s="293" t="s">
        <v>103</v>
      </c>
      <c r="C187" s="294"/>
      <c r="D187" s="295"/>
      <c r="E187" s="131">
        <v>1</v>
      </c>
      <c r="F187" s="97" t="s">
        <v>10</v>
      </c>
      <c r="G187" s="124">
        <v>10</v>
      </c>
      <c r="H187" s="113">
        <v>1875</v>
      </c>
      <c r="I187" s="109">
        <f>H187*G187*E187</f>
        <v>18750</v>
      </c>
      <c r="J187" s="187">
        <v>1</v>
      </c>
      <c r="K187" s="97" t="s">
        <v>10</v>
      </c>
      <c r="L187" s="124">
        <v>6</v>
      </c>
      <c r="M187" s="113">
        <v>1724.9999999999998</v>
      </c>
      <c r="N187" s="109">
        <f>M187*L187*J187</f>
        <v>10349.999999999998</v>
      </c>
      <c r="O187" s="131">
        <v>1</v>
      </c>
      <c r="P187" s="97" t="s">
        <v>10</v>
      </c>
      <c r="Q187" s="188">
        <v>7</v>
      </c>
      <c r="R187" s="260">
        <v>2124.75</v>
      </c>
      <c r="S187" s="109">
        <f>R187*Q187*O187</f>
        <v>14873.25</v>
      </c>
      <c r="T187" s="124">
        <v>1</v>
      </c>
      <c r="U187" s="97" t="s">
        <v>10</v>
      </c>
      <c r="V187" s="124">
        <v>7</v>
      </c>
      <c r="W187" s="108">
        <v>4500</v>
      </c>
      <c r="X187" s="262">
        <f>W187*V187*T187</f>
        <v>31500</v>
      </c>
      <c r="Y187" s="473"/>
      <c r="Z187" s="473"/>
      <c r="AA187" s="473"/>
      <c r="AB187" s="473"/>
      <c r="AC187" s="473"/>
    </row>
    <row r="188" spans="1:29" s="8" customFormat="1" ht="15" customHeight="1">
      <c r="A188" s="149"/>
      <c r="B188" s="293" t="s">
        <v>97</v>
      </c>
      <c r="C188" s="294"/>
      <c r="D188" s="295"/>
      <c r="E188" s="131">
        <v>1</v>
      </c>
      <c r="F188" s="97" t="s">
        <v>10</v>
      </c>
      <c r="G188" s="124">
        <v>10</v>
      </c>
      <c r="H188" s="113">
        <v>1375</v>
      </c>
      <c r="I188" s="109">
        <f t="shared" ref="I188" si="46">H188*G188*E188</f>
        <v>13750</v>
      </c>
      <c r="J188" s="187">
        <v>1</v>
      </c>
      <c r="K188" s="97" t="s">
        <v>10</v>
      </c>
      <c r="L188" s="124">
        <v>6</v>
      </c>
      <c r="M188" s="113">
        <v>1380</v>
      </c>
      <c r="N188" s="109">
        <f t="shared" ref="N188" si="47">M188*L188*J188</f>
        <v>8280</v>
      </c>
      <c r="O188" s="131">
        <v>1</v>
      </c>
      <c r="P188" s="97" t="s">
        <v>10</v>
      </c>
      <c r="Q188" s="188">
        <v>7</v>
      </c>
      <c r="R188" s="260">
        <v>2021.2</v>
      </c>
      <c r="S188" s="109">
        <f t="shared" ref="S188" si="48">R188*Q188*O188</f>
        <v>14148.4</v>
      </c>
      <c r="T188" s="124">
        <v>1</v>
      </c>
      <c r="U188" s="97" t="s">
        <v>10</v>
      </c>
      <c r="V188" s="124">
        <v>7</v>
      </c>
      <c r="W188" s="108">
        <v>2250</v>
      </c>
      <c r="X188" s="262">
        <f t="shared" ref="X188" si="49">W188*V188*T188</f>
        <v>15750</v>
      </c>
      <c r="Y188" s="473"/>
      <c r="Z188" s="473"/>
      <c r="AA188" s="473"/>
      <c r="AB188" s="473"/>
      <c r="AC188" s="473"/>
    </row>
    <row r="189" spans="1:29" s="8" customFormat="1" ht="15" customHeight="1">
      <c r="A189" s="149"/>
      <c r="B189" s="293" t="s">
        <v>65</v>
      </c>
      <c r="C189" s="294"/>
      <c r="D189" s="295"/>
      <c r="E189" s="131">
        <v>1</v>
      </c>
      <c r="F189" s="97" t="s">
        <v>10</v>
      </c>
      <c r="G189" s="124">
        <v>10</v>
      </c>
      <c r="H189" s="113">
        <v>1250</v>
      </c>
      <c r="I189" s="109">
        <f>H189*G189*E189</f>
        <v>12500</v>
      </c>
      <c r="J189" s="187">
        <v>1</v>
      </c>
      <c r="K189" s="97" t="s">
        <v>10</v>
      </c>
      <c r="L189" s="124">
        <v>6</v>
      </c>
      <c r="M189" s="113">
        <v>1150</v>
      </c>
      <c r="N189" s="109">
        <f>M189*L189*J189</f>
        <v>6900</v>
      </c>
      <c r="O189" s="131">
        <v>1</v>
      </c>
      <c r="P189" s="97" t="s">
        <v>10</v>
      </c>
      <c r="Q189" s="188">
        <v>7</v>
      </c>
      <c r="R189" s="260">
        <v>2001.52</v>
      </c>
      <c r="S189" s="109">
        <f>R189*Q189*O189</f>
        <v>14010.64</v>
      </c>
      <c r="T189" s="124">
        <v>2</v>
      </c>
      <c r="U189" s="97" t="s">
        <v>10</v>
      </c>
      <c r="V189" s="124">
        <v>7</v>
      </c>
      <c r="W189" s="108">
        <v>2000</v>
      </c>
      <c r="X189" s="262">
        <f>W189*V189*T189</f>
        <v>28000</v>
      </c>
      <c r="Y189" s="473"/>
      <c r="Z189" s="473"/>
      <c r="AA189" s="473"/>
      <c r="AB189" s="473"/>
      <c r="AC189" s="473"/>
    </row>
    <row r="190" spans="1:29" s="8" customFormat="1" ht="15" customHeight="1">
      <c r="A190" s="149"/>
      <c r="B190" s="293" t="s">
        <v>66</v>
      </c>
      <c r="C190" s="294"/>
      <c r="D190" s="295"/>
      <c r="E190" s="131">
        <v>1</v>
      </c>
      <c r="F190" s="97" t="s">
        <v>10</v>
      </c>
      <c r="G190" s="124">
        <v>10</v>
      </c>
      <c r="H190" s="113">
        <v>1250</v>
      </c>
      <c r="I190" s="109">
        <f t="shared" ref="I190" si="50">H190*G190*E190</f>
        <v>12500</v>
      </c>
      <c r="J190" s="187">
        <v>2</v>
      </c>
      <c r="K190" s="97" t="s">
        <v>10</v>
      </c>
      <c r="L190" s="124">
        <v>6</v>
      </c>
      <c r="M190" s="113">
        <v>1092.5</v>
      </c>
      <c r="N190" s="109">
        <f t="shared" ref="N190" si="51">M190*L190*J190</f>
        <v>13110</v>
      </c>
      <c r="O190" s="131">
        <v>1</v>
      </c>
      <c r="P190" s="97" t="s">
        <v>10</v>
      </c>
      <c r="Q190" s="188">
        <v>7</v>
      </c>
      <c r="R190" s="260">
        <v>1915.49</v>
      </c>
      <c r="S190" s="109">
        <f t="shared" ref="S190" si="52">R190*Q190*O190</f>
        <v>13408.43</v>
      </c>
      <c r="T190" s="124">
        <v>2</v>
      </c>
      <c r="U190" s="97" t="s">
        <v>10</v>
      </c>
      <c r="V190" s="124">
        <v>7</v>
      </c>
      <c r="W190" s="108">
        <v>2375</v>
      </c>
      <c r="X190" s="262">
        <f t="shared" ref="X190" si="53">W190*V190*T190</f>
        <v>33250</v>
      </c>
      <c r="Y190" s="473"/>
      <c r="Z190" s="473"/>
      <c r="AA190" s="473"/>
      <c r="AB190" s="473"/>
      <c r="AC190" s="473"/>
    </row>
    <row r="191" spans="1:29" s="8" customFormat="1" ht="15" customHeight="1">
      <c r="A191" s="149"/>
      <c r="B191" s="177"/>
      <c r="C191" s="183" t="s">
        <v>112</v>
      </c>
      <c r="D191" s="179"/>
      <c r="E191" s="131">
        <v>1</v>
      </c>
      <c r="F191" s="97" t="s">
        <v>10</v>
      </c>
      <c r="G191" s="124">
        <v>10</v>
      </c>
      <c r="H191" s="113">
        <v>1062.5</v>
      </c>
      <c r="I191" s="109">
        <f>H191*G191*E191</f>
        <v>10625</v>
      </c>
      <c r="J191" s="187">
        <v>2</v>
      </c>
      <c r="K191" s="97" t="s">
        <v>10</v>
      </c>
      <c r="L191" s="124">
        <v>6</v>
      </c>
      <c r="M191" s="113">
        <v>977.49999999999989</v>
      </c>
      <c r="N191" s="109">
        <f>M191*L191*J191</f>
        <v>11729.999999999998</v>
      </c>
      <c r="O191" s="131">
        <v>1</v>
      </c>
      <c r="P191" s="97" t="s">
        <v>10</v>
      </c>
      <c r="Q191" s="188">
        <v>7</v>
      </c>
      <c r="R191" s="260">
        <v>1502.64</v>
      </c>
      <c r="S191" s="109">
        <f>R191*Q191*O191</f>
        <v>10518.480000000001</v>
      </c>
      <c r="T191" s="124">
        <v>4</v>
      </c>
      <c r="U191" s="97" t="s">
        <v>10</v>
      </c>
      <c r="V191" s="124">
        <v>7</v>
      </c>
      <c r="W191" s="108">
        <v>1937.5</v>
      </c>
      <c r="X191" s="262">
        <f>W191*V191*T191</f>
        <v>54250</v>
      </c>
      <c r="Y191" s="473"/>
      <c r="Z191" s="473"/>
      <c r="AA191" s="473"/>
      <c r="AB191" s="473"/>
      <c r="AC191" s="473"/>
    </row>
    <row r="192" spans="1:29" s="8" customFormat="1" ht="15" customHeight="1">
      <c r="A192" s="149"/>
      <c r="B192" s="375" t="s">
        <v>50</v>
      </c>
      <c r="C192" s="376"/>
      <c r="D192" s="377"/>
      <c r="E192" s="155">
        <f>SUM(E187:E191)</f>
        <v>5</v>
      </c>
      <c r="F192" s="97"/>
      <c r="G192" s="96"/>
      <c r="H192" s="112"/>
      <c r="I192" s="114">
        <f>SUM(I187:I191)</f>
        <v>68125</v>
      </c>
      <c r="J192" s="155">
        <f>SUM(J187:J191)</f>
        <v>7</v>
      </c>
      <c r="K192" s="97"/>
      <c r="L192" s="96"/>
      <c r="M192" s="112"/>
      <c r="N192" s="114">
        <f>SUM(N187:N191)</f>
        <v>50370</v>
      </c>
      <c r="O192" s="155">
        <f>SUM(O187:O191)</f>
        <v>5</v>
      </c>
      <c r="P192" s="97"/>
      <c r="Q192" s="96"/>
      <c r="R192" s="112"/>
      <c r="S192" s="114">
        <f>SUM(S187:S191)</f>
        <v>66959.199999999997</v>
      </c>
      <c r="T192" s="155">
        <f>SUM(T187:T191)</f>
        <v>10</v>
      </c>
      <c r="U192" s="97"/>
      <c r="V192" s="96"/>
      <c r="W192" s="112"/>
      <c r="X192" s="272">
        <f>SUM(X187:X191)</f>
        <v>162750</v>
      </c>
      <c r="Y192" s="473"/>
      <c r="Z192" s="473"/>
      <c r="AA192" s="473"/>
      <c r="AB192" s="473"/>
      <c r="AC192" s="473"/>
    </row>
    <row r="193" spans="1:30" s="8" customFormat="1" ht="15" customHeight="1">
      <c r="A193" s="149"/>
      <c r="B193" s="180"/>
      <c r="C193" s="181"/>
      <c r="D193" s="182"/>
      <c r="E193" s="155"/>
      <c r="F193" s="97"/>
      <c r="G193" s="96"/>
      <c r="H193" s="112"/>
      <c r="I193" s="114"/>
      <c r="J193" s="155"/>
      <c r="K193" s="97"/>
      <c r="L193" s="96"/>
      <c r="M193" s="112"/>
      <c r="N193" s="114"/>
      <c r="O193" s="155"/>
      <c r="P193" s="97"/>
      <c r="Q193" s="96"/>
      <c r="R193" s="112"/>
      <c r="S193" s="114"/>
      <c r="T193" s="155"/>
      <c r="U193" s="97"/>
      <c r="V193" s="96"/>
      <c r="W193" s="112"/>
      <c r="X193" s="272"/>
      <c r="Y193" s="473"/>
      <c r="Z193" s="473"/>
      <c r="AA193" s="473"/>
      <c r="AB193" s="473"/>
      <c r="AC193" s="473"/>
    </row>
    <row r="194" spans="1:30" s="8" customFormat="1" ht="15" customHeight="1">
      <c r="A194" s="149"/>
      <c r="B194" s="184"/>
      <c r="C194" s="185"/>
      <c r="D194" s="186"/>
      <c r="E194" s="155"/>
      <c r="F194" s="97"/>
      <c r="G194" s="96"/>
      <c r="H194" s="112"/>
      <c r="I194" s="114"/>
      <c r="J194" s="155"/>
      <c r="K194" s="97"/>
      <c r="L194" s="96"/>
      <c r="M194" s="112"/>
      <c r="N194" s="114"/>
      <c r="O194" s="155"/>
      <c r="P194" s="97"/>
      <c r="Q194" s="96"/>
      <c r="R194" s="112"/>
      <c r="S194" s="114"/>
      <c r="T194" s="155"/>
      <c r="U194" s="97"/>
      <c r="V194" s="96"/>
      <c r="W194" s="112"/>
      <c r="X194" s="272"/>
      <c r="Y194" s="473"/>
      <c r="Z194" s="473"/>
      <c r="AA194" s="473"/>
      <c r="AB194" s="473"/>
      <c r="AC194" s="473"/>
    </row>
    <row r="195" spans="1:30" s="8" customFormat="1" ht="15" customHeight="1">
      <c r="A195" s="152" t="s">
        <v>70</v>
      </c>
      <c r="B195" s="374" t="s">
        <v>20</v>
      </c>
      <c r="C195" s="294"/>
      <c r="D195" s="295"/>
      <c r="E195" s="130"/>
      <c r="F195" s="97"/>
      <c r="G195" s="96"/>
      <c r="H195" s="112"/>
      <c r="I195" s="115"/>
      <c r="J195" s="130"/>
      <c r="K195" s="97"/>
      <c r="L195" s="96"/>
      <c r="M195" s="112"/>
      <c r="N195" s="115"/>
      <c r="O195" s="130"/>
      <c r="P195" s="97"/>
      <c r="Q195" s="96"/>
      <c r="R195" s="112"/>
      <c r="S195" s="115"/>
      <c r="T195" s="130"/>
      <c r="U195" s="97"/>
      <c r="V195" s="96"/>
      <c r="W195" s="112"/>
      <c r="X195" s="273"/>
      <c r="Y195" s="473"/>
      <c r="Z195" s="473"/>
      <c r="AA195" s="473"/>
      <c r="AB195" s="473"/>
      <c r="AC195" s="473"/>
    </row>
    <row r="196" spans="1:30" s="8" customFormat="1" ht="15" customHeight="1">
      <c r="A196" s="149"/>
      <c r="B196" s="344" t="s">
        <v>55</v>
      </c>
      <c r="C196" s="308"/>
      <c r="D196" s="309"/>
      <c r="E196" s="130"/>
      <c r="F196" s="97"/>
      <c r="G196" s="96"/>
      <c r="H196" s="112"/>
      <c r="I196" s="114">
        <f>(I200+I201+I202)*0.003</f>
        <v>15966.948</v>
      </c>
      <c r="J196" s="130"/>
      <c r="K196" s="97"/>
      <c r="L196" s="96"/>
      <c r="M196" s="112"/>
      <c r="N196" s="114">
        <f>(N200+N201+N202)*0.003</f>
        <v>15620.151</v>
      </c>
      <c r="O196" s="130"/>
      <c r="P196" s="97"/>
      <c r="Q196" s="96"/>
      <c r="R196" s="112"/>
      <c r="S196" s="114">
        <f>(S200+S201+S202)*0.003</f>
        <v>14546.408808</v>
      </c>
      <c r="T196" s="130"/>
      <c r="U196" s="97"/>
      <c r="V196" s="96"/>
      <c r="W196" s="112"/>
      <c r="X196" s="272">
        <v>25928.94</v>
      </c>
      <c r="Y196" s="473"/>
      <c r="Z196" s="473"/>
      <c r="AA196" s="473"/>
      <c r="AB196" s="473"/>
      <c r="AC196" s="473"/>
    </row>
    <row r="197" spans="1:30" s="8" customFormat="1" ht="15" customHeight="1">
      <c r="A197" s="152" t="s">
        <v>71</v>
      </c>
      <c r="B197" s="378" t="s">
        <v>72</v>
      </c>
      <c r="C197" s="379"/>
      <c r="D197" s="380"/>
      <c r="E197" s="130"/>
      <c r="F197" s="97"/>
      <c r="G197" s="96"/>
      <c r="H197" s="112"/>
      <c r="I197" s="114">
        <f>(I200+I201+I202)*0.05</f>
        <v>266115.8</v>
      </c>
      <c r="J197" s="130"/>
      <c r="K197" s="97"/>
      <c r="L197" s="96"/>
      <c r="M197" s="112"/>
      <c r="N197" s="114">
        <f>(N200+N201+N202)*0.05</f>
        <v>260335.85</v>
      </c>
      <c r="O197" s="130"/>
      <c r="P197" s="97"/>
      <c r="Q197" s="96"/>
      <c r="R197" s="112"/>
      <c r="S197" s="114">
        <f>(S200+S201+S202)*0.05</f>
        <v>242440.14679999999</v>
      </c>
      <c r="T197" s="130"/>
      <c r="U197" s="97"/>
      <c r="V197" s="96"/>
      <c r="W197" s="112"/>
      <c r="X197" s="272">
        <v>432149</v>
      </c>
      <c r="Y197" s="473"/>
      <c r="Z197" s="473"/>
      <c r="AA197" s="473"/>
      <c r="AB197" s="473"/>
      <c r="AC197" s="473"/>
    </row>
    <row r="198" spans="1:30" s="8" customFormat="1" ht="15" customHeight="1">
      <c r="A198" s="149"/>
      <c r="B198" s="381"/>
      <c r="C198" s="308"/>
      <c r="D198" s="309"/>
      <c r="E198" s="130"/>
      <c r="F198" s="97"/>
      <c r="G198" s="96"/>
      <c r="H198" s="112"/>
      <c r="I198" s="109"/>
      <c r="J198" s="130"/>
      <c r="K198" s="97"/>
      <c r="L198" s="96"/>
      <c r="M198" s="112"/>
      <c r="N198" s="109"/>
      <c r="O198" s="130"/>
      <c r="P198" s="97"/>
      <c r="Q198" s="96"/>
      <c r="R198" s="112"/>
      <c r="S198" s="109"/>
      <c r="T198" s="130"/>
      <c r="U198" s="97"/>
      <c r="V198" s="96"/>
      <c r="W198" s="112"/>
      <c r="X198" s="262"/>
      <c r="Y198" s="473"/>
      <c r="Z198" s="473"/>
      <c r="AA198" s="473"/>
      <c r="AB198" s="473"/>
      <c r="AC198" s="473"/>
    </row>
    <row r="199" spans="1:30" s="8" customFormat="1" ht="15" customHeight="1">
      <c r="A199" s="149"/>
      <c r="B199" s="386" t="s">
        <v>56</v>
      </c>
      <c r="C199" s="387"/>
      <c r="D199" s="388"/>
      <c r="E199" s="130"/>
      <c r="F199" s="97"/>
      <c r="G199" s="96"/>
      <c r="H199" s="112"/>
      <c r="I199" s="109"/>
      <c r="J199" s="130"/>
      <c r="K199" s="97"/>
      <c r="L199" s="96"/>
      <c r="M199" s="112"/>
      <c r="N199" s="109"/>
      <c r="O199" s="130"/>
      <c r="P199" s="97"/>
      <c r="Q199" s="96"/>
      <c r="R199" s="112"/>
      <c r="S199" s="109"/>
      <c r="T199" s="130"/>
      <c r="U199" s="97"/>
      <c r="V199" s="96"/>
      <c r="W199" s="112"/>
      <c r="X199" s="262"/>
      <c r="Y199" s="473"/>
      <c r="Z199" s="473"/>
      <c r="AA199" s="473"/>
      <c r="AB199" s="473"/>
      <c r="AC199" s="473"/>
    </row>
    <row r="200" spans="1:30" s="8" customFormat="1" ht="15" customHeight="1">
      <c r="A200" s="149"/>
      <c r="B200" s="386" t="s">
        <v>57</v>
      </c>
      <c r="C200" s="366"/>
      <c r="D200" s="367"/>
      <c r="E200" s="130"/>
      <c r="F200" s="97"/>
      <c r="G200" s="96"/>
      <c r="H200" s="112"/>
      <c r="I200" s="117">
        <f>I43</f>
        <v>718785</v>
      </c>
      <c r="J200" s="130"/>
      <c r="K200" s="97"/>
      <c r="L200" s="96"/>
      <c r="M200" s="112"/>
      <c r="N200" s="117">
        <f>N43</f>
        <v>763485</v>
      </c>
      <c r="O200" s="130"/>
      <c r="P200" s="97"/>
      <c r="Q200" s="96"/>
      <c r="R200" s="112"/>
      <c r="S200" s="117">
        <f>S43</f>
        <v>1148300</v>
      </c>
      <c r="T200" s="130"/>
      <c r="U200" s="97"/>
      <c r="V200" s="96"/>
      <c r="W200" s="112"/>
      <c r="X200" s="274">
        <f>X43</f>
        <v>1904550</v>
      </c>
      <c r="Y200" s="473"/>
      <c r="Z200" s="473"/>
      <c r="AA200" s="473"/>
      <c r="AB200" s="473"/>
      <c r="AC200" s="473"/>
      <c r="AD200" s="175"/>
    </row>
    <row r="201" spans="1:30" s="8" customFormat="1" ht="15" customHeight="1">
      <c r="A201" s="149"/>
      <c r="B201" s="386" t="s">
        <v>58</v>
      </c>
      <c r="C201" s="387"/>
      <c r="D201" s="388"/>
      <c r="E201" s="130"/>
      <c r="F201" s="97"/>
      <c r="G201" s="96"/>
      <c r="H201" s="112"/>
      <c r="I201" s="114">
        <f>I112+I144+I164</f>
        <v>3211300</v>
      </c>
      <c r="J201" s="130"/>
      <c r="K201" s="97"/>
      <c r="L201" s="96"/>
      <c r="M201" s="112"/>
      <c r="N201" s="114">
        <f>N112+N144+N164</f>
        <v>3351997</v>
      </c>
      <c r="O201" s="130"/>
      <c r="P201" s="97"/>
      <c r="Q201" s="96"/>
      <c r="R201" s="112"/>
      <c r="S201" s="114">
        <f>S112+S144+S164</f>
        <v>1880958.436</v>
      </c>
      <c r="T201" s="130"/>
      <c r="U201" s="97"/>
      <c r="V201" s="96"/>
      <c r="W201" s="112"/>
      <c r="X201" s="272">
        <f>X112+X144+X164</f>
        <v>4651305</v>
      </c>
      <c r="Y201" s="473"/>
      <c r="Z201" s="473"/>
      <c r="AA201" s="473"/>
      <c r="AB201" s="473"/>
      <c r="AC201" s="473"/>
      <c r="AD201" s="175"/>
    </row>
    <row r="202" spans="1:30" s="8" customFormat="1" ht="15" customHeight="1">
      <c r="A202" s="149"/>
      <c r="B202" s="386" t="s">
        <v>38</v>
      </c>
      <c r="C202" s="387"/>
      <c r="D202" s="388"/>
      <c r="E202" s="130"/>
      <c r="F202" s="97"/>
      <c r="G202" s="96"/>
      <c r="H202" s="112"/>
      <c r="I202" s="114">
        <f>I173+I184+I192</f>
        <v>1392231</v>
      </c>
      <c r="J202" s="130"/>
      <c r="K202" s="97"/>
      <c r="L202" s="96"/>
      <c r="M202" s="112"/>
      <c r="N202" s="114">
        <f>N173+N184+N192</f>
        <v>1091235</v>
      </c>
      <c r="O202" s="130"/>
      <c r="P202" s="97"/>
      <c r="Q202" s="96"/>
      <c r="R202" s="112"/>
      <c r="S202" s="114">
        <f>S173+S184+S192</f>
        <v>1819544.4999999998</v>
      </c>
      <c r="T202" s="130"/>
      <c r="U202" s="97"/>
      <c r="V202" s="96"/>
      <c r="W202" s="112"/>
      <c r="X202" s="272">
        <f>X173+X184+X192</f>
        <v>2087125</v>
      </c>
      <c r="Y202" s="473"/>
      <c r="Z202" s="473"/>
      <c r="AA202" s="473"/>
      <c r="AB202" s="473"/>
      <c r="AC202" s="473"/>
      <c r="AD202" s="175"/>
    </row>
    <row r="203" spans="1:30" s="8" customFormat="1" ht="15" customHeight="1">
      <c r="A203" s="149"/>
      <c r="B203" s="386" t="s">
        <v>59</v>
      </c>
      <c r="C203" s="387"/>
      <c r="D203" s="388"/>
      <c r="E203" s="130"/>
      <c r="F203" s="97"/>
      <c r="G203" s="96"/>
      <c r="H203" s="112"/>
      <c r="I203" s="114">
        <f>(I200+I201+I202)*0.15</f>
        <v>798347.4</v>
      </c>
      <c r="J203" s="130"/>
      <c r="K203" s="97"/>
      <c r="L203" s="96"/>
      <c r="M203" s="112"/>
      <c r="N203" s="114">
        <f>(N200+N201+N202)*0.15</f>
        <v>781007.54999999993</v>
      </c>
      <c r="O203" s="130"/>
      <c r="P203" s="97"/>
      <c r="Q203" s="96"/>
      <c r="R203" s="112"/>
      <c r="S203" s="114">
        <f>(S200+S201+S202)*0.15</f>
        <v>727320.44039999996</v>
      </c>
      <c r="T203" s="130"/>
      <c r="U203" s="97"/>
      <c r="V203" s="96"/>
      <c r="W203" s="112"/>
      <c r="X203" s="272">
        <v>1296447</v>
      </c>
      <c r="Y203" s="473"/>
      <c r="Z203" s="473"/>
      <c r="AA203" s="473"/>
      <c r="AB203" s="473"/>
      <c r="AC203" s="473"/>
      <c r="AD203" s="175"/>
    </row>
    <row r="204" spans="1:30" s="8" customFormat="1" ht="15" customHeight="1">
      <c r="A204" s="149"/>
      <c r="B204" s="389" t="s">
        <v>60</v>
      </c>
      <c r="C204" s="390"/>
      <c r="D204" s="391"/>
      <c r="E204" s="130"/>
      <c r="F204" s="97"/>
      <c r="G204" s="96"/>
      <c r="H204" s="112"/>
      <c r="I204" s="114">
        <f>SUM(I196:I203)</f>
        <v>6402746.148</v>
      </c>
      <c r="J204" s="130"/>
      <c r="K204" s="97"/>
      <c r="L204" s="96"/>
      <c r="M204" s="112"/>
      <c r="N204" s="114">
        <f>SUM(N196:N203)</f>
        <v>6263680.551</v>
      </c>
      <c r="O204" s="130"/>
      <c r="P204" s="97"/>
      <c r="Q204" s="96"/>
      <c r="R204" s="112"/>
      <c r="S204" s="114">
        <f>SUM(S196:S203)</f>
        <v>5833109.9320079992</v>
      </c>
      <c r="T204" s="130"/>
      <c r="U204" s="97"/>
      <c r="V204" s="96"/>
      <c r="W204" s="112"/>
      <c r="X204" s="272">
        <f>SUM(X196:X203)</f>
        <v>10397504.939999999</v>
      </c>
      <c r="Y204" s="473"/>
      <c r="Z204" s="473"/>
      <c r="AA204" s="473"/>
      <c r="AB204" s="473"/>
      <c r="AC204" s="473"/>
    </row>
    <row r="205" spans="1:30" s="8" customFormat="1" ht="15" customHeight="1" thickBot="1">
      <c r="A205" s="149"/>
      <c r="B205" s="392" t="s">
        <v>61</v>
      </c>
      <c r="C205" s="299"/>
      <c r="D205" s="393"/>
      <c r="E205" s="299" t="s">
        <v>239</v>
      </c>
      <c r="F205" s="299"/>
      <c r="G205" s="299"/>
      <c r="H205" s="300"/>
      <c r="I205" s="109"/>
      <c r="J205" s="299" t="s">
        <v>238</v>
      </c>
      <c r="K205" s="299"/>
      <c r="L205" s="299"/>
      <c r="M205" s="300"/>
      <c r="N205" s="109"/>
      <c r="O205" s="299" t="s">
        <v>237</v>
      </c>
      <c r="P205" s="299"/>
      <c r="Q205" s="299"/>
      <c r="R205" s="300"/>
      <c r="S205" s="109"/>
      <c r="T205" s="299" t="s">
        <v>257</v>
      </c>
      <c r="U205" s="299"/>
      <c r="V205" s="299"/>
      <c r="W205" s="300"/>
      <c r="X205" s="109"/>
      <c r="Y205" s="299"/>
      <c r="Z205" s="299"/>
      <c r="AA205" s="299"/>
      <c r="AB205" s="300"/>
      <c r="AC205" s="109"/>
    </row>
    <row r="206" spans="1:30" s="8" customFormat="1" ht="22.5" customHeight="1" thickBot="1">
      <c r="A206" s="154"/>
      <c r="B206" s="394" t="s">
        <v>32</v>
      </c>
      <c r="C206" s="395"/>
      <c r="D206" s="396"/>
      <c r="E206" s="107"/>
      <c r="F206" s="105"/>
      <c r="G206" s="106"/>
      <c r="H206" s="116" t="s">
        <v>62</v>
      </c>
      <c r="I206" s="132">
        <f>I204</f>
        <v>6402746.148</v>
      </c>
      <c r="J206" s="107"/>
      <c r="K206" s="105"/>
      <c r="L206" s="106"/>
      <c r="M206" s="116" t="s">
        <v>62</v>
      </c>
      <c r="N206" s="132">
        <f>N204</f>
        <v>6263680.551</v>
      </c>
      <c r="O206" s="107"/>
      <c r="P206" s="105"/>
      <c r="Q206" s="106"/>
      <c r="R206" s="116" t="s">
        <v>62</v>
      </c>
      <c r="S206" s="132">
        <f>S204</f>
        <v>5833109.9320079992</v>
      </c>
      <c r="T206" s="107"/>
      <c r="U206" s="105"/>
      <c r="V206" s="106"/>
      <c r="W206" s="116" t="s">
        <v>62</v>
      </c>
      <c r="X206" s="132">
        <f>X204</f>
        <v>10397504.939999999</v>
      </c>
      <c r="Y206" s="107"/>
      <c r="Z206" s="105"/>
      <c r="AA206" s="106"/>
      <c r="AB206" s="116" t="s">
        <v>62</v>
      </c>
      <c r="AC206" s="132">
        <f>AC204</f>
        <v>0</v>
      </c>
    </row>
    <row r="207" spans="1:30">
      <c r="A207" s="102"/>
      <c r="B207" s="103"/>
      <c r="C207" s="103"/>
      <c r="D207" s="103"/>
      <c r="E207" s="103"/>
      <c r="F207" s="103"/>
      <c r="G207" s="103"/>
      <c r="H207" s="103"/>
      <c r="I207" s="104"/>
      <c r="J207" s="103"/>
      <c r="K207" s="103"/>
      <c r="L207" s="103"/>
      <c r="M207" s="103"/>
      <c r="N207" s="104"/>
      <c r="O207" s="103"/>
      <c r="P207" s="103"/>
      <c r="Q207" s="103"/>
      <c r="R207" s="103"/>
      <c r="S207" s="104"/>
      <c r="T207" s="103"/>
      <c r="U207" s="103"/>
      <c r="V207" s="103"/>
      <c r="W207" s="103"/>
      <c r="X207" s="104"/>
      <c r="Y207" s="103"/>
      <c r="Z207" s="103"/>
      <c r="AA207" s="103"/>
      <c r="AB207" s="103"/>
      <c r="AC207" s="104"/>
    </row>
    <row r="208" spans="1:30">
      <c r="A208" s="397" t="s">
        <v>11</v>
      </c>
      <c r="B208" s="398"/>
      <c r="C208" s="398"/>
      <c r="D208" s="103"/>
      <c r="E208" s="103"/>
      <c r="F208" s="103"/>
      <c r="G208" s="103"/>
      <c r="H208" s="103"/>
      <c r="I208" s="104"/>
      <c r="J208" s="103"/>
      <c r="K208" s="103"/>
      <c r="L208" s="103"/>
      <c r="M208" s="103"/>
      <c r="N208" s="104"/>
      <c r="O208" s="103"/>
      <c r="P208" s="103"/>
      <c r="Q208" s="103"/>
      <c r="R208" s="103"/>
      <c r="S208" s="104"/>
      <c r="T208" s="103"/>
      <c r="U208" s="103"/>
      <c r="V208" s="103"/>
      <c r="W208" s="103"/>
      <c r="X208" s="104"/>
      <c r="Y208" s="103"/>
      <c r="Z208" s="103"/>
      <c r="AA208" s="103"/>
      <c r="AB208" s="103"/>
      <c r="AC208" s="104"/>
    </row>
    <row r="209" spans="1:29">
      <c r="A209" s="102"/>
      <c r="B209" s="103"/>
      <c r="C209" s="103"/>
      <c r="D209" s="103"/>
      <c r="E209" s="103"/>
      <c r="F209" s="103"/>
      <c r="G209" s="103"/>
      <c r="H209" s="103"/>
      <c r="I209" s="104"/>
      <c r="J209" s="103"/>
      <c r="K209" s="103"/>
      <c r="L209" s="103"/>
      <c r="M209" s="103"/>
      <c r="N209" s="104"/>
      <c r="O209" s="103"/>
      <c r="P209" s="103"/>
      <c r="Q209" s="103"/>
      <c r="R209" s="103"/>
      <c r="S209" s="104"/>
      <c r="T209" s="103"/>
      <c r="U209" s="103"/>
      <c r="V209" s="103"/>
      <c r="W209" s="103"/>
      <c r="X209" s="277"/>
      <c r="Y209" s="103"/>
      <c r="Z209" s="103"/>
      <c r="AA209" s="103"/>
      <c r="AB209" s="103"/>
      <c r="AC209" s="277"/>
    </row>
    <row r="210" spans="1:29">
      <c r="A210" s="384" t="s">
        <v>40</v>
      </c>
      <c r="B210" s="385"/>
      <c r="C210" s="385"/>
      <c r="D210" s="103"/>
      <c r="E210" s="103"/>
      <c r="F210" s="103"/>
      <c r="G210" s="103"/>
      <c r="H210" s="103"/>
      <c r="I210" s="104"/>
      <c r="J210" s="103"/>
      <c r="K210" s="103"/>
      <c r="L210" s="103"/>
      <c r="M210" s="103"/>
      <c r="N210" s="104"/>
      <c r="O210" s="103"/>
      <c r="P210" s="103"/>
      <c r="Q210" s="103"/>
      <c r="R210" s="103"/>
      <c r="S210" s="104"/>
      <c r="T210" s="103"/>
      <c r="U210" s="103"/>
      <c r="V210" s="103"/>
      <c r="W210" s="103"/>
      <c r="X210" s="277"/>
      <c r="Y210" s="103"/>
      <c r="Z210" s="103"/>
      <c r="AA210" s="103"/>
      <c r="AB210" s="103"/>
      <c r="AC210" s="277"/>
    </row>
    <row r="211" spans="1:29">
      <c r="A211" s="14" t="s">
        <v>76</v>
      </c>
      <c r="B211" s="16"/>
      <c r="C211" s="16"/>
      <c r="D211" s="156"/>
      <c r="E211" s="9"/>
      <c r="F211" s="9"/>
      <c r="G211" s="9"/>
      <c r="H211" s="10"/>
      <c r="I211" s="11" t="s">
        <v>63</v>
      </c>
      <c r="J211" s="9"/>
      <c r="K211" s="9"/>
      <c r="L211" s="9"/>
      <c r="M211" s="10"/>
      <c r="N211" s="11" t="s">
        <v>63</v>
      </c>
      <c r="O211" s="9"/>
      <c r="P211" s="9"/>
      <c r="Q211" s="9"/>
      <c r="R211" s="10"/>
      <c r="S211" s="11" t="s">
        <v>63</v>
      </c>
      <c r="T211" s="9"/>
      <c r="U211" s="9"/>
      <c r="V211" s="9"/>
      <c r="W211" s="10"/>
      <c r="X211" s="11" t="s">
        <v>63</v>
      </c>
      <c r="Y211" s="9"/>
      <c r="Z211" s="9"/>
      <c r="AA211" s="9"/>
      <c r="AB211" s="10"/>
      <c r="AC211" s="11" t="s">
        <v>63</v>
      </c>
    </row>
    <row r="212" spans="1:29">
      <c r="E212" s="9"/>
      <c r="F212" s="9"/>
      <c r="G212" s="9"/>
      <c r="H212" s="10"/>
      <c r="I212" s="11"/>
      <c r="J212" s="9"/>
      <c r="K212" s="9"/>
      <c r="L212" s="9"/>
      <c r="M212" s="10"/>
      <c r="N212" s="11"/>
      <c r="O212" s="9"/>
      <c r="P212" s="9"/>
      <c r="Q212" s="9"/>
      <c r="R212" s="10"/>
      <c r="S212" s="11"/>
      <c r="T212" s="9"/>
      <c r="U212" s="9"/>
      <c r="V212" s="9"/>
      <c r="W212" s="10"/>
      <c r="X212" s="277"/>
      <c r="Y212" s="9"/>
      <c r="Z212" s="9"/>
      <c r="AA212" s="9"/>
      <c r="AB212" s="10"/>
      <c r="AC212" s="277"/>
    </row>
    <row r="213" spans="1:29">
      <c r="A213" t="s">
        <v>29</v>
      </c>
      <c r="B213" s="16"/>
      <c r="C213" s="16"/>
      <c r="D213" s="16"/>
      <c r="E213" s="9"/>
      <c r="F213" s="9"/>
      <c r="G213" s="9"/>
      <c r="H213" s="10"/>
      <c r="I213" s="11"/>
      <c r="J213" s="9"/>
      <c r="K213" s="9"/>
      <c r="L213" s="9"/>
      <c r="M213" s="10"/>
      <c r="N213" s="11"/>
      <c r="O213" s="9"/>
      <c r="P213" s="9"/>
      <c r="Q213" s="9"/>
      <c r="R213" s="10"/>
      <c r="S213" s="11"/>
      <c r="T213" s="9"/>
      <c r="U213" s="9"/>
      <c r="V213" s="9"/>
      <c r="W213" s="10"/>
      <c r="X213" s="11"/>
      <c r="Y213" s="9"/>
      <c r="Z213" s="9"/>
      <c r="AA213" s="9"/>
      <c r="AB213" s="10"/>
      <c r="AC213" s="11"/>
    </row>
    <row r="214" spans="1:29">
      <c r="A214"/>
      <c r="B214"/>
      <c r="C214"/>
      <c r="D214"/>
      <c r="E214" s="9"/>
      <c r="F214" s="9"/>
      <c r="G214" s="9"/>
      <c r="H214" s="10"/>
      <c r="I214" s="11"/>
      <c r="J214" s="9"/>
      <c r="K214" s="9"/>
      <c r="L214" s="9"/>
      <c r="M214" s="10"/>
      <c r="N214" s="11"/>
      <c r="O214" s="9"/>
      <c r="P214" s="9"/>
      <c r="Q214" s="9"/>
      <c r="R214" s="10"/>
      <c r="S214" s="11"/>
      <c r="T214" s="9"/>
      <c r="U214" s="9"/>
      <c r="V214" s="9"/>
      <c r="W214" s="10"/>
      <c r="X214" s="11"/>
      <c r="Y214" s="9"/>
      <c r="Z214" s="9"/>
      <c r="AA214" s="9"/>
      <c r="AB214" s="10"/>
      <c r="AC214" s="11"/>
    </row>
    <row r="215" spans="1:29">
      <c r="A215" s="23" t="s">
        <v>95</v>
      </c>
      <c r="B215"/>
      <c r="C215"/>
      <c r="D215" s="40"/>
      <c r="E215" s="9"/>
      <c r="F215" s="9"/>
      <c r="G215" s="9"/>
      <c r="H215" s="10"/>
      <c r="I215" s="11"/>
      <c r="J215" s="9"/>
      <c r="K215" s="9"/>
      <c r="L215" s="9"/>
      <c r="M215" s="10"/>
      <c r="N215" s="11"/>
      <c r="O215" s="9"/>
      <c r="P215" s="9"/>
      <c r="Q215" s="9"/>
      <c r="R215" s="10"/>
      <c r="S215" s="11"/>
      <c r="T215" s="9"/>
      <c r="U215" s="9"/>
      <c r="V215" s="9"/>
      <c r="W215" s="10"/>
      <c r="X215" s="11"/>
      <c r="Y215" s="9"/>
      <c r="Z215" s="9"/>
      <c r="AA215" s="9"/>
      <c r="AB215" s="10"/>
      <c r="AC215" s="11"/>
    </row>
    <row r="216" spans="1:29">
      <c r="A216" t="s">
        <v>75</v>
      </c>
      <c r="B216"/>
      <c r="C216"/>
      <c r="D216" s="157"/>
      <c r="E216" s="9"/>
      <c r="F216" s="9"/>
      <c r="G216" s="9"/>
      <c r="H216" s="10"/>
      <c r="I216" s="11"/>
      <c r="J216" s="9"/>
      <c r="K216" s="9"/>
      <c r="L216" s="9"/>
      <c r="M216" s="10"/>
      <c r="N216" s="11"/>
      <c r="O216" s="9"/>
      <c r="P216" s="9"/>
      <c r="Q216" s="9"/>
      <c r="R216" s="10"/>
      <c r="S216" s="11"/>
      <c r="T216" s="9"/>
      <c r="U216" s="9"/>
      <c r="V216" s="9"/>
      <c r="W216" s="10"/>
      <c r="X216" s="11"/>
      <c r="Y216" s="9"/>
      <c r="Z216" s="9"/>
      <c r="AA216" s="9"/>
      <c r="AB216" s="10"/>
      <c r="AC216" s="11"/>
    </row>
    <row r="217" spans="1:29">
      <c r="E217" s="9"/>
      <c r="F217" s="9"/>
      <c r="G217" s="9"/>
      <c r="H217" s="10"/>
      <c r="I217" s="11"/>
      <c r="J217" s="9"/>
      <c r="K217" s="9"/>
      <c r="L217" s="9"/>
      <c r="M217" s="10"/>
      <c r="N217" s="11"/>
      <c r="O217" s="9"/>
      <c r="P217" s="9"/>
      <c r="Q217" s="9"/>
      <c r="R217" s="10"/>
      <c r="S217" s="11"/>
      <c r="T217" s="9"/>
      <c r="U217" s="9"/>
      <c r="V217" s="9"/>
      <c r="W217" s="10"/>
      <c r="X217" s="11"/>
      <c r="Y217" s="9"/>
      <c r="Z217" s="9"/>
      <c r="AA217" s="9"/>
      <c r="AB217" s="10"/>
      <c r="AC217" s="11"/>
    </row>
    <row r="218" spans="1:29">
      <c r="E218" s="2"/>
      <c r="F218" s="2"/>
      <c r="G218" s="13"/>
      <c r="H218" s="3"/>
      <c r="I218" s="3"/>
      <c r="J218" s="2"/>
      <c r="K218" s="2"/>
      <c r="L218" s="13"/>
      <c r="M218" s="3"/>
      <c r="N218" s="3"/>
      <c r="O218" s="2"/>
      <c r="P218" s="2"/>
      <c r="Q218" s="13"/>
      <c r="R218" s="3"/>
      <c r="S218" s="3"/>
      <c r="T218" s="2"/>
      <c r="U218" s="2"/>
      <c r="V218" s="13"/>
      <c r="W218" s="3"/>
      <c r="X218" s="3"/>
      <c r="Y218" s="2"/>
      <c r="Z218" s="2"/>
      <c r="AA218" s="13"/>
      <c r="AB218" s="3"/>
      <c r="AC218" s="3"/>
    </row>
    <row r="219" spans="1:29">
      <c r="E219" s="13"/>
      <c r="F219" s="13"/>
      <c r="G219" s="13"/>
      <c r="H219" s="3"/>
      <c r="I219" s="3"/>
      <c r="J219" s="13"/>
      <c r="K219" s="13"/>
      <c r="L219" s="13"/>
      <c r="M219" s="3"/>
      <c r="N219" s="3"/>
      <c r="O219" s="13"/>
      <c r="P219" s="13"/>
      <c r="Q219" s="13"/>
      <c r="R219" s="3"/>
      <c r="S219" s="3"/>
      <c r="T219" s="13"/>
      <c r="U219" s="13"/>
      <c r="V219" s="13"/>
      <c r="W219" s="3"/>
      <c r="X219" s="3"/>
      <c r="Y219" s="13"/>
      <c r="Z219" s="13"/>
      <c r="AA219" s="13"/>
      <c r="AB219" s="3"/>
      <c r="AC219" s="3"/>
    </row>
    <row r="220" spans="1:29">
      <c r="E220" s="13"/>
      <c r="F220" s="13"/>
      <c r="G220" s="13"/>
      <c r="H220" s="3"/>
      <c r="I220" s="3"/>
      <c r="J220" s="13"/>
      <c r="K220" s="13"/>
      <c r="L220" s="13"/>
      <c r="M220" s="3"/>
      <c r="N220" s="3"/>
      <c r="O220" s="13"/>
      <c r="P220" s="13"/>
      <c r="Q220" s="13"/>
      <c r="R220" s="3"/>
      <c r="S220" s="3"/>
      <c r="T220" s="13"/>
      <c r="U220" s="13"/>
      <c r="V220" s="13"/>
      <c r="W220" s="3"/>
      <c r="X220" s="3"/>
      <c r="Y220" s="13"/>
      <c r="Z220" s="13"/>
      <c r="AA220" s="13"/>
      <c r="AB220" s="3"/>
      <c r="AC220" s="3"/>
    </row>
    <row r="221" spans="1:29">
      <c r="E221" s="2"/>
      <c r="F221" s="2"/>
      <c r="G221" s="13"/>
      <c r="H221" s="3"/>
      <c r="I221" s="3"/>
      <c r="J221" s="2"/>
      <c r="K221" s="2"/>
      <c r="L221" s="13"/>
      <c r="M221" s="3"/>
      <c r="N221" s="3"/>
      <c r="O221" s="2"/>
      <c r="P221" s="2"/>
      <c r="Q221" s="13"/>
      <c r="R221" s="3"/>
      <c r="S221" s="3"/>
      <c r="T221" s="2"/>
      <c r="U221" s="2"/>
      <c r="V221" s="13"/>
      <c r="W221" s="3"/>
      <c r="X221" s="3"/>
      <c r="Y221" s="2"/>
      <c r="Z221" s="2"/>
      <c r="AA221" s="13"/>
      <c r="AB221" s="3"/>
      <c r="AC221" s="3"/>
    </row>
    <row r="222" spans="1:29">
      <c r="E222" s="2"/>
      <c r="F222" s="2"/>
      <c r="G222" s="13"/>
      <c r="H222" s="3"/>
      <c r="I222" s="3"/>
      <c r="J222" s="2"/>
      <c r="K222" s="2"/>
      <c r="L222" s="13"/>
      <c r="M222" s="3"/>
      <c r="N222" s="3"/>
      <c r="O222" s="2"/>
      <c r="P222" s="2"/>
      <c r="Q222" s="13"/>
      <c r="R222" s="3"/>
      <c r="S222" s="3"/>
      <c r="T222" s="2"/>
      <c r="U222" s="2"/>
      <c r="V222" s="13"/>
      <c r="W222" s="3"/>
      <c r="X222" s="3"/>
      <c r="Y222" s="2"/>
      <c r="Z222" s="2"/>
      <c r="AA222" s="13"/>
      <c r="AB222" s="3"/>
      <c r="AC222" s="3"/>
    </row>
  </sheetData>
  <mergeCells count="229">
    <mergeCell ref="Y205:AB205"/>
    <mergeCell ref="Y14:AC204"/>
    <mergeCell ref="D1:Z2"/>
    <mergeCell ref="D3:Z4"/>
    <mergeCell ref="D7:Z7"/>
    <mergeCell ref="A9:Z9"/>
    <mergeCell ref="AA1:AC4"/>
    <mergeCell ref="AB6:AC6"/>
    <mergeCell ref="AB8:AC8"/>
    <mergeCell ref="Y11:AC11"/>
    <mergeCell ref="Y12:Y13"/>
    <mergeCell ref="Z12:Z13"/>
    <mergeCell ref="AA12:AA13"/>
    <mergeCell ref="AB12:AB13"/>
    <mergeCell ref="AC12:AC13"/>
    <mergeCell ref="B141:D141"/>
    <mergeCell ref="B129:D129"/>
    <mergeCell ref="B93:D93"/>
    <mergeCell ref="B162:D162"/>
    <mergeCell ref="B87:D87"/>
    <mergeCell ref="B72:D72"/>
    <mergeCell ref="B115:D115"/>
    <mergeCell ref="B116:D116"/>
    <mergeCell ref="B117:D117"/>
    <mergeCell ref="B120:D120"/>
    <mergeCell ref="B121:D121"/>
    <mergeCell ref="B123:D123"/>
    <mergeCell ref="B126:D126"/>
    <mergeCell ref="B144:D144"/>
    <mergeCell ref="B94:D94"/>
    <mergeCell ref="B95:D95"/>
    <mergeCell ref="B96:D96"/>
    <mergeCell ref="B97:D97"/>
    <mergeCell ref="B98:D98"/>
    <mergeCell ref="B99:D99"/>
    <mergeCell ref="B100:D100"/>
    <mergeCell ref="B160:D160"/>
    <mergeCell ref="B161:D161"/>
    <mergeCell ref="B151:D151"/>
    <mergeCell ref="B166:D166"/>
    <mergeCell ref="B42:D42"/>
    <mergeCell ref="A210:C210"/>
    <mergeCell ref="B202:D202"/>
    <mergeCell ref="B203:D203"/>
    <mergeCell ref="B204:D204"/>
    <mergeCell ref="B205:D205"/>
    <mergeCell ref="B206:D206"/>
    <mergeCell ref="B201:D201"/>
    <mergeCell ref="B199:D199"/>
    <mergeCell ref="B200:D200"/>
    <mergeCell ref="A208:C208"/>
    <mergeCell ref="B163:D163"/>
    <mergeCell ref="B155:D155"/>
    <mergeCell ref="B167:D167"/>
    <mergeCell ref="B168:D168"/>
    <mergeCell ref="B170:D170"/>
    <mergeCell ref="B173:D173"/>
    <mergeCell ref="B158:D158"/>
    <mergeCell ref="B112:D112"/>
    <mergeCell ref="B154:D154"/>
    <mergeCell ref="B164:D164"/>
    <mergeCell ref="B49:D49"/>
    <mergeCell ref="B165:D165"/>
    <mergeCell ref="B147:D147"/>
    <mergeCell ref="B150:D150"/>
    <mergeCell ref="B148:D148"/>
    <mergeCell ref="B149:D149"/>
    <mergeCell ref="B157:D157"/>
    <mergeCell ref="E205:H205"/>
    <mergeCell ref="B195:D195"/>
    <mergeCell ref="B179:D179"/>
    <mergeCell ref="B181:D181"/>
    <mergeCell ref="B182:D182"/>
    <mergeCell ref="B184:D184"/>
    <mergeCell ref="B197:D197"/>
    <mergeCell ref="B198:D198"/>
    <mergeCell ref="B175:D175"/>
    <mergeCell ref="B176:D176"/>
    <mergeCell ref="B178:D178"/>
    <mergeCell ref="B180:D180"/>
    <mergeCell ref="B196:D196"/>
    <mergeCell ref="B190:D190"/>
    <mergeCell ref="B192:D192"/>
    <mergeCell ref="B186:D186"/>
    <mergeCell ref="B187:D187"/>
    <mergeCell ref="B188:D188"/>
    <mergeCell ref="B189:D189"/>
    <mergeCell ref="B177:D177"/>
    <mergeCell ref="B18:D18"/>
    <mergeCell ref="B34:D34"/>
    <mergeCell ref="B31:D31"/>
    <mergeCell ref="B51:D51"/>
    <mergeCell ref="B43:D43"/>
    <mergeCell ref="B53:D53"/>
    <mergeCell ref="B26:D26"/>
    <mergeCell ref="B27:D27"/>
    <mergeCell ref="B32:D32"/>
    <mergeCell ref="B47:D47"/>
    <mergeCell ref="B45:D45"/>
    <mergeCell ref="B28:D28"/>
    <mergeCell ref="B46:D46"/>
    <mergeCell ref="B48:D48"/>
    <mergeCell ref="B50:D50"/>
    <mergeCell ref="B54:D54"/>
    <mergeCell ref="B58:D58"/>
    <mergeCell ref="B59:D59"/>
    <mergeCell ref="B60:D60"/>
    <mergeCell ref="B74:D74"/>
    <mergeCell ref="B146:D146"/>
    <mergeCell ref="B131:D131"/>
    <mergeCell ref="B82:D82"/>
    <mergeCell ref="H8:I8"/>
    <mergeCell ref="A12:A13"/>
    <mergeCell ref="B12:D13"/>
    <mergeCell ref="E12:E13"/>
    <mergeCell ref="F12:F13"/>
    <mergeCell ref="G12:G13"/>
    <mergeCell ref="H12:H13"/>
    <mergeCell ref="I12:I13"/>
    <mergeCell ref="B14:D14"/>
    <mergeCell ref="H6:I6"/>
    <mergeCell ref="A1:C4"/>
    <mergeCell ref="D8:F8"/>
    <mergeCell ref="B16:D16"/>
    <mergeCell ref="B15:D15"/>
    <mergeCell ref="B17:D17"/>
    <mergeCell ref="B125:D125"/>
    <mergeCell ref="B35:D35"/>
    <mergeCell ref="B57:D57"/>
    <mergeCell ref="B63:D63"/>
    <mergeCell ref="B64:D64"/>
    <mergeCell ref="B67:D67"/>
    <mergeCell ref="B68:D68"/>
    <mergeCell ref="B73:D73"/>
    <mergeCell ref="B69:D69"/>
    <mergeCell ref="B75:D75"/>
    <mergeCell ref="B76:D76"/>
    <mergeCell ref="B77:D77"/>
    <mergeCell ref="B40:D40"/>
    <mergeCell ref="B103:D103"/>
    <mergeCell ref="B122:D122"/>
    <mergeCell ref="B124:D124"/>
    <mergeCell ref="B41:D41"/>
    <mergeCell ref="B85:D85"/>
    <mergeCell ref="B143:D143"/>
    <mergeCell ref="B104:D104"/>
    <mergeCell ref="B70:D70"/>
    <mergeCell ref="B71:D71"/>
    <mergeCell ref="B91:D91"/>
    <mergeCell ref="B89:D89"/>
    <mergeCell ref="B90:D90"/>
    <mergeCell ref="B86:D86"/>
    <mergeCell ref="B118:D118"/>
    <mergeCell ref="B119:D119"/>
    <mergeCell ref="B88:D88"/>
    <mergeCell ref="B102:D102"/>
    <mergeCell ref="B127:D127"/>
    <mergeCell ref="B128:D128"/>
    <mergeCell ref="B133:D133"/>
    <mergeCell ref="B134:D134"/>
    <mergeCell ref="B135:D135"/>
    <mergeCell ref="B136:D136"/>
    <mergeCell ref="B137:D137"/>
    <mergeCell ref="B114:D114"/>
    <mergeCell ref="B78:D78"/>
    <mergeCell ref="B79:D79"/>
    <mergeCell ref="B80:D80"/>
    <mergeCell ref="B81:D81"/>
    <mergeCell ref="J205:M205"/>
    <mergeCell ref="R6:S6"/>
    <mergeCell ref="R8:S8"/>
    <mergeCell ref="O11:S11"/>
    <mergeCell ref="O12:O13"/>
    <mergeCell ref="P12:P13"/>
    <mergeCell ref="Q12:Q13"/>
    <mergeCell ref="R12:R13"/>
    <mergeCell ref="S12:S13"/>
    <mergeCell ref="O205:R205"/>
    <mergeCell ref="M6:N6"/>
    <mergeCell ref="M8:N8"/>
    <mergeCell ref="J11:N11"/>
    <mergeCell ref="J12:J13"/>
    <mergeCell ref="K12:K13"/>
    <mergeCell ref="L12:L13"/>
    <mergeCell ref="M12:M13"/>
    <mergeCell ref="N12:N13"/>
    <mergeCell ref="B152:D152"/>
    <mergeCell ref="B153:D153"/>
    <mergeCell ref="B156:D156"/>
    <mergeCell ref="B159:D159"/>
    <mergeCell ref="W6:X6"/>
    <mergeCell ref="W8:X8"/>
    <mergeCell ref="T11:X11"/>
    <mergeCell ref="T12:T13"/>
    <mergeCell ref="U12:U13"/>
    <mergeCell ref="V12:V13"/>
    <mergeCell ref="W12:W13"/>
    <mergeCell ref="X12:X13"/>
    <mergeCell ref="B138:D138"/>
    <mergeCell ref="B139:D139"/>
    <mergeCell ref="B140:D140"/>
    <mergeCell ref="E11:I11"/>
    <mergeCell ref="B29:D29"/>
    <mergeCell ref="B30:D30"/>
    <mergeCell ref="B52:D52"/>
    <mergeCell ref="B83:D83"/>
    <mergeCell ref="B84:D84"/>
    <mergeCell ref="B101:D101"/>
    <mergeCell ref="B142:D142"/>
    <mergeCell ref="B172:D172"/>
    <mergeCell ref="T205:W205"/>
    <mergeCell ref="B55:D55"/>
    <mergeCell ref="B65:D65"/>
    <mergeCell ref="B171:D171"/>
    <mergeCell ref="B92:D92"/>
    <mergeCell ref="B105:D105"/>
    <mergeCell ref="B106:D106"/>
    <mergeCell ref="B107:D107"/>
    <mergeCell ref="B108:D108"/>
    <mergeCell ref="B109:D109"/>
    <mergeCell ref="B110:D110"/>
    <mergeCell ref="B111:D111"/>
    <mergeCell ref="B183:D183"/>
    <mergeCell ref="B56:D56"/>
    <mergeCell ref="B61:D61"/>
    <mergeCell ref="B62:D62"/>
    <mergeCell ref="B66:D66"/>
    <mergeCell ref="B130:D130"/>
    <mergeCell ref="B132:D132"/>
  </mergeCells>
  <printOptions horizontalCentered="1" verticalCentered="1"/>
  <pageMargins left="0" right="0" top="0" bottom="0" header="0.3" footer="0.3"/>
  <pageSetup paperSize="8" scale="4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B5AD-81F8-4EE5-95C0-27B94AE0353A}">
  <sheetPr>
    <tabColor rgb="FF00B050"/>
    <pageSetUpPr fitToPage="1"/>
  </sheetPr>
  <dimension ref="A1:AD220"/>
  <sheetViews>
    <sheetView tabSelected="1" view="pageBreakPreview" topLeftCell="A170" zoomScale="60" zoomScaleNormal="70" workbookViewId="0">
      <pane xSplit="4" topLeftCell="J1" activePane="topRight" state="frozen"/>
      <selection activeCell="A16" sqref="A16"/>
      <selection pane="topRight" activeCell="S197" sqref="S197:S198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5.7109375" style="4" customWidth="1"/>
    <col min="24" max="24" width="22.1406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10"/>
      <c r="B1" s="311"/>
      <c r="C1" s="312"/>
      <c r="D1" s="475" t="s">
        <v>84</v>
      </c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7"/>
      <c r="AA1" s="310"/>
      <c r="AB1" s="311"/>
      <c r="AC1" s="312"/>
    </row>
    <row r="2" spans="1:30" ht="9" customHeight="1">
      <c r="A2" s="313"/>
      <c r="B2" s="314"/>
      <c r="C2" s="315"/>
      <c r="D2" s="475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7"/>
      <c r="AA2" s="313"/>
      <c r="AB2" s="314"/>
      <c r="AC2" s="315"/>
    </row>
    <row r="3" spans="1:30">
      <c r="A3" s="313"/>
      <c r="B3" s="314"/>
      <c r="C3" s="315"/>
      <c r="D3" s="478" t="s">
        <v>85</v>
      </c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80"/>
      <c r="AA3" s="313"/>
      <c r="AB3" s="314"/>
      <c r="AC3" s="315"/>
    </row>
    <row r="4" spans="1:30" ht="6" customHeight="1">
      <c r="A4" s="316"/>
      <c r="B4" s="317"/>
      <c r="C4" s="318"/>
      <c r="D4" s="478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80"/>
      <c r="AA4" s="316"/>
      <c r="AB4" s="317"/>
      <c r="AC4" s="318"/>
    </row>
    <row r="5" spans="1:30" ht="10.5" customHeight="1">
      <c r="A5" s="162"/>
      <c r="B5" s="163"/>
      <c r="C5" s="163"/>
      <c r="D5" s="163"/>
      <c r="E5" s="198"/>
      <c r="F5" s="198"/>
      <c r="G5" s="198"/>
      <c r="H5" s="164"/>
      <c r="I5" s="249"/>
      <c r="J5" s="198"/>
      <c r="K5" s="198"/>
      <c r="L5" s="198"/>
      <c r="M5" s="164"/>
      <c r="N5" s="249"/>
      <c r="O5" s="198"/>
      <c r="P5" s="198"/>
      <c r="Q5" s="198"/>
      <c r="R5" s="164"/>
      <c r="S5" s="249"/>
      <c r="T5" s="198"/>
      <c r="U5" s="198"/>
      <c r="V5" s="198"/>
      <c r="W5" s="164"/>
      <c r="X5" s="249"/>
      <c r="Y5" s="213"/>
      <c r="Z5" s="213"/>
      <c r="AA5" s="213"/>
      <c r="AB5" s="164"/>
      <c r="AC5" s="165"/>
    </row>
    <row r="6" spans="1:30" ht="17.25" customHeight="1">
      <c r="A6" s="166" t="s">
        <v>86</v>
      </c>
      <c r="B6" s="163"/>
      <c r="C6" s="167"/>
      <c r="D6" s="168"/>
      <c r="E6" s="168"/>
      <c r="F6" s="168"/>
      <c r="G6" s="169"/>
      <c r="H6" s="319"/>
      <c r="I6" s="296"/>
      <c r="J6" s="168"/>
      <c r="K6" s="168"/>
      <c r="L6" s="169"/>
      <c r="M6" s="319"/>
      <c r="N6" s="296"/>
      <c r="O6" s="168"/>
      <c r="P6" s="168"/>
      <c r="Q6" s="169"/>
      <c r="R6" s="319"/>
      <c r="S6" s="296"/>
      <c r="T6" s="168"/>
      <c r="U6" s="168"/>
      <c r="V6" s="169"/>
      <c r="W6" s="319"/>
      <c r="X6" s="296"/>
      <c r="Y6" s="168"/>
      <c r="Z6" s="168"/>
      <c r="AA6" s="169" t="s">
        <v>87</v>
      </c>
      <c r="AB6" s="319">
        <v>44819</v>
      </c>
      <c r="AC6" s="297"/>
    </row>
    <row r="7" spans="1:30" ht="24" customHeight="1">
      <c r="A7" s="170"/>
      <c r="B7" s="163"/>
      <c r="C7" s="167"/>
      <c r="D7" s="296" t="s">
        <v>167</v>
      </c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14"/>
      <c r="AB7" s="214"/>
      <c r="AC7" s="212"/>
    </row>
    <row r="8" spans="1:30" ht="17.25" customHeight="1">
      <c r="A8" s="481" t="s">
        <v>88</v>
      </c>
      <c r="B8" s="163"/>
      <c r="C8" s="167"/>
      <c r="D8" s="343"/>
      <c r="E8" s="343"/>
      <c r="F8" s="343"/>
      <c r="G8" s="198"/>
      <c r="H8" s="333"/>
      <c r="I8" s="333"/>
      <c r="J8" s="247"/>
      <c r="K8" s="247"/>
      <c r="L8" s="198"/>
      <c r="M8" s="333"/>
      <c r="N8" s="333"/>
      <c r="O8" s="247"/>
      <c r="P8" s="247"/>
      <c r="Q8" s="198"/>
      <c r="R8" s="333"/>
      <c r="S8" s="333"/>
      <c r="T8" s="247"/>
      <c r="U8" s="247"/>
      <c r="V8" s="198"/>
      <c r="W8" s="333"/>
      <c r="X8" s="333"/>
      <c r="Y8" s="266"/>
      <c r="Z8" s="266"/>
      <c r="AA8" s="213" t="s">
        <v>89</v>
      </c>
      <c r="AB8" s="320"/>
      <c r="AC8" s="321"/>
    </row>
    <row r="9" spans="1:30" ht="17.25" customHeight="1">
      <c r="A9" s="298" t="s">
        <v>259</v>
      </c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67"/>
      <c r="AB9" s="267"/>
      <c r="AC9" s="474"/>
    </row>
    <row r="10" spans="1:30" ht="15.75" customHeight="1">
      <c r="A10" s="171"/>
      <c r="B10" s="172"/>
      <c r="C10" s="173"/>
      <c r="D10" s="174"/>
      <c r="E10" s="322" t="s">
        <v>221</v>
      </c>
      <c r="F10" s="322"/>
      <c r="G10" s="322"/>
      <c r="H10" s="322"/>
      <c r="I10" s="322"/>
      <c r="J10" s="322" t="s">
        <v>222</v>
      </c>
      <c r="K10" s="322"/>
      <c r="L10" s="322"/>
      <c r="M10" s="322"/>
      <c r="N10" s="322"/>
      <c r="O10" s="322" t="s">
        <v>223</v>
      </c>
      <c r="P10" s="322"/>
      <c r="Q10" s="322"/>
      <c r="R10" s="322"/>
      <c r="S10" s="322"/>
      <c r="T10" s="322" t="s">
        <v>224</v>
      </c>
      <c r="U10" s="322"/>
      <c r="V10" s="322"/>
      <c r="W10" s="322"/>
      <c r="X10" s="322"/>
      <c r="Y10" s="322" t="s">
        <v>269</v>
      </c>
      <c r="Z10" s="322"/>
      <c r="AA10" s="322"/>
      <c r="AB10" s="322"/>
      <c r="AC10" s="322"/>
    </row>
    <row r="11" spans="1:30" ht="15" customHeight="1">
      <c r="A11" s="355" t="s">
        <v>4</v>
      </c>
      <c r="B11" s="357" t="s">
        <v>5</v>
      </c>
      <c r="C11" s="327"/>
      <c r="D11" s="358"/>
      <c r="E11" s="323" t="s">
        <v>8</v>
      </c>
      <c r="F11" s="325" t="s">
        <v>33</v>
      </c>
      <c r="G11" s="327" t="s">
        <v>34</v>
      </c>
      <c r="H11" s="329" t="s">
        <v>6</v>
      </c>
      <c r="I11" s="331" t="s">
        <v>7</v>
      </c>
      <c r="J11" s="323" t="s">
        <v>8</v>
      </c>
      <c r="K11" s="325" t="s">
        <v>33</v>
      </c>
      <c r="L11" s="327" t="s">
        <v>34</v>
      </c>
      <c r="M11" s="329" t="s">
        <v>6</v>
      </c>
      <c r="N11" s="331" t="s">
        <v>7</v>
      </c>
      <c r="O11" s="323" t="s">
        <v>8</v>
      </c>
      <c r="P11" s="325" t="s">
        <v>33</v>
      </c>
      <c r="Q11" s="327" t="s">
        <v>34</v>
      </c>
      <c r="R11" s="329" t="s">
        <v>6</v>
      </c>
      <c r="S11" s="331" t="s">
        <v>7</v>
      </c>
      <c r="T11" s="323" t="s">
        <v>8</v>
      </c>
      <c r="U11" s="325" t="s">
        <v>33</v>
      </c>
      <c r="V11" s="327" t="s">
        <v>34</v>
      </c>
      <c r="W11" s="329" t="s">
        <v>6</v>
      </c>
      <c r="X11" s="331" t="s">
        <v>7</v>
      </c>
      <c r="Y11" s="323" t="s">
        <v>8</v>
      </c>
      <c r="Z11" s="325" t="s">
        <v>33</v>
      </c>
      <c r="AA11" s="327" t="s">
        <v>34</v>
      </c>
      <c r="AB11" s="329" t="s">
        <v>6</v>
      </c>
      <c r="AC11" s="331" t="s">
        <v>7</v>
      </c>
    </row>
    <row r="12" spans="1:30" s="8" customFormat="1" ht="15" customHeight="1" thickBot="1">
      <c r="A12" s="356"/>
      <c r="B12" s="359"/>
      <c r="C12" s="328"/>
      <c r="D12" s="360"/>
      <c r="E12" s="324"/>
      <c r="F12" s="326"/>
      <c r="G12" s="328"/>
      <c r="H12" s="330"/>
      <c r="I12" s="332"/>
      <c r="J12" s="324"/>
      <c r="K12" s="326"/>
      <c r="L12" s="328"/>
      <c r="M12" s="330"/>
      <c r="N12" s="332"/>
      <c r="O12" s="324"/>
      <c r="P12" s="326"/>
      <c r="Q12" s="328"/>
      <c r="R12" s="330"/>
      <c r="S12" s="332"/>
      <c r="T12" s="416"/>
      <c r="U12" s="417"/>
      <c r="V12" s="418"/>
      <c r="W12" s="419"/>
      <c r="X12" s="420"/>
      <c r="Y12" s="416"/>
      <c r="Z12" s="417"/>
      <c r="AA12" s="418"/>
      <c r="AB12" s="419"/>
      <c r="AC12" s="420"/>
    </row>
    <row r="13" spans="1:30" s="8" customFormat="1" ht="15.75" customHeight="1">
      <c r="A13" s="145" t="s">
        <v>18</v>
      </c>
      <c r="B13" s="361" t="s">
        <v>17</v>
      </c>
      <c r="C13" s="362"/>
      <c r="D13" s="363"/>
      <c r="E13" s="125"/>
      <c r="F13" s="120"/>
      <c r="G13" s="120"/>
      <c r="H13" s="121"/>
      <c r="I13" s="122"/>
      <c r="J13" s="125"/>
      <c r="K13" s="120"/>
      <c r="L13" s="120"/>
      <c r="M13" s="121"/>
      <c r="N13" s="122"/>
      <c r="O13" s="125"/>
      <c r="P13" s="120"/>
      <c r="Q13" s="120"/>
      <c r="R13" s="121"/>
      <c r="S13" s="268"/>
      <c r="T13" s="407" t="s">
        <v>260</v>
      </c>
      <c r="U13" s="408"/>
      <c r="V13" s="408"/>
      <c r="W13" s="408"/>
      <c r="X13" s="409"/>
      <c r="Y13" s="407" t="s">
        <v>272</v>
      </c>
      <c r="Z13" s="408"/>
      <c r="AA13" s="408"/>
      <c r="AB13" s="408"/>
      <c r="AC13" s="409"/>
    </row>
    <row r="14" spans="1:30" s="8" customFormat="1">
      <c r="A14" s="146">
        <v>1</v>
      </c>
      <c r="B14" s="344" t="s">
        <v>74</v>
      </c>
      <c r="C14" s="347"/>
      <c r="D14" s="348"/>
      <c r="E14" s="126"/>
      <c r="F14" s="87" t="s">
        <v>12</v>
      </c>
      <c r="G14" s="88">
        <v>1</v>
      </c>
      <c r="H14" s="108">
        <v>300000</v>
      </c>
      <c r="I14" s="109">
        <f>H14*G14</f>
        <v>300000</v>
      </c>
      <c r="J14" s="126"/>
      <c r="K14" s="87" t="s">
        <v>12</v>
      </c>
      <c r="L14" s="88">
        <v>1</v>
      </c>
      <c r="M14" s="250">
        <v>299000</v>
      </c>
      <c r="N14" s="109">
        <f>M14*L14</f>
        <v>299000</v>
      </c>
      <c r="O14" s="126"/>
      <c r="P14" s="87" t="s">
        <v>12</v>
      </c>
      <c r="Q14" s="88">
        <v>1</v>
      </c>
      <c r="R14" s="256">
        <v>502000</v>
      </c>
      <c r="S14" s="262">
        <f>R14*Q14</f>
        <v>502000</v>
      </c>
      <c r="T14" s="410"/>
      <c r="U14" s="411"/>
      <c r="V14" s="411"/>
      <c r="W14" s="411"/>
      <c r="X14" s="412"/>
      <c r="Y14" s="410"/>
      <c r="Z14" s="411"/>
      <c r="AA14" s="411"/>
      <c r="AB14" s="411"/>
      <c r="AC14" s="412"/>
      <c r="AD14" s="175"/>
    </row>
    <row r="15" spans="1:30" s="8" customFormat="1" ht="15" customHeight="1">
      <c r="A15" s="146"/>
      <c r="B15" s="344" t="s">
        <v>73</v>
      </c>
      <c r="C15" s="345"/>
      <c r="D15" s="346"/>
      <c r="E15" s="126"/>
      <c r="F15" s="87" t="s">
        <v>12</v>
      </c>
      <c r="G15" s="88">
        <v>1</v>
      </c>
      <c r="H15" s="108">
        <v>200000</v>
      </c>
      <c r="I15" s="109">
        <f>H15*G15</f>
        <v>200000</v>
      </c>
      <c r="J15" s="126"/>
      <c r="K15" s="87" t="s">
        <v>12</v>
      </c>
      <c r="L15" s="88">
        <v>1</v>
      </c>
      <c r="M15" s="109">
        <v>229999.99999999997</v>
      </c>
      <c r="N15" s="109">
        <f>M15*L15</f>
        <v>229999.99999999997</v>
      </c>
      <c r="O15" s="126"/>
      <c r="P15" s="87" t="s">
        <v>12</v>
      </c>
      <c r="Q15" s="88">
        <v>1</v>
      </c>
      <c r="R15" s="256">
        <v>282000</v>
      </c>
      <c r="S15" s="262">
        <f>R15*Q15</f>
        <v>282000</v>
      </c>
      <c r="T15" s="410"/>
      <c r="U15" s="411"/>
      <c r="V15" s="411"/>
      <c r="W15" s="411"/>
      <c r="X15" s="412"/>
      <c r="Y15" s="410"/>
      <c r="Z15" s="411"/>
      <c r="AA15" s="411"/>
      <c r="AB15" s="411"/>
      <c r="AC15" s="412"/>
    </row>
    <row r="16" spans="1:30" s="8" customFormat="1" ht="15" customHeight="1">
      <c r="A16" s="147">
        <v>2</v>
      </c>
      <c r="B16" s="349" t="s">
        <v>41</v>
      </c>
      <c r="C16" s="350"/>
      <c r="D16" s="351"/>
      <c r="E16" s="127"/>
      <c r="F16" s="87"/>
      <c r="G16" s="89"/>
      <c r="H16" s="108"/>
      <c r="I16" s="109"/>
      <c r="J16" s="127"/>
      <c r="K16" s="87"/>
      <c r="L16" s="89"/>
      <c r="M16" s="108"/>
      <c r="N16" s="109"/>
      <c r="O16" s="127"/>
      <c r="P16" s="87"/>
      <c r="Q16" s="89"/>
      <c r="R16" s="108"/>
      <c r="S16" s="262"/>
      <c r="T16" s="410"/>
      <c r="U16" s="411"/>
      <c r="V16" s="411"/>
      <c r="W16" s="411"/>
      <c r="X16" s="412"/>
      <c r="Y16" s="410"/>
      <c r="Z16" s="411"/>
      <c r="AA16" s="411"/>
      <c r="AB16" s="411"/>
      <c r="AC16" s="412"/>
    </row>
    <row r="17" spans="1:30" s="8" customFormat="1">
      <c r="A17" s="147"/>
      <c r="B17" s="349" t="s">
        <v>42</v>
      </c>
      <c r="C17" s="350"/>
      <c r="D17" s="351"/>
      <c r="E17" s="127"/>
      <c r="F17" s="87" t="s">
        <v>9</v>
      </c>
      <c r="G17" s="89">
        <v>810</v>
      </c>
      <c r="H17" s="108">
        <v>25</v>
      </c>
      <c r="I17" s="109">
        <f t="shared" ref="I17:I41" si="0">H17*G17</f>
        <v>20250</v>
      </c>
      <c r="J17" s="127"/>
      <c r="K17" s="87" t="s">
        <v>9</v>
      </c>
      <c r="L17" s="89">
        <v>810</v>
      </c>
      <c r="M17" s="108">
        <v>28.749999999999996</v>
      </c>
      <c r="N17" s="109">
        <f t="shared" ref="N17:N23" si="1">M17*L17</f>
        <v>23287.499999999996</v>
      </c>
      <c r="O17" s="127"/>
      <c r="P17" s="87" t="s">
        <v>9</v>
      </c>
      <c r="Q17" s="89">
        <f>30*20/3</f>
        <v>200</v>
      </c>
      <c r="R17" s="256">
        <v>50</v>
      </c>
      <c r="S17" s="262">
        <f t="shared" ref="S17:S23" si="2">R17*Q17</f>
        <v>10000</v>
      </c>
      <c r="T17" s="410"/>
      <c r="U17" s="411"/>
      <c r="V17" s="411"/>
      <c r="W17" s="411"/>
      <c r="X17" s="412"/>
      <c r="Y17" s="410"/>
      <c r="Z17" s="411"/>
      <c r="AA17" s="411"/>
      <c r="AB17" s="411"/>
      <c r="AC17" s="412"/>
      <c r="AD17" s="175"/>
    </row>
    <row r="18" spans="1:30" s="8" customFormat="1">
      <c r="A18" s="147"/>
      <c r="B18" s="201" t="s">
        <v>81</v>
      </c>
      <c r="C18" s="202"/>
      <c r="D18" s="203"/>
      <c r="E18" s="127"/>
      <c r="F18" s="87" t="s">
        <v>16</v>
      </c>
      <c r="G18" s="89">
        <v>81</v>
      </c>
      <c r="H18" s="108">
        <v>187.5</v>
      </c>
      <c r="I18" s="109">
        <f t="shared" si="0"/>
        <v>15187.5</v>
      </c>
      <c r="J18" s="127"/>
      <c r="K18" s="87" t="s">
        <v>16</v>
      </c>
      <c r="L18" s="89">
        <v>81</v>
      </c>
      <c r="M18" s="108">
        <v>172.5</v>
      </c>
      <c r="N18" s="109">
        <f t="shared" si="1"/>
        <v>13972.5</v>
      </c>
      <c r="O18" s="127"/>
      <c r="P18" s="87" t="s">
        <v>16</v>
      </c>
      <c r="Q18" s="89">
        <v>10</v>
      </c>
      <c r="R18" s="256">
        <v>1250</v>
      </c>
      <c r="S18" s="262">
        <f t="shared" si="2"/>
        <v>12500</v>
      </c>
      <c r="T18" s="410"/>
      <c r="U18" s="411"/>
      <c r="V18" s="411"/>
      <c r="W18" s="411"/>
      <c r="X18" s="412"/>
      <c r="Y18" s="410"/>
      <c r="Z18" s="411"/>
      <c r="AA18" s="411"/>
      <c r="AB18" s="411"/>
      <c r="AC18" s="412"/>
    </row>
    <row r="19" spans="1:30" s="8" customFormat="1">
      <c r="A19" s="147"/>
      <c r="B19" s="201" t="s">
        <v>43</v>
      </c>
      <c r="C19" s="202"/>
      <c r="D19" s="203"/>
      <c r="E19" s="127"/>
      <c r="F19" s="87" t="s">
        <v>15</v>
      </c>
      <c r="G19" s="89">
        <v>2</v>
      </c>
      <c r="H19" s="108">
        <v>1500</v>
      </c>
      <c r="I19" s="109">
        <f t="shared" si="0"/>
        <v>3000</v>
      </c>
      <c r="J19" s="127"/>
      <c r="K19" s="87" t="s">
        <v>15</v>
      </c>
      <c r="L19" s="89">
        <v>2</v>
      </c>
      <c r="M19" s="108">
        <v>1380</v>
      </c>
      <c r="N19" s="109">
        <f t="shared" si="1"/>
        <v>2760</v>
      </c>
      <c r="O19" s="127"/>
      <c r="P19" s="87" t="s">
        <v>15</v>
      </c>
      <c r="Q19" s="89">
        <v>2</v>
      </c>
      <c r="R19" s="256">
        <v>900</v>
      </c>
      <c r="S19" s="262">
        <f t="shared" si="2"/>
        <v>1800</v>
      </c>
      <c r="T19" s="410"/>
      <c r="U19" s="411"/>
      <c r="V19" s="411"/>
      <c r="W19" s="411"/>
      <c r="X19" s="412"/>
      <c r="Y19" s="410"/>
      <c r="Z19" s="411"/>
      <c r="AA19" s="411"/>
      <c r="AB19" s="411"/>
      <c r="AC19" s="412"/>
    </row>
    <row r="20" spans="1:30" s="8" customFormat="1">
      <c r="A20" s="147"/>
      <c r="B20" s="201" t="s">
        <v>78</v>
      </c>
      <c r="C20" s="202"/>
      <c r="D20" s="203"/>
      <c r="E20" s="127"/>
      <c r="F20" s="87" t="s">
        <v>12</v>
      </c>
      <c r="G20" s="89">
        <v>1</v>
      </c>
      <c r="H20" s="108">
        <v>12500</v>
      </c>
      <c r="I20" s="109">
        <f t="shared" si="0"/>
        <v>12500</v>
      </c>
      <c r="J20" s="127"/>
      <c r="K20" s="87" t="s">
        <v>12</v>
      </c>
      <c r="L20" s="89">
        <v>1</v>
      </c>
      <c r="M20" s="109">
        <v>13799.999999999998</v>
      </c>
      <c r="N20" s="109">
        <f t="shared" si="1"/>
        <v>13799.999999999998</v>
      </c>
      <c r="O20" s="127"/>
      <c r="P20" s="87" t="s">
        <v>12</v>
      </c>
      <c r="Q20" s="89">
        <v>1</v>
      </c>
      <c r="R20" s="256">
        <v>10000</v>
      </c>
      <c r="S20" s="262">
        <f t="shared" si="2"/>
        <v>10000</v>
      </c>
      <c r="T20" s="410"/>
      <c r="U20" s="411"/>
      <c r="V20" s="411"/>
      <c r="W20" s="411"/>
      <c r="X20" s="412"/>
      <c r="Y20" s="410"/>
      <c r="Z20" s="411"/>
      <c r="AA20" s="411"/>
      <c r="AB20" s="411"/>
      <c r="AC20" s="412"/>
    </row>
    <row r="21" spans="1:30" s="8" customFormat="1">
      <c r="A21" s="147"/>
      <c r="B21" s="201" t="s">
        <v>98</v>
      </c>
      <c r="C21" s="202"/>
      <c r="D21" s="203"/>
      <c r="E21" s="127"/>
      <c r="F21" s="87" t="s">
        <v>45</v>
      </c>
      <c r="G21" s="89">
        <v>8</v>
      </c>
      <c r="H21" s="108">
        <v>5000</v>
      </c>
      <c r="I21" s="109">
        <f t="shared" si="0"/>
        <v>40000</v>
      </c>
      <c r="J21" s="127"/>
      <c r="K21" s="87" t="s">
        <v>45</v>
      </c>
      <c r="L21" s="89">
        <v>8</v>
      </c>
      <c r="M21" s="108">
        <v>1150</v>
      </c>
      <c r="N21" s="109">
        <f t="shared" si="1"/>
        <v>9200</v>
      </c>
      <c r="O21" s="127"/>
      <c r="P21" s="87" t="s">
        <v>45</v>
      </c>
      <c r="Q21" s="89">
        <v>6</v>
      </c>
      <c r="R21" s="256">
        <v>4500</v>
      </c>
      <c r="S21" s="262">
        <f t="shared" si="2"/>
        <v>27000</v>
      </c>
      <c r="T21" s="410"/>
      <c r="U21" s="411"/>
      <c r="V21" s="411"/>
      <c r="W21" s="411"/>
      <c r="X21" s="412"/>
      <c r="Y21" s="410"/>
      <c r="Z21" s="411"/>
      <c r="AA21" s="411"/>
      <c r="AB21" s="411"/>
      <c r="AC21" s="412"/>
    </row>
    <row r="22" spans="1:30" s="8" customFormat="1">
      <c r="A22" s="147"/>
      <c r="B22" s="203" t="s">
        <v>104</v>
      </c>
      <c r="C22" s="202"/>
      <c r="D22" s="203"/>
      <c r="E22" s="127"/>
      <c r="F22" s="87" t="s">
        <v>45</v>
      </c>
      <c r="G22" s="89">
        <v>8</v>
      </c>
      <c r="H22" s="108">
        <v>5000</v>
      </c>
      <c r="I22" s="109">
        <f t="shared" si="0"/>
        <v>40000</v>
      </c>
      <c r="J22" s="127"/>
      <c r="K22" s="87" t="s">
        <v>45</v>
      </c>
      <c r="L22" s="89">
        <v>8</v>
      </c>
      <c r="M22" s="108">
        <v>1150</v>
      </c>
      <c r="N22" s="109">
        <f t="shared" si="1"/>
        <v>9200</v>
      </c>
      <c r="O22" s="127"/>
      <c r="P22" s="87" t="s">
        <v>45</v>
      </c>
      <c r="Q22" s="89">
        <v>6</v>
      </c>
      <c r="R22" s="256">
        <v>4500</v>
      </c>
      <c r="S22" s="262">
        <f t="shared" si="2"/>
        <v>27000</v>
      </c>
      <c r="T22" s="410"/>
      <c r="U22" s="411"/>
      <c r="V22" s="411"/>
      <c r="W22" s="411"/>
      <c r="X22" s="412"/>
      <c r="Y22" s="410"/>
      <c r="Z22" s="411"/>
      <c r="AA22" s="411"/>
      <c r="AB22" s="411"/>
      <c r="AC22" s="412"/>
    </row>
    <row r="23" spans="1:30" s="8" customFormat="1">
      <c r="A23" s="147"/>
      <c r="B23" s="203" t="s">
        <v>240</v>
      </c>
      <c r="C23" s="202"/>
      <c r="D23" s="203"/>
      <c r="E23" s="127"/>
      <c r="F23" s="87" t="s">
        <v>241</v>
      </c>
      <c r="G23" s="90">
        <v>0</v>
      </c>
      <c r="H23" s="256">
        <v>0</v>
      </c>
      <c r="I23" s="109">
        <f t="shared" si="0"/>
        <v>0</v>
      </c>
      <c r="J23" s="127"/>
      <c r="K23" s="87" t="s">
        <v>241</v>
      </c>
      <c r="L23" s="90">
        <v>0</v>
      </c>
      <c r="M23" s="256">
        <v>0</v>
      </c>
      <c r="N23" s="109">
        <f t="shared" si="1"/>
        <v>0</v>
      </c>
      <c r="O23" s="127"/>
      <c r="P23" s="87" t="s">
        <v>241</v>
      </c>
      <c r="Q23" s="90">
        <v>0</v>
      </c>
      <c r="R23" s="256">
        <v>0</v>
      </c>
      <c r="S23" s="262">
        <f t="shared" si="2"/>
        <v>0</v>
      </c>
      <c r="T23" s="410"/>
      <c r="U23" s="411"/>
      <c r="V23" s="411"/>
      <c r="W23" s="411"/>
      <c r="X23" s="412"/>
      <c r="Y23" s="410"/>
      <c r="Z23" s="411"/>
      <c r="AA23" s="411"/>
      <c r="AB23" s="411"/>
      <c r="AC23" s="412"/>
    </row>
    <row r="24" spans="1:30" s="8" customFormat="1">
      <c r="A24" s="147">
        <v>3</v>
      </c>
      <c r="B24" s="201" t="s">
        <v>46</v>
      </c>
      <c r="C24" s="202"/>
      <c r="D24" s="203"/>
      <c r="E24" s="127"/>
      <c r="F24" s="87"/>
      <c r="G24" s="90"/>
      <c r="H24" s="108"/>
      <c r="I24" s="108"/>
      <c r="J24" s="127"/>
      <c r="K24" s="87"/>
      <c r="L24" s="90"/>
      <c r="M24" s="108"/>
      <c r="N24" s="108"/>
      <c r="O24" s="127"/>
      <c r="P24" s="87"/>
      <c r="Q24" s="90"/>
      <c r="R24" s="108"/>
      <c r="S24" s="262"/>
      <c r="T24" s="410"/>
      <c r="U24" s="411"/>
      <c r="V24" s="411"/>
      <c r="W24" s="411"/>
      <c r="X24" s="412"/>
      <c r="Y24" s="410"/>
      <c r="Z24" s="411"/>
      <c r="AA24" s="411"/>
      <c r="AB24" s="411"/>
      <c r="AC24" s="412"/>
    </row>
    <row r="25" spans="1:30" s="8" customFormat="1">
      <c r="A25" s="147"/>
      <c r="B25" s="334" t="s">
        <v>47</v>
      </c>
      <c r="C25" s="335"/>
      <c r="D25" s="336"/>
      <c r="E25" s="127"/>
      <c r="F25" s="87" t="s">
        <v>39</v>
      </c>
      <c r="G25" s="89">
        <v>4</v>
      </c>
      <c r="H25" s="108">
        <v>5000</v>
      </c>
      <c r="I25" s="109">
        <f t="shared" si="0"/>
        <v>20000</v>
      </c>
      <c r="J25" s="127"/>
      <c r="K25" s="87" t="s">
        <v>39</v>
      </c>
      <c r="L25" s="89">
        <v>4</v>
      </c>
      <c r="M25" s="108">
        <v>5175</v>
      </c>
      <c r="N25" s="109">
        <f t="shared" ref="N25:N41" si="3">M25*L25</f>
        <v>20700</v>
      </c>
      <c r="O25" s="127"/>
      <c r="P25" s="87" t="s">
        <v>39</v>
      </c>
      <c r="Q25" s="89">
        <v>6</v>
      </c>
      <c r="R25" s="256">
        <v>5000</v>
      </c>
      <c r="S25" s="262">
        <f t="shared" ref="S25:S41" si="4">R25*Q25</f>
        <v>30000</v>
      </c>
      <c r="T25" s="410"/>
      <c r="U25" s="411"/>
      <c r="V25" s="411"/>
      <c r="W25" s="411"/>
      <c r="X25" s="412"/>
      <c r="Y25" s="410"/>
      <c r="Z25" s="411"/>
      <c r="AA25" s="411"/>
      <c r="AB25" s="411"/>
      <c r="AC25" s="412"/>
    </row>
    <row r="26" spans="1:30" s="8" customFormat="1">
      <c r="A26" s="147"/>
      <c r="B26" s="334" t="s">
        <v>82</v>
      </c>
      <c r="C26" s="335"/>
      <c r="D26" s="336"/>
      <c r="E26" s="127"/>
      <c r="F26" s="87" t="s">
        <v>39</v>
      </c>
      <c r="G26" s="89">
        <v>4</v>
      </c>
      <c r="H26" s="108">
        <v>3125</v>
      </c>
      <c r="I26" s="109">
        <f t="shared" si="0"/>
        <v>12500</v>
      </c>
      <c r="J26" s="127"/>
      <c r="K26" s="87" t="s">
        <v>39</v>
      </c>
      <c r="L26" s="89">
        <v>4</v>
      </c>
      <c r="M26" s="108">
        <v>2875</v>
      </c>
      <c r="N26" s="109">
        <f t="shared" si="3"/>
        <v>11500</v>
      </c>
      <c r="O26" s="127"/>
      <c r="P26" s="87" t="s">
        <v>39</v>
      </c>
      <c r="Q26" s="89">
        <v>6</v>
      </c>
      <c r="R26" s="256">
        <v>2000</v>
      </c>
      <c r="S26" s="262">
        <f t="shared" si="4"/>
        <v>12000</v>
      </c>
      <c r="T26" s="410"/>
      <c r="U26" s="411"/>
      <c r="V26" s="411"/>
      <c r="W26" s="411"/>
      <c r="X26" s="412"/>
      <c r="Y26" s="410"/>
      <c r="Z26" s="411"/>
      <c r="AA26" s="411"/>
      <c r="AB26" s="411"/>
      <c r="AC26" s="412"/>
    </row>
    <row r="27" spans="1:30" s="8" customFormat="1">
      <c r="A27" s="147"/>
      <c r="B27" s="334" t="s">
        <v>83</v>
      </c>
      <c r="C27" s="335"/>
      <c r="D27" s="336"/>
      <c r="E27" s="127"/>
      <c r="F27" s="87" t="s">
        <v>39</v>
      </c>
      <c r="G27" s="89">
        <v>4</v>
      </c>
      <c r="H27" s="108">
        <v>1857</v>
      </c>
      <c r="I27" s="109">
        <f t="shared" si="0"/>
        <v>7428</v>
      </c>
      <c r="J27" s="127"/>
      <c r="K27" s="87" t="s">
        <v>39</v>
      </c>
      <c r="L27" s="89">
        <v>4</v>
      </c>
      <c r="M27" s="108">
        <v>2300</v>
      </c>
      <c r="N27" s="109">
        <f t="shared" si="3"/>
        <v>9200</v>
      </c>
      <c r="O27" s="127"/>
      <c r="P27" s="87" t="s">
        <v>39</v>
      </c>
      <c r="Q27" s="89">
        <v>6</v>
      </c>
      <c r="R27" s="256">
        <v>1000</v>
      </c>
      <c r="S27" s="262">
        <f t="shared" si="4"/>
        <v>6000</v>
      </c>
      <c r="T27" s="410"/>
      <c r="U27" s="411"/>
      <c r="V27" s="411"/>
      <c r="W27" s="411"/>
      <c r="X27" s="412"/>
      <c r="Y27" s="410"/>
      <c r="Z27" s="411"/>
      <c r="AA27" s="411"/>
      <c r="AB27" s="411"/>
      <c r="AC27" s="412"/>
    </row>
    <row r="28" spans="1:30" s="8" customFormat="1">
      <c r="A28" s="147"/>
      <c r="B28" s="334" t="s">
        <v>242</v>
      </c>
      <c r="C28" s="335"/>
      <c r="D28" s="336"/>
      <c r="E28" s="127"/>
      <c r="F28" s="87" t="s">
        <v>39</v>
      </c>
      <c r="G28" s="89">
        <v>0</v>
      </c>
      <c r="H28" s="256">
        <v>0</v>
      </c>
      <c r="I28" s="109">
        <f t="shared" si="0"/>
        <v>0</v>
      </c>
      <c r="J28" s="127"/>
      <c r="K28" s="87" t="s">
        <v>39</v>
      </c>
      <c r="L28" s="89">
        <v>0</v>
      </c>
      <c r="M28" s="256">
        <v>0</v>
      </c>
      <c r="N28" s="109">
        <f t="shared" si="3"/>
        <v>0</v>
      </c>
      <c r="O28" s="127"/>
      <c r="P28" s="87" t="s">
        <v>39</v>
      </c>
      <c r="Q28" s="89">
        <v>0</v>
      </c>
      <c r="R28" s="256">
        <v>0</v>
      </c>
      <c r="S28" s="262">
        <f t="shared" si="4"/>
        <v>0</v>
      </c>
      <c r="T28" s="410"/>
      <c r="U28" s="411"/>
      <c r="V28" s="411"/>
      <c r="W28" s="411"/>
      <c r="X28" s="412"/>
      <c r="Y28" s="410"/>
      <c r="Z28" s="411"/>
      <c r="AA28" s="411"/>
      <c r="AB28" s="411"/>
      <c r="AC28" s="412"/>
    </row>
    <row r="29" spans="1:30" s="8" customFormat="1">
      <c r="A29" s="147"/>
      <c r="B29" s="334" t="s">
        <v>243</v>
      </c>
      <c r="C29" s="335"/>
      <c r="D29" s="336"/>
      <c r="E29" s="127"/>
      <c r="F29" s="87" t="s">
        <v>39</v>
      </c>
      <c r="G29" s="89">
        <v>0</v>
      </c>
      <c r="H29" s="256">
        <v>0</v>
      </c>
      <c r="I29" s="109">
        <f t="shared" si="0"/>
        <v>0</v>
      </c>
      <c r="J29" s="127"/>
      <c r="K29" s="87" t="s">
        <v>39</v>
      </c>
      <c r="L29" s="89">
        <v>0</v>
      </c>
      <c r="M29" s="256">
        <v>0</v>
      </c>
      <c r="N29" s="109">
        <f t="shared" si="3"/>
        <v>0</v>
      </c>
      <c r="O29" s="127"/>
      <c r="P29" s="87" t="s">
        <v>39</v>
      </c>
      <c r="Q29" s="89">
        <v>0</v>
      </c>
      <c r="R29" s="256">
        <v>0</v>
      </c>
      <c r="S29" s="262">
        <f t="shared" si="4"/>
        <v>0</v>
      </c>
      <c r="T29" s="410"/>
      <c r="U29" s="411"/>
      <c r="V29" s="411"/>
      <c r="W29" s="411"/>
      <c r="X29" s="412"/>
      <c r="Y29" s="410"/>
      <c r="Z29" s="411"/>
      <c r="AA29" s="411"/>
      <c r="AB29" s="411"/>
      <c r="AC29" s="412"/>
    </row>
    <row r="30" spans="1:30" s="8" customFormat="1">
      <c r="A30" s="147"/>
      <c r="B30" s="334" t="s">
        <v>91</v>
      </c>
      <c r="C30" s="366"/>
      <c r="D30" s="367"/>
      <c r="E30" s="127"/>
      <c r="F30" s="87" t="s">
        <v>39</v>
      </c>
      <c r="G30" s="89">
        <v>8</v>
      </c>
      <c r="H30" s="108">
        <v>2500</v>
      </c>
      <c r="I30" s="109">
        <f t="shared" si="0"/>
        <v>20000</v>
      </c>
      <c r="J30" s="127"/>
      <c r="K30" s="87" t="s">
        <v>39</v>
      </c>
      <c r="L30" s="89">
        <v>8</v>
      </c>
      <c r="M30" s="108">
        <v>1380</v>
      </c>
      <c r="N30" s="109">
        <f t="shared" si="3"/>
        <v>11040</v>
      </c>
      <c r="O30" s="127"/>
      <c r="P30" s="87" t="s">
        <v>39</v>
      </c>
      <c r="Q30" s="89">
        <v>8</v>
      </c>
      <c r="R30" s="256">
        <v>3000</v>
      </c>
      <c r="S30" s="262">
        <f t="shared" si="4"/>
        <v>24000</v>
      </c>
      <c r="T30" s="410"/>
      <c r="U30" s="411"/>
      <c r="V30" s="411"/>
      <c r="W30" s="411"/>
      <c r="X30" s="412"/>
      <c r="Y30" s="410"/>
      <c r="Z30" s="411"/>
      <c r="AA30" s="411"/>
      <c r="AB30" s="411"/>
      <c r="AC30" s="412"/>
    </row>
    <row r="31" spans="1:30" s="8" customFormat="1" ht="28.5" customHeight="1">
      <c r="A31" s="147"/>
      <c r="B31" s="371" t="s">
        <v>168</v>
      </c>
      <c r="C31" s="372"/>
      <c r="D31" s="373"/>
      <c r="E31" s="127"/>
      <c r="F31" s="87" t="s">
        <v>12</v>
      </c>
      <c r="G31" s="89">
        <v>1</v>
      </c>
      <c r="H31" s="108">
        <v>1500</v>
      </c>
      <c r="I31" s="109">
        <f t="shared" si="0"/>
        <v>1500</v>
      </c>
      <c r="J31" s="127"/>
      <c r="K31" s="87" t="s">
        <v>12</v>
      </c>
      <c r="L31" s="89">
        <v>1</v>
      </c>
      <c r="M31" s="109">
        <v>2875</v>
      </c>
      <c r="N31" s="109">
        <f t="shared" si="3"/>
        <v>2875</v>
      </c>
      <c r="O31" s="127"/>
      <c r="P31" s="87" t="s">
        <v>12</v>
      </c>
      <c r="Q31" s="89">
        <v>1</v>
      </c>
      <c r="R31" s="256">
        <v>10000</v>
      </c>
      <c r="S31" s="262">
        <f t="shared" si="4"/>
        <v>10000</v>
      </c>
      <c r="T31" s="410"/>
      <c r="U31" s="411"/>
      <c r="V31" s="411"/>
      <c r="W31" s="411"/>
      <c r="X31" s="412"/>
      <c r="Y31" s="410"/>
      <c r="Z31" s="411"/>
      <c r="AA31" s="411"/>
      <c r="AB31" s="411"/>
      <c r="AC31" s="412"/>
    </row>
    <row r="32" spans="1:30" s="8" customFormat="1">
      <c r="A32" s="147"/>
      <c r="B32" s="205" t="s">
        <v>48</v>
      </c>
      <c r="C32" s="206"/>
      <c r="D32" s="207"/>
      <c r="E32" s="127"/>
      <c r="F32" s="87" t="s">
        <v>39</v>
      </c>
      <c r="G32" s="89">
        <v>2</v>
      </c>
      <c r="H32" s="108">
        <v>6250</v>
      </c>
      <c r="I32" s="109">
        <f t="shared" si="0"/>
        <v>12500</v>
      </c>
      <c r="J32" s="127"/>
      <c r="K32" s="87" t="s">
        <v>39</v>
      </c>
      <c r="L32" s="89">
        <v>2</v>
      </c>
      <c r="M32" s="108">
        <v>5750</v>
      </c>
      <c r="N32" s="109">
        <f t="shared" si="3"/>
        <v>11500</v>
      </c>
      <c r="O32" s="127"/>
      <c r="P32" s="87" t="s">
        <v>39</v>
      </c>
      <c r="Q32" s="89">
        <v>2</v>
      </c>
      <c r="R32" s="256">
        <v>25000</v>
      </c>
      <c r="S32" s="262">
        <f t="shared" si="4"/>
        <v>50000</v>
      </c>
      <c r="T32" s="410"/>
      <c r="U32" s="411"/>
      <c r="V32" s="411"/>
      <c r="W32" s="411"/>
      <c r="X32" s="412"/>
      <c r="Y32" s="410"/>
      <c r="Z32" s="411"/>
      <c r="AA32" s="411"/>
      <c r="AB32" s="411"/>
      <c r="AC32" s="412"/>
    </row>
    <row r="33" spans="1:29" s="8" customFormat="1">
      <c r="A33" s="147"/>
      <c r="B33" s="344" t="s">
        <v>261</v>
      </c>
      <c r="C33" s="345"/>
      <c r="D33" s="346"/>
      <c r="E33" s="127"/>
      <c r="F33" s="87" t="s">
        <v>12</v>
      </c>
      <c r="G33" s="89">
        <v>1</v>
      </c>
      <c r="H33" s="108">
        <v>31250</v>
      </c>
      <c r="I33" s="109">
        <f t="shared" si="0"/>
        <v>31250</v>
      </c>
      <c r="J33" s="127"/>
      <c r="K33" s="87" t="s">
        <v>12</v>
      </c>
      <c r="L33" s="89">
        <v>1</v>
      </c>
      <c r="M33" s="109">
        <v>20700</v>
      </c>
      <c r="N33" s="109">
        <f t="shared" si="3"/>
        <v>20700</v>
      </c>
      <c r="O33" s="127"/>
      <c r="P33" s="87" t="s">
        <v>12</v>
      </c>
      <c r="Q33" s="89">
        <v>1</v>
      </c>
      <c r="R33" s="256">
        <v>90000</v>
      </c>
      <c r="S33" s="262">
        <f t="shared" si="4"/>
        <v>90000</v>
      </c>
      <c r="T33" s="410"/>
      <c r="U33" s="411"/>
      <c r="V33" s="411"/>
      <c r="W33" s="411"/>
      <c r="X33" s="412"/>
      <c r="Y33" s="410"/>
      <c r="Z33" s="411"/>
      <c r="AA33" s="411"/>
      <c r="AB33" s="411"/>
      <c r="AC33" s="412"/>
    </row>
    <row r="34" spans="1:29" s="8" customFormat="1">
      <c r="A34" s="147"/>
      <c r="B34" s="344" t="s">
        <v>165</v>
      </c>
      <c r="C34" s="345"/>
      <c r="D34" s="346"/>
      <c r="E34" s="127"/>
      <c r="F34" s="87" t="s">
        <v>12</v>
      </c>
      <c r="G34" s="89">
        <v>1</v>
      </c>
      <c r="H34" s="108">
        <v>3750</v>
      </c>
      <c r="I34" s="109">
        <f t="shared" si="0"/>
        <v>3750</v>
      </c>
      <c r="J34" s="127"/>
      <c r="K34" s="87" t="s">
        <v>12</v>
      </c>
      <c r="L34" s="89">
        <v>1</v>
      </c>
      <c r="M34" s="109">
        <v>5750</v>
      </c>
      <c r="N34" s="109">
        <f t="shared" si="3"/>
        <v>5750</v>
      </c>
      <c r="O34" s="127"/>
      <c r="P34" s="87" t="s">
        <v>12</v>
      </c>
      <c r="Q34" s="89">
        <v>1</v>
      </c>
      <c r="R34" s="256">
        <v>6000</v>
      </c>
      <c r="S34" s="262">
        <f t="shared" si="4"/>
        <v>6000</v>
      </c>
      <c r="T34" s="410"/>
      <c r="U34" s="411"/>
      <c r="V34" s="411"/>
      <c r="W34" s="411"/>
      <c r="X34" s="412"/>
      <c r="Y34" s="410"/>
      <c r="Z34" s="411"/>
      <c r="AA34" s="411"/>
      <c r="AB34" s="411"/>
      <c r="AC34" s="412"/>
    </row>
    <row r="35" spans="1:29" s="8" customFormat="1">
      <c r="A35" s="147"/>
      <c r="B35" s="195" t="s">
        <v>169</v>
      </c>
      <c r="C35" s="196"/>
      <c r="D35" s="197"/>
      <c r="E35" s="127"/>
      <c r="F35" s="87" t="s">
        <v>12</v>
      </c>
      <c r="G35" s="89">
        <v>1</v>
      </c>
      <c r="H35" s="108">
        <v>10000</v>
      </c>
      <c r="I35" s="109">
        <f t="shared" si="0"/>
        <v>10000</v>
      </c>
      <c r="J35" s="127"/>
      <c r="K35" s="87" t="s">
        <v>12</v>
      </c>
      <c r="L35" s="89">
        <v>1</v>
      </c>
      <c r="M35" s="109">
        <v>17250</v>
      </c>
      <c r="N35" s="109">
        <f t="shared" si="3"/>
        <v>17250</v>
      </c>
      <c r="O35" s="127"/>
      <c r="P35" s="87" t="s">
        <v>12</v>
      </c>
      <c r="Q35" s="89">
        <v>1</v>
      </c>
      <c r="R35" s="256">
        <v>30000</v>
      </c>
      <c r="S35" s="262">
        <f t="shared" si="4"/>
        <v>30000</v>
      </c>
      <c r="T35" s="410"/>
      <c r="U35" s="411"/>
      <c r="V35" s="411"/>
      <c r="W35" s="411"/>
      <c r="X35" s="412"/>
      <c r="Y35" s="410"/>
      <c r="Z35" s="411"/>
      <c r="AA35" s="411"/>
      <c r="AB35" s="411"/>
      <c r="AC35" s="412"/>
    </row>
    <row r="36" spans="1:29" s="8" customFormat="1">
      <c r="A36" s="147"/>
      <c r="B36" s="195" t="s">
        <v>180</v>
      </c>
      <c r="C36" s="196"/>
      <c r="D36" s="197"/>
      <c r="E36" s="127"/>
      <c r="F36" s="87" t="s">
        <v>12</v>
      </c>
      <c r="G36" s="89">
        <v>1</v>
      </c>
      <c r="H36" s="108">
        <v>5000</v>
      </c>
      <c r="I36" s="109">
        <f t="shared" si="0"/>
        <v>5000</v>
      </c>
      <c r="J36" s="127"/>
      <c r="K36" s="87" t="s">
        <v>12</v>
      </c>
      <c r="L36" s="89">
        <v>1</v>
      </c>
      <c r="M36" s="109">
        <v>4024.9999999999995</v>
      </c>
      <c r="N36" s="109">
        <f t="shared" si="3"/>
        <v>4024.9999999999995</v>
      </c>
      <c r="O36" s="127"/>
      <c r="P36" s="87" t="s">
        <v>12</v>
      </c>
      <c r="Q36" s="89">
        <v>1</v>
      </c>
      <c r="R36" s="256">
        <v>5000</v>
      </c>
      <c r="S36" s="262">
        <f t="shared" si="4"/>
        <v>5000</v>
      </c>
      <c r="T36" s="410"/>
      <c r="U36" s="411"/>
      <c r="V36" s="411"/>
      <c r="W36" s="411"/>
      <c r="X36" s="412"/>
      <c r="Y36" s="410"/>
      <c r="Z36" s="411"/>
      <c r="AA36" s="411"/>
      <c r="AB36" s="411"/>
      <c r="AC36" s="412"/>
    </row>
    <row r="37" spans="1:29" s="8" customFormat="1">
      <c r="A37" s="147"/>
      <c r="B37" s="195" t="s">
        <v>182</v>
      </c>
      <c r="C37" s="196"/>
      <c r="D37" s="197"/>
      <c r="E37" s="127"/>
      <c r="F37" s="87" t="s">
        <v>12</v>
      </c>
      <c r="G37" s="89">
        <v>1</v>
      </c>
      <c r="H37" s="108">
        <v>3500</v>
      </c>
      <c r="I37" s="109">
        <f t="shared" si="0"/>
        <v>3500</v>
      </c>
      <c r="J37" s="127"/>
      <c r="K37" s="87" t="s">
        <v>12</v>
      </c>
      <c r="L37" s="89">
        <v>1</v>
      </c>
      <c r="M37" s="109">
        <v>4600</v>
      </c>
      <c r="N37" s="109">
        <f t="shared" si="3"/>
        <v>4600</v>
      </c>
      <c r="O37" s="127"/>
      <c r="P37" s="87" t="s">
        <v>12</v>
      </c>
      <c r="Q37" s="89">
        <v>1</v>
      </c>
      <c r="R37" s="256">
        <v>15000</v>
      </c>
      <c r="S37" s="262">
        <f t="shared" si="4"/>
        <v>15000</v>
      </c>
      <c r="T37" s="410"/>
      <c r="U37" s="411"/>
      <c r="V37" s="411"/>
      <c r="W37" s="411"/>
      <c r="X37" s="412"/>
      <c r="Y37" s="410"/>
      <c r="Z37" s="411"/>
      <c r="AA37" s="411"/>
      <c r="AB37" s="411"/>
      <c r="AC37" s="412"/>
    </row>
    <row r="38" spans="1:29" s="8" customFormat="1">
      <c r="A38" s="147"/>
      <c r="B38" s="195" t="s">
        <v>183</v>
      </c>
      <c r="C38" s="196"/>
      <c r="D38" s="197"/>
      <c r="E38" s="127"/>
      <c r="F38" s="87" t="s">
        <v>12</v>
      </c>
      <c r="G38" s="89">
        <v>1</v>
      </c>
      <c r="H38" s="108">
        <v>2500</v>
      </c>
      <c r="I38" s="109">
        <f t="shared" si="0"/>
        <v>2500</v>
      </c>
      <c r="J38" s="127"/>
      <c r="K38" s="87" t="s">
        <v>12</v>
      </c>
      <c r="L38" s="89">
        <v>1</v>
      </c>
      <c r="M38" s="109">
        <v>4600</v>
      </c>
      <c r="N38" s="109">
        <f t="shared" si="3"/>
        <v>4600</v>
      </c>
      <c r="O38" s="127"/>
      <c r="P38" s="87" t="s">
        <v>12</v>
      </c>
      <c r="Q38" s="89">
        <v>1</v>
      </c>
      <c r="R38" s="256">
        <v>3000</v>
      </c>
      <c r="S38" s="262">
        <f t="shared" si="4"/>
        <v>3000</v>
      </c>
      <c r="T38" s="410"/>
      <c r="U38" s="411"/>
      <c r="V38" s="411"/>
      <c r="W38" s="411"/>
      <c r="X38" s="412"/>
      <c r="Y38" s="410"/>
      <c r="Z38" s="411"/>
      <c r="AA38" s="411"/>
      <c r="AB38" s="411"/>
      <c r="AC38" s="412"/>
    </row>
    <row r="39" spans="1:29" s="8" customFormat="1">
      <c r="A39" s="147"/>
      <c r="B39" s="344" t="s">
        <v>173</v>
      </c>
      <c r="C39" s="345"/>
      <c r="D39" s="346"/>
      <c r="E39" s="127"/>
      <c r="F39" s="87" t="s">
        <v>12</v>
      </c>
      <c r="G39" s="89">
        <v>1</v>
      </c>
      <c r="H39" s="108">
        <v>1500</v>
      </c>
      <c r="I39" s="109">
        <f t="shared" si="0"/>
        <v>1500</v>
      </c>
      <c r="J39" s="127"/>
      <c r="K39" s="87" t="s">
        <v>12</v>
      </c>
      <c r="L39" s="89">
        <v>1</v>
      </c>
      <c r="M39" s="109">
        <v>2875</v>
      </c>
      <c r="N39" s="109">
        <f t="shared" si="3"/>
        <v>2875</v>
      </c>
      <c r="O39" s="127"/>
      <c r="P39" s="87" t="s">
        <v>12</v>
      </c>
      <c r="Q39" s="89">
        <v>1</v>
      </c>
      <c r="R39" s="256">
        <v>98500</v>
      </c>
      <c r="S39" s="262">
        <f t="shared" si="4"/>
        <v>98500</v>
      </c>
      <c r="T39" s="410"/>
      <c r="U39" s="411"/>
      <c r="V39" s="411"/>
      <c r="W39" s="411"/>
      <c r="X39" s="412"/>
      <c r="Y39" s="410"/>
      <c r="Z39" s="411"/>
      <c r="AA39" s="411"/>
      <c r="AB39" s="411"/>
      <c r="AC39" s="412"/>
    </row>
    <row r="40" spans="1:29" s="8" customFormat="1">
      <c r="A40" s="147"/>
      <c r="B40" s="344" t="s">
        <v>181</v>
      </c>
      <c r="C40" s="345"/>
      <c r="D40" s="346"/>
      <c r="E40" s="127"/>
      <c r="F40" s="87" t="s">
        <v>12</v>
      </c>
      <c r="G40" s="89">
        <v>1</v>
      </c>
      <c r="H40" s="108">
        <v>5000</v>
      </c>
      <c r="I40" s="109">
        <f t="shared" si="0"/>
        <v>5000</v>
      </c>
      <c r="J40" s="127"/>
      <c r="K40" s="87" t="s">
        <v>12</v>
      </c>
      <c r="L40" s="89">
        <v>1</v>
      </c>
      <c r="M40" s="109">
        <v>18400</v>
      </c>
      <c r="N40" s="109">
        <f t="shared" si="3"/>
        <v>18400</v>
      </c>
      <c r="O40" s="127"/>
      <c r="P40" s="87" t="s">
        <v>12</v>
      </c>
      <c r="Q40" s="89">
        <v>1</v>
      </c>
      <c r="R40" s="256">
        <v>35000</v>
      </c>
      <c r="S40" s="262">
        <f t="shared" si="4"/>
        <v>35000</v>
      </c>
      <c r="T40" s="410"/>
      <c r="U40" s="411"/>
      <c r="V40" s="411"/>
      <c r="W40" s="411"/>
      <c r="X40" s="412"/>
      <c r="Y40" s="410"/>
      <c r="Z40" s="411"/>
      <c r="AA40" s="411"/>
      <c r="AB40" s="411"/>
      <c r="AC40" s="412"/>
    </row>
    <row r="41" spans="1:29" s="8" customFormat="1">
      <c r="A41" s="147"/>
      <c r="B41" s="344" t="s">
        <v>113</v>
      </c>
      <c r="C41" s="345"/>
      <c r="D41" s="346"/>
      <c r="E41" s="127"/>
      <c r="F41" s="87" t="s">
        <v>12</v>
      </c>
      <c r="G41" s="89">
        <v>1</v>
      </c>
      <c r="H41" s="108">
        <v>5000</v>
      </c>
      <c r="I41" s="109">
        <f t="shared" si="0"/>
        <v>5000</v>
      </c>
      <c r="J41" s="127"/>
      <c r="K41" s="87" t="s">
        <v>12</v>
      </c>
      <c r="L41" s="89">
        <v>1</v>
      </c>
      <c r="M41" s="109">
        <v>17250</v>
      </c>
      <c r="N41" s="109">
        <f t="shared" si="3"/>
        <v>17250</v>
      </c>
      <c r="O41" s="127"/>
      <c r="P41" s="87" t="s">
        <v>12</v>
      </c>
      <c r="Q41" s="89">
        <v>1</v>
      </c>
      <c r="R41" s="256">
        <v>15000</v>
      </c>
      <c r="S41" s="262">
        <f t="shared" si="4"/>
        <v>15000</v>
      </c>
      <c r="T41" s="410"/>
      <c r="U41" s="411"/>
      <c r="V41" s="411"/>
      <c r="W41" s="411"/>
      <c r="X41" s="412"/>
      <c r="Y41" s="410"/>
      <c r="Z41" s="411"/>
      <c r="AA41" s="411"/>
      <c r="AB41" s="411"/>
      <c r="AC41" s="412"/>
    </row>
    <row r="42" spans="1:29" s="8" customFormat="1">
      <c r="A42" s="148" t="s">
        <v>49</v>
      </c>
      <c r="B42" s="368" t="s">
        <v>50</v>
      </c>
      <c r="C42" s="369"/>
      <c r="D42" s="370"/>
      <c r="E42" s="128"/>
      <c r="F42" s="91"/>
      <c r="G42" s="92"/>
      <c r="H42" s="110"/>
      <c r="I42" s="111">
        <f>SUM(I13:I41)</f>
        <v>772365.5</v>
      </c>
      <c r="J42" s="128"/>
      <c r="K42" s="91"/>
      <c r="L42" s="92"/>
      <c r="M42" s="110"/>
      <c r="N42" s="111">
        <f>SUM(N13:N41)</f>
        <v>763485</v>
      </c>
      <c r="O42" s="128"/>
      <c r="P42" s="91"/>
      <c r="Q42" s="92"/>
      <c r="R42" s="110"/>
      <c r="S42" s="269">
        <f>SUM(S13:S41)</f>
        <v>1301800</v>
      </c>
      <c r="T42" s="410"/>
      <c r="U42" s="411"/>
      <c r="V42" s="411"/>
      <c r="W42" s="411"/>
      <c r="X42" s="412"/>
      <c r="Y42" s="410"/>
      <c r="Z42" s="411"/>
      <c r="AA42" s="411"/>
      <c r="AB42" s="411"/>
      <c r="AC42" s="412"/>
    </row>
    <row r="43" spans="1:29" s="8" customFormat="1" ht="33" customHeight="1">
      <c r="A43" s="151" t="s">
        <v>19</v>
      </c>
      <c r="B43" s="340" t="s">
        <v>127</v>
      </c>
      <c r="C43" s="341"/>
      <c r="D43" s="342"/>
      <c r="E43" s="129"/>
      <c r="F43" s="93"/>
      <c r="G43" s="94"/>
      <c r="H43" s="123"/>
      <c r="I43" s="118"/>
      <c r="J43" s="129"/>
      <c r="K43" s="93"/>
      <c r="L43" s="94"/>
      <c r="M43" s="123"/>
      <c r="N43" s="118"/>
      <c r="O43" s="129"/>
      <c r="P43" s="93"/>
      <c r="Q43" s="94"/>
      <c r="R43" s="123"/>
      <c r="S43" s="270"/>
      <c r="T43" s="410"/>
      <c r="U43" s="411"/>
      <c r="V43" s="411"/>
      <c r="W43" s="411"/>
      <c r="X43" s="412"/>
      <c r="Y43" s="410"/>
      <c r="Z43" s="411"/>
      <c r="AA43" s="411"/>
      <c r="AB43" s="411"/>
      <c r="AC43" s="412"/>
    </row>
    <row r="44" spans="1:29" s="8" customFormat="1" ht="15" customHeight="1">
      <c r="A44" s="151"/>
      <c r="B44" s="352" t="s">
        <v>122</v>
      </c>
      <c r="C44" s="353"/>
      <c r="D44" s="354"/>
      <c r="E44" s="129"/>
      <c r="F44" s="93"/>
      <c r="G44" s="94"/>
      <c r="H44" s="123"/>
      <c r="I44" s="118"/>
      <c r="J44" s="129"/>
      <c r="K44" s="93"/>
      <c r="L44" s="94"/>
      <c r="M44" s="123"/>
      <c r="N44" s="118"/>
      <c r="O44" s="129"/>
      <c r="P44" s="93"/>
      <c r="Q44" s="94"/>
      <c r="R44" s="123"/>
      <c r="S44" s="270"/>
      <c r="T44" s="410"/>
      <c r="U44" s="411"/>
      <c r="V44" s="411"/>
      <c r="W44" s="411"/>
      <c r="X44" s="412"/>
      <c r="Y44" s="410"/>
      <c r="Z44" s="411"/>
      <c r="AA44" s="411"/>
      <c r="AB44" s="411"/>
      <c r="AC44" s="412"/>
    </row>
    <row r="45" spans="1:29" s="8" customFormat="1" ht="15" customHeight="1">
      <c r="A45" s="149">
        <v>1</v>
      </c>
      <c r="B45" s="301" t="s">
        <v>117</v>
      </c>
      <c r="C45" s="302"/>
      <c r="D45" s="303"/>
      <c r="E45" s="129"/>
      <c r="F45" s="93" t="s">
        <v>114</v>
      </c>
      <c r="G45" s="124">
        <v>3</v>
      </c>
      <c r="H45" s="44">
        <v>35000</v>
      </c>
      <c r="I45" s="118">
        <f t="shared" ref="I45:I54" si="5">H45*G45</f>
        <v>105000</v>
      </c>
      <c r="J45" s="129"/>
      <c r="K45" s="93" t="s">
        <v>114</v>
      </c>
      <c r="L45" s="124">
        <v>3</v>
      </c>
      <c r="M45" s="251">
        <v>57499.999999999993</v>
      </c>
      <c r="N45" s="118">
        <f t="shared" ref="N45:N54" si="6">M45*L45</f>
        <v>172499.99999999997</v>
      </c>
      <c r="O45" s="129"/>
      <c r="P45" s="93" t="s">
        <v>114</v>
      </c>
      <c r="Q45" s="124">
        <v>3</v>
      </c>
      <c r="R45" s="258">
        <v>50400</v>
      </c>
      <c r="S45" s="270">
        <f t="shared" ref="S45:S54" si="7">R45*Q45</f>
        <v>151200</v>
      </c>
      <c r="T45" s="410"/>
      <c r="U45" s="411"/>
      <c r="V45" s="411"/>
      <c r="W45" s="411"/>
      <c r="X45" s="412"/>
      <c r="Y45" s="410"/>
      <c r="Z45" s="411"/>
      <c r="AA45" s="411"/>
      <c r="AB45" s="411"/>
      <c r="AC45" s="412"/>
    </row>
    <row r="46" spans="1:29" s="8" customFormat="1" ht="15" customHeight="1">
      <c r="A46" s="149">
        <v>2</v>
      </c>
      <c r="B46" s="301" t="s">
        <v>118</v>
      </c>
      <c r="C46" s="302"/>
      <c r="D46" s="303"/>
      <c r="E46" s="129"/>
      <c r="F46" s="93" t="s">
        <v>77</v>
      </c>
      <c r="G46" s="252">
        <v>6</v>
      </c>
      <c r="H46" s="44">
        <v>20000</v>
      </c>
      <c r="I46" s="118">
        <f t="shared" si="5"/>
        <v>120000</v>
      </c>
      <c r="J46" s="129"/>
      <c r="K46" s="93" t="s">
        <v>77</v>
      </c>
      <c r="L46" s="252">
        <v>6</v>
      </c>
      <c r="M46" s="251">
        <v>17250</v>
      </c>
      <c r="N46" s="118">
        <f t="shared" si="6"/>
        <v>103500</v>
      </c>
      <c r="O46" s="129"/>
      <c r="P46" s="93" t="s">
        <v>77</v>
      </c>
      <c r="Q46" s="124">
        <v>5</v>
      </c>
      <c r="R46" s="258">
        <v>15540</v>
      </c>
      <c r="S46" s="270">
        <f t="shared" si="7"/>
        <v>77700</v>
      </c>
      <c r="T46" s="410"/>
      <c r="U46" s="411"/>
      <c r="V46" s="411"/>
      <c r="W46" s="411"/>
      <c r="X46" s="412"/>
      <c r="Y46" s="410"/>
      <c r="Z46" s="411"/>
      <c r="AA46" s="411"/>
      <c r="AB46" s="411"/>
      <c r="AC46" s="412"/>
    </row>
    <row r="47" spans="1:29" s="8" customFormat="1" ht="15" customHeight="1">
      <c r="A47" s="149">
        <v>3</v>
      </c>
      <c r="B47" s="301" t="s">
        <v>120</v>
      </c>
      <c r="C47" s="302"/>
      <c r="D47" s="303"/>
      <c r="E47" s="129"/>
      <c r="F47" s="93" t="s">
        <v>77</v>
      </c>
      <c r="G47" s="252">
        <v>2</v>
      </c>
      <c r="H47" s="44">
        <v>7500</v>
      </c>
      <c r="I47" s="118">
        <f t="shared" si="5"/>
        <v>15000</v>
      </c>
      <c r="J47" s="129"/>
      <c r="K47" s="93" t="s">
        <v>77</v>
      </c>
      <c r="L47" s="252">
        <v>2</v>
      </c>
      <c r="M47" s="251">
        <v>3449.9999999999995</v>
      </c>
      <c r="N47" s="118">
        <f t="shared" si="6"/>
        <v>6899.9999999999991</v>
      </c>
      <c r="O47" s="129"/>
      <c r="P47" s="93" t="s">
        <v>77</v>
      </c>
      <c r="Q47" s="124">
        <v>3</v>
      </c>
      <c r="R47" s="258">
        <v>3780</v>
      </c>
      <c r="S47" s="270">
        <f t="shared" si="7"/>
        <v>11340</v>
      </c>
      <c r="T47" s="410"/>
      <c r="U47" s="411"/>
      <c r="V47" s="411"/>
      <c r="W47" s="411"/>
      <c r="X47" s="412"/>
      <c r="Y47" s="410"/>
      <c r="Z47" s="411"/>
      <c r="AA47" s="411"/>
      <c r="AB47" s="411"/>
      <c r="AC47" s="412"/>
    </row>
    <row r="48" spans="1:29" s="8" customFormat="1" ht="15" customHeight="1">
      <c r="A48" s="149">
        <v>4</v>
      </c>
      <c r="B48" s="301" t="s">
        <v>116</v>
      </c>
      <c r="C48" s="302"/>
      <c r="D48" s="303"/>
      <c r="E48" s="129"/>
      <c r="F48" s="93" t="s">
        <v>77</v>
      </c>
      <c r="G48" s="252">
        <v>1</v>
      </c>
      <c r="H48" s="44">
        <v>15000</v>
      </c>
      <c r="I48" s="118">
        <f t="shared" si="5"/>
        <v>15000</v>
      </c>
      <c r="J48" s="129"/>
      <c r="K48" s="93" t="s">
        <v>77</v>
      </c>
      <c r="L48" s="252">
        <v>1</v>
      </c>
      <c r="M48" s="251">
        <v>57499.999999999993</v>
      </c>
      <c r="N48" s="118">
        <f t="shared" si="6"/>
        <v>57499.999999999993</v>
      </c>
      <c r="O48" s="129"/>
      <c r="P48" s="93" t="s">
        <v>77</v>
      </c>
      <c r="Q48" s="124">
        <v>1</v>
      </c>
      <c r="R48" s="258">
        <v>19530</v>
      </c>
      <c r="S48" s="270">
        <f t="shared" si="7"/>
        <v>19530</v>
      </c>
      <c r="T48" s="410"/>
      <c r="U48" s="411"/>
      <c r="V48" s="411"/>
      <c r="W48" s="411"/>
      <c r="X48" s="412"/>
      <c r="Y48" s="410"/>
      <c r="Z48" s="411"/>
      <c r="AA48" s="411"/>
      <c r="AB48" s="411"/>
      <c r="AC48" s="412"/>
    </row>
    <row r="49" spans="1:29" s="8" customFormat="1">
      <c r="A49" s="149">
        <v>5</v>
      </c>
      <c r="B49" s="301" t="s">
        <v>119</v>
      </c>
      <c r="C49" s="302"/>
      <c r="D49" s="303"/>
      <c r="E49" s="129"/>
      <c r="F49" s="93" t="s">
        <v>77</v>
      </c>
      <c r="G49" s="252">
        <v>3</v>
      </c>
      <c r="H49" s="44">
        <v>7500</v>
      </c>
      <c r="I49" s="118">
        <f t="shared" si="5"/>
        <v>22500</v>
      </c>
      <c r="J49" s="129"/>
      <c r="K49" s="93" t="s">
        <v>77</v>
      </c>
      <c r="L49" s="252">
        <v>3</v>
      </c>
      <c r="M49" s="251">
        <v>13799.999999999998</v>
      </c>
      <c r="N49" s="118">
        <f t="shared" si="6"/>
        <v>41399.999999999993</v>
      </c>
      <c r="O49" s="129"/>
      <c r="P49" s="93" t="s">
        <v>77</v>
      </c>
      <c r="Q49" s="124">
        <v>3</v>
      </c>
      <c r="R49" s="258">
        <v>6300</v>
      </c>
      <c r="S49" s="270">
        <f t="shared" si="7"/>
        <v>18900</v>
      </c>
      <c r="T49" s="410"/>
      <c r="U49" s="411"/>
      <c r="V49" s="411"/>
      <c r="W49" s="411"/>
      <c r="X49" s="412"/>
      <c r="Y49" s="410"/>
      <c r="Z49" s="411"/>
      <c r="AA49" s="411"/>
      <c r="AB49" s="411"/>
      <c r="AC49" s="412"/>
    </row>
    <row r="50" spans="1:29" s="8" customFormat="1" ht="15" customHeight="1">
      <c r="A50" s="149">
        <v>6</v>
      </c>
      <c r="B50" s="301" t="s">
        <v>244</v>
      </c>
      <c r="C50" s="302"/>
      <c r="D50" s="303"/>
      <c r="E50" s="129"/>
      <c r="F50" s="93" t="s">
        <v>77</v>
      </c>
      <c r="G50" s="124">
        <v>0</v>
      </c>
      <c r="H50" s="258">
        <v>0</v>
      </c>
      <c r="I50" s="118">
        <f t="shared" si="5"/>
        <v>0</v>
      </c>
      <c r="J50" s="129"/>
      <c r="K50" s="93" t="s">
        <v>77</v>
      </c>
      <c r="L50" s="124">
        <v>0</v>
      </c>
      <c r="M50" s="258">
        <v>0</v>
      </c>
      <c r="N50" s="118">
        <f t="shared" si="6"/>
        <v>0</v>
      </c>
      <c r="O50" s="129"/>
      <c r="P50" s="93" t="s">
        <v>77</v>
      </c>
      <c r="Q50" s="124">
        <v>0</v>
      </c>
      <c r="R50" s="258">
        <v>0</v>
      </c>
      <c r="S50" s="270">
        <f t="shared" si="7"/>
        <v>0</v>
      </c>
      <c r="T50" s="410"/>
      <c r="U50" s="411"/>
      <c r="V50" s="411"/>
      <c r="W50" s="411"/>
      <c r="X50" s="412"/>
      <c r="Y50" s="410"/>
      <c r="Z50" s="411"/>
      <c r="AA50" s="411"/>
      <c r="AB50" s="411"/>
      <c r="AC50" s="412"/>
    </row>
    <row r="51" spans="1:29" s="8" customFormat="1" ht="15" customHeight="1">
      <c r="A51" s="149">
        <v>7</v>
      </c>
      <c r="B51" s="301" t="s">
        <v>121</v>
      </c>
      <c r="C51" s="302"/>
      <c r="D51" s="303"/>
      <c r="E51" s="129"/>
      <c r="F51" s="93" t="s">
        <v>77</v>
      </c>
      <c r="G51" s="252">
        <v>2</v>
      </c>
      <c r="H51" s="44">
        <v>10000</v>
      </c>
      <c r="I51" s="118">
        <f t="shared" si="5"/>
        <v>20000</v>
      </c>
      <c r="J51" s="129"/>
      <c r="K51" s="93" t="s">
        <v>77</v>
      </c>
      <c r="L51" s="252">
        <v>2</v>
      </c>
      <c r="M51" s="251">
        <v>2300</v>
      </c>
      <c r="N51" s="118">
        <f t="shared" si="6"/>
        <v>4600</v>
      </c>
      <c r="O51" s="129"/>
      <c r="P51" s="93" t="s">
        <v>77</v>
      </c>
      <c r="Q51" s="124">
        <v>2</v>
      </c>
      <c r="R51" s="258">
        <v>2625</v>
      </c>
      <c r="S51" s="270">
        <f t="shared" si="7"/>
        <v>5250</v>
      </c>
      <c r="T51" s="410"/>
      <c r="U51" s="411"/>
      <c r="V51" s="411"/>
      <c r="W51" s="411"/>
      <c r="X51" s="412"/>
      <c r="Y51" s="410"/>
      <c r="Z51" s="411"/>
      <c r="AA51" s="411"/>
      <c r="AB51" s="411"/>
      <c r="AC51" s="412"/>
    </row>
    <row r="52" spans="1:29" s="8" customFormat="1">
      <c r="A52" s="149">
        <v>8</v>
      </c>
      <c r="B52" s="301" t="s">
        <v>166</v>
      </c>
      <c r="C52" s="302"/>
      <c r="D52" s="303"/>
      <c r="E52" s="129"/>
      <c r="F52" s="93" t="s">
        <v>45</v>
      </c>
      <c r="G52" s="252">
        <v>6</v>
      </c>
      <c r="H52" s="44">
        <v>750</v>
      </c>
      <c r="I52" s="118">
        <f t="shared" si="5"/>
        <v>4500</v>
      </c>
      <c r="J52" s="129"/>
      <c r="K52" s="93" t="s">
        <v>45</v>
      </c>
      <c r="L52" s="252">
        <v>6</v>
      </c>
      <c r="M52" s="251">
        <v>632.5</v>
      </c>
      <c r="N52" s="118">
        <f t="shared" si="6"/>
        <v>3795</v>
      </c>
      <c r="O52" s="129"/>
      <c r="P52" s="93" t="s">
        <v>45</v>
      </c>
      <c r="Q52" s="124">
        <v>6</v>
      </c>
      <c r="R52" s="258">
        <v>2625</v>
      </c>
      <c r="S52" s="270">
        <f t="shared" si="7"/>
        <v>15750</v>
      </c>
      <c r="T52" s="410"/>
      <c r="U52" s="411"/>
      <c r="V52" s="411"/>
      <c r="W52" s="411"/>
      <c r="X52" s="412"/>
      <c r="Y52" s="410"/>
      <c r="Z52" s="411"/>
      <c r="AA52" s="411"/>
      <c r="AB52" s="411"/>
      <c r="AC52" s="412"/>
    </row>
    <row r="53" spans="1:29" s="8" customFormat="1">
      <c r="A53" s="149">
        <v>9</v>
      </c>
      <c r="B53" s="301" t="s">
        <v>225</v>
      </c>
      <c r="C53" s="302"/>
      <c r="D53" s="303"/>
      <c r="E53" s="129"/>
      <c r="F53" s="93" t="s">
        <v>45</v>
      </c>
      <c r="G53" s="252">
        <v>4</v>
      </c>
      <c r="H53" s="44">
        <v>0</v>
      </c>
      <c r="I53" s="118">
        <f t="shared" si="5"/>
        <v>0</v>
      </c>
      <c r="J53" s="129"/>
      <c r="K53" s="93" t="s">
        <v>45</v>
      </c>
      <c r="L53" s="252">
        <v>4</v>
      </c>
      <c r="M53" s="251">
        <v>598</v>
      </c>
      <c r="N53" s="118">
        <f t="shared" si="6"/>
        <v>2392</v>
      </c>
      <c r="O53" s="129"/>
      <c r="P53" s="93" t="s">
        <v>45</v>
      </c>
      <c r="Q53" s="94">
        <v>0</v>
      </c>
      <c r="R53" s="44">
        <v>0</v>
      </c>
      <c r="S53" s="270">
        <f t="shared" si="7"/>
        <v>0</v>
      </c>
      <c r="T53" s="410"/>
      <c r="U53" s="411"/>
      <c r="V53" s="411"/>
      <c r="W53" s="411"/>
      <c r="X53" s="412"/>
      <c r="Y53" s="410"/>
      <c r="Z53" s="411"/>
      <c r="AA53" s="411"/>
      <c r="AB53" s="411"/>
      <c r="AC53" s="412"/>
    </row>
    <row r="54" spans="1:29" s="8" customFormat="1" ht="15" customHeight="1">
      <c r="A54" s="149">
        <v>10</v>
      </c>
      <c r="B54" s="301" t="s">
        <v>245</v>
      </c>
      <c r="C54" s="302"/>
      <c r="D54" s="303"/>
      <c r="E54" s="129"/>
      <c r="F54" s="93" t="s">
        <v>45</v>
      </c>
      <c r="G54" s="94">
        <v>0</v>
      </c>
      <c r="H54" s="44">
        <v>0</v>
      </c>
      <c r="I54" s="118">
        <f t="shared" si="5"/>
        <v>0</v>
      </c>
      <c r="J54" s="129"/>
      <c r="K54" s="93" t="s">
        <v>45</v>
      </c>
      <c r="L54" s="94">
        <v>0</v>
      </c>
      <c r="M54" s="44">
        <v>0</v>
      </c>
      <c r="N54" s="118">
        <f t="shared" si="6"/>
        <v>0</v>
      </c>
      <c r="O54" s="129"/>
      <c r="P54" s="93" t="s">
        <v>45</v>
      </c>
      <c r="Q54" s="94">
        <v>0</v>
      </c>
      <c r="R54" s="44">
        <v>0</v>
      </c>
      <c r="S54" s="270">
        <f t="shared" si="7"/>
        <v>0</v>
      </c>
      <c r="T54" s="410"/>
      <c r="U54" s="411"/>
      <c r="V54" s="411"/>
      <c r="W54" s="411"/>
      <c r="X54" s="412"/>
      <c r="Y54" s="410"/>
      <c r="Z54" s="411"/>
      <c r="AA54" s="411"/>
      <c r="AB54" s="411"/>
      <c r="AC54" s="412"/>
    </row>
    <row r="55" spans="1:29" s="8" customFormat="1">
      <c r="A55" s="149">
        <v>11</v>
      </c>
      <c r="B55" s="352" t="s">
        <v>123</v>
      </c>
      <c r="C55" s="353"/>
      <c r="D55" s="354"/>
      <c r="E55" s="129"/>
      <c r="F55" s="93"/>
      <c r="G55" s="94"/>
      <c r="H55" s="44"/>
      <c r="I55" s="118"/>
      <c r="J55" s="129"/>
      <c r="K55" s="93"/>
      <c r="L55" s="94"/>
      <c r="M55" s="44"/>
      <c r="N55" s="118"/>
      <c r="O55" s="129"/>
      <c r="P55" s="93"/>
      <c r="Q55" s="94"/>
      <c r="R55" s="44"/>
      <c r="S55" s="270"/>
      <c r="T55" s="410"/>
      <c r="U55" s="411"/>
      <c r="V55" s="411"/>
      <c r="W55" s="411"/>
      <c r="X55" s="412"/>
      <c r="Y55" s="410"/>
      <c r="Z55" s="411"/>
      <c r="AA55" s="411"/>
      <c r="AB55" s="411"/>
      <c r="AC55" s="412"/>
    </row>
    <row r="56" spans="1:29" s="8" customFormat="1" ht="15" customHeight="1">
      <c r="A56" s="149">
        <v>12</v>
      </c>
      <c r="B56" s="301" t="s">
        <v>115</v>
      </c>
      <c r="C56" s="302"/>
      <c r="D56" s="303"/>
      <c r="E56" s="129"/>
      <c r="F56" s="93" t="s">
        <v>77</v>
      </c>
      <c r="G56" s="124">
        <v>1</v>
      </c>
      <c r="H56" s="44">
        <v>10000</v>
      </c>
      <c r="I56" s="118">
        <f t="shared" ref="I56:I64" si="8">H56*G56</f>
        <v>10000</v>
      </c>
      <c r="J56" s="129"/>
      <c r="K56" s="93" t="s">
        <v>77</v>
      </c>
      <c r="L56" s="124">
        <v>1</v>
      </c>
      <c r="M56" s="251">
        <v>2300</v>
      </c>
      <c r="N56" s="118">
        <f t="shared" ref="N56:N64" si="9">M56*L56</f>
        <v>2300</v>
      </c>
      <c r="O56" s="129"/>
      <c r="P56" s="93" t="s">
        <v>77</v>
      </c>
      <c r="Q56" s="124">
        <v>1</v>
      </c>
      <c r="R56" s="258">
        <v>2625</v>
      </c>
      <c r="S56" s="270">
        <f t="shared" ref="S56:S64" si="10">R56*Q56</f>
        <v>2625</v>
      </c>
      <c r="T56" s="410"/>
      <c r="U56" s="411"/>
      <c r="V56" s="411"/>
      <c r="W56" s="411"/>
      <c r="X56" s="412"/>
      <c r="Y56" s="410"/>
      <c r="Z56" s="411"/>
      <c r="AA56" s="411"/>
      <c r="AB56" s="411"/>
      <c r="AC56" s="412"/>
    </row>
    <row r="57" spans="1:29" s="8" customFormat="1" ht="15" customHeight="1">
      <c r="A57" s="149">
        <v>13</v>
      </c>
      <c r="B57" s="301" t="s">
        <v>124</v>
      </c>
      <c r="C57" s="302"/>
      <c r="D57" s="303"/>
      <c r="E57" s="129"/>
      <c r="F57" s="93" t="s">
        <v>114</v>
      </c>
      <c r="G57" s="188">
        <v>0.5</v>
      </c>
      <c r="H57" s="44">
        <v>35000</v>
      </c>
      <c r="I57" s="118">
        <f t="shared" si="8"/>
        <v>17500</v>
      </c>
      <c r="J57" s="129"/>
      <c r="K57" s="93" t="s">
        <v>114</v>
      </c>
      <c r="L57" s="188">
        <v>0.5</v>
      </c>
      <c r="M57" s="251">
        <v>57499.999999999993</v>
      </c>
      <c r="N57" s="118">
        <f t="shared" si="9"/>
        <v>28749.999999999996</v>
      </c>
      <c r="O57" s="129"/>
      <c r="P57" s="93" t="s">
        <v>114</v>
      </c>
      <c r="Q57" s="124">
        <v>2</v>
      </c>
      <c r="R57" s="258">
        <v>50400</v>
      </c>
      <c r="S57" s="270">
        <f t="shared" si="10"/>
        <v>100800</v>
      </c>
      <c r="T57" s="410"/>
      <c r="U57" s="411"/>
      <c r="V57" s="411"/>
      <c r="W57" s="411"/>
      <c r="X57" s="412"/>
      <c r="Y57" s="410"/>
      <c r="Z57" s="411"/>
      <c r="AA57" s="411"/>
      <c r="AB57" s="411"/>
      <c r="AC57" s="412"/>
    </row>
    <row r="58" spans="1:29" s="8" customFormat="1" ht="15" customHeight="1">
      <c r="A58" s="149">
        <v>14</v>
      </c>
      <c r="B58" s="301" t="s">
        <v>119</v>
      </c>
      <c r="C58" s="302"/>
      <c r="D58" s="303"/>
      <c r="E58" s="129"/>
      <c r="F58" s="93" t="s">
        <v>77</v>
      </c>
      <c r="G58" s="124">
        <v>2</v>
      </c>
      <c r="H58" s="44">
        <v>7500</v>
      </c>
      <c r="I58" s="118">
        <f t="shared" si="8"/>
        <v>15000</v>
      </c>
      <c r="J58" s="129"/>
      <c r="K58" s="93" t="s">
        <v>77</v>
      </c>
      <c r="L58" s="124">
        <v>2</v>
      </c>
      <c r="M58" s="251">
        <v>13799.999999999998</v>
      </c>
      <c r="N58" s="118">
        <f t="shared" si="9"/>
        <v>27599.999999999996</v>
      </c>
      <c r="O58" s="129"/>
      <c r="P58" s="93" t="s">
        <v>77</v>
      </c>
      <c r="Q58" s="124">
        <v>2</v>
      </c>
      <c r="R58" s="258">
        <v>6300</v>
      </c>
      <c r="S58" s="270">
        <f t="shared" si="10"/>
        <v>12600</v>
      </c>
      <c r="T58" s="410"/>
      <c r="U58" s="411"/>
      <c r="V58" s="411"/>
      <c r="W58" s="411"/>
      <c r="X58" s="412"/>
      <c r="Y58" s="410"/>
      <c r="Z58" s="411"/>
      <c r="AA58" s="411"/>
      <c r="AB58" s="411"/>
      <c r="AC58" s="412"/>
    </row>
    <row r="59" spans="1:29" s="8" customFormat="1" ht="15" customHeight="1">
      <c r="A59" s="149">
        <v>15</v>
      </c>
      <c r="B59" s="301" t="s">
        <v>246</v>
      </c>
      <c r="C59" s="302"/>
      <c r="D59" s="303"/>
      <c r="E59" s="129"/>
      <c r="F59" s="93" t="s">
        <v>77</v>
      </c>
      <c r="G59" s="124">
        <v>0</v>
      </c>
      <c r="H59" s="44">
        <v>0</v>
      </c>
      <c r="I59" s="118">
        <f t="shared" si="8"/>
        <v>0</v>
      </c>
      <c r="J59" s="129"/>
      <c r="K59" s="93" t="s">
        <v>77</v>
      </c>
      <c r="L59" s="124">
        <v>0</v>
      </c>
      <c r="M59" s="251">
        <v>0</v>
      </c>
      <c r="N59" s="118">
        <f t="shared" si="9"/>
        <v>0</v>
      </c>
      <c r="O59" s="129"/>
      <c r="P59" s="93" t="s">
        <v>77</v>
      </c>
      <c r="Q59" s="124">
        <v>0</v>
      </c>
      <c r="R59" s="258">
        <v>0</v>
      </c>
      <c r="S59" s="270">
        <f t="shared" si="10"/>
        <v>0</v>
      </c>
      <c r="T59" s="410"/>
      <c r="U59" s="411"/>
      <c r="V59" s="411"/>
      <c r="W59" s="411"/>
      <c r="X59" s="412"/>
      <c r="Y59" s="410"/>
      <c r="Z59" s="411"/>
      <c r="AA59" s="411"/>
      <c r="AB59" s="411"/>
      <c r="AC59" s="412"/>
    </row>
    <row r="60" spans="1:29" s="8" customFormat="1" ht="15" customHeight="1">
      <c r="A60" s="149">
        <v>16</v>
      </c>
      <c r="B60" s="301" t="s">
        <v>247</v>
      </c>
      <c r="C60" s="302"/>
      <c r="D60" s="303"/>
      <c r="E60" s="129"/>
      <c r="F60" s="93" t="s">
        <v>45</v>
      </c>
      <c r="G60" s="124">
        <v>0</v>
      </c>
      <c r="H60" s="258">
        <v>0</v>
      </c>
      <c r="I60" s="118">
        <f t="shared" si="8"/>
        <v>0</v>
      </c>
      <c r="J60" s="129"/>
      <c r="K60" s="93" t="s">
        <v>45</v>
      </c>
      <c r="L60" s="124">
        <v>0</v>
      </c>
      <c r="M60" s="258">
        <v>0</v>
      </c>
      <c r="N60" s="118">
        <f t="shared" si="9"/>
        <v>0</v>
      </c>
      <c r="O60" s="129"/>
      <c r="P60" s="93" t="s">
        <v>45</v>
      </c>
      <c r="Q60" s="124">
        <v>0</v>
      </c>
      <c r="R60" s="258">
        <v>0</v>
      </c>
      <c r="S60" s="270">
        <f t="shared" si="10"/>
        <v>0</v>
      </c>
      <c r="T60" s="410"/>
      <c r="U60" s="411"/>
      <c r="V60" s="411"/>
      <c r="W60" s="411"/>
      <c r="X60" s="412"/>
      <c r="Y60" s="410"/>
      <c r="Z60" s="411"/>
      <c r="AA60" s="411"/>
      <c r="AB60" s="411"/>
      <c r="AC60" s="412"/>
    </row>
    <row r="61" spans="1:29" s="8" customFormat="1" ht="15" customHeight="1">
      <c r="A61" s="149">
        <v>17</v>
      </c>
      <c r="B61" s="301" t="s">
        <v>125</v>
      </c>
      <c r="C61" s="302"/>
      <c r="D61" s="303"/>
      <c r="E61" s="129"/>
      <c r="F61" s="93" t="s">
        <v>114</v>
      </c>
      <c r="G61" s="188">
        <v>0.5</v>
      </c>
      <c r="H61" s="44">
        <v>45000</v>
      </c>
      <c r="I61" s="118">
        <f t="shared" si="8"/>
        <v>22500</v>
      </c>
      <c r="J61" s="129"/>
      <c r="K61" s="93" t="s">
        <v>114</v>
      </c>
      <c r="L61" s="188">
        <v>0.5</v>
      </c>
      <c r="M61" s="251">
        <v>63249.999999999993</v>
      </c>
      <c r="N61" s="118">
        <f t="shared" si="9"/>
        <v>31624.999999999996</v>
      </c>
      <c r="O61" s="129"/>
      <c r="P61" s="93" t="s">
        <v>114</v>
      </c>
      <c r="Q61" s="124">
        <v>1</v>
      </c>
      <c r="R61" s="258">
        <v>63000</v>
      </c>
      <c r="S61" s="270">
        <f t="shared" si="10"/>
        <v>63000</v>
      </c>
      <c r="T61" s="410"/>
      <c r="U61" s="411"/>
      <c r="V61" s="411"/>
      <c r="W61" s="411"/>
      <c r="X61" s="412"/>
      <c r="Y61" s="410"/>
      <c r="Z61" s="411"/>
      <c r="AA61" s="411"/>
      <c r="AB61" s="411"/>
      <c r="AC61" s="412"/>
    </row>
    <row r="62" spans="1:29" s="8" customFormat="1" ht="15" customHeight="1">
      <c r="A62" s="149">
        <v>18</v>
      </c>
      <c r="B62" s="301" t="s">
        <v>126</v>
      </c>
      <c r="C62" s="302"/>
      <c r="D62" s="303"/>
      <c r="E62" s="129"/>
      <c r="F62" s="93" t="s">
        <v>45</v>
      </c>
      <c r="G62" s="124">
        <v>2</v>
      </c>
      <c r="H62" s="44">
        <v>1000</v>
      </c>
      <c r="I62" s="118">
        <f t="shared" si="8"/>
        <v>2000</v>
      </c>
      <c r="J62" s="129"/>
      <c r="K62" s="93" t="s">
        <v>45</v>
      </c>
      <c r="L62" s="124">
        <v>2</v>
      </c>
      <c r="M62" s="251">
        <v>459.99999999999994</v>
      </c>
      <c r="N62" s="118">
        <f t="shared" si="9"/>
        <v>919.99999999999989</v>
      </c>
      <c r="O62" s="129"/>
      <c r="P62" s="93" t="s">
        <v>45</v>
      </c>
      <c r="Q62" s="124">
        <v>2</v>
      </c>
      <c r="R62" s="258">
        <v>630</v>
      </c>
      <c r="S62" s="270">
        <f t="shared" si="10"/>
        <v>1260</v>
      </c>
      <c r="T62" s="410"/>
      <c r="U62" s="411"/>
      <c r="V62" s="411"/>
      <c r="W62" s="411"/>
      <c r="X62" s="412"/>
      <c r="Y62" s="410"/>
      <c r="Z62" s="411"/>
      <c r="AA62" s="411"/>
      <c r="AB62" s="411"/>
      <c r="AC62" s="412"/>
    </row>
    <row r="63" spans="1:29" s="8" customFormat="1" ht="15" customHeight="1">
      <c r="A63" s="149">
        <v>19</v>
      </c>
      <c r="B63" s="301" t="s">
        <v>226</v>
      </c>
      <c r="C63" s="302"/>
      <c r="D63" s="303"/>
      <c r="E63" s="129"/>
      <c r="F63" s="93" t="s">
        <v>45</v>
      </c>
      <c r="G63" s="124">
        <v>6</v>
      </c>
      <c r="H63" s="44">
        <v>0</v>
      </c>
      <c r="I63" s="118">
        <f t="shared" si="8"/>
        <v>0</v>
      </c>
      <c r="J63" s="129"/>
      <c r="K63" s="93" t="s">
        <v>45</v>
      </c>
      <c r="L63" s="124">
        <v>6</v>
      </c>
      <c r="M63" s="251">
        <v>287.5</v>
      </c>
      <c r="N63" s="118">
        <f t="shared" si="9"/>
        <v>1725</v>
      </c>
      <c r="O63" s="129"/>
      <c r="P63" s="93" t="s">
        <v>45</v>
      </c>
      <c r="Q63" s="94">
        <v>0</v>
      </c>
      <c r="R63" s="44">
        <v>0</v>
      </c>
      <c r="S63" s="270">
        <f t="shared" si="10"/>
        <v>0</v>
      </c>
      <c r="T63" s="410"/>
      <c r="U63" s="411"/>
      <c r="V63" s="411"/>
      <c r="W63" s="411"/>
      <c r="X63" s="412"/>
      <c r="Y63" s="410"/>
      <c r="Z63" s="411"/>
      <c r="AA63" s="411"/>
      <c r="AB63" s="411"/>
      <c r="AC63" s="412"/>
    </row>
    <row r="64" spans="1:29" s="8" customFormat="1" ht="15" customHeight="1">
      <c r="A64" s="149">
        <v>20</v>
      </c>
      <c r="B64" s="301" t="s">
        <v>248</v>
      </c>
      <c r="C64" s="302"/>
      <c r="D64" s="303"/>
      <c r="E64" s="129"/>
      <c r="F64" s="93" t="s">
        <v>45</v>
      </c>
      <c r="G64" s="94">
        <v>0</v>
      </c>
      <c r="H64" s="44">
        <v>0</v>
      </c>
      <c r="I64" s="118">
        <f t="shared" si="8"/>
        <v>0</v>
      </c>
      <c r="J64" s="129"/>
      <c r="K64" s="93" t="s">
        <v>45</v>
      </c>
      <c r="L64" s="94">
        <v>0</v>
      </c>
      <c r="M64" s="44">
        <v>0</v>
      </c>
      <c r="N64" s="118">
        <f t="shared" si="9"/>
        <v>0</v>
      </c>
      <c r="O64" s="129"/>
      <c r="P64" s="93" t="s">
        <v>45</v>
      </c>
      <c r="Q64" s="94">
        <v>0</v>
      </c>
      <c r="R64" s="44">
        <v>0</v>
      </c>
      <c r="S64" s="270">
        <f t="shared" si="10"/>
        <v>0</v>
      </c>
      <c r="T64" s="410"/>
      <c r="U64" s="411"/>
      <c r="V64" s="411"/>
      <c r="W64" s="411"/>
      <c r="X64" s="412"/>
      <c r="Y64" s="410"/>
      <c r="Z64" s="411"/>
      <c r="AA64" s="411"/>
      <c r="AB64" s="411"/>
      <c r="AC64" s="412"/>
    </row>
    <row r="65" spans="1:29" s="8" customFormat="1" ht="15" customHeight="1">
      <c r="A65" s="149"/>
      <c r="B65" s="352" t="s">
        <v>128</v>
      </c>
      <c r="C65" s="353"/>
      <c r="D65" s="354"/>
      <c r="E65" s="129"/>
      <c r="F65" s="93"/>
      <c r="G65" s="94"/>
      <c r="H65" s="44"/>
      <c r="I65" s="118"/>
      <c r="J65" s="129"/>
      <c r="K65" s="93"/>
      <c r="L65" s="94"/>
      <c r="M65" s="44"/>
      <c r="N65" s="118"/>
      <c r="O65" s="129"/>
      <c r="P65" s="93"/>
      <c r="Q65" s="94"/>
      <c r="R65" s="44"/>
      <c r="S65" s="270"/>
      <c r="T65" s="410"/>
      <c r="U65" s="411"/>
      <c r="V65" s="411"/>
      <c r="W65" s="411"/>
      <c r="X65" s="412"/>
      <c r="Y65" s="410"/>
      <c r="Z65" s="411"/>
      <c r="AA65" s="411"/>
      <c r="AB65" s="411"/>
      <c r="AC65" s="412"/>
    </row>
    <row r="66" spans="1:29" s="8" customFormat="1" ht="15" customHeight="1">
      <c r="A66" s="149">
        <v>21</v>
      </c>
      <c r="B66" s="337" t="s">
        <v>129</v>
      </c>
      <c r="C66" s="338"/>
      <c r="D66" s="339"/>
      <c r="E66" s="129"/>
      <c r="F66" s="93" t="s">
        <v>12</v>
      </c>
      <c r="G66" s="94">
        <v>1</v>
      </c>
      <c r="H66" s="44"/>
      <c r="I66" s="118"/>
      <c r="J66" s="129"/>
      <c r="K66" s="93" t="s">
        <v>12</v>
      </c>
      <c r="L66" s="94">
        <v>1</v>
      </c>
      <c r="M66" s="44"/>
      <c r="N66" s="118"/>
      <c r="O66" s="129"/>
      <c r="P66" s="93" t="s">
        <v>12</v>
      </c>
      <c r="Q66" s="94">
        <v>1</v>
      </c>
      <c r="R66" s="44"/>
      <c r="S66" s="270"/>
      <c r="T66" s="410"/>
      <c r="U66" s="411"/>
      <c r="V66" s="411"/>
      <c r="W66" s="411"/>
      <c r="X66" s="412"/>
      <c r="Y66" s="410"/>
      <c r="Z66" s="411"/>
      <c r="AA66" s="411"/>
      <c r="AB66" s="411"/>
      <c r="AC66" s="412"/>
    </row>
    <row r="67" spans="1:29" s="8" customFormat="1" ht="15" customHeight="1">
      <c r="A67" s="149">
        <v>22</v>
      </c>
      <c r="B67" s="337" t="s">
        <v>130</v>
      </c>
      <c r="C67" s="338"/>
      <c r="D67" s="339"/>
      <c r="E67" s="129"/>
      <c r="F67" s="93" t="s">
        <v>12</v>
      </c>
      <c r="G67" s="94">
        <v>1</v>
      </c>
      <c r="H67" s="44"/>
      <c r="I67" s="118"/>
      <c r="J67" s="129"/>
      <c r="K67" s="93" t="s">
        <v>12</v>
      </c>
      <c r="L67" s="94">
        <v>1</v>
      </c>
      <c r="M67" s="44"/>
      <c r="N67" s="118"/>
      <c r="O67" s="129"/>
      <c r="P67" s="93" t="s">
        <v>12</v>
      </c>
      <c r="Q67" s="94">
        <v>1</v>
      </c>
      <c r="R67" s="44"/>
      <c r="S67" s="270"/>
      <c r="T67" s="410"/>
      <c r="U67" s="411"/>
      <c r="V67" s="411"/>
      <c r="W67" s="411"/>
      <c r="X67" s="412"/>
      <c r="Y67" s="410"/>
      <c r="Z67" s="411"/>
      <c r="AA67" s="411"/>
      <c r="AB67" s="411"/>
      <c r="AC67" s="412"/>
    </row>
    <row r="68" spans="1:29" s="8" customFormat="1" ht="15" customHeight="1">
      <c r="A68" s="149">
        <v>23</v>
      </c>
      <c r="B68" s="337" t="s">
        <v>188</v>
      </c>
      <c r="C68" s="338"/>
      <c r="D68" s="339"/>
      <c r="E68" s="129"/>
      <c r="F68" s="93"/>
      <c r="G68" s="94"/>
      <c r="H68" s="44"/>
      <c r="I68" s="118"/>
      <c r="J68" s="129"/>
      <c r="K68" s="93"/>
      <c r="L68" s="94"/>
      <c r="M68" s="44"/>
      <c r="N68" s="118"/>
      <c r="O68" s="129"/>
      <c r="P68" s="93"/>
      <c r="Q68" s="94"/>
      <c r="R68" s="44"/>
      <c r="S68" s="270"/>
      <c r="T68" s="410"/>
      <c r="U68" s="411"/>
      <c r="V68" s="411"/>
      <c r="W68" s="411"/>
      <c r="X68" s="412"/>
      <c r="Y68" s="410"/>
      <c r="Z68" s="411"/>
      <c r="AA68" s="411"/>
      <c r="AB68" s="411"/>
      <c r="AC68" s="412"/>
    </row>
    <row r="69" spans="1:29" s="8" customFormat="1" ht="15" customHeight="1">
      <c r="A69" s="149">
        <v>24</v>
      </c>
      <c r="B69" s="337" t="s">
        <v>187</v>
      </c>
      <c r="C69" s="338"/>
      <c r="D69" s="339"/>
      <c r="E69" s="129"/>
      <c r="F69" s="93"/>
      <c r="G69" s="94"/>
      <c r="H69" s="44"/>
      <c r="I69" s="118"/>
      <c r="J69" s="129"/>
      <c r="K69" s="93"/>
      <c r="L69" s="94"/>
      <c r="M69" s="44"/>
      <c r="N69" s="118"/>
      <c r="O69" s="129"/>
      <c r="P69" s="93"/>
      <c r="Q69" s="94"/>
      <c r="R69" s="44"/>
      <c r="S69" s="270"/>
      <c r="T69" s="410"/>
      <c r="U69" s="411"/>
      <c r="V69" s="411"/>
      <c r="W69" s="411"/>
      <c r="X69" s="412"/>
      <c r="Y69" s="410"/>
      <c r="Z69" s="411"/>
      <c r="AA69" s="411"/>
      <c r="AB69" s="411"/>
      <c r="AC69" s="412"/>
    </row>
    <row r="70" spans="1:29" s="8" customFormat="1" ht="15" customHeight="1">
      <c r="A70" s="149">
        <v>25</v>
      </c>
      <c r="B70" s="404" t="s">
        <v>170</v>
      </c>
      <c r="C70" s="405"/>
      <c r="D70" s="406"/>
      <c r="E70" s="129"/>
      <c r="F70" s="93" t="s">
        <v>12</v>
      </c>
      <c r="G70" s="94">
        <v>1</v>
      </c>
      <c r="H70" s="44">
        <v>15000</v>
      </c>
      <c r="I70" s="118">
        <f>H70*G70</f>
        <v>15000</v>
      </c>
      <c r="J70" s="129"/>
      <c r="K70" s="93" t="s">
        <v>12</v>
      </c>
      <c r="L70" s="94">
        <v>1</v>
      </c>
      <c r="M70" s="118">
        <v>57499.999999999993</v>
      </c>
      <c r="N70" s="118">
        <f>M70*L70</f>
        <v>57499.999999999993</v>
      </c>
      <c r="O70" s="129"/>
      <c r="P70" s="93" t="s">
        <v>12</v>
      </c>
      <c r="Q70" s="94">
        <v>1</v>
      </c>
      <c r="R70" s="258">
        <v>67640</v>
      </c>
      <c r="S70" s="270">
        <f>R70*Q70</f>
        <v>67640</v>
      </c>
      <c r="T70" s="410"/>
      <c r="U70" s="411"/>
      <c r="V70" s="411"/>
      <c r="W70" s="411"/>
      <c r="X70" s="412"/>
      <c r="Y70" s="410"/>
      <c r="Z70" s="411"/>
      <c r="AA70" s="411"/>
      <c r="AB70" s="411"/>
      <c r="AC70" s="412"/>
    </row>
    <row r="71" spans="1:29" s="8" customFormat="1" ht="15" customHeight="1">
      <c r="A71" s="149">
        <v>26</v>
      </c>
      <c r="B71" s="301" t="s">
        <v>134</v>
      </c>
      <c r="C71" s="302"/>
      <c r="D71" s="303"/>
      <c r="E71" s="129"/>
      <c r="F71" s="93" t="s">
        <v>114</v>
      </c>
      <c r="G71" s="253">
        <v>0.5</v>
      </c>
      <c r="H71" s="44">
        <v>45000</v>
      </c>
      <c r="I71" s="118">
        <f t="shared" ref="I71:I102" si="11">H71*G71</f>
        <v>22500</v>
      </c>
      <c r="J71" s="129"/>
      <c r="K71" s="93" t="s">
        <v>114</v>
      </c>
      <c r="L71" s="253">
        <v>0.5</v>
      </c>
      <c r="M71" s="251">
        <v>63249.999999999993</v>
      </c>
      <c r="N71" s="118">
        <f t="shared" ref="N71:N86" si="12">M71*L71</f>
        <v>31624.999999999996</v>
      </c>
      <c r="O71" s="129"/>
      <c r="P71" s="93" t="s">
        <v>114</v>
      </c>
      <c r="Q71" s="94">
        <v>1</v>
      </c>
      <c r="R71" s="258">
        <v>63000</v>
      </c>
      <c r="S71" s="270">
        <f t="shared" ref="S71:S86" si="13">R71*Q71</f>
        <v>63000</v>
      </c>
      <c r="T71" s="410"/>
      <c r="U71" s="411"/>
      <c r="V71" s="411"/>
      <c r="W71" s="411"/>
      <c r="X71" s="412"/>
      <c r="Y71" s="410"/>
      <c r="Z71" s="411"/>
      <c r="AA71" s="411"/>
      <c r="AB71" s="411"/>
      <c r="AC71" s="412"/>
    </row>
    <row r="72" spans="1:29" s="8" customFormat="1" ht="15" customHeight="1">
      <c r="A72" s="149">
        <v>27</v>
      </c>
      <c r="B72" s="301" t="s">
        <v>176</v>
      </c>
      <c r="C72" s="302"/>
      <c r="D72" s="303"/>
      <c r="E72" s="129"/>
      <c r="F72" s="93" t="s">
        <v>77</v>
      </c>
      <c r="G72" s="124">
        <v>1</v>
      </c>
      <c r="H72" s="44">
        <v>11250</v>
      </c>
      <c r="I72" s="118">
        <f t="shared" si="11"/>
        <v>11250</v>
      </c>
      <c r="J72" s="129"/>
      <c r="K72" s="93" t="s">
        <v>77</v>
      </c>
      <c r="L72" s="124">
        <v>1</v>
      </c>
      <c r="M72" s="251">
        <v>10925</v>
      </c>
      <c r="N72" s="118">
        <f t="shared" si="12"/>
        <v>10925</v>
      </c>
      <c r="O72" s="129"/>
      <c r="P72" s="93" t="s">
        <v>77</v>
      </c>
      <c r="Q72" s="94">
        <v>1</v>
      </c>
      <c r="R72" s="258">
        <v>12600</v>
      </c>
      <c r="S72" s="270">
        <f t="shared" si="13"/>
        <v>12600</v>
      </c>
      <c r="T72" s="410"/>
      <c r="U72" s="411"/>
      <c r="V72" s="411"/>
      <c r="W72" s="411"/>
      <c r="X72" s="412"/>
      <c r="Y72" s="410"/>
      <c r="Z72" s="411"/>
      <c r="AA72" s="411"/>
      <c r="AB72" s="411"/>
      <c r="AC72" s="412"/>
    </row>
    <row r="73" spans="1:29" s="8" customFormat="1" ht="30" customHeight="1">
      <c r="A73" s="149">
        <v>28</v>
      </c>
      <c r="B73" s="301" t="s">
        <v>131</v>
      </c>
      <c r="C73" s="302"/>
      <c r="D73" s="303"/>
      <c r="E73" s="129"/>
      <c r="F73" s="93" t="s">
        <v>77</v>
      </c>
      <c r="G73" s="124">
        <v>3</v>
      </c>
      <c r="H73" s="44">
        <v>5625</v>
      </c>
      <c r="I73" s="118">
        <f t="shared" si="11"/>
        <v>16875</v>
      </c>
      <c r="J73" s="129"/>
      <c r="K73" s="93" t="s">
        <v>77</v>
      </c>
      <c r="L73" s="124">
        <v>3</v>
      </c>
      <c r="M73" s="251">
        <v>6324.9999999999991</v>
      </c>
      <c r="N73" s="118">
        <f t="shared" si="12"/>
        <v>18974.999999999996</v>
      </c>
      <c r="O73" s="129"/>
      <c r="P73" s="93" t="s">
        <v>77</v>
      </c>
      <c r="Q73" s="94">
        <v>3</v>
      </c>
      <c r="R73" s="258">
        <v>6825</v>
      </c>
      <c r="S73" s="270">
        <f t="shared" si="13"/>
        <v>20475</v>
      </c>
      <c r="T73" s="410"/>
      <c r="U73" s="411"/>
      <c r="V73" s="411"/>
      <c r="W73" s="411"/>
      <c r="X73" s="412"/>
      <c r="Y73" s="410"/>
      <c r="Z73" s="411"/>
      <c r="AA73" s="411"/>
      <c r="AB73" s="411"/>
      <c r="AC73" s="412"/>
    </row>
    <row r="74" spans="1:29" s="8" customFormat="1" ht="29.25" customHeight="1">
      <c r="A74" s="149">
        <v>29</v>
      </c>
      <c r="B74" s="301" t="s">
        <v>132</v>
      </c>
      <c r="C74" s="302"/>
      <c r="D74" s="303"/>
      <c r="E74" s="129"/>
      <c r="F74" s="93" t="s">
        <v>77</v>
      </c>
      <c r="G74" s="124">
        <v>4</v>
      </c>
      <c r="H74" s="44">
        <v>5625</v>
      </c>
      <c r="I74" s="118">
        <f t="shared" si="11"/>
        <v>22500</v>
      </c>
      <c r="J74" s="129"/>
      <c r="K74" s="93" t="s">
        <v>77</v>
      </c>
      <c r="L74" s="124">
        <v>4</v>
      </c>
      <c r="M74" s="251">
        <v>6324.9999999999991</v>
      </c>
      <c r="N74" s="118">
        <f t="shared" si="12"/>
        <v>25299.999999999996</v>
      </c>
      <c r="O74" s="129"/>
      <c r="P74" s="93" t="s">
        <v>77</v>
      </c>
      <c r="Q74" s="94">
        <v>3</v>
      </c>
      <c r="R74" s="258">
        <v>6825</v>
      </c>
      <c r="S74" s="270">
        <f t="shared" si="13"/>
        <v>20475</v>
      </c>
      <c r="T74" s="410"/>
      <c r="U74" s="411"/>
      <c r="V74" s="411"/>
      <c r="W74" s="411"/>
      <c r="X74" s="412"/>
      <c r="Y74" s="410"/>
      <c r="Z74" s="411"/>
      <c r="AA74" s="411"/>
      <c r="AB74" s="411"/>
      <c r="AC74" s="412"/>
    </row>
    <row r="75" spans="1:29" s="8" customFormat="1" ht="15" customHeight="1">
      <c r="A75" s="149">
        <v>30</v>
      </c>
      <c r="B75" s="301" t="s">
        <v>133</v>
      </c>
      <c r="C75" s="302"/>
      <c r="D75" s="303"/>
      <c r="E75" s="129"/>
      <c r="F75" s="93" t="s">
        <v>77</v>
      </c>
      <c r="G75" s="124">
        <v>2</v>
      </c>
      <c r="H75" s="44">
        <v>5625</v>
      </c>
      <c r="I75" s="118">
        <f t="shared" si="11"/>
        <v>11250</v>
      </c>
      <c r="J75" s="129"/>
      <c r="K75" s="93" t="s">
        <v>77</v>
      </c>
      <c r="L75" s="124">
        <v>2</v>
      </c>
      <c r="M75" s="251">
        <v>6324.9999999999991</v>
      </c>
      <c r="N75" s="118">
        <f t="shared" si="12"/>
        <v>12649.999999999998</v>
      </c>
      <c r="O75" s="129"/>
      <c r="P75" s="93" t="s">
        <v>77</v>
      </c>
      <c r="Q75" s="94">
        <v>2</v>
      </c>
      <c r="R75" s="258">
        <v>6825</v>
      </c>
      <c r="S75" s="270">
        <f>R75*Q75</f>
        <v>13650</v>
      </c>
      <c r="T75" s="410"/>
      <c r="U75" s="411"/>
      <c r="V75" s="411"/>
      <c r="W75" s="411"/>
      <c r="X75" s="412"/>
      <c r="Y75" s="410"/>
      <c r="Z75" s="411"/>
      <c r="AA75" s="411"/>
      <c r="AB75" s="411"/>
      <c r="AC75" s="412"/>
    </row>
    <row r="76" spans="1:29" s="8" customFormat="1" ht="15" customHeight="1">
      <c r="A76" s="149">
        <v>31</v>
      </c>
      <c r="B76" s="301" t="s">
        <v>136</v>
      </c>
      <c r="C76" s="302"/>
      <c r="D76" s="303"/>
      <c r="E76" s="129"/>
      <c r="F76" s="93" t="s">
        <v>77</v>
      </c>
      <c r="G76" s="124">
        <v>3</v>
      </c>
      <c r="H76" s="44">
        <v>5625</v>
      </c>
      <c r="I76" s="118">
        <f t="shared" si="11"/>
        <v>16875</v>
      </c>
      <c r="J76" s="129"/>
      <c r="K76" s="93" t="s">
        <v>77</v>
      </c>
      <c r="L76" s="124">
        <v>3</v>
      </c>
      <c r="M76" s="251">
        <v>6324.9999999999991</v>
      </c>
      <c r="N76" s="118">
        <f t="shared" si="12"/>
        <v>18974.999999999996</v>
      </c>
      <c r="O76" s="129"/>
      <c r="P76" s="93" t="s">
        <v>77</v>
      </c>
      <c r="Q76" s="94">
        <v>17</v>
      </c>
      <c r="R76" s="258">
        <v>6825</v>
      </c>
      <c r="S76" s="270">
        <f t="shared" si="13"/>
        <v>116025</v>
      </c>
      <c r="T76" s="410"/>
      <c r="U76" s="411"/>
      <c r="V76" s="411"/>
      <c r="W76" s="411"/>
      <c r="X76" s="412"/>
      <c r="Y76" s="410"/>
      <c r="Z76" s="411"/>
      <c r="AA76" s="411"/>
      <c r="AB76" s="411"/>
      <c r="AC76" s="412"/>
    </row>
    <row r="77" spans="1:29" s="8" customFormat="1" ht="15" customHeight="1">
      <c r="A77" s="149">
        <v>32</v>
      </c>
      <c r="B77" s="301" t="s">
        <v>137</v>
      </c>
      <c r="C77" s="302"/>
      <c r="D77" s="303"/>
      <c r="E77" s="129"/>
      <c r="F77" s="93" t="s">
        <v>77</v>
      </c>
      <c r="G77" s="124">
        <v>4</v>
      </c>
      <c r="H77" s="44">
        <v>5625</v>
      </c>
      <c r="I77" s="118">
        <f t="shared" si="11"/>
        <v>22500</v>
      </c>
      <c r="J77" s="129"/>
      <c r="K77" s="93" t="s">
        <v>77</v>
      </c>
      <c r="L77" s="124">
        <v>4</v>
      </c>
      <c r="M77" s="251">
        <v>6324.9999999999991</v>
      </c>
      <c r="N77" s="118">
        <f t="shared" si="12"/>
        <v>25299.999999999996</v>
      </c>
      <c r="O77" s="129"/>
      <c r="P77" s="93" t="s">
        <v>77</v>
      </c>
      <c r="Q77" s="94">
        <v>3</v>
      </c>
      <c r="R77" s="258">
        <v>6825</v>
      </c>
      <c r="S77" s="270">
        <f t="shared" si="13"/>
        <v>20475</v>
      </c>
      <c r="T77" s="410"/>
      <c r="U77" s="411"/>
      <c r="V77" s="411"/>
      <c r="W77" s="411"/>
      <c r="X77" s="412"/>
      <c r="Y77" s="410"/>
      <c r="Z77" s="411"/>
      <c r="AA77" s="411"/>
      <c r="AB77" s="411"/>
      <c r="AC77" s="412"/>
    </row>
    <row r="78" spans="1:29" s="8" customFormat="1" ht="15" customHeight="1">
      <c r="A78" s="149">
        <v>33</v>
      </c>
      <c r="B78" s="301" t="s">
        <v>138</v>
      </c>
      <c r="C78" s="302"/>
      <c r="D78" s="303"/>
      <c r="E78" s="129"/>
      <c r="F78" s="93" t="s">
        <v>77</v>
      </c>
      <c r="G78" s="124">
        <v>18</v>
      </c>
      <c r="H78" s="44">
        <v>5625</v>
      </c>
      <c r="I78" s="118">
        <f t="shared" si="11"/>
        <v>101250</v>
      </c>
      <c r="J78" s="129"/>
      <c r="K78" s="93" t="s">
        <v>77</v>
      </c>
      <c r="L78" s="124">
        <v>18</v>
      </c>
      <c r="M78" s="251">
        <v>6324.9999999999991</v>
      </c>
      <c r="N78" s="118">
        <f t="shared" si="12"/>
        <v>113849.99999999999</v>
      </c>
      <c r="O78" s="129"/>
      <c r="P78" s="93" t="s">
        <v>77</v>
      </c>
      <c r="Q78" s="94">
        <v>18</v>
      </c>
      <c r="R78" s="258">
        <v>6825</v>
      </c>
      <c r="S78" s="270">
        <f t="shared" si="13"/>
        <v>122850</v>
      </c>
      <c r="T78" s="410"/>
      <c r="U78" s="411"/>
      <c r="V78" s="411"/>
      <c r="W78" s="411"/>
      <c r="X78" s="412"/>
      <c r="Y78" s="410"/>
      <c r="Z78" s="411"/>
      <c r="AA78" s="411"/>
      <c r="AB78" s="411"/>
      <c r="AC78" s="412"/>
    </row>
    <row r="79" spans="1:29" s="8" customFormat="1" ht="30" customHeight="1">
      <c r="A79" s="149">
        <v>34</v>
      </c>
      <c r="B79" s="301" t="s">
        <v>139</v>
      </c>
      <c r="C79" s="302"/>
      <c r="D79" s="303"/>
      <c r="E79" s="129"/>
      <c r="F79" s="93" t="s">
        <v>77</v>
      </c>
      <c r="G79" s="124">
        <v>4</v>
      </c>
      <c r="H79" s="44">
        <v>5625</v>
      </c>
      <c r="I79" s="118">
        <f t="shared" si="11"/>
        <v>22500</v>
      </c>
      <c r="J79" s="129"/>
      <c r="K79" s="93" t="s">
        <v>77</v>
      </c>
      <c r="L79" s="124">
        <v>4</v>
      </c>
      <c r="M79" s="251">
        <v>6324.9999999999991</v>
      </c>
      <c r="N79" s="118">
        <f t="shared" si="12"/>
        <v>25299.999999999996</v>
      </c>
      <c r="O79" s="129"/>
      <c r="P79" s="93" t="s">
        <v>77</v>
      </c>
      <c r="Q79" s="94">
        <v>4</v>
      </c>
      <c r="R79" s="258">
        <v>6825</v>
      </c>
      <c r="S79" s="270">
        <f t="shared" si="13"/>
        <v>27300</v>
      </c>
      <c r="T79" s="410"/>
      <c r="U79" s="411"/>
      <c r="V79" s="411"/>
      <c r="W79" s="411"/>
      <c r="X79" s="412"/>
      <c r="Y79" s="410"/>
      <c r="Z79" s="411"/>
      <c r="AA79" s="411"/>
      <c r="AB79" s="411"/>
      <c r="AC79" s="412"/>
    </row>
    <row r="80" spans="1:29" s="8" customFormat="1">
      <c r="A80" s="149">
        <v>35</v>
      </c>
      <c r="B80" s="301" t="s">
        <v>140</v>
      </c>
      <c r="C80" s="302"/>
      <c r="D80" s="303"/>
      <c r="E80" s="129"/>
      <c r="F80" s="93" t="s">
        <v>77</v>
      </c>
      <c r="G80" s="124">
        <v>3</v>
      </c>
      <c r="H80" s="44">
        <v>5625</v>
      </c>
      <c r="I80" s="118">
        <f t="shared" si="11"/>
        <v>16875</v>
      </c>
      <c r="J80" s="129"/>
      <c r="K80" s="93" t="s">
        <v>77</v>
      </c>
      <c r="L80" s="124">
        <v>3</v>
      </c>
      <c r="M80" s="251">
        <v>6324.9999999999991</v>
      </c>
      <c r="N80" s="118">
        <f t="shared" si="12"/>
        <v>18974.999999999996</v>
      </c>
      <c r="O80" s="129"/>
      <c r="P80" s="93" t="s">
        <v>77</v>
      </c>
      <c r="Q80" s="94">
        <v>3</v>
      </c>
      <c r="R80" s="258">
        <v>6825</v>
      </c>
      <c r="S80" s="270">
        <f t="shared" si="13"/>
        <v>20475</v>
      </c>
      <c r="T80" s="410"/>
      <c r="U80" s="411"/>
      <c r="V80" s="411"/>
      <c r="W80" s="411"/>
      <c r="X80" s="412"/>
      <c r="Y80" s="410"/>
      <c r="Z80" s="411"/>
      <c r="AA80" s="411"/>
      <c r="AB80" s="411"/>
      <c r="AC80" s="412"/>
    </row>
    <row r="81" spans="1:29" s="8" customFormat="1">
      <c r="A81" s="149">
        <v>36</v>
      </c>
      <c r="B81" s="301" t="s">
        <v>141</v>
      </c>
      <c r="C81" s="302"/>
      <c r="D81" s="303"/>
      <c r="E81" s="129"/>
      <c r="F81" s="93" t="s">
        <v>77</v>
      </c>
      <c r="G81" s="124">
        <v>4</v>
      </c>
      <c r="H81" s="44">
        <v>5625</v>
      </c>
      <c r="I81" s="118">
        <f t="shared" si="11"/>
        <v>22500</v>
      </c>
      <c r="J81" s="129"/>
      <c r="K81" s="93" t="s">
        <v>77</v>
      </c>
      <c r="L81" s="124">
        <v>4</v>
      </c>
      <c r="M81" s="251">
        <v>6324.9999999999991</v>
      </c>
      <c r="N81" s="118">
        <f t="shared" si="12"/>
        <v>25299.999999999996</v>
      </c>
      <c r="O81" s="129"/>
      <c r="P81" s="93" t="s">
        <v>77</v>
      </c>
      <c r="Q81" s="94">
        <v>4</v>
      </c>
      <c r="R81" s="258">
        <v>6825</v>
      </c>
      <c r="S81" s="270">
        <f t="shared" si="13"/>
        <v>27300</v>
      </c>
      <c r="T81" s="410"/>
      <c r="U81" s="411"/>
      <c r="V81" s="411"/>
      <c r="W81" s="411"/>
      <c r="X81" s="412"/>
      <c r="Y81" s="410"/>
      <c r="Z81" s="411"/>
      <c r="AA81" s="411"/>
      <c r="AB81" s="411"/>
      <c r="AC81" s="412"/>
    </row>
    <row r="82" spans="1:29" s="8" customFormat="1">
      <c r="A82" s="149">
        <v>37</v>
      </c>
      <c r="B82" s="301" t="s">
        <v>142</v>
      </c>
      <c r="C82" s="302"/>
      <c r="D82" s="303"/>
      <c r="E82" s="129"/>
      <c r="F82" s="93" t="s">
        <v>77</v>
      </c>
      <c r="G82" s="124">
        <v>4</v>
      </c>
      <c r="H82" s="44">
        <v>5625</v>
      </c>
      <c r="I82" s="118">
        <f t="shared" si="11"/>
        <v>22500</v>
      </c>
      <c r="J82" s="129"/>
      <c r="K82" s="93" t="s">
        <v>77</v>
      </c>
      <c r="L82" s="124">
        <v>4</v>
      </c>
      <c r="M82" s="251">
        <v>6324.9999999999991</v>
      </c>
      <c r="N82" s="118">
        <f t="shared" si="12"/>
        <v>25299.999999999996</v>
      </c>
      <c r="O82" s="129"/>
      <c r="P82" s="93" t="s">
        <v>77</v>
      </c>
      <c r="Q82" s="94">
        <v>4</v>
      </c>
      <c r="R82" s="258">
        <v>6825</v>
      </c>
      <c r="S82" s="270">
        <f t="shared" si="13"/>
        <v>27300</v>
      </c>
      <c r="T82" s="410"/>
      <c r="U82" s="411"/>
      <c r="V82" s="411"/>
      <c r="W82" s="411"/>
      <c r="X82" s="412"/>
      <c r="Y82" s="410"/>
      <c r="Z82" s="411"/>
      <c r="AA82" s="411"/>
      <c r="AB82" s="411"/>
      <c r="AC82" s="412"/>
    </row>
    <row r="83" spans="1:29" s="8" customFormat="1" ht="15" customHeight="1">
      <c r="A83" s="149">
        <v>38</v>
      </c>
      <c r="B83" s="301" t="s">
        <v>135</v>
      </c>
      <c r="C83" s="302"/>
      <c r="D83" s="303"/>
      <c r="E83" s="129"/>
      <c r="F83" s="93" t="s">
        <v>77</v>
      </c>
      <c r="G83" s="124">
        <v>2</v>
      </c>
      <c r="H83" s="44">
        <v>4500</v>
      </c>
      <c r="I83" s="118">
        <f t="shared" si="11"/>
        <v>9000</v>
      </c>
      <c r="J83" s="129"/>
      <c r="K83" s="93" t="s">
        <v>77</v>
      </c>
      <c r="L83" s="124">
        <v>2</v>
      </c>
      <c r="M83" s="251">
        <v>4600</v>
      </c>
      <c r="N83" s="118">
        <f t="shared" si="12"/>
        <v>9200</v>
      </c>
      <c r="O83" s="129"/>
      <c r="P83" s="93" t="s">
        <v>77</v>
      </c>
      <c r="Q83" s="94">
        <v>2</v>
      </c>
      <c r="R83" s="258">
        <v>4725</v>
      </c>
      <c r="S83" s="270">
        <f t="shared" si="13"/>
        <v>9450</v>
      </c>
      <c r="T83" s="410"/>
      <c r="U83" s="411"/>
      <c r="V83" s="411"/>
      <c r="W83" s="411"/>
      <c r="X83" s="412"/>
      <c r="Y83" s="410"/>
      <c r="Z83" s="411"/>
      <c r="AA83" s="411"/>
      <c r="AB83" s="411"/>
      <c r="AC83" s="412"/>
    </row>
    <row r="84" spans="1:29" s="8" customFormat="1" ht="15" customHeight="1">
      <c r="A84" s="149">
        <v>39</v>
      </c>
      <c r="B84" s="301" t="s">
        <v>192</v>
      </c>
      <c r="C84" s="302"/>
      <c r="D84" s="303"/>
      <c r="E84" s="129"/>
      <c r="F84" s="93" t="s">
        <v>45</v>
      </c>
      <c r="G84" s="252">
        <v>4</v>
      </c>
      <c r="H84" s="44">
        <v>3000</v>
      </c>
      <c r="I84" s="118">
        <f t="shared" si="11"/>
        <v>12000</v>
      </c>
      <c r="J84" s="129"/>
      <c r="K84" s="93" t="s">
        <v>45</v>
      </c>
      <c r="L84" s="252">
        <v>4</v>
      </c>
      <c r="M84" s="251">
        <v>2300</v>
      </c>
      <c r="N84" s="118">
        <f t="shared" si="12"/>
        <v>9200</v>
      </c>
      <c r="O84" s="129"/>
      <c r="P84" s="93" t="s">
        <v>45</v>
      </c>
      <c r="Q84" s="94">
        <v>8</v>
      </c>
      <c r="R84" s="258">
        <v>1942.5</v>
      </c>
      <c r="S84" s="270">
        <f t="shared" si="13"/>
        <v>15540</v>
      </c>
      <c r="T84" s="410"/>
      <c r="U84" s="411"/>
      <c r="V84" s="411"/>
      <c r="W84" s="411"/>
      <c r="X84" s="412"/>
      <c r="Y84" s="410"/>
      <c r="Z84" s="411"/>
      <c r="AA84" s="411"/>
      <c r="AB84" s="411"/>
      <c r="AC84" s="412"/>
    </row>
    <row r="85" spans="1:29" s="8" customFormat="1" ht="15" customHeight="1">
      <c r="A85" s="149">
        <v>40</v>
      </c>
      <c r="B85" s="301" t="s">
        <v>171</v>
      </c>
      <c r="C85" s="302"/>
      <c r="D85" s="303"/>
      <c r="E85" s="129"/>
      <c r="F85" s="93" t="s">
        <v>45</v>
      </c>
      <c r="G85" s="252">
        <v>70</v>
      </c>
      <c r="H85" s="44">
        <v>3500</v>
      </c>
      <c r="I85" s="118">
        <f t="shared" si="11"/>
        <v>245000</v>
      </c>
      <c r="J85" s="129"/>
      <c r="K85" s="93" t="s">
        <v>45</v>
      </c>
      <c r="L85" s="252">
        <v>70</v>
      </c>
      <c r="M85" s="251">
        <v>2932.5</v>
      </c>
      <c r="N85" s="118">
        <f t="shared" si="12"/>
        <v>205275</v>
      </c>
      <c r="O85" s="129"/>
      <c r="P85" s="93" t="s">
        <v>45</v>
      </c>
      <c r="Q85" s="94">
        <v>152</v>
      </c>
      <c r="R85" s="258">
        <v>1995</v>
      </c>
      <c r="S85" s="270">
        <f t="shared" si="13"/>
        <v>303240</v>
      </c>
      <c r="T85" s="410"/>
      <c r="U85" s="411"/>
      <c r="V85" s="411"/>
      <c r="W85" s="411"/>
      <c r="X85" s="412"/>
      <c r="Y85" s="410"/>
      <c r="Z85" s="411"/>
      <c r="AA85" s="411"/>
      <c r="AB85" s="411"/>
      <c r="AC85" s="412"/>
    </row>
    <row r="86" spans="1:29" s="8" customFormat="1" ht="15" customHeight="1">
      <c r="A86" s="149">
        <v>41</v>
      </c>
      <c r="B86" s="301" t="s">
        <v>172</v>
      </c>
      <c r="C86" s="302"/>
      <c r="D86" s="303"/>
      <c r="E86" s="129"/>
      <c r="F86" s="93" t="s">
        <v>45</v>
      </c>
      <c r="G86" s="252">
        <v>20</v>
      </c>
      <c r="H86" s="44">
        <v>3500</v>
      </c>
      <c r="I86" s="118">
        <f t="shared" si="11"/>
        <v>70000</v>
      </c>
      <c r="J86" s="129"/>
      <c r="K86" s="93" t="s">
        <v>45</v>
      </c>
      <c r="L86" s="252">
        <v>20</v>
      </c>
      <c r="M86" s="251">
        <v>2932.5</v>
      </c>
      <c r="N86" s="118">
        <f t="shared" si="12"/>
        <v>58650</v>
      </c>
      <c r="O86" s="129"/>
      <c r="P86" s="93" t="s">
        <v>45</v>
      </c>
      <c r="Q86" s="94">
        <v>16</v>
      </c>
      <c r="R86" s="258">
        <v>1995</v>
      </c>
      <c r="S86" s="270">
        <f t="shared" si="13"/>
        <v>31920</v>
      </c>
      <c r="T86" s="410"/>
      <c r="U86" s="411"/>
      <c r="V86" s="411"/>
      <c r="W86" s="411"/>
      <c r="X86" s="412"/>
      <c r="Y86" s="410"/>
      <c r="Z86" s="411"/>
      <c r="AA86" s="411"/>
      <c r="AB86" s="411"/>
      <c r="AC86" s="412"/>
    </row>
    <row r="87" spans="1:29" s="8" customFormat="1" ht="15" customHeight="1">
      <c r="A87" s="149">
        <v>42</v>
      </c>
      <c r="B87" s="301" t="s">
        <v>191</v>
      </c>
      <c r="C87" s="302"/>
      <c r="D87" s="303"/>
      <c r="E87" s="129"/>
      <c r="F87" s="93" t="s">
        <v>45</v>
      </c>
      <c r="G87" s="252">
        <v>12</v>
      </c>
      <c r="H87" s="44">
        <v>5500</v>
      </c>
      <c r="I87" s="118">
        <f>H87*G87</f>
        <v>66000</v>
      </c>
      <c r="J87" s="129"/>
      <c r="K87" s="93" t="s">
        <v>45</v>
      </c>
      <c r="L87" s="252">
        <v>12</v>
      </c>
      <c r="M87" s="251">
        <v>3909.9999999999995</v>
      </c>
      <c r="N87" s="118">
        <f>M87*L87</f>
        <v>46919.999999999993</v>
      </c>
      <c r="O87" s="129"/>
      <c r="P87" s="93" t="s">
        <v>45</v>
      </c>
      <c r="Q87" s="94">
        <v>8</v>
      </c>
      <c r="R87" s="258">
        <v>2625</v>
      </c>
      <c r="S87" s="270">
        <f>R87*Q87</f>
        <v>21000</v>
      </c>
      <c r="T87" s="410"/>
      <c r="U87" s="411"/>
      <c r="V87" s="411"/>
      <c r="W87" s="411"/>
      <c r="X87" s="412"/>
      <c r="Y87" s="410"/>
      <c r="Z87" s="411"/>
      <c r="AA87" s="411"/>
      <c r="AB87" s="411"/>
      <c r="AC87" s="412"/>
    </row>
    <row r="88" spans="1:29" s="8" customFormat="1" ht="15" customHeight="1">
      <c r="A88" s="149">
        <v>43</v>
      </c>
      <c r="B88" s="301" t="s">
        <v>190</v>
      </c>
      <c r="C88" s="302"/>
      <c r="D88" s="303"/>
      <c r="E88" s="129"/>
      <c r="F88" s="93" t="s">
        <v>45</v>
      </c>
      <c r="G88" s="252">
        <v>12</v>
      </c>
      <c r="H88" s="44">
        <v>7000</v>
      </c>
      <c r="I88" s="118">
        <f>H88*G88</f>
        <v>84000</v>
      </c>
      <c r="J88" s="129"/>
      <c r="K88" s="93" t="s">
        <v>45</v>
      </c>
      <c r="L88" s="252">
        <v>12</v>
      </c>
      <c r="M88" s="251">
        <v>5175</v>
      </c>
      <c r="N88" s="118">
        <f>M88*L88</f>
        <v>62100</v>
      </c>
      <c r="O88" s="129"/>
      <c r="P88" s="93" t="s">
        <v>45</v>
      </c>
      <c r="Q88" s="94">
        <v>8</v>
      </c>
      <c r="R88" s="258">
        <v>3150</v>
      </c>
      <c r="S88" s="270">
        <f>R88*Q88</f>
        <v>25200</v>
      </c>
      <c r="T88" s="410"/>
      <c r="U88" s="411"/>
      <c r="V88" s="411"/>
      <c r="W88" s="411"/>
      <c r="X88" s="412"/>
      <c r="Y88" s="410"/>
      <c r="Z88" s="411"/>
      <c r="AA88" s="411"/>
      <c r="AB88" s="411"/>
      <c r="AC88" s="412"/>
    </row>
    <row r="89" spans="1:29" s="8" customFormat="1" ht="15" customHeight="1">
      <c r="A89" s="149">
        <v>44</v>
      </c>
      <c r="B89" s="301" t="s">
        <v>189</v>
      </c>
      <c r="C89" s="302"/>
      <c r="D89" s="303"/>
      <c r="E89" s="129"/>
      <c r="F89" s="93" t="s">
        <v>45</v>
      </c>
      <c r="G89" s="252">
        <v>4</v>
      </c>
      <c r="H89" s="44">
        <v>2500</v>
      </c>
      <c r="I89" s="118">
        <f t="shared" si="11"/>
        <v>10000</v>
      </c>
      <c r="J89" s="129"/>
      <c r="K89" s="93" t="s">
        <v>45</v>
      </c>
      <c r="L89" s="252">
        <v>4</v>
      </c>
      <c r="M89" s="251">
        <v>2932.5</v>
      </c>
      <c r="N89" s="118">
        <f t="shared" ref="N89:N111" si="14">M89*L89</f>
        <v>11730</v>
      </c>
      <c r="O89" s="129"/>
      <c r="P89" s="93" t="s">
        <v>45</v>
      </c>
      <c r="Q89" s="94">
        <v>8</v>
      </c>
      <c r="R89" s="258">
        <v>1995</v>
      </c>
      <c r="S89" s="270">
        <f t="shared" ref="S89:S110" si="15">R89*Q89</f>
        <v>15960</v>
      </c>
      <c r="T89" s="410"/>
      <c r="U89" s="411"/>
      <c r="V89" s="411"/>
      <c r="W89" s="411"/>
      <c r="X89" s="412"/>
      <c r="Y89" s="410"/>
      <c r="Z89" s="411"/>
      <c r="AA89" s="411"/>
      <c r="AB89" s="411"/>
      <c r="AC89" s="412"/>
    </row>
    <row r="90" spans="1:29" s="8" customFormat="1" ht="15" customHeight="1">
      <c r="A90" s="149">
        <v>45</v>
      </c>
      <c r="B90" s="301" t="s">
        <v>228</v>
      </c>
      <c r="C90" s="302"/>
      <c r="D90" s="303"/>
      <c r="E90" s="129"/>
      <c r="F90" s="93"/>
      <c r="G90" s="94"/>
      <c r="H90" s="44"/>
      <c r="I90" s="118"/>
      <c r="J90" s="129"/>
      <c r="K90" s="93" t="s">
        <v>45</v>
      </c>
      <c r="L90" s="252">
        <v>0</v>
      </c>
      <c r="M90" s="251">
        <v>0</v>
      </c>
      <c r="N90" s="118">
        <v>0</v>
      </c>
      <c r="O90" s="129"/>
      <c r="P90" s="93" t="s">
        <v>45</v>
      </c>
      <c r="Q90" s="94">
        <v>8</v>
      </c>
      <c r="R90" s="258">
        <v>3150</v>
      </c>
      <c r="S90" s="270">
        <f t="shared" si="15"/>
        <v>25200</v>
      </c>
      <c r="T90" s="410"/>
      <c r="U90" s="411"/>
      <c r="V90" s="411"/>
      <c r="W90" s="411"/>
      <c r="X90" s="412"/>
      <c r="Y90" s="410"/>
      <c r="Z90" s="411"/>
      <c r="AA90" s="411"/>
      <c r="AB90" s="411"/>
      <c r="AC90" s="412"/>
    </row>
    <row r="91" spans="1:29" s="8" customFormat="1" ht="15" customHeight="1">
      <c r="A91" s="149">
        <v>46</v>
      </c>
      <c r="B91" s="301" t="s">
        <v>186</v>
      </c>
      <c r="C91" s="302"/>
      <c r="D91" s="303"/>
      <c r="E91" s="129"/>
      <c r="F91" s="93" t="s">
        <v>155</v>
      </c>
      <c r="G91" s="252">
        <v>160</v>
      </c>
      <c r="H91" s="44">
        <v>1000</v>
      </c>
      <c r="I91" s="118">
        <f t="shared" si="11"/>
        <v>160000</v>
      </c>
      <c r="J91" s="129"/>
      <c r="K91" s="93" t="s">
        <v>155</v>
      </c>
      <c r="L91" s="252">
        <v>160</v>
      </c>
      <c r="M91" s="251">
        <v>1092.5</v>
      </c>
      <c r="N91" s="118">
        <f t="shared" si="14"/>
        <v>174800</v>
      </c>
      <c r="O91" s="129"/>
      <c r="P91" s="93" t="s">
        <v>155</v>
      </c>
      <c r="Q91" s="94">
        <v>422</v>
      </c>
      <c r="R91" s="258">
        <v>1500</v>
      </c>
      <c r="S91" s="270">
        <f t="shared" si="15"/>
        <v>633000</v>
      </c>
      <c r="T91" s="410"/>
      <c r="U91" s="411"/>
      <c r="V91" s="411"/>
      <c r="W91" s="411"/>
      <c r="X91" s="412"/>
      <c r="Y91" s="410"/>
      <c r="Z91" s="411"/>
      <c r="AA91" s="411"/>
      <c r="AB91" s="411"/>
      <c r="AC91" s="412"/>
    </row>
    <row r="92" spans="1:29" s="8" customFormat="1" ht="15" customHeight="1">
      <c r="A92" s="149">
        <v>47</v>
      </c>
      <c r="B92" s="301" t="s">
        <v>144</v>
      </c>
      <c r="C92" s="302"/>
      <c r="D92" s="303"/>
      <c r="E92" s="129"/>
      <c r="F92" s="93" t="s">
        <v>45</v>
      </c>
      <c r="G92" s="252">
        <v>60</v>
      </c>
      <c r="H92" s="44">
        <v>1350</v>
      </c>
      <c r="I92" s="118">
        <f t="shared" si="11"/>
        <v>81000</v>
      </c>
      <c r="J92" s="129"/>
      <c r="K92" s="93" t="s">
        <v>45</v>
      </c>
      <c r="L92" s="252">
        <v>60</v>
      </c>
      <c r="M92" s="251">
        <v>1150</v>
      </c>
      <c r="N92" s="118">
        <f t="shared" si="14"/>
        <v>69000</v>
      </c>
      <c r="O92" s="129"/>
      <c r="P92" s="93" t="s">
        <v>45</v>
      </c>
      <c r="Q92" s="257">
        <v>20</v>
      </c>
      <c r="R92" s="258">
        <v>408.45000000000005</v>
      </c>
      <c r="S92" s="270">
        <f t="shared" si="15"/>
        <v>8169.0000000000009</v>
      </c>
      <c r="T92" s="410"/>
      <c r="U92" s="411"/>
      <c r="V92" s="411"/>
      <c r="W92" s="411"/>
      <c r="X92" s="412"/>
      <c r="Y92" s="410"/>
      <c r="Z92" s="411"/>
      <c r="AA92" s="411"/>
      <c r="AB92" s="411"/>
      <c r="AC92" s="412"/>
    </row>
    <row r="93" spans="1:29" s="8" customFormat="1" ht="15" customHeight="1">
      <c r="A93" s="149">
        <v>48</v>
      </c>
      <c r="B93" s="301" t="s">
        <v>143</v>
      </c>
      <c r="C93" s="302"/>
      <c r="D93" s="303"/>
      <c r="E93" s="129"/>
      <c r="F93" s="93" t="s">
        <v>45</v>
      </c>
      <c r="G93" s="252">
        <v>6</v>
      </c>
      <c r="H93" s="44">
        <v>1200</v>
      </c>
      <c r="I93" s="118">
        <f t="shared" si="11"/>
        <v>7200</v>
      </c>
      <c r="J93" s="129"/>
      <c r="K93" s="93" t="s">
        <v>45</v>
      </c>
      <c r="L93" s="252">
        <v>6</v>
      </c>
      <c r="M93" s="251">
        <v>977.49999999999989</v>
      </c>
      <c r="N93" s="118">
        <f t="shared" si="14"/>
        <v>5864.9999999999991</v>
      </c>
      <c r="O93" s="129"/>
      <c r="P93" s="93" t="s">
        <v>45</v>
      </c>
      <c r="Q93" s="257">
        <v>10</v>
      </c>
      <c r="R93" s="258">
        <v>389.55</v>
      </c>
      <c r="S93" s="270">
        <f t="shared" si="15"/>
        <v>3895.5</v>
      </c>
      <c r="T93" s="410"/>
      <c r="U93" s="411"/>
      <c r="V93" s="411"/>
      <c r="W93" s="411"/>
      <c r="X93" s="412"/>
      <c r="Y93" s="410"/>
      <c r="Z93" s="411"/>
      <c r="AA93" s="411"/>
      <c r="AB93" s="411"/>
      <c r="AC93" s="412"/>
    </row>
    <row r="94" spans="1:29" s="8" customFormat="1" ht="15" customHeight="1">
      <c r="A94" s="149">
        <v>49</v>
      </c>
      <c r="B94" s="301" t="s">
        <v>145</v>
      </c>
      <c r="C94" s="302"/>
      <c r="D94" s="303"/>
      <c r="E94" s="129"/>
      <c r="F94" s="93" t="s">
        <v>45</v>
      </c>
      <c r="G94" s="252">
        <v>8</v>
      </c>
      <c r="H94" s="44">
        <v>1350</v>
      </c>
      <c r="I94" s="118">
        <f t="shared" si="11"/>
        <v>10800</v>
      </c>
      <c r="J94" s="129"/>
      <c r="K94" s="93" t="s">
        <v>45</v>
      </c>
      <c r="L94" s="252">
        <v>8</v>
      </c>
      <c r="M94" s="251">
        <v>1380</v>
      </c>
      <c r="N94" s="118">
        <f t="shared" si="14"/>
        <v>11040</v>
      </c>
      <c r="O94" s="129"/>
      <c r="P94" s="93" t="s">
        <v>45</v>
      </c>
      <c r="Q94" s="94">
        <v>12</v>
      </c>
      <c r="R94" s="258">
        <v>630</v>
      </c>
      <c r="S94" s="270">
        <f t="shared" si="15"/>
        <v>7560</v>
      </c>
      <c r="T94" s="410"/>
      <c r="U94" s="411"/>
      <c r="V94" s="411"/>
      <c r="W94" s="411"/>
      <c r="X94" s="412"/>
      <c r="Y94" s="410"/>
      <c r="Z94" s="411"/>
      <c r="AA94" s="411"/>
      <c r="AB94" s="411"/>
      <c r="AC94" s="412"/>
    </row>
    <row r="95" spans="1:29" s="8" customFormat="1" ht="15" customHeight="1">
      <c r="A95" s="149">
        <v>50</v>
      </c>
      <c r="B95" s="301" t="s">
        <v>146</v>
      </c>
      <c r="C95" s="302"/>
      <c r="D95" s="303"/>
      <c r="E95" s="129"/>
      <c r="F95" s="93" t="s">
        <v>45</v>
      </c>
      <c r="G95" s="252">
        <v>12</v>
      </c>
      <c r="H95" s="44">
        <v>1200</v>
      </c>
      <c r="I95" s="118">
        <f t="shared" si="11"/>
        <v>14400</v>
      </c>
      <c r="J95" s="129"/>
      <c r="K95" s="93" t="s">
        <v>45</v>
      </c>
      <c r="L95" s="252">
        <v>12</v>
      </c>
      <c r="M95" s="251">
        <v>1150</v>
      </c>
      <c r="N95" s="118">
        <f t="shared" si="14"/>
        <v>13800</v>
      </c>
      <c r="O95" s="129"/>
      <c r="P95" s="93" t="s">
        <v>45</v>
      </c>
      <c r="Q95" s="94">
        <v>8</v>
      </c>
      <c r="R95" s="258">
        <v>609</v>
      </c>
      <c r="S95" s="270">
        <f t="shared" si="15"/>
        <v>4872</v>
      </c>
      <c r="T95" s="410"/>
      <c r="U95" s="411"/>
      <c r="V95" s="411"/>
      <c r="W95" s="411"/>
      <c r="X95" s="412"/>
      <c r="Y95" s="410"/>
      <c r="Z95" s="411"/>
      <c r="AA95" s="411"/>
      <c r="AB95" s="411"/>
      <c r="AC95" s="412"/>
    </row>
    <row r="96" spans="1:29" s="8" customFormat="1" ht="15" customHeight="1">
      <c r="A96" s="149">
        <v>51</v>
      </c>
      <c r="B96" s="301" t="s">
        <v>150</v>
      </c>
      <c r="C96" s="302"/>
      <c r="D96" s="303"/>
      <c r="E96" s="129"/>
      <c r="F96" s="93" t="s">
        <v>77</v>
      </c>
      <c r="G96" s="252">
        <v>4</v>
      </c>
      <c r="H96" s="44">
        <v>3500</v>
      </c>
      <c r="I96" s="118">
        <f t="shared" si="11"/>
        <v>14000</v>
      </c>
      <c r="J96" s="129"/>
      <c r="K96" s="93" t="s">
        <v>77</v>
      </c>
      <c r="L96" s="252">
        <v>4</v>
      </c>
      <c r="M96" s="251">
        <v>1494.9999999999998</v>
      </c>
      <c r="N96" s="118">
        <f t="shared" si="14"/>
        <v>5979.9999999999991</v>
      </c>
      <c r="O96" s="129"/>
      <c r="P96" s="93" t="s">
        <v>77</v>
      </c>
      <c r="Q96" s="94">
        <v>4</v>
      </c>
      <c r="R96" s="258">
        <v>1417.5</v>
      </c>
      <c r="S96" s="270">
        <f t="shared" si="15"/>
        <v>5670</v>
      </c>
      <c r="T96" s="410"/>
      <c r="U96" s="411"/>
      <c r="V96" s="411"/>
      <c r="W96" s="411"/>
      <c r="X96" s="412"/>
      <c r="Y96" s="410"/>
      <c r="Z96" s="411"/>
      <c r="AA96" s="411"/>
      <c r="AB96" s="411"/>
      <c r="AC96" s="412"/>
    </row>
    <row r="97" spans="1:29" s="8" customFormat="1" ht="15" customHeight="1">
      <c r="A97" s="149">
        <v>52</v>
      </c>
      <c r="B97" s="301" t="s">
        <v>148</v>
      </c>
      <c r="C97" s="302"/>
      <c r="D97" s="303"/>
      <c r="E97" s="129"/>
      <c r="F97" s="93" t="s">
        <v>77</v>
      </c>
      <c r="G97" s="252">
        <v>2</v>
      </c>
      <c r="H97" s="44">
        <v>7500</v>
      </c>
      <c r="I97" s="118">
        <f t="shared" si="11"/>
        <v>15000</v>
      </c>
      <c r="J97" s="129"/>
      <c r="K97" s="93" t="s">
        <v>77</v>
      </c>
      <c r="L97" s="252">
        <v>2</v>
      </c>
      <c r="M97" s="251">
        <v>3219.9999999999995</v>
      </c>
      <c r="N97" s="118">
        <f t="shared" si="14"/>
        <v>6439.9999999999991</v>
      </c>
      <c r="O97" s="129"/>
      <c r="P97" s="93" t="s">
        <v>77</v>
      </c>
      <c r="Q97" s="94">
        <v>4</v>
      </c>
      <c r="R97" s="258">
        <v>4725</v>
      </c>
      <c r="S97" s="270">
        <f t="shared" si="15"/>
        <v>18900</v>
      </c>
      <c r="T97" s="410"/>
      <c r="U97" s="411"/>
      <c r="V97" s="411"/>
      <c r="W97" s="411"/>
      <c r="X97" s="412"/>
      <c r="Y97" s="410"/>
      <c r="Z97" s="411"/>
      <c r="AA97" s="411"/>
      <c r="AB97" s="411"/>
      <c r="AC97" s="412"/>
    </row>
    <row r="98" spans="1:29" s="8" customFormat="1" ht="15" customHeight="1">
      <c r="A98" s="149">
        <v>53</v>
      </c>
      <c r="B98" s="301" t="s">
        <v>174</v>
      </c>
      <c r="C98" s="302"/>
      <c r="D98" s="303"/>
      <c r="E98" s="129"/>
      <c r="F98" s="93" t="s">
        <v>12</v>
      </c>
      <c r="G98" s="252">
        <v>1</v>
      </c>
      <c r="H98" s="44">
        <v>10000</v>
      </c>
      <c r="I98" s="118">
        <f t="shared" si="11"/>
        <v>10000</v>
      </c>
      <c r="J98" s="129"/>
      <c r="K98" s="93" t="s">
        <v>12</v>
      </c>
      <c r="L98" s="252">
        <v>1</v>
      </c>
      <c r="M98" s="251">
        <v>9200</v>
      </c>
      <c r="N98" s="118">
        <f t="shared" si="14"/>
        <v>9200</v>
      </c>
      <c r="O98" s="129"/>
      <c r="P98" s="93" t="s">
        <v>12</v>
      </c>
      <c r="Q98" s="94">
        <v>1</v>
      </c>
      <c r="R98" s="258">
        <v>6550</v>
      </c>
      <c r="S98" s="270">
        <f t="shared" si="15"/>
        <v>6550</v>
      </c>
      <c r="T98" s="410"/>
      <c r="U98" s="411"/>
      <c r="V98" s="411"/>
      <c r="W98" s="411"/>
      <c r="X98" s="412"/>
      <c r="Y98" s="410"/>
      <c r="Z98" s="411"/>
      <c r="AA98" s="411"/>
      <c r="AB98" s="411"/>
      <c r="AC98" s="412"/>
    </row>
    <row r="99" spans="1:29" s="8" customFormat="1" ht="15" customHeight="1">
      <c r="A99" s="149">
        <v>54</v>
      </c>
      <c r="B99" s="301" t="s">
        <v>160</v>
      </c>
      <c r="C99" s="302"/>
      <c r="D99" s="303"/>
      <c r="E99" s="129"/>
      <c r="F99" s="93" t="s">
        <v>77</v>
      </c>
      <c r="G99" s="252">
        <v>15</v>
      </c>
      <c r="H99" s="44">
        <v>7500</v>
      </c>
      <c r="I99" s="118">
        <f t="shared" si="11"/>
        <v>112500</v>
      </c>
      <c r="J99" s="129"/>
      <c r="K99" s="93" t="s">
        <v>77</v>
      </c>
      <c r="L99" s="252">
        <v>15</v>
      </c>
      <c r="M99" s="251">
        <v>4600</v>
      </c>
      <c r="N99" s="118">
        <f t="shared" si="14"/>
        <v>69000</v>
      </c>
      <c r="O99" s="129"/>
      <c r="P99" s="93" t="s">
        <v>77</v>
      </c>
      <c r="Q99" s="94">
        <v>8</v>
      </c>
      <c r="R99" s="258">
        <v>5040</v>
      </c>
      <c r="S99" s="270">
        <f t="shared" si="15"/>
        <v>40320</v>
      </c>
      <c r="T99" s="410"/>
      <c r="U99" s="411"/>
      <c r="V99" s="411"/>
      <c r="W99" s="411"/>
      <c r="X99" s="412"/>
      <c r="Y99" s="410"/>
      <c r="Z99" s="411"/>
      <c r="AA99" s="411"/>
      <c r="AB99" s="411"/>
      <c r="AC99" s="412"/>
    </row>
    <row r="100" spans="1:29" s="8" customFormat="1" ht="15" customHeight="1">
      <c r="A100" s="149">
        <v>55</v>
      </c>
      <c r="B100" s="301" t="s">
        <v>147</v>
      </c>
      <c r="C100" s="302"/>
      <c r="D100" s="303"/>
      <c r="E100" s="129"/>
      <c r="F100" s="93" t="s">
        <v>45</v>
      </c>
      <c r="G100" s="252">
        <v>150</v>
      </c>
      <c r="H100" s="44">
        <v>500</v>
      </c>
      <c r="I100" s="118">
        <f t="shared" si="11"/>
        <v>75000</v>
      </c>
      <c r="J100" s="129"/>
      <c r="K100" s="93" t="s">
        <v>45</v>
      </c>
      <c r="L100" s="252">
        <v>150</v>
      </c>
      <c r="M100" s="251">
        <v>517.5</v>
      </c>
      <c r="N100" s="275">
        <f t="shared" si="14"/>
        <v>77625</v>
      </c>
      <c r="O100" s="129"/>
      <c r="P100" s="93" t="s">
        <v>45</v>
      </c>
      <c r="Q100" s="94">
        <v>30</v>
      </c>
      <c r="R100" s="258">
        <v>682.5</v>
      </c>
      <c r="S100" s="270">
        <f t="shared" si="15"/>
        <v>20475</v>
      </c>
      <c r="T100" s="410"/>
      <c r="U100" s="411"/>
      <c r="V100" s="411"/>
      <c r="W100" s="411"/>
      <c r="X100" s="412"/>
      <c r="Y100" s="410"/>
      <c r="Z100" s="411"/>
      <c r="AA100" s="411"/>
      <c r="AB100" s="411"/>
      <c r="AC100" s="412"/>
    </row>
    <row r="101" spans="1:29" s="8" customFormat="1" ht="15" customHeight="1">
      <c r="A101" s="149">
        <v>56</v>
      </c>
      <c r="B101" s="301" t="s">
        <v>175</v>
      </c>
      <c r="C101" s="302"/>
      <c r="D101" s="303"/>
      <c r="E101" s="129"/>
      <c r="F101" s="93" t="s">
        <v>12</v>
      </c>
      <c r="G101" s="94">
        <v>1</v>
      </c>
      <c r="H101" s="44">
        <v>2000</v>
      </c>
      <c r="I101" s="118">
        <f t="shared" si="11"/>
        <v>2000</v>
      </c>
      <c r="J101" s="129"/>
      <c r="K101" s="93" t="s">
        <v>12</v>
      </c>
      <c r="L101" s="94">
        <v>1</v>
      </c>
      <c r="M101" s="276">
        <v>46000</v>
      </c>
      <c r="N101" s="275">
        <f t="shared" si="14"/>
        <v>46000</v>
      </c>
      <c r="O101" s="129"/>
      <c r="P101" s="93" t="s">
        <v>12</v>
      </c>
      <c r="Q101" s="94">
        <v>1</v>
      </c>
      <c r="R101" s="258">
        <v>45214.847999999998</v>
      </c>
      <c r="S101" s="270">
        <f t="shared" si="15"/>
        <v>45214.847999999998</v>
      </c>
      <c r="T101" s="410"/>
      <c r="U101" s="411"/>
      <c r="V101" s="411"/>
      <c r="W101" s="411"/>
      <c r="X101" s="412"/>
      <c r="Y101" s="410"/>
      <c r="Z101" s="411"/>
      <c r="AA101" s="411"/>
      <c r="AB101" s="411"/>
      <c r="AC101" s="412"/>
    </row>
    <row r="102" spans="1:29" s="8" customFormat="1" ht="15" customHeight="1">
      <c r="A102" s="149">
        <v>57</v>
      </c>
      <c r="B102" s="301" t="s">
        <v>184</v>
      </c>
      <c r="C102" s="302"/>
      <c r="D102" s="303"/>
      <c r="E102" s="129"/>
      <c r="F102" s="93" t="s">
        <v>12</v>
      </c>
      <c r="G102" s="94">
        <v>1</v>
      </c>
      <c r="H102" s="44">
        <v>2000</v>
      </c>
      <c r="I102" s="118">
        <f t="shared" si="11"/>
        <v>2000</v>
      </c>
      <c r="J102" s="129"/>
      <c r="K102" s="93" t="s">
        <v>12</v>
      </c>
      <c r="L102" s="94">
        <v>1</v>
      </c>
      <c r="M102" s="276">
        <v>9200</v>
      </c>
      <c r="N102" s="275">
        <f t="shared" si="14"/>
        <v>9200</v>
      </c>
      <c r="O102" s="129"/>
      <c r="P102" s="93" t="s">
        <v>12</v>
      </c>
      <c r="Q102" s="94">
        <v>1</v>
      </c>
      <c r="R102" s="258">
        <v>18486.72</v>
      </c>
      <c r="S102" s="270">
        <f t="shared" si="15"/>
        <v>18486.72</v>
      </c>
      <c r="T102" s="410"/>
      <c r="U102" s="411"/>
      <c r="V102" s="411"/>
      <c r="W102" s="411"/>
      <c r="X102" s="412"/>
      <c r="Y102" s="410"/>
      <c r="Z102" s="411"/>
      <c r="AA102" s="411"/>
      <c r="AB102" s="411"/>
      <c r="AC102" s="412"/>
    </row>
    <row r="103" spans="1:29" s="8" customFormat="1" ht="15" customHeight="1">
      <c r="A103" s="149">
        <v>58</v>
      </c>
      <c r="B103" s="304" t="s">
        <v>229</v>
      </c>
      <c r="C103" s="305"/>
      <c r="D103" s="306"/>
      <c r="E103" s="129"/>
      <c r="F103" s="93"/>
      <c r="G103" s="94"/>
      <c r="H103" s="44"/>
      <c r="I103" s="118"/>
      <c r="J103" s="129"/>
      <c r="K103" s="259" t="s">
        <v>45</v>
      </c>
      <c r="L103" s="94">
        <v>0</v>
      </c>
      <c r="M103" s="27">
        <v>0</v>
      </c>
      <c r="N103" s="275">
        <f t="shared" si="14"/>
        <v>0</v>
      </c>
      <c r="O103" s="129"/>
      <c r="P103" s="259" t="s">
        <v>45</v>
      </c>
      <c r="Q103" s="94">
        <v>2</v>
      </c>
      <c r="R103" s="258">
        <v>1717.8000000000002</v>
      </c>
      <c r="S103" s="270">
        <f t="shared" si="15"/>
        <v>3435.6000000000004</v>
      </c>
      <c r="T103" s="410"/>
      <c r="U103" s="411"/>
      <c r="V103" s="411"/>
      <c r="W103" s="411"/>
      <c r="X103" s="412"/>
      <c r="Y103" s="410"/>
      <c r="Z103" s="411"/>
      <c r="AA103" s="411"/>
      <c r="AB103" s="411"/>
      <c r="AC103" s="412"/>
    </row>
    <row r="104" spans="1:29" s="8" customFormat="1" ht="15" customHeight="1">
      <c r="A104" s="149">
        <v>59</v>
      </c>
      <c r="B104" s="304" t="s">
        <v>230</v>
      </c>
      <c r="C104" s="305"/>
      <c r="D104" s="306"/>
      <c r="E104" s="129"/>
      <c r="F104" s="93"/>
      <c r="G104" s="94"/>
      <c r="H104" s="44"/>
      <c r="I104" s="118"/>
      <c r="J104" s="129"/>
      <c r="K104" s="259" t="s">
        <v>45</v>
      </c>
      <c r="L104" s="94">
        <v>0</v>
      </c>
      <c r="M104" s="27">
        <v>0</v>
      </c>
      <c r="N104" s="275">
        <f t="shared" si="14"/>
        <v>0</v>
      </c>
      <c r="O104" s="129"/>
      <c r="P104" s="259" t="s">
        <v>45</v>
      </c>
      <c r="Q104" s="94">
        <v>2</v>
      </c>
      <c r="R104" s="258">
        <v>4500</v>
      </c>
      <c r="S104" s="270">
        <f t="shared" si="15"/>
        <v>9000</v>
      </c>
      <c r="T104" s="410"/>
      <c r="U104" s="411"/>
      <c r="V104" s="411"/>
      <c r="W104" s="411"/>
      <c r="X104" s="412"/>
      <c r="Y104" s="410"/>
      <c r="Z104" s="411"/>
      <c r="AA104" s="411"/>
      <c r="AB104" s="411"/>
      <c r="AC104" s="412"/>
    </row>
    <row r="105" spans="1:29" s="8" customFormat="1" ht="15" customHeight="1">
      <c r="A105" s="149">
        <v>60</v>
      </c>
      <c r="B105" s="304" t="s">
        <v>231</v>
      </c>
      <c r="C105" s="305"/>
      <c r="D105" s="306"/>
      <c r="E105" s="129"/>
      <c r="F105" s="93"/>
      <c r="G105" s="94"/>
      <c r="H105" s="44"/>
      <c r="I105" s="118"/>
      <c r="J105" s="129"/>
      <c r="K105" s="259" t="s">
        <v>45</v>
      </c>
      <c r="L105" s="94">
        <v>0</v>
      </c>
      <c r="M105" s="27">
        <v>0</v>
      </c>
      <c r="N105" s="275">
        <f t="shared" si="14"/>
        <v>0</v>
      </c>
      <c r="O105" s="129"/>
      <c r="P105" s="259" t="s">
        <v>45</v>
      </c>
      <c r="Q105" s="94">
        <v>2</v>
      </c>
      <c r="R105" s="258">
        <v>5000</v>
      </c>
      <c r="S105" s="270">
        <f t="shared" si="15"/>
        <v>10000</v>
      </c>
      <c r="T105" s="410"/>
      <c r="U105" s="411"/>
      <c r="V105" s="411"/>
      <c r="W105" s="411"/>
      <c r="X105" s="412"/>
      <c r="Y105" s="410"/>
      <c r="Z105" s="411"/>
      <c r="AA105" s="411"/>
      <c r="AB105" s="411"/>
      <c r="AC105" s="412"/>
    </row>
    <row r="106" spans="1:29" s="8" customFormat="1" ht="15" customHeight="1">
      <c r="A106" s="149">
        <v>61</v>
      </c>
      <c r="B106" s="304" t="s">
        <v>232</v>
      </c>
      <c r="C106" s="305"/>
      <c r="D106" s="306"/>
      <c r="E106" s="129"/>
      <c r="F106" s="93"/>
      <c r="G106" s="94"/>
      <c r="H106" s="44"/>
      <c r="I106" s="118"/>
      <c r="J106" s="129"/>
      <c r="K106" s="259" t="s">
        <v>45</v>
      </c>
      <c r="L106" s="94">
        <v>0</v>
      </c>
      <c r="M106" s="27">
        <v>0</v>
      </c>
      <c r="N106" s="275">
        <f t="shared" si="14"/>
        <v>0</v>
      </c>
      <c r="O106" s="129"/>
      <c r="P106" s="259" t="s">
        <v>45</v>
      </c>
      <c r="Q106" s="94">
        <v>4</v>
      </c>
      <c r="R106" s="258">
        <v>1995</v>
      </c>
      <c r="S106" s="270">
        <f t="shared" si="15"/>
        <v>7980</v>
      </c>
      <c r="T106" s="410"/>
      <c r="U106" s="411"/>
      <c r="V106" s="411"/>
      <c r="W106" s="411"/>
      <c r="X106" s="412"/>
      <c r="Y106" s="410"/>
      <c r="Z106" s="411"/>
      <c r="AA106" s="411"/>
      <c r="AB106" s="411"/>
      <c r="AC106" s="412"/>
    </row>
    <row r="107" spans="1:29" s="8" customFormat="1" ht="15" customHeight="1">
      <c r="A107" s="149">
        <v>62</v>
      </c>
      <c r="B107" s="304" t="s">
        <v>233</v>
      </c>
      <c r="C107" s="305"/>
      <c r="D107" s="306"/>
      <c r="E107" s="129"/>
      <c r="F107" s="93"/>
      <c r="G107" s="94"/>
      <c r="H107" s="44"/>
      <c r="I107" s="118"/>
      <c r="J107" s="129"/>
      <c r="K107" s="259" t="s">
        <v>45</v>
      </c>
      <c r="L107" s="94">
        <v>0</v>
      </c>
      <c r="M107" s="27">
        <v>0</v>
      </c>
      <c r="N107" s="275">
        <f t="shared" si="14"/>
        <v>0</v>
      </c>
      <c r="O107" s="129"/>
      <c r="P107" s="259" t="s">
        <v>45</v>
      </c>
      <c r="Q107" s="94">
        <v>1</v>
      </c>
      <c r="R107" s="258">
        <v>2625</v>
      </c>
      <c r="S107" s="270">
        <f t="shared" si="15"/>
        <v>2625</v>
      </c>
      <c r="T107" s="410"/>
      <c r="U107" s="411"/>
      <c r="V107" s="411"/>
      <c r="W107" s="411"/>
      <c r="X107" s="412"/>
      <c r="Y107" s="410"/>
      <c r="Z107" s="411"/>
      <c r="AA107" s="411"/>
      <c r="AB107" s="411"/>
      <c r="AC107" s="412"/>
    </row>
    <row r="108" spans="1:29" s="8" customFormat="1" ht="15" customHeight="1">
      <c r="A108" s="149">
        <v>63</v>
      </c>
      <c r="B108" s="304" t="s">
        <v>234</v>
      </c>
      <c r="C108" s="305"/>
      <c r="D108" s="306"/>
      <c r="E108" s="129"/>
      <c r="F108" s="93"/>
      <c r="G108" s="94"/>
      <c r="H108" s="44"/>
      <c r="I108" s="118"/>
      <c r="J108" s="129"/>
      <c r="K108" s="259" t="s">
        <v>45</v>
      </c>
      <c r="L108" s="94">
        <v>0</v>
      </c>
      <c r="M108" s="27">
        <v>0</v>
      </c>
      <c r="N108" s="275">
        <f t="shared" si="14"/>
        <v>0</v>
      </c>
      <c r="O108" s="129"/>
      <c r="P108" s="259" t="s">
        <v>45</v>
      </c>
      <c r="Q108" s="94">
        <v>1</v>
      </c>
      <c r="R108" s="258">
        <v>3150</v>
      </c>
      <c r="S108" s="270">
        <f t="shared" si="15"/>
        <v>3150</v>
      </c>
      <c r="T108" s="410"/>
      <c r="U108" s="411"/>
      <c r="V108" s="411"/>
      <c r="W108" s="411"/>
      <c r="X108" s="412"/>
      <c r="Y108" s="410"/>
      <c r="Z108" s="411"/>
      <c r="AA108" s="411"/>
      <c r="AB108" s="411"/>
      <c r="AC108" s="412"/>
    </row>
    <row r="109" spans="1:29" s="8" customFormat="1" ht="15" customHeight="1">
      <c r="A109" s="149">
        <v>64</v>
      </c>
      <c r="B109" s="304" t="s">
        <v>235</v>
      </c>
      <c r="C109" s="305"/>
      <c r="D109" s="306"/>
      <c r="E109" s="129"/>
      <c r="F109" s="93"/>
      <c r="G109" s="94"/>
      <c r="H109" s="44"/>
      <c r="I109" s="118"/>
      <c r="J109" s="129"/>
      <c r="K109" s="259" t="s">
        <v>45</v>
      </c>
      <c r="L109" s="94">
        <v>0</v>
      </c>
      <c r="M109" s="27">
        <v>0</v>
      </c>
      <c r="N109" s="275">
        <f t="shared" si="14"/>
        <v>0</v>
      </c>
      <c r="O109" s="129"/>
      <c r="P109" s="259" t="s">
        <v>45</v>
      </c>
      <c r="Q109" s="94">
        <v>2</v>
      </c>
      <c r="R109" s="258">
        <v>6400</v>
      </c>
      <c r="S109" s="270">
        <f t="shared" si="15"/>
        <v>12800</v>
      </c>
      <c r="T109" s="410"/>
      <c r="U109" s="411"/>
      <c r="V109" s="411"/>
      <c r="W109" s="411"/>
      <c r="X109" s="412"/>
      <c r="Y109" s="410"/>
      <c r="Z109" s="411"/>
      <c r="AA109" s="411"/>
      <c r="AB109" s="411"/>
      <c r="AC109" s="412"/>
    </row>
    <row r="110" spans="1:29" s="8" customFormat="1" ht="15" customHeight="1">
      <c r="A110" s="149">
        <v>65</v>
      </c>
      <c r="B110" s="304" t="s">
        <v>262</v>
      </c>
      <c r="C110" s="305"/>
      <c r="D110" s="306"/>
      <c r="E110" s="129"/>
      <c r="F110" s="259" t="s">
        <v>12</v>
      </c>
      <c r="G110" s="94">
        <v>1</v>
      </c>
      <c r="H110" s="44">
        <v>30000</v>
      </c>
      <c r="I110" s="118">
        <f>H110*G110</f>
        <v>30000</v>
      </c>
      <c r="J110" s="129"/>
      <c r="K110" s="259" t="s">
        <v>12</v>
      </c>
      <c r="L110" s="94">
        <v>1</v>
      </c>
      <c r="M110" s="27">
        <v>20700</v>
      </c>
      <c r="N110" s="275">
        <f t="shared" si="14"/>
        <v>20700</v>
      </c>
      <c r="O110" s="129"/>
      <c r="P110" s="259" t="s">
        <v>12</v>
      </c>
      <c r="Q110" s="94">
        <v>1</v>
      </c>
      <c r="R110" s="258">
        <v>60000</v>
      </c>
      <c r="S110" s="270">
        <f t="shared" si="15"/>
        <v>60000</v>
      </c>
      <c r="T110" s="410"/>
      <c r="U110" s="411"/>
      <c r="V110" s="411"/>
      <c r="W110" s="411"/>
      <c r="X110" s="412"/>
      <c r="Y110" s="410"/>
      <c r="Z110" s="411"/>
      <c r="AA110" s="411"/>
      <c r="AB110" s="411"/>
      <c r="AC110" s="412"/>
    </row>
    <row r="111" spans="1:29" s="8" customFormat="1" ht="15" customHeight="1">
      <c r="A111" s="149">
        <v>66</v>
      </c>
      <c r="B111" s="304" t="s">
        <v>267</v>
      </c>
      <c r="C111" s="305"/>
      <c r="D111" s="306"/>
      <c r="E111" s="129"/>
      <c r="F111" s="259" t="s">
        <v>250</v>
      </c>
      <c r="G111" s="94">
        <v>2</v>
      </c>
      <c r="H111" s="44">
        <v>10000</v>
      </c>
      <c r="I111" s="118">
        <f>H111*G111</f>
        <v>20000</v>
      </c>
      <c r="J111" s="129"/>
      <c r="K111" s="259" t="s">
        <v>250</v>
      </c>
      <c r="L111" s="94">
        <v>2</v>
      </c>
      <c r="M111" s="276">
        <v>6152.5</v>
      </c>
      <c r="N111" s="275">
        <f t="shared" si="14"/>
        <v>12305</v>
      </c>
      <c r="O111" s="129"/>
      <c r="P111" s="259"/>
      <c r="Q111" s="94"/>
      <c r="R111" s="258"/>
      <c r="S111" s="270"/>
      <c r="T111" s="410"/>
      <c r="U111" s="411"/>
      <c r="V111" s="411"/>
      <c r="W111" s="411"/>
      <c r="X111" s="412"/>
      <c r="Y111" s="410"/>
      <c r="Z111" s="411"/>
      <c r="AA111" s="411"/>
      <c r="AB111" s="411"/>
      <c r="AC111" s="412"/>
    </row>
    <row r="112" spans="1:29" s="8" customFormat="1" ht="15" customHeight="1">
      <c r="A112" s="150"/>
      <c r="B112" s="399" t="s">
        <v>50</v>
      </c>
      <c r="C112" s="400"/>
      <c r="D112" s="401"/>
      <c r="E112" s="129"/>
      <c r="F112" s="93"/>
      <c r="G112" s="94"/>
      <c r="H112" s="123"/>
      <c r="I112" s="119">
        <f>SUM(I45:I111)</f>
        <v>1743275</v>
      </c>
      <c r="J112" s="129"/>
      <c r="K112" s="93"/>
      <c r="L112" s="94"/>
      <c r="M112" s="123"/>
      <c r="N112" s="119">
        <f>SUM(N45:N111)</f>
        <v>1829512</v>
      </c>
      <c r="O112" s="129"/>
      <c r="P112" s="93"/>
      <c r="Q112" s="94"/>
      <c r="R112" s="123"/>
      <c r="S112" s="271">
        <f>SUM(S70:S110)</f>
        <v>1929178.6680000001</v>
      </c>
      <c r="T112" s="410"/>
      <c r="U112" s="411"/>
      <c r="V112" s="411"/>
      <c r="W112" s="411"/>
      <c r="X112" s="412"/>
      <c r="Y112" s="410"/>
      <c r="Z112" s="411"/>
      <c r="AA112" s="411"/>
      <c r="AB112" s="411"/>
      <c r="AC112" s="412"/>
    </row>
    <row r="113" spans="1:29" s="8" customFormat="1" ht="33" customHeight="1">
      <c r="A113" s="151" t="s">
        <v>67</v>
      </c>
      <c r="B113" s="340" t="s">
        <v>152</v>
      </c>
      <c r="C113" s="341"/>
      <c r="D113" s="342"/>
      <c r="E113" s="129"/>
      <c r="F113" s="93"/>
      <c r="G113" s="94"/>
      <c r="H113" s="123"/>
      <c r="I113" s="118"/>
      <c r="J113" s="129"/>
      <c r="K113" s="93"/>
      <c r="L113" s="94"/>
      <c r="M113" s="123"/>
      <c r="N113" s="118"/>
      <c r="O113" s="129"/>
      <c r="P113" s="93"/>
      <c r="Q113" s="94"/>
      <c r="R113" s="123"/>
      <c r="S113" s="270"/>
      <c r="T113" s="410"/>
      <c r="U113" s="411"/>
      <c r="V113" s="411"/>
      <c r="W113" s="411"/>
      <c r="X113" s="412"/>
      <c r="Y113" s="410"/>
      <c r="Z113" s="411"/>
      <c r="AA113" s="411"/>
      <c r="AB113" s="411"/>
      <c r="AC113" s="412"/>
    </row>
    <row r="114" spans="1:29" s="8" customFormat="1" ht="15" customHeight="1">
      <c r="A114" s="149"/>
      <c r="B114" s="352" t="s">
        <v>153</v>
      </c>
      <c r="C114" s="353"/>
      <c r="D114" s="354"/>
      <c r="E114" s="129"/>
      <c r="F114" s="93"/>
      <c r="G114" s="94"/>
      <c r="H114" s="44"/>
      <c r="I114" s="118"/>
      <c r="J114" s="129"/>
      <c r="K114" s="93"/>
      <c r="L114" s="94"/>
      <c r="M114" s="44"/>
      <c r="N114" s="118"/>
      <c r="O114" s="129"/>
      <c r="P114" s="93"/>
      <c r="Q114" s="94"/>
      <c r="R114" s="44"/>
      <c r="S114" s="270"/>
      <c r="T114" s="410"/>
      <c r="U114" s="411"/>
      <c r="V114" s="411"/>
      <c r="W114" s="411"/>
      <c r="X114" s="412"/>
      <c r="Y114" s="410"/>
      <c r="Z114" s="411"/>
      <c r="AA114" s="411"/>
      <c r="AB114" s="411"/>
      <c r="AC114" s="412"/>
    </row>
    <row r="115" spans="1:29" s="8" customFormat="1" ht="15" customHeight="1">
      <c r="A115" s="149">
        <v>13</v>
      </c>
      <c r="B115" s="337" t="s">
        <v>154</v>
      </c>
      <c r="C115" s="338"/>
      <c r="D115" s="339"/>
      <c r="E115" s="129"/>
      <c r="F115" s="93" t="s">
        <v>12</v>
      </c>
      <c r="G115" s="94">
        <v>1</v>
      </c>
      <c r="H115" s="44"/>
      <c r="I115" s="118"/>
      <c r="J115" s="129"/>
      <c r="K115" s="93" t="s">
        <v>12</v>
      </c>
      <c r="L115" s="94">
        <v>1</v>
      </c>
      <c r="M115" s="44"/>
      <c r="N115" s="118"/>
      <c r="O115" s="129"/>
      <c r="P115" s="93" t="s">
        <v>12</v>
      </c>
      <c r="Q115" s="94">
        <v>1</v>
      </c>
      <c r="R115" s="44"/>
      <c r="S115" s="270"/>
      <c r="T115" s="410"/>
      <c r="U115" s="411"/>
      <c r="V115" s="411"/>
      <c r="W115" s="411"/>
      <c r="X115" s="412"/>
      <c r="Y115" s="410"/>
      <c r="Z115" s="411"/>
      <c r="AA115" s="411"/>
      <c r="AB115" s="411"/>
      <c r="AC115" s="412"/>
    </row>
    <row r="116" spans="1:29" s="8" customFormat="1" ht="15" customHeight="1">
      <c r="A116" s="149">
        <v>14</v>
      </c>
      <c r="B116" s="337" t="s">
        <v>130</v>
      </c>
      <c r="C116" s="338"/>
      <c r="D116" s="339"/>
      <c r="E116" s="129"/>
      <c r="F116" s="93" t="s">
        <v>12</v>
      </c>
      <c r="G116" s="94">
        <v>1</v>
      </c>
      <c r="H116" s="44"/>
      <c r="I116" s="118"/>
      <c r="J116" s="129"/>
      <c r="K116" s="93" t="s">
        <v>12</v>
      </c>
      <c r="L116" s="94">
        <v>1</v>
      </c>
      <c r="M116" s="44"/>
      <c r="N116" s="118"/>
      <c r="O116" s="129"/>
      <c r="P116" s="93" t="s">
        <v>12</v>
      </c>
      <c r="Q116" s="94">
        <v>1</v>
      </c>
      <c r="R116" s="44"/>
      <c r="S116" s="270"/>
      <c r="T116" s="410"/>
      <c r="U116" s="411"/>
      <c r="V116" s="411"/>
      <c r="W116" s="411"/>
      <c r="X116" s="412"/>
      <c r="Y116" s="410"/>
      <c r="Z116" s="411"/>
      <c r="AA116" s="411"/>
      <c r="AB116" s="411"/>
      <c r="AC116" s="412"/>
    </row>
    <row r="117" spans="1:29" s="8" customFormat="1" ht="15" customHeight="1">
      <c r="A117" s="149">
        <v>15</v>
      </c>
      <c r="B117" s="337" t="s">
        <v>188</v>
      </c>
      <c r="C117" s="338"/>
      <c r="D117" s="339"/>
      <c r="E117" s="129"/>
      <c r="F117" s="93"/>
      <c r="G117" s="94"/>
      <c r="H117" s="44"/>
      <c r="I117" s="118"/>
      <c r="J117" s="129"/>
      <c r="K117" s="93"/>
      <c r="L117" s="94"/>
      <c r="M117" s="44"/>
      <c r="N117" s="118"/>
      <c r="O117" s="129"/>
      <c r="P117" s="93"/>
      <c r="Q117" s="94"/>
      <c r="R117" s="44"/>
      <c r="S117" s="270"/>
      <c r="T117" s="410"/>
      <c r="U117" s="411"/>
      <c r="V117" s="411"/>
      <c r="W117" s="411"/>
      <c r="X117" s="412"/>
      <c r="Y117" s="410"/>
      <c r="Z117" s="411"/>
      <c r="AA117" s="411"/>
      <c r="AB117" s="411"/>
      <c r="AC117" s="412"/>
    </row>
    <row r="118" spans="1:29" s="8" customFormat="1" ht="15" customHeight="1">
      <c r="A118" s="149">
        <v>16</v>
      </c>
      <c r="B118" s="337" t="s">
        <v>187</v>
      </c>
      <c r="C118" s="338"/>
      <c r="D118" s="339"/>
      <c r="E118" s="129"/>
      <c r="F118" s="93"/>
      <c r="G118" s="94"/>
      <c r="H118" s="44"/>
      <c r="I118" s="118"/>
      <c r="J118" s="129"/>
      <c r="K118" s="93"/>
      <c r="L118" s="94"/>
      <c r="M118" s="44"/>
      <c r="N118" s="118"/>
      <c r="O118" s="129"/>
      <c r="P118" s="93"/>
      <c r="Q118" s="94"/>
      <c r="R118" s="44"/>
      <c r="S118" s="270"/>
      <c r="T118" s="410"/>
      <c r="U118" s="411"/>
      <c r="V118" s="411"/>
      <c r="W118" s="411"/>
      <c r="X118" s="412"/>
      <c r="Y118" s="410"/>
      <c r="Z118" s="411"/>
      <c r="AA118" s="411"/>
      <c r="AB118" s="411"/>
      <c r="AC118" s="412"/>
    </row>
    <row r="119" spans="1:29" s="8" customFormat="1" ht="15" customHeight="1">
      <c r="A119" s="149">
        <v>17</v>
      </c>
      <c r="B119" s="404" t="s">
        <v>151</v>
      </c>
      <c r="C119" s="405"/>
      <c r="D119" s="406"/>
      <c r="E119" s="129"/>
      <c r="F119" s="93" t="s">
        <v>12</v>
      </c>
      <c r="G119" s="94">
        <v>1</v>
      </c>
      <c r="H119" s="44">
        <v>15000</v>
      </c>
      <c r="I119" s="118">
        <f>H119*G119</f>
        <v>15000</v>
      </c>
      <c r="J119" s="129"/>
      <c r="K119" s="93" t="s">
        <v>12</v>
      </c>
      <c r="L119" s="94">
        <v>1</v>
      </c>
      <c r="M119" s="118">
        <v>92000</v>
      </c>
      <c r="N119" s="118">
        <f>M119*L119</f>
        <v>92000</v>
      </c>
      <c r="O119" s="129"/>
      <c r="P119" s="93" t="s">
        <v>12</v>
      </c>
      <c r="Q119" s="98">
        <v>1</v>
      </c>
      <c r="R119" s="258">
        <v>44500</v>
      </c>
      <c r="S119" s="270">
        <f>R119*Q119</f>
        <v>44500</v>
      </c>
      <c r="T119" s="410"/>
      <c r="U119" s="411"/>
      <c r="V119" s="411"/>
      <c r="W119" s="411"/>
      <c r="X119" s="412"/>
      <c r="Y119" s="410"/>
      <c r="Z119" s="411"/>
      <c r="AA119" s="411"/>
      <c r="AB119" s="411"/>
      <c r="AC119" s="412"/>
    </row>
    <row r="120" spans="1:29" s="8" customFormat="1" ht="15" customHeight="1">
      <c r="A120" s="149">
        <v>18</v>
      </c>
      <c r="B120" s="301" t="s">
        <v>156</v>
      </c>
      <c r="C120" s="302"/>
      <c r="D120" s="303"/>
      <c r="E120" s="129"/>
      <c r="F120" s="93" t="s">
        <v>114</v>
      </c>
      <c r="G120" s="188">
        <v>0.5</v>
      </c>
      <c r="H120" s="44">
        <v>45000</v>
      </c>
      <c r="I120" s="118">
        <f t="shared" ref="I120:I147" si="16">H120*G120</f>
        <v>22500</v>
      </c>
      <c r="J120" s="129"/>
      <c r="K120" s="93" t="s">
        <v>114</v>
      </c>
      <c r="L120" s="188">
        <v>0.5</v>
      </c>
      <c r="M120" s="251">
        <v>63249.999999999993</v>
      </c>
      <c r="N120" s="118">
        <f t="shared" ref="N120:N143" si="17">M120*L120</f>
        <v>31624.999999999996</v>
      </c>
      <c r="O120" s="129"/>
      <c r="P120" s="93" t="s">
        <v>114</v>
      </c>
      <c r="Q120" s="98">
        <v>1</v>
      </c>
      <c r="R120" s="258">
        <v>63000</v>
      </c>
      <c r="S120" s="270">
        <f t="shared" ref="S120:S146" si="18">R120*Q120</f>
        <v>63000</v>
      </c>
      <c r="T120" s="410"/>
      <c r="U120" s="411"/>
      <c r="V120" s="411"/>
      <c r="W120" s="411"/>
      <c r="X120" s="412"/>
      <c r="Y120" s="410"/>
      <c r="Z120" s="411"/>
      <c r="AA120" s="411"/>
      <c r="AB120" s="411"/>
      <c r="AC120" s="412"/>
    </row>
    <row r="121" spans="1:29" s="8" customFormat="1" ht="15" customHeight="1">
      <c r="A121" s="149">
        <v>19</v>
      </c>
      <c r="B121" s="301" t="s">
        <v>176</v>
      </c>
      <c r="C121" s="302"/>
      <c r="D121" s="303"/>
      <c r="E121" s="129"/>
      <c r="F121" s="93" t="s">
        <v>77</v>
      </c>
      <c r="G121" s="124">
        <v>1</v>
      </c>
      <c r="H121" s="44">
        <v>11250</v>
      </c>
      <c r="I121" s="118">
        <f t="shared" si="16"/>
        <v>11250</v>
      </c>
      <c r="J121" s="129"/>
      <c r="K121" s="93" t="s">
        <v>77</v>
      </c>
      <c r="L121" s="124">
        <v>1</v>
      </c>
      <c r="M121" s="251">
        <v>10925</v>
      </c>
      <c r="N121" s="118">
        <f t="shared" si="17"/>
        <v>10925</v>
      </c>
      <c r="O121" s="129"/>
      <c r="P121" s="93" t="s">
        <v>77</v>
      </c>
      <c r="Q121" s="98">
        <v>1</v>
      </c>
      <c r="R121" s="258">
        <v>12600</v>
      </c>
      <c r="S121" s="270">
        <f t="shared" si="18"/>
        <v>12600</v>
      </c>
      <c r="T121" s="410"/>
      <c r="U121" s="411"/>
      <c r="V121" s="411"/>
      <c r="W121" s="411"/>
      <c r="X121" s="412"/>
      <c r="Y121" s="410"/>
      <c r="Z121" s="411"/>
      <c r="AA121" s="411"/>
      <c r="AB121" s="411"/>
      <c r="AC121" s="412"/>
    </row>
    <row r="122" spans="1:29" s="8" customFormat="1" ht="30" customHeight="1">
      <c r="A122" s="149">
        <v>20</v>
      </c>
      <c r="B122" s="301" t="s">
        <v>157</v>
      </c>
      <c r="C122" s="302"/>
      <c r="D122" s="303"/>
      <c r="E122" s="129"/>
      <c r="F122" s="93" t="s">
        <v>77</v>
      </c>
      <c r="G122" s="124">
        <v>20</v>
      </c>
      <c r="H122" s="44">
        <v>5625</v>
      </c>
      <c r="I122" s="118">
        <f t="shared" si="16"/>
        <v>112500</v>
      </c>
      <c r="J122" s="129"/>
      <c r="K122" s="93" t="s">
        <v>77</v>
      </c>
      <c r="L122" s="124">
        <v>20</v>
      </c>
      <c r="M122" s="251">
        <v>5750</v>
      </c>
      <c r="N122" s="118">
        <f t="shared" si="17"/>
        <v>115000</v>
      </c>
      <c r="O122" s="129"/>
      <c r="P122" s="93" t="s">
        <v>77</v>
      </c>
      <c r="Q122" s="98">
        <v>22</v>
      </c>
      <c r="R122" s="258">
        <v>6825</v>
      </c>
      <c r="S122" s="270">
        <f t="shared" si="18"/>
        <v>150150</v>
      </c>
      <c r="T122" s="410"/>
      <c r="U122" s="411"/>
      <c r="V122" s="411"/>
      <c r="W122" s="411"/>
      <c r="X122" s="412"/>
      <c r="Y122" s="410"/>
      <c r="Z122" s="411"/>
      <c r="AA122" s="411"/>
      <c r="AB122" s="411"/>
      <c r="AC122" s="412"/>
    </row>
    <row r="123" spans="1:29" s="8" customFormat="1">
      <c r="A123" s="149">
        <v>21</v>
      </c>
      <c r="B123" s="301" t="s">
        <v>177</v>
      </c>
      <c r="C123" s="302"/>
      <c r="D123" s="303"/>
      <c r="E123" s="129"/>
      <c r="F123" s="93" t="s">
        <v>77</v>
      </c>
      <c r="G123" s="124">
        <v>4</v>
      </c>
      <c r="H123" s="44">
        <v>5625</v>
      </c>
      <c r="I123" s="118">
        <f t="shared" si="16"/>
        <v>22500</v>
      </c>
      <c r="J123" s="129"/>
      <c r="K123" s="93" t="s">
        <v>77</v>
      </c>
      <c r="L123" s="124">
        <v>4</v>
      </c>
      <c r="M123" s="251">
        <v>5750</v>
      </c>
      <c r="N123" s="118">
        <f t="shared" si="17"/>
        <v>23000</v>
      </c>
      <c r="O123" s="129"/>
      <c r="P123" s="93" t="s">
        <v>77</v>
      </c>
      <c r="Q123" s="98">
        <v>22</v>
      </c>
      <c r="R123" s="258">
        <v>6825</v>
      </c>
      <c r="S123" s="270">
        <f t="shared" si="18"/>
        <v>150150</v>
      </c>
      <c r="T123" s="410"/>
      <c r="U123" s="411"/>
      <c r="V123" s="411"/>
      <c r="W123" s="411"/>
      <c r="X123" s="412"/>
      <c r="Y123" s="410"/>
      <c r="Z123" s="411"/>
      <c r="AA123" s="411"/>
      <c r="AB123" s="411"/>
      <c r="AC123" s="412"/>
    </row>
    <row r="124" spans="1:29" s="8" customFormat="1">
      <c r="A124" s="149">
        <v>22</v>
      </c>
      <c r="B124" s="301" t="s">
        <v>158</v>
      </c>
      <c r="C124" s="302"/>
      <c r="D124" s="303"/>
      <c r="E124" s="129"/>
      <c r="F124" s="93" t="s">
        <v>77</v>
      </c>
      <c r="G124" s="124">
        <v>20</v>
      </c>
      <c r="H124" s="44">
        <v>5625</v>
      </c>
      <c r="I124" s="118">
        <f t="shared" si="16"/>
        <v>112500</v>
      </c>
      <c r="J124" s="129"/>
      <c r="K124" s="93" t="s">
        <v>77</v>
      </c>
      <c r="L124" s="124">
        <v>20</v>
      </c>
      <c r="M124" s="251">
        <v>5750</v>
      </c>
      <c r="N124" s="118">
        <f t="shared" si="17"/>
        <v>115000</v>
      </c>
      <c r="O124" s="129"/>
      <c r="P124" s="93" t="s">
        <v>77</v>
      </c>
      <c r="Q124" s="98">
        <v>1</v>
      </c>
      <c r="R124" s="258">
        <v>6825</v>
      </c>
      <c r="S124" s="270">
        <f t="shared" si="18"/>
        <v>6825</v>
      </c>
      <c r="T124" s="410"/>
      <c r="U124" s="411"/>
      <c r="V124" s="411"/>
      <c r="W124" s="411"/>
      <c r="X124" s="412"/>
      <c r="Y124" s="410"/>
      <c r="Z124" s="411"/>
      <c r="AA124" s="411"/>
      <c r="AB124" s="411"/>
      <c r="AC124" s="412"/>
    </row>
    <row r="125" spans="1:29" s="8" customFormat="1" ht="15" customHeight="1">
      <c r="A125" s="149">
        <v>23</v>
      </c>
      <c r="B125" s="301" t="s">
        <v>159</v>
      </c>
      <c r="C125" s="302"/>
      <c r="D125" s="303"/>
      <c r="E125" s="129"/>
      <c r="F125" s="93" t="s">
        <v>77</v>
      </c>
      <c r="G125" s="124">
        <v>1</v>
      </c>
      <c r="H125" s="44">
        <v>5625</v>
      </c>
      <c r="I125" s="118">
        <f t="shared" si="16"/>
        <v>5625</v>
      </c>
      <c r="J125" s="129"/>
      <c r="K125" s="93" t="s">
        <v>77</v>
      </c>
      <c r="L125" s="124">
        <v>1</v>
      </c>
      <c r="M125" s="251">
        <v>5750</v>
      </c>
      <c r="N125" s="118">
        <f t="shared" si="17"/>
        <v>5750</v>
      </c>
      <c r="O125" s="129"/>
      <c r="P125" s="93" t="s">
        <v>77</v>
      </c>
      <c r="Q125" s="98">
        <v>1</v>
      </c>
      <c r="R125" s="258">
        <v>6825</v>
      </c>
      <c r="S125" s="270">
        <f t="shared" si="18"/>
        <v>6825</v>
      </c>
      <c r="T125" s="410"/>
      <c r="U125" s="411"/>
      <c r="V125" s="411"/>
      <c r="W125" s="411"/>
      <c r="X125" s="412"/>
      <c r="Y125" s="410"/>
      <c r="Z125" s="411"/>
      <c r="AA125" s="411"/>
      <c r="AB125" s="411"/>
      <c r="AC125" s="412"/>
    </row>
    <row r="126" spans="1:29" s="8" customFormat="1" ht="15" customHeight="1">
      <c r="A126" s="149">
        <v>24</v>
      </c>
      <c r="B126" s="301" t="s">
        <v>135</v>
      </c>
      <c r="C126" s="302"/>
      <c r="D126" s="303"/>
      <c r="E126" s="129"/>
      <c r="F126" s="93" t="s">
        <v>77</v>
      </c>
      <c r="G126" s="124">
        <v>2</v>
      </c>
      <c r="H126" s="44">
        <v>4500</v>
      </c>
      <c r="I126" s="118">
        <f t="shared" si="16"/>
        <v>9000</v>
      </c>
      <c r="J126" s="129"/>
      <c r="K126" s="93" t="s">
        <v>77</v>
      </c>
      <c r="L126" s="124">
        <v>2</v>
      </c>
      <c r="M126" s="251">
        <v>5175</v>
      </c>
      <c r="N126" s="118">
        <f t="shared" si="17"/>
        <v>10350</v>
      </c>
      <c r="O126" s="129"/>
      <c r="P126" s="93" t="s">
        <v>77</v>
      </c>
      <c r="Q126" s="98">
        <v>1</v>
      </c>
      <c r="R126" s="258">
        <v>4725</v>
      </c>
      <c r="S126" s="270">
        <f t="shared" si="18"/>
        <v>4725</v>
      </c>
      <c r="T126" s="410"/>
      <c r="U126" s="411"/>
      <c r="V126" s="411"/>
      <c r="W126" s="411"/>
      <c r="X126" s="412"/>
      <c r="Y126" s="410"/>
      <c r="Z126" s="411"/>
      <c r="AA126" s="411"/>
      <c r="AB126" s="411"/>
      <c r="AC126" s="412"/>
    </row>
    <row r="127" spans="1:29" s="8" customFormat="1" ht="15" customHeight="1">
      <c r="A127" s="149">
        <v>25</v>
      </c>
      <c r="B127" s="301" t="s">
        <v>171</v>
      </c>
      <c r="C127" s="302"/>
      <c r="D127" s="303"/>
      <c r="E127" s="129"/>
      <c r="F127" s="93" t="s">
        <v>45</v>
      </c>
      <c r="G127" s="252">
        <v>72</v>
      </c>
      <c r="H127" s="44">
        <v>3500</v>
      </c>
      <c r="I127" s="118">
        <f t="shared" si="16"/>
        <v>252000</v>
      </c>
      <c r="J127" s="129"/>
      <c r="K127" s="93" t="s">
        <v>45</v>
      </c>
      <c r="L127" s="252">
        <v>72</v>
      </c>
      <c r="M127" s="251">
        <v>4024.9999999999995</v>
      </c>
      <c r="N127" s="118">
        <f t="shared" si="17"/>
        <v>289799.99999999994</v>
      </c>
      <c r="O127" s="129"/>
      <c r="P127" s="93" t="s">
        <v>45</v>
      </c>
      <c r="Q127" s="98">
        <v>100</v>
      </c>
      <c r="R127" s="258">
        <v>1995</v>
      </c>
      <c r="S127" s="270">
        <f t="shared" si="18"/>
        <v>199500</v>
      </c>
      <c r="T127" s="410"/>
      <c r="U127" s="411"/>
      <c r="V127" s="411"/>
      <c r="W127" s="411"/>
      <c r="X127" s="412"/>
      <c r="Y127" s="410"/>
      <c r="Z127" s="411"/>
      <c r="AA127" s="411"/>
      <c r="AB127" s="411"/>
      <c r="AC127" s="412"/>
    </row>
    <row r="128" spans="1:29" s="8" customFormat="1" ht="28.5" customHeight="1">
      <c r="A128" s="149">
        <v>26</v>
      </c>
      <c r="B128" s="301" t="s">
        <v>179</v>
      </c>
      <c r="C128" s="302"/>
      <c r="D128" s="303"/>
      <c r="E128" s="129"/>
      <c r="F128" s="93" t="s">
        <v>155</v>
      </c>
      <c r="G128" s="124">
        <v>120</v>
      </c>
      <c r="H128" s="44">
        <v>1000</v>
      </c>
      <c r="I128" s="118">
        <f t="shared" si="16"/>
        <v>120000</v>
      </c>
      <c r="J128" s="129"/>
      <c r="K128" s="93" t="s">
        <v>155</v>
      </c>
      <c r="L128" s="124">
        <v>120</v>
      </c>
      <c r="M128" s="251">
        <v>1092.5</v>
      </c>
      <c r="N128" s="118">
        <f t="shared" si="17"/>
        <v>131100</v>
      </c>
      <c r="O128" s="129"/>
      <c r="P128" s="93" t="s">
        <v>155</v>
      </c>
      <c r="Q128" s="98">
        <v>147</v>
      </c>
      <c r="R128" s="258">
        <v>1500</v>
      </c>
      <c r="S128" s="270">
        <f t="shared" si="18"/>
        <v>220500</v>
      </c>
      <c r="T128" s="410"/>
      <c r="U128" s="411"/>
      <c r="V128" s="411"/>
      <c r="W128" s="411"/>
      <c r="X128" s="412"/>
      <c r="Y128" s="410"/>
      <c r="Z128" s="411"/>
      <c r="AA128" s="411"/>
      <c r="AB128" s="411"/>
      <c r="AC128" s="412"/>
    </row>
    <row r="129" spans="1:29" s="8" customFormat="1">
      <c r="A129" s="149"/>
      <c r="B129" s="301" t="s">
        <v>249</v>
      </c>
      <c r="C129" s="302"/>
      <c r="D129" s="303"/>
      <c r="E129" s="129"/>
      <c r="F129" s="259" t="s">
        <v>250</v>
      </c>
      <c r="G129" s="124">
        <v>0</v>
      </c>
      <c r="H129" s="44">
        <v>0</v>
      </c>
      <c r="I129" s="118">
        <f t="shared" si="16"/>
        <v>0</v>
      </c>
      <c r="J129" s="129"/>
      <c r="K129" s="259" t="s">
        <v>250</v>
      </c>
      <c r="L129" s="124">
        <v>0</v>
      </c>
      <c r="M129" s="251">
        <v>0</v>
      </c>
      <c r="N129" s="118">
        <f t="shared" si="17"/>
        <v>0</v>
      </c>
      <c r="O129" s="129"/>
      <c r="P129" s="259" t="s">
        <v>250</v>
      </c>
      <c r="Q129" s="98">
        <v>0</v>
      </c>
      <c r="R129" s="258">
        <v>0</v>
      </c>
      <c r="S129" s="270">
        <f t="shared" si="18"/>
        <v>0</v>
      </c>
      <c r="T129" s="410"/>
      <c r="U129" s="411"/>
      <c r="V129" s="411"/>
      <c r="W129" s="411"/>
      <c r="X129" s="412"/>
      <c r="Y129" s="410"/>
      <c r="Z129" s="411"/>
      <c r="AA129" s="411"/>
      <c r="AB129" s="411"/>
      <c r="AC129" s="412"/>
    </row>
    <row r="130" spans="1:29" s="8" customFormat="1" ht="15" customHeight="1">
      <c r="A130" s="149">
        <v>27</v>
      </c>
      <c r="B130" s="301" t="s">
        <v>178</v>
      </c>
      <c r="C130" s="302"/>
      <c r="D130" s="303"/>
      <c r="E130" s="129"/>
      <c r="F130" s="93" t="s">
        <v>155</v>
      </c>
      <c r="G130" s="124">
        <v>120</v>
      </c>
      <c r="H130" s="44">
        <v>1000</v>
      </c>
      <c r="I130" s="118">
        <f t="shared" si="16"/>
        <v>120000</v>
      </c>
      <c r="J130" s="129"/>
      <c r="K130" s="93" t="s">
        <v>155</v>
      </c>
      <c r="L130" s="124">
        <v>120</v>
      </c>
      <c r="M130" s="251">
        <v>1092.5</v>
      </c>
      <c r="N130" s="118">
        <f t="shared" si="17"/>
        <v>131100</v>
      </c>
      <c r="O130" s="129"/>
      <c r="P130" s="93" t="s">
        <v>155</v>
      </c>
      <c r="Q130" s="98">
        <v>147</v>
      </c>
      <c r="R130" s="258">
        <v>1500</v>
      </c>
      <c r="S130" s="270">
        <f t="shared" si="18"/>
        <v>220500</v>
      </c>
      <c r="T130" s="410"/>
      <c r="U130" s="411"/>
      <c r="V130" s="411"/>
      <c r="W130" s="411"/>
      <c r="X130" s="412"/>
      <c r="Y130" s="410"/>
      <c r="Z130" s="411"/>
      <c r="AA130" s="411"/>
      <c r="AB130" s="411"/>
      <c r="AC130" s="412"/>
    </row>
    <row r="131" spans="1:29" s="8" customFormat="1" ht="15" customHeight="1">
      <c r="A131" s="149"/>
      <c r="B131" s="301" t="s">
        <v>249</v>
      </c>
      <c r="C131" s="302"/>
      <c r="D131" s="303"/>
      <c r="E131" s="129"/>
      <c r="F131" s="259" t="s">
        <v>250</v>
      </c>
      <c r="G131" s="124">
        <v>0</v>
      </c>
      <c r="H131" s="44">
        <v>0</v>
      </c>
      <c r="I131" s="118">
        <f t="shared" si="16"/>
        <v>0</v>
      </c>
      <c r="J131" s="129"/>
      <c r="K131" s="259" t="s">
        <v>250</v>
      </c>
      <c r="L131" s="124">
        <v>0</v>
      </c>
      <c r="M131" s="251">
        <v>0</v>
      </c>
      <c r="N131" s="118">
        <f t="shared" si="17"/>
        <v>0</v>
      </c>
      <c r="O131" s="129"/>
      <c r="P131" s="259" t="s">
        <v>250</v>
      </c>
      <c r="Q131" s="98">
        <v>0</v>
      </c>
      <c r="R131" s="258">
        <v>0</v>
      </c>
      <c r="S131" s="270">
        <f t="shared" si="18"/>
        <v>0</v>
      </c>
      <c r="T131" s="410"/>
      <c r="U131" s="411"/>
      <c r="V131" s="411"/>
      <c r="W131" s="411"/>
      <c r="X131" s="412"/>
      <c r="Y131" s="410"/>
      <c r="Z131" s="411"/>
      <c r="AA131" s="411"/>
      <c r="AB131" s="411"/>
      <c r="AC131" s="412"/>
    </row>
    <row r="132" spans="1:29" s="8" customFormat="1" ht="15" customHeight="1">
      <c r="A132" s="149">
        <v>28</v>
      </c>
      <c r="B132" s="301" t="s">
        <v>144</v>
      </c>
      <c r="C132" s="302"/>
      <c r="D132" s="303"/>
      <c r="E132" s="129"/>
      <c r="F132" s="93" t="s">
        <v>45</v>
      </c>
      <c r="G132" s="124">
        <v>20</v>
      </c>
      <c r="H132" s="44">
        <v>500</v>
      </c>
      <c r="I132" s="118">
        <f t="shared" si="16"/>
        <v>10000</v>
      </c>
      <c r="J132" s="129"/>
      <c r="K132" s="93" t="s">
        <v>45</v>
      </c>
      <c r="L132" s="124">
        <v>20</v>
      </c>
      <c r="M132" s="251">
        <v>1150</v>
      </c>
      <c r="N132" s="118">
        <f t="shared" si="17"/>
        <v>23000</v>
      </c>
      <c r="O132" s="129"/>
      <c r="P132" s="93" t="s">
        <v>45</v>
      </c>
      <c r="Q132" s="98">
        <v>10</v>
      </c>
      <c r="R132" s="258">
        <v>408.45000000000005</v>
      </c>
      <c r="S132" s="270">
        <f t="shared" si="18"/>
        <v>4084.5000000000005</v>
      </c>
      <c r="T132" s="410"/>
      <c r="U132" s="411"/>
      <c r="V132" s="411"/>
      <c r="W132" s="411"/>
      <c r="X132" s="412"/>
      <c r="Y132" s="410"/>
      <c r="Z132" s="411"/>
      <c r="AA132" s="411"/>
      <c r="AB132" s="411"/>
      <c r="AC132" s="412"/>
    </row>
    <row r="133" spans="1:29" s="8" customFormat="1" ht="15" customHeight="1">
      <c r="A133" s="149">
        <v>29</v>
      </c>
      <c r="B133" s="301" t="s">
        <v>143</v>
      </c>
      <c r="C133" s="302"/>
      <c r="D133" s="303"/>
      <c r="E133" s="129"/>
      <c r="F133" s="93" t="s">
        <v>45</v>
      </c>
      <c r="G133" s="124">
        <v>6</v>
      </c>
      <c r="H133" s="44">
        <v>400</v>
      </c>
      <c r="I133" s="118">
        <f t="shared" si="16"/>
        <v>2400</v>
      </c>
      <c r="J133" s="129"/>
      <c r="K133" s="93" t="s">
        <v>45</v>
      </c>
      <c r="L133" s="124">
        <v>6</v>
      </c>
      <c r="M133" s="251">
        <v>977.49999999999989</v>
      </c>
      <c r="N133" s="118">
        <f t="shared" si="17"/>
        <v>5864.9999999999991</v>
      </c>
      <c r="O133" s="129"/>
      <c r="P133" s="93" t="s">
        <v>45</v>
      </c>
      <c r="Q133" s="98">
        <v>10</v>
      </c>
      <c r="R133" s="258">
        <v>389.55</v>
      </c>
      <c r="S133" s="270">
        <f t="shared" si="18"/>
        <v>3895.5</v>
      </c>
      <c r="T133" s="410"/>
      <c r="U133" s="411"/>
      <c r="V133" s="411"/>
      <c r="W133" s="411"/>
      <c r="X133" s="412"/>
      <c r="Y133" s="410"/>
      <c r="Z133" s="411"/>
      <c r="AA133" s="411"/>
      <c r="AB133" s="411"/>
      <c r="AC133" s="412"/>
    </row>
    <row r="134" spans="1:29" s="8" customFormat="1" ht="15" customHeight="1">
      <c r="A134" s="149">
        <v>30</v>
      </c>
      <c r="B134" s="301" t="s">
        <v>145</v>
      </c>
      <c r="C134" s="302"/>
      <c r="D134" s="303"/>
      <c r="E134" s="129"/>
      <c r="F134" s="93" t="s">
        <v>45</v>
      </c>
      <c r="G134" s="124">
        <v>16</v>
      </c>
      <c r="H134" s="44">
        <v>500</v>
      </c>
      <c r="I134" s="118">
        <f t="shared" si="16"/>
        <v>8000</v>
      </c>
      <c r="J134" s="129"/>
      <c r="K134" s="93" t="s">
        <v>45</v>
      </c>
      <c r="L134" s="124">
        <v>16</v>
      </c>
      <c r="M134" s="251">
        <v>1380</v>
      </c>
      <c r="N134" s="118">
        <f t="shared" si="17"/>
        <v>22080</v>
      </c>
      <c r="O134" s="129"/>
      <c r="P134" s="93" t="s">
        <v>45</v>
      </c>
      <c r="Q134" s="98">
        <v>5</v>
      </c>
      <c r="R134" s="258">
        <v>630</v>
      </c>
      <c r="S134" s="270">
        <f t="shared" si="18"/>
        <v>3150</v>
      </c>
      <c r="T134" s="410"/>
      <c r="U134" s="411"/>
      <c r="V134" s="411"/>
      <c r="W134" s="411"/>
      <c r="X134" s="412"/>
      <c r="Y134" s="410"/>
      <c r="Z134" s="411"/>
      <c r="AA134" s="411"/>
      <c r="AB134" s="411"/>
      <c r="AC134" s="412"/>
    </row>
    <row r="135" spans="1:29" s="8" customFormat="1" ht="15" customHeight="1">
      <c r="A135" s="149">
        <v>31</v>
      </c>
      <c r="B135" s="301" t="s">
        <v>146</v>
      </c>
      <c r="C135" s="302"/>
      <c r="D135" s="303"/>
      <c r="E135" s="129"/>
      <c r="F135" s="93" t="s">
        <v>45</v>
      </c>
      <c r="G135" s="124">
        <v>4</v>
      </c>
      <c r="H135" s="44">
        <v>400</v>
      </c>
      <c r="I135" s="118">
        <f t="shared" si="16"/>
        <v>1600</v>
      </c>
      <c r="J135" s="129"/>
      <c r="K135" s="93" t="s">
        <v>45</v>
      </c>
      <c r="L135" s="124">
        <v>4</v>
      </c>
      <c r="M135" s="251">
        <v>1150</v>
      </c>
      <c r="N135" s="118">
        <f t="shared" si="17"/>
        <v>4600</v>
      </c>
      <c r="O135" s="129"/>
      <c r="P135" s="93" t="s">
        <v>45</v>
      </c>
      <c r="Q135" s="98">
        <v>5</v>
      </c>
      <c r="R135" s="258">
        <v>609</v>
      </c>
      <c r="S135" s="270">
        <f t="shared" si="18"/>
        <v>3045</v>
      </c>
      <c r="T135" s="410"/>
      <c r="U135" s="411"/>
      <c r="V135" s="411"/>
      <c r="W135" s="411"/>
      <c r="X135" s="412"/>
      <c r="Y135" s="410"/>
      <c r="Z135" s="411"/>
      <c r="AA135" s="411"/>
      <c r="AB135" s="411"/>
      <c r="AC135" s="412"/>
    </row>
    <row r="136" spans="1:29" s="8" customFormat="1" ht="15" customHeight="1">
      <c r="A136" s="149">
        <v>32</v>
      </c>
      <c r="B136" s="301" t="s">
        <v>150</v>
      </c>
      <c r="C136" s="302"/>
      <c r="D136" s="303"/>
      <c r="E136" s="129"/>
      <c r="F136" s="93" t="s">
        <v>77</v>
      </c>
      <c r="G136" s="124">
        <v>5</v>
      </c>
      <c r="H136" s="44">
        <v>3500</v>
      </c>
      <c r="I136" s="118">
        <f t="shared" si="16"/>
        <v>17500</v>
      </c>
      <c r="J136" s="129"/>
      <c r="K136" s="93" t="s">
        <v>77</v>
      </c>
      <c r="L136" s="124">
        <v>5</v>
      </c>
      <c r="M136" s="251">
        <v>1494.9999999999998</v>
      </c>
      <c r="N136" s="118">
        <f t="shared" si="17"/>
        <v>7474.9999999999991</v>
      </c>
      <c r="O136" s="129"/>
      <c r="P136" s="93" t="s">
        <v>77</v>
      </c>
      <c r="Q136" s="98">
        <v>4</v>
      </c>
      <c r="R136" s="258">
        <v>1417.5</v>
      </c>
      <c r="S136" s="270">
        <f t="shared" si="18"/>
        <v>5670</v>
      </c>
      <c r="T136" s="410"/>
      <c r="U136" s="411"/>
      <c r="V136" s="411"/>
      <c r="W136" s="411"/>
      <c r="X136" s="412"/>
      <c r="Y136" s="410"/>
      <c r="Z136" s="411"/>
      <c r="AA136" s="411"/>
      <c r="AB136" s="411"/>
      <c r="AC136" s="412"/>
    </row>
    <row r="137" spans="1:29" s="8" customFormat="1" ht="15" customHeight="1">
      <c r="A137" s="149">
        <v>33</v>
      </c>
      <c r="B137" s="301" t="s">
        <v>148</v>
      </c>
      <c r="C137" s="302"/>
      <c r="D137" s="303"/>
      <c r="E137" s="129"/>
      <c r="F137" s="93" t="s">
        <v>77</v>
      </c>
      <c r="G137" s="124">
        <v>2</v>
      </c>
      <c r="H137" s="44">
        <v>7500</v>
      </c>
      <c r="I137" s="118">
        <f t="shared" si="16"/>
        <v>15000</v>
      </c>
      <c r="J137" s="129"/>
      <c r="K137" s="93" t="s">
        <v>77</v>
      </c>
      <c r="L137" s="124">
        <v>2</v>
      </c>
      <c r="M137" s="251">
        <v>3219.9999999999995</v>
      </c>
      <c r="N137" s="118">
        <f t="shared" si="17"/>
        <v>6439.9999999999991</v>
      </c>
      <c r="O137" s="129"/>
      <c r="P137" s="93" t="s">
        <v>77</v>
      </c>
      <c r="Q137" s="98">
        <v>2</v>
      </c>
      <c r="R137" s="258">
        <v>4725</v>
      </c>
      <c r="S137" s="270">
        <f t="shared" si="18"/>
        <v>9450</v>
      </c>
      <c r="T137" s="410"/>
      <c r="U137" s="411"/>
      <c r="V137" s="411"/>
      <c r="W137" s="411"/>
      <c r="X137" s="412"/>
      <c r="Y137" s="410"/>
      <c r="Z137" s="411"/>
      <c r="AA137" s="411"/>
      <c r="AB137" s="411"/>
      <c r="AC137" s="412"/>
    </row>
    <row r="138" spans="1:29" s="8" customFormat="1" ht="15" customHeight="1">
      <c r="A138" s="149">
        <v>34</v>
      </c>
      <c r="B138" s="301" t="s">
        <v>149</v>
      </c>
      <c r="C138" s="302"/>
      <c r="D138" s="303"/>
      <c r="E138" s="129"/>
      <c r="F138" s="93" t="s">
        <v>12</v>
      </c>
      <c r="G138" s="124">
        <v>1</v>
      </c>
      <c r="H138" s="44">
        <v>10000</v>
      </c>
      <c r="I138" s="118">
        <f t="shared" si="16"/>
        <v>10000</v>
      </c>
      <c r="J138" s="129"/>
      <c r="K138" s="93" t="s">
        <v>12</v>
      </c>
      <c r="L138" s="124">
        <v>1</v>
      </c>
      <c r="M138" s="118">
        <v>10350</v>
      </c>
      <c r="N138" s="118">
        <f t="shared" si="17"/>
        <v>10350</v>
      </c>
      <c r="O138" s="129"/>
      <c r="P138" s="93" t="s">
        <v>12</v>
      </c>
      <c r="Q138" s="98">
        <v>1</v>
      </c>
      <c r="R138" s="258">
        <v>6550</v>
      </c>
      <c r="S138" s="270">
        <f t="shared" si="18"/>
        <v>6550</v>
      </c>
      <c r="T138" s="410"/>
      <c r="U138" s="411"/>
      <c r="V138" s="411"/>
      <c r="W138" s="411"/>
      <c r="X138" s="412"/>
      <c r="Y138" s="410"/>
      <c r="Z138" s="411"/>
      <c r="AA138" s="411"/>
      <c r="AB138" s="411"/>
      <c r="AC138" s="412"/>
    </row>
    <row r="139" spans="1:29" s="8" customFormat="1" ht="15" customHeight="1">
      <c r="A139" s="149">
        <v>35</v>
      </c>
      <c r="B139" s="301" t="s">
        <v>160</v>
      </c>
      <c r="C139" s="302"/>
      <c r="D139" s="303"/>
      <c r="E139" s="129"/>
      <c r="F139" s="93" t="s">
        <v>77</v>
      </c>
      <c r="G139" s="124">
        <v>10</v>
      </c>
      <c r="H139" s="44">
        <v>7500</v>
      </c>
      <c r="I139" s="118">
        <f t="shared" si="16"/>
        <v>75000</v>
      </c>
      <c r="J139" s="129"/>
      <c r="K139" s="93" t="s">
        <v>77</v>
      </c>
      <c r="L139" s="124">
        <v>10</v>
      </c>
      <c r="M139" s="251">
        <v>4600</v>
      </c>
      <c r="N139" s="118">
        <f t="shared" si="17"/>
        <v>46000</v>
      </c>
      <c r="O139" s="129"/>
      <c r="P139" s="93" t="s">
        <v>77</v>
      </c>
      <c r="Q139" s="98">
        <v>5</v>
      </c>
      <c r="R139" s="258">
        <v>5040</v>
      </c>
      <c r="S139" s="270">
        <f t="shared" si="18"/>
        <v>25200</v>
      </c>
      <c r="T139" s="410"/>
      <c r="U139" s="411"/>
      <c r="V139" s="411"/>
      <c r="W139" s="411"/>
      <c r="X139" s="412"/>
      <c r="Y139" s="410"/>
      <c r="Z139" s="411"/>
      <c r="AA139" s="411"/>
      <c r="AB139" s="411"/>
      <c r="AC139" s="412"/>
    </row>
    <row r="140" spans="1:29" s="8" customFormat="1" ht="15" customHeight="1">
      <c r="A140" s="149">
        <v>36</v>
      </c>
      <c r="B140" s="301" t="s">
        <v>147</v>
      </c>
      <c r="C140" s="302"/>
      <c r="D140" s="303"/>
      <c r="E140" s="129"/>
      <c r="F140" s="93" t="s">
        <v>45</v>
      </c>
      <c r="G140" s="124">
        <v>50</v>
      </c>
      <c r="H140" s="44">
        <v>500</v>
      </c>
      <c r="I140" s="118">
        <f t="shared" si="16"/>
        <v>25000</v>
      </c>
      <c r="J140" s="129"/>
      <c r="K140" s="93" t="s">
        <v>45</v>
      </c>
      <c r="L140" s="124">
        <v>50</v>
      </c>
      <c r="M140" s="251">
        <v>517.5</v>
      </c>
      <c r="N140" s="118">
        <f t="shared" si="17"/>
        <v>25875</v>
      </c>
      <c r="O140" s="129"/>
      <c r="P140" s="93" t="s">
        <v>45</v>
      </c>
      <c r="Q140" s="98">
        <v>30</v>
      </c>
      <c r="R140" s="258">
        <v>682.5</v>
      </c>
      <c r="S140" s="270">
        <f t="shared" si="18"/>
        <v>20475</v>
      </c>
      <c r="T140" s="410"/>
      <c r="U140" s="411"/>
      <c r="V140" s="411"/>
      <c r="W140" s="411"/>
      <c r="X140" s="412"/>
      <c r="Y140" s="410"/>
      <c r="Z140" s="411"/>
      <c r="AA140" s="411"/>
      <c r="AB140" s="411"/>
      <c r="AC140" s="412"/>
    </row>
    <row r="141" spans="1:29" s="8" customFormat="1" ht="15" customHeight="1">
      <c r="A141" s="149">
        <v>37</v>
      </c>
      <c r="B141" s="301" t="s">
        <v>175</v>
      </c>
      <c r="C141" s="302"/>
      <c r="D141" s="303"/>
      <c r="E141" s="129"/>
      <c r="F141" s="93" t="s">
        <v>12</v>
      </c>
      <c r="G141" s="94">
        <v>1</v>
      </c>
      <c r="H141" s="44">
        <v>2000</v>
      </c>
      <c r="I141" s="118">
        <f t="shared" si="16"/>
        <v>2000</v>
      </c>
      <c r="J141" s="129"/>
      <c r="K141" s="93" t="s">
        <v>12</v>
      </c>
      <c r="L141" s="94">
        <v>1</v>
      </c>
      <c r="M141" s="118">
        <v>51749.999999999993</v>
      </c>
      <c r="N141" s="118">
        <f t="shared" si="17"/>
        <v>51749.999999999993</v>
      </c>
      <c r="O141" s="129"/>
      <c r="P141" s="93" t="s">
        <v>12</v>
      </c>
      <c r="Q141" s="98">
        <v>1</v>
      </c>
      <c r="R141" s="258">
        <v>45214.847999999998</v>
      </c>
      <c r="S141" s="270">
        <f t="shared" si="18"/>
        <v>45214.847999999998</v>
      </c>
      <c r="T141" s="410"/>
      <c r="U141" s="411"/>
      <c r="V141" s="411"/>
      <c r="W141" s="411"/>
      <c r="X141" s="412"/>
      <c r="Y141" s="410"/>
      <c r="Z141" s="411"/>
      <c r="AA141" s="411"/>
      <c r="AB141" s="411"/>
      <c r="AC141" s="412"/>
    </row>
    <row r="142" spans="1:29" s="8" customFormat="1" ht="15" customHeight="1">
      <c r="A142" s="149">
        <v>38</v>
      </c>
      <c r="B142" s="301" t="s">
        <v>185</v>
      </c>
      <c r="C142" s="302"/>
      <c r="D142" s="303"/>
      <c r="E142" s="129"/>
      <c r="F142" s="93" t="s">
        <v>12</v>
      </c>
      <c r="G142" s="94">
        <v>1</v>
      </c>
      <c r="H142" s="44">
        <v>2000</v>
      </c>
      <c r="I142" s="118">
        <f t="shared" si="16"/>
        <v>2000</v>
      </c>
      <c r="J142" s="129"/>
      <c r="K142" s="93" t="s">
        <v>12</v>
      </c>
      <c r="L142" s="94">
        <v>1</v>
      </c>
      <c r="M142" s="118">
        <v>9200</v>
      </c>
      <c r="N142" s="118">
        <f t="shared" si="17"/>
        <v>9200</v>
      </c>
      <c r="O142" s="129"/>
      <c r="P142" s="93" t="s">
        <v>12</v>
      </c>
      <c r="Q142" s="98">
        <v>1</v>
      </c>
      <c r="R142" s="258">
        <v>18486.72</v>
      </c>
      <c r="S142" s="270">
        <f t="shared" si="18"/>
        <v>18486.72</v>
      </c>
      <c r="T142" s="410"/>
      <c r="U142" s="411"/>
      <c r="V142" s="411"/>
      <c r="W142" s="411"/>
      <c r="X142" s="412"/>
      <c r="Y142" s="410"/>
      <c r="Z142" s="411"/>
      <c r="AA142" s="411"/>
      <c r="AB142" s="411"/>
      <c r="AC142" s="412"/>
    </row>
    <row r="143" spans="1:29" s="8" customFormat="1" ht="15" customHeight="1">
      <c r="A143" s="149">
        <v>39</v>
      </c>
      <c r="B143" s="304" t="s">
        <v>263</v>
      </c>
      <c r="C143" s="305"/>
      <c r="D143" s="306"/>
      <c r="E143" s="129"/>
      <c r="F143" s="93" t="s">
        <v>12</v>
      </c>
      <c r="G143" s="94">
        <v>1</v>
      </c>
      <c r="H143" s="44">
        <v>15000</v>
      </c>
      <c r="I143" s="118">
        <f t="shared" si="16"/>
        <v>15000</v>
      </c>
      <c r="J143" s="129"/>
      <c r="K143" s="93" t="s">
        <v>12</v>
      </c>
      <c r="L143" s="94">
        <v>1</v>
      </c>
      <c r="M143" s="270">
        <v>9775</v>
      </c>
      <c r="N143" s="118">
        <f t="shared" si="17"/>
        <v>9775</v>
      </c>
      <c r="O143" s="129"/>
      <c r="P143" s="93" t="s">
        <v>77</v>
      </c>
      <c r="Q143" s="257">
        <v>1</v>
      </c>
      <c r="R143" s="258">
        <v>22500</v>
      </c>
      <c r="S143" s="270">
        <f t="shared" si="18"/>
        <v>22500</v>
      </c>
      <c r="T143" s="410"/>
      <c r="U143" s="411"/>
      <c r="V143" s="411"/>
      <c r="W143" s="411"/>
      <c r="X143" s="412"/>
      <c r="Y143" s="410"/>
      <c r="Z143" s="411"/>
      <c r="AA143" s="411"/>
      <c r="AB143" s="411"/>
      <c r="AC143" s="412"/>
    </row>
    <row r="144" spans="1:29" s="8" customFormat="1" ht="15" customHeight="1">
      <c r="A144" s="149">
        <v>40</v>
      </c>
      <c r="B144" s="304" t="s">
        <v>264</v>
      </c>
      <c r="C144" s="305"/>
      <c r="D144" s="306"/>
      <c r="E144" s="129"/>
      <c r="F144" s="259" t="s">
        <v>12</v>
      </c>
      <c r="G144" s="257">
        <v>1</v>
      </c>
      <c r="H144" s="44">
        <v>25000</v>
      </c>
      <c r="I144" s="118">
        <f t="shared" si="16"/>
        <v>25000</v>
      </c>
      <c r="J144" s="129"/>
      <c r="K144" s="93"/>
      <c r="L144" s="94"/>
      <c r="M144" s="270"/>
      <c r="N144" s="118"/>
      <c r="O144" s="129"/>
      <c r="P144" s="259" t="s">
        <v>12</v>
      </c>
      <c r="Q144" s="257">
        <v>1</v>
      </c>
      <c r="R144" s="258">
        <v>30000</v>
      </c>
      <c r="S144" s="270">
        <f t="shared" si="18"/>
        <v>30000</v>
      </c>
      <c r="T144" s="410"/>
      <c r="U144" s="411"/>
      <c r="V144" s="411"/>
      <c r="W144" s="411"/>
      <c r="X144" s="412"/>
      <c r="Y144" s="410"/>
      <c r="Z144" s="411"/>
      <c r="AA144" s="411"/>
      <c r="AB144" s="411"/>
      <c r="AC144" s="412"/>
    </row>
    <row r="145" spans="1:29" s="8" customFormat="1" ht="15" customHeight="1">
      <c r="A145" s="149">
        <v>41</v>
      </c>
      <c r="B145" s="304" t="s">
        <v>265</v>
      </c>
      <c r="C145" s="305"/>
      <c r="D145" s="306"/>
      <c r="E145" s="129"/>
      <c r="F145" s="259" t="s">
        <v>12</v>
      </c>
      <c r="G145" s="257">
        <v>1</v>
      </c>
      <c r="H145" s="44">
        <v>20000</v>
      </c>
      <c r="I145" s="118">
        <f t="shared" si="16"/>
        <v>20000</v>
      </c>
      <c r="J145" s="129"/>
      <c r="K145" s="93"/>
      <c r="L145" s="94"/>
      <c r="M145" s="270"/>
      <c r="N145" s="118"/>
      <c r="O145" s="129"/>
      <c r="P145" s="259" t="s">
        <v>12</v>
      </c>
      <c r="Q145" s="257">
        <v>1</v>
      </c>
      <c r="R145" s="258">
        <v>30000</v>
      </c>
      <c r="S145" s="270">
        <f t="shared" si="18"/>
        <v>30000</v>
      </c>
      <c r="T145" s="410"/>
      <c r="U145" s="411"/>
      <c r="V145" s="411"/>
      <c r="W145" s="411"/>
      <c r="X145" s="412"/>
      <c r="Y145" s="410"/>
      <c r="Z145" s="411"/>
      <c r="AA145" s="411"/>
      <c r="AB145" s="411"/>
      <c r="AC145" s="412"/>
    </row>
    <row r="146" spans="1:29" s="8" customFormat="1" ht="15" customHeight="1">
      <c r="A146" s="149">
        <v>42</v>
      </c>
      <c r="B146" s="304" t="s">
        <v>266</v>
      </c>
      <c r="C146" s="305"/>
      <c r="D146" s="306"/>
      <c r="E146" s="129"/>
      <c r="F146" s="259" t="s">
        <v>114</v>
      </c>
      <c r="G146" s="257">
        <v>2</v>
      </c>
      <c r="H146" s="44">
        <v>7500</v>
      </c>
      <c r="I146" s="118">
        <f t="shared" si="16"/>
        <v>15000</v>
      </c>
      <c r="J146" s="129"/>
      <c r="K146" s="93"/>
      <c r="L146" s="94"/>
      <c r="M146" s="270"/>
      <c r="N146" s="118"/>
      <c r="O146" s="129"/>
      <c r="P146" s="259" t="s">
        <v>114</v>
      </c>
      <c r="Q146" s="257">
        <v>2</v>
      </c>
      <c r="R146" s="258">
        <v>8500</v>
      </c>
      <c r="S146" s="270">
        <f t="shared" si="18"/>
        <v>17000</v>
      </c>
      <c r="T146" s="410"/>
      <c r="U146" s="411"/>
      <c r="V146" s="411"/>
      <c r="W146" s="411"/>
      <c r="X146" s="412"/>
      <c r="Y146" s="410"/>
      <c r="Z146" s="411"/>
      <c r="AA146" s="411"/>
      <c r="AB146" s="411"/>
      <c r="AC146" s="412"/>
    </row>
    <row r="147" spans="1:29" s="8" customFormat="1" ht="15" customHeight="1">
      <c r="A147" s="149">
        <v>43</v>
      </c>
      <c r="B147" s="304" t="s">
        <v>268</v>
      </c>
      <c r="C147" s="305"/>
      <c r="D147" s="306"/>
      <c r="E147" s="129"/>
      <c r="F147" s="93" t="s">
        <v>12</v>
      </c>
      <c r="G147" s="94">
        <v>1</v>
      </c>
      <c r="H147" s="44">
        <v>10000</v>
      </c>
      <c r="I147" s="118">
        <f t="shared" si="16"/>
        <v>10000</v>
      </c>
      <c r="J147" s="129"/>
      <c r="K147" s="93" t="s">
        <v>12</v>
      </c>
      <c r="L147" s="94">
        <v>1</v>
      </c>
      <c r="M147" s="270">
        <v>20700</v>
      </c>
      <c r="N147" s="118">
        <f>M147*L147</f>
        <v>20700</v>
      </c>
      <c r="O147" s="129"/>
      <c r="P147" s="259"/>
      <c r="Q147" s="257"/>
      <c r="R147" s="258"/>
      <c r="S147" s="270"/>
      <c r="T147" s="410"/>
      <c r="U147" s="411"/>
      <c r="V147" s="411"/>
      <c r="W147" s="411"/>
      <c r="X147" s="412"/>
      <c r="Y147" s="410"/>
      <c r="Z147" s="411"/>
      <c r="AA147" s="411"/>
      <c r="AB147" s="411"/>
      <c r="AC147" s="412"/>
    </row>
    <row r="148" spans="1:29" s="8" customFormat="1" ht="15" customHeight="1">
      <c r="A148" s="150"/>
      <c r="B148" s="399" t="s">
        <v>50</v>
      </c>
      <c r="C148" s="400"/>
      <c r="D148" s="401"/>
      <c r="E148" s="129"/>
      <c r="F148" s="93"/>
      <c r="G148" s="94"/>
      <c r="H148" s="123"/>
      <c r="I148" s="119">
        <f>SUM(I119:I147)</f>
        <v>1056375</v>
      </c>
      <c r="J148" s="129"/>
      <c r="K148" s="93"/>
      <c r="L148" s="94"/>
      <c r="M148" s="123"/>
      <c r="N148" s="119">
        <f>SUM(N119:N147)</f>
        <v>1198760</v>
      </c>
      <c r="O148" s="129"/>
      <c r="P148" s="93"/>
      <c r="Q148" s="94"/>
      <c r="R148" s="123"/>
      <c r="S148" s="271">
        <f>SUM(S119:S146)</f>
        <v>1323996.568</v>
      </c>
      <c r="T148" s="410"/>
      <c r="U148" s="411"/>
      <c r="V148" s="411"/>
      <c r="W148" s="411"/>
      <c r="X148" s="412"/>
      <c r="Y148" s="410"/>
      <c r="Z148" s="411"/>
      <c r="AA148" s="411"/>
      <c r="AB148" s="411"/>
      <c r="AC148" s="412"/>
    </row>
    <row r="149" spans="1:29" s="8" customFormat="1" ht="15" customHeight="1">
      <c r="A149" s="152" t="s">
        <v>68</v>
      </c>
      <c r="B149" s="374" t="s">
        <v>102</v>
      </c>
      <c r="C149" s="294"/>
      <c r="D149" s="295"/>
      <c r="E149" s="130"/>
      <c r="F149" s="95"/>
      <c r="G149" s="96"/>
      <c r="H149" s="112"/>
      <c r="I149" s="109"/>
      <c r="J149" s="130"/>
      <c r="K149" s="95"/>
      <c r="L149" s="96"/>
      <c r="M149" s="112"/>
      <c r="N149" s="109"/>
      <c r="O149" s="130"/>
      <c r="P149" s="95"/>
      <c r="Q149" s="96"/>
      <c r="R149" s="112"/>
      <c r="S149" s="262"/>
      <c r="T149" s="410"/>
      <c r="U149" s="411"/>
      <c r="V149" s="411"/>
      <c r="W149" s="411"/>
      <c r="X149" s="412"/>
      <c r="Y149" s="410"/>
      <c r="Z149" s="411"/>
      <c r="AA149" s="411"/>
      <c r="AB149" s="411"/>
      <c r="AC149" s="412"/>
    </row>
    <row r="150" spans="1:29" s="8" customFormat="1" ht="15" customHeight="1">
      <c r="A150" s="149">
        <v>1</v>
      </c>
      <c r="B150" s="307" t="s">
        <v>51</v>
      </c>
      <c r="C150" s="294"/>
      <c r="D150" s="295"/>
      <c r="E150" s="131"/>
      <c r="F150" s="97" t="s">
        <v>45</v>
      </c>
      <c r="G150" s="188">
        <v>20</v>
      </c>
      <c r="H150" s="113">
        <v>280</v>
      </c>
      <c r="I150" s="109">
        <f t="shared" ref="I150:I166" si="19">G150*H150</f>
        <v>5600</v>
      </c>
      <c r="J150" s="131"/>
      <c r="K150" s="97" t="s">
        <v>45</v>
      </c>
      <c r="L150" s="188">
        <v>20</v>
      </c>
      <c r="M150" s="113">
        <v>143.75</v>
      </c>
      <c r="N150" s="109">
        <f t="shared" ref="N150:N166" si="20">L150*M150</f>
        <v>2875</v>
      </c>
      <c r="O150" s="131"/>
      <c r="P150" s="97" t="s">
        <v>45</v>
      </c>
      <c r="Q150" s="188">
        <v>50</v>
      </c>
      <c r="R150" s="260">
        <v>164</v>
      </c>
      <c r="S150" s="262">
        <f t="shared" ref="S150:S166" si="21">Q150*R150</f>
        <v>8200</v>
      </c>
      <c r="T150" s="410"/>
      <c r="U150" s="411"/>
      <c r="V150" s="411"/>
      <c r="W150" s="411"/>
      <c r="X150" s="412"/>
      <c r="Y150" s="410"/>
      <c r="Z150" s="411"/>
      <c r="AA150" s="411"/>
      <c r="AB150" s="411"/>
      <c r="AC150" s="412"/>
    </row>
    <row r="151" spans="1:29" s="8" customFormat="1" ht="15" customHeight="1">
      <c r="A151" s="149">
        <v>2</v>
      </c>
      <c r="B151" s="307" t="s">
        <v>52</v>
      </c>
      <c r="C151" s="294"/>
      <c r="D151" s="295"/>
      <c r="E151" s="131"/>
      <c r="F151" s="97" t="s">
        <v>45</v>
      </c>
      <c r="G151" s="188">
        <v>500</v>
      </c>
      <c r="H151" s="113">
        <v>150</v>
      </c>
      <c r="I151" s="109">
        <f t="shared" si="19"/>
        <v>75000</v>
      </c>
      <c r="J151" s="131"/>
      <c r="K151" s="97" t="s">
        <v>45</v>
      </c>
      <c r="L151" s="188">
        <v>500</v>
      </c>
      <c r="M151">
        <v>28.75</v>
      </c>
      <c r="N151" s="109">
        <f t="shared" si="20"/>
        <v>14375</v>
      </c>
      <c r="O151" s="131"/>
      <c r="P151" s="97" t="s">
        <v>45</v>
      </c>
      <c r="Q151" s="188">
        <v>200</v>
      </c>
      <c r="R151" s="260">
        <v>111</v>
      </c>
      <c r="S151" s="262">
        <f t="shared" si="21"/>
        <v>22200</v>
      </c>
      <c r="T151" s="410"/>
      <c r="U151" s="411"/>
      <c r="V151" s="411"/>
      <c r="W151" s="411"/>
      <c r="X151" s="412"/>
      <c r="Y151" s="410"/>
      <c r="Z151" s="411"/>
      <c r="AA151" s="411"/>
      <c r="AB151" s="411"/>
      <c r="AC151" s="412"/>
    </row>
    <row r="152" spans="1:29" s="8" customFormat="1" ht="15" customHeight="1">
      <c r="A152" s="149">
        <v>3</v>
      </c>
      <c r="B152" s="307" t="s">
        <v>53</v>
      </c>
      <c r="C152" s="294"/>
      <c r="D152" s="295"/>
      <c r="E152" s="131"/>
      <c r="F152" s="97" t="s">
        <v>45</v>
      </c>
      <c r="G152" s="188">
        <v>25</v>
      </c>
      <c r="H152" s="113">
        <v>150</v>
      </c>
      <c r="I152" s="109">
        <f t="shared" si="19"/>
        <v>3750</v>
      </c>
      <c r="J152" s="131"/>
      <c r="K152" s="97" t="s">
        <v>45</v>
      </c>
      <c r="L152" s="188">
        <v>25</v>
      </c>
      <c r="M152" s="113">
        <v>46</v>
      </c>
      <c r="N152" s="109">
        <f t="shared" si="20"/>
        <v>1150</v>
      </c>
      <c r="O152" s="131"/>
      <c r="P152" s="97" t="s">
        <v>45</v>
      </c>
      <c r="Q152" s="188">
        <v>50</v>
      </c>
      <c r="R152" s="260">
        <v>117</v>
      </c>
      <c r="S152" s="262">
        <f t="shared" si="21"/>
        <v>5850</v>
      </c>
      <c r="T152" s="410"/>
      <c r="U152" s="411"/>
      <c r="V152" s="411"/>
      <c r="W152" s="411"/>
      <c r="X152" s="412"/>
      <c r="Y152" s="410"/>
      <c r="Z152" s="411"/>
      <c r="AA152" s="411"/>
      <c r="AB152" s="411"/>
      <c r="AC152" s="412"/>
    </row>
    <row r="153" spans="1:29" s="8" customFormat="1" ht="15" customHeight="1">
      <c r="A153" s="149">
        <v>4</v>
      </c>
      <c r="B153" s="307" t="s">
        <v>80</v>
      </c>
      <c r="C153" s="294"/>
      <c r="D153" s="295"/>
      <c r="E153" s="131"/>
      <c r="F153" s="97" t="s">
        <v>45</v>
      </c>
      <c r="G153" s="188">
        <v>20</v>
      </c>
      <c r="H153" s="113">
        <v>180</v>
      </c>
      <c r="I153" s="109">
        <f t="shared" si="19"/>
        <v>3600</v>
      </c>
      <c r="J153" s="131"/>
      <c r="K153" s="97" t="s">
        <v>45</v>
      </c>
      <c r="L153" s="188">
        <v>20</v>
      </c>
      <c r="M153" s="113">
        <v>114.99999999999999</v>
      </c>
      <c r="N153" s="109">
        <f t="shared" si="20"/>
        <v>2299.9999999999995</v>
      </c>
      <c r="O153" s="131"/>
      <c r="P153" s="97" t="s">
        <v>45</v>
      </c>
      <c r="Q153" s="188">
        <v>10</v>
      </c>
      <c r="R153" s="260">
        <v>122</v>
      </c>
      <c r="S153" s="262">
        <f t="shared" si="21"/>
        <v>1220</v>
      </c>
      <c r="T153" s="410"/>
      <c r="U153" s="411"/>
      <c r="V153" s="411"/>
      <c r="W153" s="411"/>
      <c r="X153" s="412"/>
      <c r="Y153" s="410"/>
      <c r="Z153" s="411"/>
      <c r="AA153" s="411"/>
      <c r="AB153" s="411"/>
      <c r="AC153" s="412"/>
    </row>
    <row r="154" spans="1:29" s="8" customFormat="1" ht="15" customHeight="1">
      <c r="A154" s="149">
        <v>5</v>
      </c>
      <c r="B154" s="307" t="s">
        <v>251</v>
      </c>
      <c r="C154" s="294"/>
      <c r="D154" s="295"/>
      <c r="E154" s="131"/>
      <c r="F154" s="99" t="s">
        <v>44</v>
      </c>
      <c r="G154" s="188">
        <v>30</v>
      </c>
      <c r="H154" s="108">
        <v>2687.5</v>
      </c>
      <c r="I154" s="109">
        <f t="shared" si="19"/>
        <v>80625</v>
      </c>
      <c r="J154" s="131"/>
      <c r="K154" s="99" t="s">
        <v>44</v>
      </c>
      <c r="L154" s="188">
        <v>30</v>
      </c>
      <c r="M154" s="277">
        <v>2070</v>
      </c>
      <c r="N154" s="109">
        <f t="shared" si="20"/>
        <v>62100</v>
      </c>
      <c r="O154" s="131"/>
      <c r="P154" s="99" t="s">
        <v>44</v>
      </c>
      <c r="Q154" s="188">
        <v>20</v>
      </c>
      <c r="R154" s="256">
        <v>890</v>
      </c>
      <c r="S154" s="262">
        <f t="shared" si="21"/>
        <v>17800</v>
      </c>
      <c r="T154" s="410"/>
      <c r="U154" s="411"/>
      <c r="V154" s="411"/>
      <c r="W154" s="411"/>
      <c r="X154" s="412"/>
      <c r="Y154" s="410"/>
      <c r="Z154" s="411"/>
      <c r="AA154" s="411"/>
      <c r="AB154" s="411"/>
      <c r="AC154" s="412"/>
    </row>
    <row r="155" spans="1:29" s="8" customFormat="1" ht="15" customHeight="1">
      <c r="A155" s="149"/>
      <c r="B155" s="307" t="s">
        <v>252</v>
      </c>
      <c r="C155" s="294"/>
      <c r="D155" s="295"/>
      <c r="E155" s="131"/>
      <c r="F155" s="99" t="s">
        <v>44</v>
      </c>
      <c r="G155" s="188">
        <v>0</v>
      </c>
      <c r="H155" s="113">
        <v>0</v>
      </c>
      <c r="I155" s="109">
        <f t="shared" si="19"/>
        <v>0</v>
      </c>
      <c r="J155" s="131"/>
      <c r="K155" s="99" t="s">
        <v>44</v>
      </c>
      <c r="L155" s="188">
        <v>0</v>
      </c>
      <c r="M155" s="113">
        <v>0</v>
      </c>
      <c r="N155" s="109">
        <f t="shared" si="20"/>
        <v>0</v>
      </c>
      <c r="O155" s="131"/>
      <c r="P155" s="99" t="s">
        <v>44</v>
      </c>
      <c r="Q155" s="188">
        <v>0</v>
      </c>
      <c r="R155" s="260">
        <v>0</v>
      </c>
      <c r="S155" s="262">
        <f t="shared" si="21"/>
        <v>0</v>
      </c>
      <c r="T155" s="410"/>
      <c r="U155" s="411"/>
      <c r="V155" s="411"/>
      <c r="W155" s="411"/>
      <c r="X155" s="412"/>
      <c r="Y155" s="410"/>
      <c r="Z155" s="411"/>
      <c r="AA155" s="411"/>
      <c r="AB155" s="411"/>
      <c r="AC155" s="412"/>
    </row>
    <row r="156" spans="1:29" s="8" customFormat="1" ht="15" customHeight="1">
      <c r="A156" s="149"/>
      <c r="B156" s="307" t="s">
        <v>253</v>
      </c>
      <c r="C156" s="294"/>
      <c r="D156" s="295"/>
      <c r="E156" s="131"/>
      <c r="F156" s="99" t="s">
        <v>44</v>
      </c>
      <c r="G156" s="188">
        <v>0</v>
      </c>
      <c r="H156" s="113">
        <v>0</v>
      </c>
      <c r="I156" s="109">
        <f t="shared" si="19"/>
        <v>0</v>
      </c>
      <c r="J156" s="131"/>
      <c r="K156" s="99" t="s">
        <v>44</v>
      </c>
      <c r="L156" s="188">
        <v>0</v>
      </c>
      <c r="M156" s="113">
        <v>0</v>
      </c>
      <c r="N156" s="109">
        <f t="shared" si="20"/>
        <v>0</v>
      </c>
      <c r="O156" s="131"/>
      <c r="P156" s="99" t="s">
        <v>44</v>
      </c>
      <c r="Q156" s="188">
        <v>0</v>
      </c>
      <c r="R156" s="260">
        <v>0</v>
      </c>
      <c r="S156" s="262">
        <f t="shared" si="21"/>
        <v>0</v>
      </c>
      <c r="T156" s="410"/>
      <c r="U156" s="411"/>
      <c r="V156" s="411"/>
      <c r="W156" s="411"/>
      <c r="X156" s="412"/>
      <c r="Y156" s="410"/>
      <c r="Z156" s="411"/>
      <c r="AA156" s="411"/>
      <c r="AB156" s="411"/>
      <c r="AC156" s="412"/>
    </row>
    <row r="157" spans="1:29" s="8" customFormat="1" ht="15" customHeight="1">
      <c r="A157" s="149">
        <v>6</v>
      </c>
      <c r="B157" s="307" t="s">
        <v>93</v>
      </c>
      <c r="C157" s="294"/>
      <c r="D157" s="295"/>
      <c r="E157" s="131"/>
      <c r="F157" s="97" t="s">
        <v>94</v>
      </c>
      <c r="G157" s="188">
        <v>6</v>
      </c>
      <c r="H157" s="113">
        <v>3900</v>
      </c>
      <c r="I157" s="109">
        <f t="shared" si="19"/>
        <v>23400</v>
      </c>
      <c r="J157" s="131"/>
      <c r="K157" s="97" t="s">
        <v>94</v>
      </c>
      <c r="L157" s="188">
        <v>6</v>
      </c>
      <c r="M157" s="113">
        <v>747.49999999999989</v>
      </c>
      <c r="N157" s="109">
        <f t="shared" si="20"/>
        <v>4484.9999999999991</v>
      </c>
      <c r="O157" s="131"/>
      <c r="P157" s="97" t="s">
        <v>94</v>
      </c>
      <c r="Q157" s="188">
        <v>3</v>
      </c>
      <c r="R157" s="260">
        <v>2150</v>
      </c>
      <c r="S157" s="262">
        <f t="shared" si="21"/>
        <v>6450</v>
      </c>
      <c r="T157" s="410"/>
      <c r="U157" s="411"/>
      <c r="V157" s="411"/>
      <c r="W157" s="411"/>
      <c r="X157" s="412"/>
      <c r="Y157" s="410"/>
      <c r="Z157" s="411"/>
      <c r="AA157" s="411"/>
      <c r="AB157" s="411"/>
      <c r="AC157" s="412"/>
    </row>
    <row r="158" spans="1:29" s="8" customFormat="1" ht="15" customHeight="1">
      <c r="A158" s="149">
        <v>7</v>
      </c>
      <c r="B158" s="307" t="s">
        <v>90</v>
      </c>
      <c r="C158" s="308"/>
      <c r="D158" s="309"/>
      <c r="E158" s="131"/>
      <c r="F158" s="97" t="s">
        <v>54</v>
      </c>
      <c r="G158" s="188">
        <v>50</v>
      </c>
      <c r="H158" s="113">
        <v>4625</v>
      </c>
      <c r="I158" s="109">
        <f t="shared" si="19"/>
        <v>231250</v>
      </c>
      <c r="J158" s="131"/>
      <c r="K158" s="97" t="s">
        <v>54</v>
      </c>
      <c r="L158" s="188">
        <v>50</v>
      </c>
      <c r="M158" s="113">
        <v>4255</v>
      </c>
      <c r="N158" s="109">
        <f t="shared" si="20"/>
        <v>212750</v>
      </c>
      <c r="O158" s="131"/>
      <c r="P158" s="97" t="s">
        <v>54</v>
      </c>
      <c r="Q158" s="188">
        <v>50</v>
      </c>
      <c r="R158" s="260">
        <v>3300</v>
      </c>
      <c r="S158" s="262">
        <f t="shared" si="21"/>
        <v>165000</v>
      </c>
      <c r="T158" s="410"/>
      <c r="U158" s="411"/>
      <c r="V158" s="411"/>
      <c r="W158" s="411"/>
      <c r="X158" s="412"/>
      <c r="Y158" s="410"/>
      <c r="Z158" s="411"/>
      <c r="AA158" s="411"/>
      <c r="AB158" s="411"/>
      <c r="AC158" s="412"/>
    </row>
    <row r="159" spans="1:29" s="8" customFormat="1" ht="15" customHeight="1">
      <c r="A159" s="149"/>
      <c r="B159" s="307" t="s">
        <v>254</v>
      </c>
      <c r="C159" s="308"/>
      <c r="D159" s="309"/>
      <c r="E159" s="131"/>
      <c r="F159" s="97" t="s">
        <v>45</v>
      </c>
      <c r="G159" s="188">
        <v>0</v>
      </c>
      <c r="H159" s="113">
        <v>0</v>
      </c>
      <c r="I159" s="109">
        <f t="shared" si="19"/>
        <v>0</v>
      </c>
      <c r="J159" s="131"/>
      <c r="K159" s="97" t="s">
        <v>45</v>
      </c>
      <c r="L159" s="188">
        <v>0</v>
      </c>
      <c r="M159" s="113">
        <v>0</v>
      </c>
      <c r="N159" s="109">
        <f t="shared" si="20"/>
        <v>0</v>
      </c>
      <c r="O159" s="131"/>
      <c r="P159" s="97" t="s">
        <v>45</v>
      </c>
      <c r="Q159" s="188">
        <v>0</v>
      </c>
      <c r="R159" s="260">
        <v>0</v>
      </c>
      <c r="S159" s="262">
        <f t="shared" si="21"/>
        <v>0</v>
      </c>
      <c r="T159" s="410"/>
      <c r="U159" s="411"/>
      <c r="V159" s="411"/>
      <c r="W159" s="411"/>
      <c r="X159" s="412"/>
      <c r="Y159" s="410"/>
      <c r="Z159" s="411"/>
      <c r="AA159" s="411"/>
      <c r="AB159" s="411"/>
      <c r="AC159" s="412"/>
    </row>
    <row r="160" spans="1:29" s="8" customFormat="1" ht="15" customHeight="1">
      <c r="A160" s="149">
        <v>8</v>
      </c>
      <c r="B160" s="307" t="s">
        <v>105</v>
      </c>
      <c r="C160" s="308"/>
      <c r="D160" s="308"/>
      <c r="E160" s="131"/>
      <c r="F160" s="97" t="s">
        <v>45</v>
      </c>
      <c r="G160" s="188">
        <v>40</v>
      </c>
      <c r="H160" s="113">
        <v>16</v>
      </c>
      <c r="I160" s="109">
        <f t="shared" si="19"/>
        <v>640</v>
      </c>
      <c r="J160" s="131"/>
      <c r="K160" s="97" t="s">
        <v>45</v>
      </c>
      <c r="L160" s="188">
        <v>40</v>
      </c>
      <c r="M160" s="113">
        <v>11.5</v>
      </c>
      <c r="N160" s="109">
        <f t="shared" si="20"/>
        <v>460</v>
      </c>
      <c r="O160" s="131"/>
      <c r="P160" s="97" t="s">
        <v>45</v>
      </c>
      <c r="Q160" s="188">
        <v>400</v>
      </c>
      <c r="R160" s="260">
        <v>13</v>
      </c>
      <c r="S160" s="262">
        <f t="shared" si="21"/>
        <v>5200</v>
      </c>
      <c r="T160" s="410"/>
      <c r="U160" s="411"/>
      <c r="V160" s="411"/>
      <c r="W160" s="411"/>
      <c r="X160" s="412"/>
      <c r="Y160" s="410"/>
      <c r="Z160" s="411"/>
      <c r="AA160" s="411"/>
      <c r="AB160" s="411"/>
      <c r="AC160" s="412"/>
    </row>
    <row r="161" spans="1:29" s="8" customFormat="1" ht="15" customHeight="1">
      <c r="A161" s="149">
        <v>9</v>
      </c>
      <c r="B161" s="307" t="s">
        <v>106</v>
      </c>
      <c r="C161" s="308"/>
      <c r="D161" s="308"/>
      <c r="E161" s="131"/>
      <c r="F161" s="97" t="s">
        <v>45</v>
      </c>
      <c r="G161" s="188">
        <v>40</v>
      </c>
      <c r="H161" s="113">
        <v>35</v>
      </c>
      <c r="I161" s="109">
        <f t="shared" si="19"/>
        <v>1400</v>
      </c>
      <c r="J161" s="131"/>
      <c r="K161" s="97" t="s">
        <v>45</v>
      </c>
      <c r="L161" s="188">
        <v>40</v>
      </c>
      <c r="M161" s="113">
        <v>11.5</v>
      </c>
      <c r="N161" s="109">
        <f t="shared" si="20"/>
        <v>460</v>
      </c>
      <c r="O161" s="131"/>
      <c r="P161" s="97" t="s">
        <v>45</v>
      </c>
      <c r="Q161" s="188">
        <v>400</v>
      </c>
      <c r="R161" s="260">
        <v>13</v>
      </c>
      <c r="S161" s="262">
        <f t="shared" si="21"/>
        <v>5200</v>
      </c>
      <c r="T161" s="410"/>
      <c r="U161" s="411"/>
      <c r="V161" s="411"/>
      <c r="W161" s="411"/>
      <c r="X161" s="412"/>
      <c r="Y161" s="410"/>
      <c r="Z161" s="411"/>
      <c r="AA161" s="411"/>
      <c r="AB161" s="411"/>
      <c r="AC161" s="412"/>
    </row>
    <row r="162" spans="1:29" s="8" customFormat="1" ht="15" customHeight="1">
      <c r="A162" s="149"/>
      <c r="B162" s="307" t="s">
        <v>255</v>
      </c>
      <c r="C162" s="308"/>
      <c r="D162" s="308"/>
      <c r="E162" s="131"/>
      <c r="F162" s="97" t="s">
        <v>45</v>
      </c>
      <c r="G162" s="188">
        <v>0</v>
      </c>
      <c r="H162" s="113">
        <v>0</v>
      </c>
      <c r="I162" s="109">
        <f t="shared" si="19"/>
        <v>0</v>
      </c>
      <c r="J162" s="131"/>
      <c r="K162" s="97" t="s">
        <v>45</v>
      </c>
      <c r="L162" s="188">
        <v>0</v>
      </c>
      <c r="M162" s="113">
        <v>0</v>
      </c>
      <c r="N162" s="109">
        <f t="shared" si="20"/>
        <v>0</v>
      </c>
      <c r="O162" s="131"/>
      <c r="P162" s="97" t="s">
        <v>45</v>
      </c>
      <c r="Q162" s="188">
        <v>0</v>
      </c>
      <c r="R162" s="260">
        <v>0</v>
      </c>
      <c r="S162" s="262">
        <f t="shared" si="21"/>
        <v>0</v>
      </c>
      <c r="T162" s="410"/>
      <c r="U162" s="411"/>
      <c r="V162" s="411"/>
      <c r="W162" s="411"/>
      <c r="X162" s="412"/>
      <c r="Y162" s="410"/>
      <c r="Z162" s="411"/>
      <c r="AA162" s="411"/>
      <c r="AB162" s="411"/>
      <c r="AC162" s="412"/>
    </row>
    <row r="163" spans="1:29" s="8" customFormat="1" ht="15" customHeight="1">
      <c r="A163" s="149">
        <v>10</v>
      </c>
      <c r="B163" s="307" t="s">
        <v>107</v>
      </c>
      <c r="C163" s="308"/>
      <c r="D163" s="308"/>
      <c r="E163" s="131"/>
      <c r="F163" s="97" t="s">
        <v>45</v>
      </c>
      <c r="G163" s="188">
        <v>12</v>
      </c>
      <c r="H163" s="113">
        <v>455</v>
      </c>
      <c r="I163" s="109">
        <f t="shared" si="19"/>
        <v>5460</v>
      </c>
      <c r="J163" s="131"/>
      <c r="K163" s="97" t="s">
        <v>45</v>
      </c>
      <c r="L163" s="188">
        <v>12</v>
      </c>
      <c r="M163" s="113">
        <v>172.5</v>
      </c>
      <c r="N163" s="109">
        <f t="shared" si="20"/>
        <v>2070</v>
      </c>
      <c r="O163" s="131"/>
      <c r="P163" s="97" t="s">
        <v>45</v>
      </c>
      <c r="Q163" s="188">
        <v>10</v>
      </c>
      <c r="R163" s="260">
        <v>1350</v>
      </c>
      <c r="S163" s="262">
        <f t="shared" si="21"/>
        <v>13500</v>
      </c>
      <c r="T163" s="410"/>
      <c r="U163" s="411"/>
      <c r="V163" s="411"/>
      <c r="W163" s="411"/>
      <c r="X163" s="412"/>
      <c r="Y163" s="410"/>
      <c r="Z163" s="411"/>
      <c r="AA163" s="411"/>
      <c r="AB163" s="411"/>
      <c r="AC163" s="412"/>
    </row>
    <row r="164" spans="1:29" s="8" customFormat="1" ht="15" customHeight="1">
      <c r="A164" s="149">
        <v>11</v>
      </c>
      <c r="B164" s="307" t="s">
        <v>108</v>
      </c>
      <c r="C164" s="294"/>
      <c r="D164" s="294"/>
      <c r="E164" s="131"/>
      <c r="F164" s="97" t="s">
        <v>12</v>
      </c>
      <c r="G164" s="188">
        <v>1</v>
      </c>
      <c r="H164" s="113">
        <v>5625</v>
      </c>
      <c r="I164" s="109">
        <f t="shared" si="19"/>
        <v>5625</v>
      </c>
      <c r="J164" s="131"/>
      <c r="K164" s="97" t="s">
        <v>12</v>
      </c>
      <c r="L164" s="188">
        <v>1</v>
      </c>
      <c r="M164" s="109">
        <v>3449.9999999999995</v>
      </c>
      <c r="N164" s="109">
        <f t="shared" si="20"/>
        <v>3449.9999999999995</v>
      </c>
      <c r="O164" s="131"/>
      <c r="P164" s="97" t="s">
        <v>12</v>
      </c>
      <c r="Q164" s="188">
        <v>1</v>
      </c>
      <c r="R164" s="260">
        <v>5000</v>
      </c>
      <c r="S164" s="262">
        <f t="shared" si="21"/>
        <v>5000</v>
      </c>
      <c r="T164" s="410"/>
      <c r="U164" s="411"/>
      <c r="V164" s="411"/>
      <c r="W164" s="411"/>
      <c r="X164" s="412"/>
      <c r="Y164" s="410"/>
      <c r="Z164" s="411"/>
      <c r="AA164" s="411"/>
      <c r="AB164" s="411"/>
      <c r="AC164" s="412"/>
    </row>
    <row r="165" spans="1:29" s="8" customFormat="1" ht="15" customHeight="1">
      <c r="A165" s="149">
        <v>12</v>
      </c>
      <c r="B165" s="307" t="s">
        <v>161</v>
      </c>
      <c r="C165" s="294"/>
      <c r="D165" s="294"/>
      <c r="E165" s="131"/>
      <c r="F165" s="97" t="s">
        <v>162</v>
      </c>
      <c r="G165" s="188">
        <v>10</v>
      </c>
      <c r="H165" s="113">
        <v>250</v>
      </c>
      <c r="I165" s="109">
        <f t="shared" si="19"/>
        <v>2500</v>
      </c>
      <c r="J165" s="131"/>
      <c r="K165" s="97" t="s">
        <v>162</v>
      </c>
      <c r="L165" s="188">
        <v>10</v>
      </c>
      <c r="M165" s="113">
        <v>287.5</v>
      </c>
      <c r="N165" s="109">
        <f t="shared" si="20"/>
        <v>2875</v>
      </c>
      <c r="O165" s="131"/>
      <c r="P165" s="97" t="s">
        <v>162</v>
      </c>
      <c r="Q165" s="188">
        <v>2</v>
      </c>
      <c r="R165" s="260">
        <v>1500</v>
      </c>
      <c r="S165" s="262">
        <f t="shared" si="21"/>
        <v>3000</v>
      </c>
      <c r="T165" s="410"/>
      <c r="U165" s="411"/>
      <c r="V165" s="411"/>
      <c r="W165" s="411"/>
      <c r="X165" s="412"/>
      <c r="Y165" s="410"/>
      <c r="Z165" s="411"/>
      <c r="AA165" s="411"/>
      <c r="AB165" s="411"/>
      <c r="AC165" s="412"/>
    </row>
    <row r="166" spans="1:29" s="8" customFormat="1" ht="15" customHeight="1">
      <c r="A166" s="149">
        <v>13</v>
      </c>
      <c r="B166" s="293" t="s">
        <v>64</v>
      </c>
      <c r="C166" s="294"/>
      <c r="D166" s="295"/>
      <c r="E166" s="131"/>
      <c r="F166" s="97" t="s">
        <v>12</v>
      </c>
      <c r="G166" s="188">
        <v>1</v>
      </c>
      <c r="H166" s="113">
        <v>31250</v>
      </c>
      <c r="I166" s="109">
        <f t="shared" si="19"/>
        <v>31250</v>
      </c>
      <c r="J166" s="131"/>
      <c r="K166" s="97" t="s">
        <v>12</v>
      </c>
      <c r="L166" s="188">
        <v>1</v>
      </c>
      <c r="M166" s="109">
        <v>11500</v>
      </c>
      <c r="N166" s="109">
        <f t="shared" si="20"/>
        <v>11500</v>
      </c>
      <c r="O166" s="131"/>
      <c r="P166" s="97" t="s">
        <v>12</v>
      </c>
      <c r="Q166" s="188">
        <v>1</v>
      </c>
      <c r="R166" s="260">
        <v>20000</v>
      </c>
      <c r="S166" s="262">
        <f t="shared" si="21"/>
        <v>20000</v>
      </c>
      <c r="T166" s="410"/>
      <c r="U166" s="411"/>
      <c r="V166" s="411"/>
      <c r="W166" s="411"/>
      <c r="X166" s="412"/>
      <c r="Y166" s="410"/>
      <c r="Z166" s="411"/>
      <c r="AA166" s="411"/>
      <c r="AB166" s="411"/>
      <c r="AC166" s="412"/>
    </row>
    <row r="167" spans="1:29" s="8" customFormat="1" ht="15" customHeight="1">
      <c r="A167" s="153"/>
      <c r="B167" s="375" t="s">
        <v>50</v>
      </c>
      <c r="C167" s="376"/>
      <c r="D167" s="377"/>
      <c r="E167" s="128"/>
      <c r="F167" s="91"/>
      <c r="G167" s="92"/>
      <c r="H167" s="110"/>
      <c r="I167" s="114">
        <f>SUM(I150:I166)</f>
        <v>470100</v>
      </c>
      <c r="J167" s="128"/>
      <c r="K167" s="91"/>
      <c r="L167" s="92"/>
      <c r="M167" s="110"/>
      <c r="N167" s="114">
        <f>SUM(N150:N166)</f>
        <v>320850</v>
      </c>
      <c r="O167" s="128"/>
      <c r="P167" s="91"/>
      <c r="Q167" s="92"/>
      <c r="R167" s="110"/>
      <c r="S167" s="272">
        <f>SUM(S150:S166)</f>
        <v>278620</v>
      </c>
      <c r="T167" s="410"/>
      <c r="U167" s="411"/>
      <c r="V167" s="411"/>
      <c r="W167" s="411"/>
      <c r="X167" s="412"/>
      <c r="Y167" s="410"/>
      <c r="Z167" s="411"/>
      <c r="AA167" s="411"/>
      <c r="AB167" s="411"/>
      <c r="AC167" s="412"/>
    </row>
    <row r="168" spans="1:29" s="8" customFormat="1" ht="15" customHeight="1">
      <c r="A168" s="152" t="s">
        <v>163</v>
      </c>
      <c r="B168" s="374" t="s">
        <v>109</v>
      </c>
      <c r="C168" s="294"/>
      <c r="D168" s="295"/>
      <c r="E168" s="130"/>
      <c r="F168" s="97"/>
      <c r="G168" s="96"/>
      <c r="H168" s="112"/>
      <c r="I168" s="109"/>
      <c r="J168" s="130"/>
      <c r="K168" s="97"/>
      <c r="L168" s="96"/>
      <c r="M168" s="112"/>
      <c r="N168" s="109"/>
      <c r="O168" s="130"/>
      <c r="P168" s="97"/>
      <c r="Q168" s="96"/>
      <c r="R168" s="112"/>
      <c r="S168" s="262"/>
      <c r="T168" s="410"/>
      <c r="U168" s="411"/>
      <c r="V168" s="411"/>
      <c r="W168" s="411"/>
      <c r="X168" s="412"/>
      <c r="Y168" s="410"/>
      <c r="Z168" s="411"/>
      <c r="AA168" s="411"/>
      <c r="AB168" s="411"/>
      <c r="AC168" s="412"/>
    </row>
    <row r="169" spans="1:29" s="8" customFormat="1" ht="15" customHeight="1">
      <c r="A169" s="149"/>
      <c r="B169" s="293" t="s">
        <v>99</v>
      </c>
      <c r="C169" s="294"/>
      <c r="D169" s="295"/>
      <c r="E169" s="187">
        <v>1</v>
      </c>
      <c r="F169" s="97" t="s">
        <v>10</v>
      </c>
      <c r="G169" s="188">
        <v>21</v>
      </c>
      <c r="H169" s="113">
        <v>1875</v>
      </c>
      <c r="I169" s="109">
        <f t="shared" ref="I169:I174" si="22">H169*G169*E169</f>
        <v>39375</v>
      </c>
      <c r="J169" s="187">
        <v>1</v>
      </c>
      <c r="K169" s="97" t="s">
        <v>10</v>
      </c>
      <c r="L169" s="188">
        <v>14</v>
      </c>
      <c r="M169" s="113">
        <v>1724.9999999999998</v>
      </c>
      <c r="N169" s="109">
        <f t="shared" ref="N169:N174" si="23">M169*L169*J169</f>
        <v>24149.999999999996</v>
      </c>
      <c r="O169" s="187">
        <v>1</v>
      </c>
      <c r="P169" s="97" t="s">
        <v>10</v>
      </c>
      <c r="Q169" s="188">
        <v>15</v>
      </c>
      <c r="R169" s="260">
        <v>1612.46</v>
      </c>
      <c r="S169" s="262">
        <f t="shared" ref="S169:S174" si="24">R169*Q169*O169</f>
        <v>24186.9</v>
      </c>
      <c r="T169" s="410"/>
      <c r="U169" s="411"/>
      <c r="V169" s="411"/>
      <c r="W169" s="411"/>
      <c r="X169" s="412"/>
      <c r="Y169" s="410"/>
      <c r="Z169" s="411"/>
      <c r="AA169" s="411"/>
      <c r="AB169" s="411"/>
      <c r="AC169" s="412"/>
    </row>
    <row r="170" spans="1:29" s="8" customFormat="1" ht="15" customHeight="1">
      <c r="A170" s="149"/>
      <c r="B170" s="293" t="s">
        <v>100</v>
      </c>
      <c r="C170" s="294"/>
      <c r="D170" s="295"/>
      <c r="E170" s="187">
        <v>1</v>
      </c>
      <c r="F170" s="97" t="s">
        <v>10</v>
      </c>
      <c r="G170" s="188">
        <v>21</v>
      </c>
      <c r="H170" s="113">
        <v>1375</v>
      </c>
      <c r="I170" s="109">
        <f t="shared" si="22"/>
        <v>28875</v>
      </c>
      <c r="J170" s="187">
        <v>1</v>
      </c>
      <c r="K170" s="97" t="s">
        <v>10</v>
      </c>
      <c r="L170" s="188">
        <v>14</v>
      </c>
      <c r="M170" s="113">
        <v>1380</v>
      </c>
      <c r="N170" s="109">
        <f t="shared" si="23"/>
        <v>19320</v>
      </c>
      <c r="O170" s="187">
        <v>1</v>
      </c>
      <c r="P170" s="97" t="s">
        <v>10</v>
      </c>
      <c r="Q170" s="188">
        <v>15</v>
      </c>
      <c r="R170" s="260">
        <v>1524.14</v>
      </c>
      <c r="S170" s="262">
        <f t="shared" si="24"/>
        <v>22862.100000000002</v>
      </c>
      <c r="T170" s="410"/>
      <c r="U170" s="411"/>
      <c r="V170" s="411"/>
      <c r="W170" s="411"/>
      <c r="X170" s="412"/>
      <c r="Y170" s="410"/>
      <c r="Z170" s="411"/>
      <c r="AA170" s="411"/>
      <c r="AB170" s="411"/>
      <c r="AC170" s="412"/>
    </row>
    <row r="171" spans="1:29" s="8" customFormat="1" ht="15" customHeight="1">
      <c r="A171" s="149"/>
      <c r="B171" s="204" t="s">
        <v>65</v>
      </c>
      <c r="C171" s="199"/>
      <c r="D171" s="200"/>
      <c r="E171" s="187">
        <v>4</v>
      </c>
      <c r="F171" s="97" t="s">
        <v>10</v>
      </c>
      <c r="G171" s="188">
        <v>21</v>
      </c>
      <c r="H171" s="113">
        <v>1250</v>
      </c>
      <c r="I171" s="109">
        <f t="shared" si="22"/>
        <v>105000</v>
      </c>
      <c r="J171" s="187">
        <v>2</v>
      </c>
      <c r="K171" s="97" t="s">
        <v>10</v>
      </c>
      <c r="L171" s="188">
        <v>14</v>
      </c>
      <c r="M171" s="113">
        <v>1150</v>
      </c>
      <c r="N171" s="109">
        <f>M171*L171*J171</f>
        <v>32200</v>
      </c>
      <c r="O171" s="187">
        <v>4</v>
      </c>
      <c r="P171" s="97" t="s">
        <v>10</v>
      </c>
      <c r="Q171" s="188">
        <v>15</v>
      </c>
      <c r="R171" s="260">
        <v>1433.61</v>
      </c>
      <c r="S171" s="262">
        <f t="shared" si="24"/>
        <v>86016.599999999991</v>
      </c>
      <c r="T171" s="410"/>
      <c r="U171" s="411"/>
      <c r="V171" s="411"/>
      <c r="W171" s="411"/>
      <c r="X171" s="412"/>
      <c r="Y171" s="410"/>
      <c r="Z171" s="411"/>
      <c r="AA171" s="411"/>
      <c r="AB171" s="411"/>
      <c r="AC171" s="412"/>
    </row>
    <row r="172" spans="1:29" s="8" customFormat="1" ht="15" customHeight="1">
      <c r="A172" s="149"/>
      <c r="B172" s="293" t="s">
        <v>66</v>
      </c>
      <c r="C172" s="294"/>
      <c r="D172" s="295"/>
      <c r="E172" s="187">
        <v>4</v>
      </c>
      <c r="F172" s="97" t="s">
        <v>10</v>
      </c>
      <c r="G172" s="188">
        <v>21</v>
      </c>
      <c r="H172" s="113">
        <v>1250</v>
      </c>
      <c r="I172" s="109">
        <f t="shared" si="22"/>
        <v>105000</v>
      </c>
      <c r="J172" s="187">
        <v>4</v>
      </c>
      <c r="K172" s="97" t="s">
        <v>10</v>
      </c>
      <c r="L172" s="188">
        <v>14</v>
      </c>
      <c r="M172" s="113">
        <v>1092.5</v>
      </c>
      <c r="N172" s="109">
        <f t="shared" si="23"/>
        <v>61180</v>
      </c>
      <c r="O172" s="187">
        <v>4</v>
      </c>
      <c r="P172" s="97" t="s">
        <v>10</v>
      </c>
      <c r="Q172" s="188">
        <v>15</v>
      </c>
      <c r="R172" s="260">
        <v>1345.9</v>
      </c>
      <c r="S172" s="262">
        <f t="shared" si="24"/>
        <v>80754</v>
      </c>
      <c r="T172" s="410"/>
      <c r="U172" s="411"/>
      <c r="V172" s="411"/>
      <c r="W172" s="411"/>
      <c r="X172" s="412"/>
      <c r="Y172" s="410"/>
      <c r="Z172" s="411"/>
      <c r="AA172" s="411"/>
      <c r="AB172" s="411"/>
      <c r="AC172" s="412"/>
    </row>
    <row r="173" spans="1:29" s="8" customFormat="1" ht="15" customHeight="1">
      <c r="A173" s="149"/>
      <c r="B173" s="293" t="s">
        <v>227</v>
      </c>
      <c r="C173" s="294"/>
      <c r="D173" s="295"/>
      <c r="E173" s="131">
        <v>0</v>
      </c>
      <c r="F173" s="97" t="s">
        <v>10</v>
      </c>
      <c r="G173" s="188">
        <v>0</v>
      </c>
      <c r="H173" s="113">
        <v>0</v>
      </c>
      <c r="I173" s="109">
        <f t="shared" si="22"/>
        <v>0</v>
      </c>
      <c r="J173" s="187">
        <v>8</v>
      </c>
      <c r="K173" s="97" t="s">
        <v>10</v>
      </c>
      <c r="L173" s="188">
        <v>14</v>
      </c>
      <c r="M173" s="113">
        <v>977.49999999999989</v>
      </c>
      <c r="N173" s="109">
        <f t="shared" si="23"/>
        <v>109479.99999999999</v>
      </c>
      <c r="O173" s="131">
        <v>0</v>
      </c>
      <c r="P173" s="97" t="s">
        <v>10</v>
      </c>
      <c r="Q173" s="188">
        <v>0</v>
      </c>
      <c r="R173" s="113">
        <v>0</v>
      </c>
      <c r="S173" s="262">
        <f t="shared" si="24"/>
        <v>0</v>
      </c>
      <c r="T173" s="410"/>
      <c r="U173" s="411"/>
      <c r="V173" s="411"/>
      <c r="W173" s="411"/>
      <c r="X173" s="412"/>
      <c r="Y173" s="410"/>
      <c r="Z173" s="411"/>
      <c r="AA173" s="411"/>
      <c r="AB173" s="411"/>
      <c r="AC173" s="412"/>
    </row>
    <row r="174" spans="1:29" s="8" customFormat="1" ht="15" customHeight="1">
      <c r="A174" s="149"/>
      <c r="B174" s="293" t="s">
        <v>256</v>
      </c>
      <c r="C174" s="294"/>
      <c r="D174" s="295"/>
      <c r="E174" s="131">
        <v>0</v>
      </c>
      <c r="F174" s="97" t="s">
        <v>10</v>
      </c>
      <c r="G174" s="188">
        <v>0</v>
      </c>
      <c r="H174" s="113">
        <v>0</v>
      </c>
      <c r="I174" s="109">
        <f t="shared" si="22"/>
        <v>0</v>
      </c>
      <c r="J174" s="131">
        <v>0</v>
      </c>
      <c r="K174" s="97" t="s">
        <v>10</v>
      </c>
      <c r="L174" s="188">
        <v>0</v>
      </c>
      <c r="M174" s="113">
        <v>0</v>
      </c>
      <c r="N174" s="109">
        <f t="shared" si="23"/>
        <v>0</v>
      </c>
      <c r="O174" s="131">
        <v>0</v>
      </c>
      <c r="P174" s="97" t="s">
        <v>10</v>
      </c>
      <c r="Q174" s="188">
        <v>0</v>
      </c>
      <c r="R174" s="113">
        <v>0</v>
      </c>
      <c r="S174" s="262">
        <f t="shared" si="24"/>
        <v>0</v>
      </c>
      <c r="T174" s="410"/>
      <c r="U174" s="411"/>
      <c r="V174" s="411"/>
      <c r="W174" s="411"/>
      <c r="X174" s="412"/>
      <c r="Y174" s="410"/>
      <c r="Z174" s="411"/>
      <c r="AA174" s="411"/>
      <c r="AB174" s="411"/>
      <c r="AC174" s="412"/>
    </row>
    <row r="175" spans="1:29" s="8" customFormat="1" ht="15" customHeight="1">
      <c r="A175" s="149"/>
      <c r="B175" s="375" t="s">
        <v>50</v>
      </c>
      <c r="C175" s="376"/>
      <c r="D175" s="377"/>
      <c r="E175" s="155">
        <f>SUM(E169:E173)</f>
        <v>10</v>
      </c>
      <c r="F175" s="97"/>
      <c r="G175" s="96"/>
      <c r="H175" s="112"/>
      <c r="I175" s="114">
        <f>SUM(I169:I173)</f>
        <v>278250</v>
      </c>
      <c r="J175" s="155">
        <f>SUM(J169:J172)</f>
        <v>8</v>
      </c>
      <c r="K175" s="97"/>
      <c r="L175" s="96"/>
      <c r="M175" s="112"/>
      <c r="N175" s="114">
        <f>SUM(N169:N173)</f>
        <v>246330</v>
      </c>
      <c r="O175" s="155">
        <f>SUM(O169:O174)</f>
        <v>10</v>
      </c>
      <c r="P175" s="97"/>
      <c r="Q175" s="96"/>
      <c r="R175" s="112"/>
      <c r="S175" s="272">
        <f>SUM(S169:S172)</f>
        <v>213819.59999999998</v>
      </c>
      <c r="T175" s="410"/>
      <c r="U175" s="411"/>
      <c r="V175" s="411"/>
      <c r="W175" s="411"/>
      <c r="X175" s="412"/>
      <c r="Y175" s="410"/>
      <c r="Z175" s="411"/>
      <c r="AA175" s="411"/>
      <c r="AB175" s="411"/>
      <c r="AC175" s="412"/>
    </row>
    <row r="176" spans="1:29" s="8" customFormat="1" ht="15" customHeight="1">
      <c r="A176" s="149"/>
      <c r="B176" s="209"/>
      <c r="C176" s="210"/>
      <c r="D176" s="211"/>
      <c r="E176" s="130"/>
      <c r="F176" s="97"/>
      <c r="G176" s="96"/>
      <c r="H176" s="112"/>
      <c r="I176" s="114"/>
      <c r="J176" s="130"/>
      <c r="K176" s="97"/>
      <c r="L176" s="96"/>
      <c r="M176" s="112"/>
      <c r="N176" s="114"/>
      <c r="O176" s="130"/>
      <c r="P176" s="97"/>
      <c r="Q176" s="96"/>
      <c r="R176" s="112"/>
      <c r="S176" s="272"/>
      <c r="T176" s="410"/>
      <c r="U176" s="411"/>
      <c r="V176" s="411"/>
      <c r="W176" s="411"/>
      <c r="X176" s="412"/>
      <c r="Y176" s="410"/>
      <c r="Z176" s="411"/>
      <c r="AA176" s="411"/>
      <c r="AB176" s="411"/>
      <c r="AC176" s="412"/>
    </row>
    <row r="177" spans="1:29" s="8" customFormat="1">
      <c r="A177" s="152" t="s">
        <v>79</v>
      </c>
      <c r="B177" s="340" t="s">
        <v>164</v>
      </c>
      <c r="C177" s="382"/>
      <c r="D177" s="383"/>
      <c r="E177" s="130"/>
      <c r="F177" s="97"/>
      <c r="G177" s="96"/>
      <c r="H177" s="112"/>
      <c r="I177" s="109"/>
      <c r="J177" s="130"/>
      <c r="K177" s="97"/>
      <c r="L177" s="96"/>
      <c r="M177" s="112"/>
      <c r="N177" s="109"/>
      <c r="O177" s="130"/>
      <c r="P177" s="97"/>
      <c r="Q177" s="96"/>
      <c r="R177" s="112"/>
      <c r="S177" s="262"/>
      <c r="T177" s="410"/>
      <c r="U177" s="411"/>
      <c r="V177" s="411"/>
      <c r="W177" s="411"/>
      <c r="X177" s="412"/>
      <c r="Y177" s="410"/>
      <c r="Z177" s="411"/>
      <c r="AA177" s="411"/>
      <c r="AB177" s="411"/>
      <c r="AC177" s="412"/>
    </row>
    <row r="178" spans="1:29" s="8" customFormat="1" ht="15" customHeight="1">
      <c r="A178" s="149"/>
      <c r="B178" s="293" t="s">
        <v>99</v>
      </c>
      <c r="C178" s="294"/>
      <c r="D178" s="295"/>
      <c r="E178" s="131">
        <v>1</v>
      </c>
      <c r="F178" s="97" t="s">
        <v>10</v>
      </c>
      <c r="G178" s="124">
        <v>28</v>
      </c>
      <c r="H178" s="113">
        <v>2813</v>
      </c>
      <c r="I178" s="109">
        <f>H178*G178*E178</f>
        <v>78764</v>
      </c>
      <c r="J178" s="187">
        <v>1</v>
      </c>
      <c r="K178" s="97" t="s">
        <v>10</v>
      </c>
      <c r="L178" s="124">
        <v>30</v>
      </c>
      <c r="M178" s="113">
        <v>2300</v>
      </c>
      <c r="N178" s="109">
        <f>M178*L178*J178</f>
        <v>69000</v>
      </c>
      <c r="O178" s="131">
        <v>1</v>
      </c>
      <c r="P178" s="97" t="s">
        <v>10</v>
      </c>
      <c r="Q178" s="188">
        <v>30</v>
      </c>
      <c r="R178" s="260">
        <v>2124.75</v>
      </c>
      <c r="S178" s="262">
        <f>R178*Q178*O178</f>
        <v>63742.5</v>
      </c>
      <c r="T178" s="410"/>
      <c r="U178" s="411"/>
      <c r="V178" s="411"/>
      <c r="W178" s="411"/>
      <c r="X178" s="412"/>
      <c r="Y178" s="410"/>
      <c r="Z178" s="411"/>
      <c r="AA178" s="411"/>
      <c r="AB178" s="411"/>
      <c r="AC178" s="412"/>
    </row>
    <row r="179" spans="1:29" s="8" customFormat="1" ht="15" customHeight="1">
      <c r="A179" s="149"/>
      <c r="B179" s="293" t="s">
        <v>101</v>
      </c>
      <c r="C179" s="364"/>
      <c r="D179" s="365"/>
      <c r="E179" s="131">
        <v>1</v>
      </c>
      <c r="F179" s="97" t="s">
        <v>10</v>
      </c>
      <c r="G179" s="124">
        <v>28</v>
      </c>
      <c r="H179" s="113">
        <v>2063</v>
      </c>
      <c r="I179" s="109">
        <f>H179*G179*E179</f>
        <v>57764</v>
      </c>
      <c r="J179" s="187">
        <v>1</v>
      </c>
      <c r="K179" s="97" t="s">
        <v>10</v>
      </c>
      <c r="L179" s="124">
        <v>30</v>
      </c>
      <c r="M179" s="113">
        <v>1811.2499999999998</v>
      </c>
      <c r="N179" s="109">
        <f>M179*L179*J179</f>
        <v>54337.499999999993</v>
      </c>
      <c r="O179" s="131">
        <v>1</v>
      </c>
      <c r="P179" s="97" t="s">
        <v>10</v>
      </c>
      <c r="Q179" s="188">
        <v>30</v>
      </c>
      <c r="R179" s="260">
        <v>2021.2</v>
      </c>
      <c r="S179" s="262">
        <f>R179*Q179*O179</f>
        <v>60636</v>
      </c>
      <c r="T179" s="410"/>
      <c r="U179" s="411"/>
      <c r="V179" s="411"/>
      <c r="W179" s="411"/>
      <c r="X179" s="412"/>
      <c r="Y179" s="410"/>
      <c r="Z179" s="411"/>
      <c r="AA179" s="411"/>
      <c r="AB179" s="411"/>
      <c r="AC179" s="412"/>
    </row>
    <row r="180" spans="1:29" s="8" customFormat="1" ht="15" customHeight="1">
      <c r="A180" s="149"/>
      <c r="B180" s="293" t="s">
        <v>97</v>
      </c>
      <c r="C180" s="294"/>
      <c r="D180" s="295"/>
      <c r="E180" s="131">
        <v>1</v>
      </c>
      <c r="F180" s="97" t="s">
        <v>10</v>
      </c>
      <c r="G180" s="124">
        <v>28</v>
      </c>
      <c r="H180" s="113">
        <v>2063</v>
      </c>
      <c r="I180" s="109">
        <f t="shared" ref="I180:I184" si="25">H180*G180*E180</f>
        <v>57764</v>
      </c>
      <c r="J180" s="187">
        <v>1</v>
      </c>
      <c r="K180" s="97" t="s">
        <v>10</v>
      </c>
      <c r="L180" s="124">
        <v>30</v>
      </c>
      <c r="M180" s="113">
        <v>1811.2499999999998</v>
      </c>
      <c r="N180" s="109">
        <f t="shared" ref="N180:N181" si="26">M180*L180*J180</f>
        <v>54337.499999999993</v>
      </c>
      <c r="O180" s="131">
        <v>1</v>
      </c>
      <c r="P180" s="97" t="s">
        <v>10</v>
      </c>
      <c r="Q180" s="188">
        <v>30</v>
      </c>
      <c r="R180" s="260">
        <v>1795.65</v>
      </c>
      <c r="S180" s="262">
        <f t="shared" ref="S180:S181" si="27">R180*Q180*O180</f>
        <v>53869.5</v>
      </c>
      <c r="T180" s="410"/>
      <c r="U180" s="411"/>
      <c r="V180" s="411"/>
      <c r="W180" s="411"/>
      <c r="X180" s="412"/>
      <c r="Y180" s="410"/>
      <c r="Z180" s="411"/>
      <c r="AA180" s="411"/>
      <c r="AB180" s="411"/>
      <c r="AC180" s="412"/>
    </row>
    <row r="181" spans="1:29" s="8" customFormat="1" ht="15" customHeight="1">
      <c r="A181" s="149"/>
      <c r="B181" s="293" t="s">
        <v>96</v>
      </c>
      <c r="C181" s="294"/>
      <c r="D181" s="295"/>
      <c r="E181" s="131">
        <v>1</v>
      </c>
      <c r="F181" s="97" t="s">
        <v>10</v>
      </c>
      <c r="G181" s="124">
        <v>28</v>
      </c>
      <c r="H181" s="113">
        <v>2063</v>
      </c>
      <c r="I181" s="109">
        <f t="shared" si="25"/>
        <v>57764</v>
      </c>
      <c r="J181" s="187">
        <v>1</v>
      </c>
      <c r="K181" s="97" t="s">
        <v>10</v>
      </c>
      <c r="L181" s="124">
        <v>30</v>
      </c>
      <c r="M181" s="113">
        <v>1517.9999999999998</v>
      </c>
      <c r="N181" s="109">
        <f t="shared" si="26"/>
        <v>45539.999999999993</v>
      </c>
      <c r="O181" s="131">
        <v>1</v>
      </c>
      <c r="P181" s="97" t="s">
        <v>10</v>
      </c>
      <c r="Q181" s="188">
        <v>30</v>
      </c>
      <c r="R181" s="260">
        <v>2021.2</v>
      </c>
      <c r="S181" s="262">
        <f t="shared" si="27"/>
        <v>60636</v>
      </c>
      <c r="T181" s="410"/>
      <c r="U181" s="411"/>
      <c r="V181" s="411"/>
      <c r="W181" s="411"/>
      <c r="X181" s="412"/>
      <c r="Y181" s="410"/>
      <c r="Z181" s="411"/>
      <c r="AA181" s="411"/>
      <c r="AB181" s="411"/>
      <c r="AC181" s="412"/>
    </row>
    <row r="182" spans="1:29" s="8" customFormat="1" ht="15" customHeight="1">
      <c r="A182" s="149"/>
      <c r="B182" s="293" t="s">
        <v>65</v>
      </c>
      <c r="C182" s="294"/>
      <c r="D182" s="295"/>
      <c r="E182" s="131">
        <v>5</v>
      </c>
      <c r="F182" s="97" t="s">
        <v>10</v>
      </c>
      <c r="G182" s="124">
        <v>28</v>
      </c>
      <c r="H182" s="113">
        <v>1875</v>
      </c>
      <c r="I182" s="109">
        <f>H182*G182*E182</f>
        <v>262500</v>
      </c>
      <c r="J182" s="187">
        <v>2</v>
      </c>
      <c r="K182" s="97" t="s">
        <v>10</v>
      </c>
      <c r="L182" s="124">
        <v>30</v>
      </c>
      <c r="M182" s="113">
        <v>1517.9999999999998</v>
      </c>
      <c r="N182" s="109">
        <f>M182*L182*J182</f>
        <v>91079.999999999985</v>
      </c>
      <c r="O182" s="131">
        <v>6</v>
      </c>
      <c r="P182" s="97" t="s">
        <v>10</v>
      </c>
      <c r="Q182" s="188">
        <v>30</v>
      </c>
      <c r="R182" s="260">
        <v>2001.52</v>
      </c>
      <c r="S182" s="262">
        <f>R182*Q182*O182</f>
        <v>360273.6</v>
      </c>
      <c r="T182" s="410"/>
      <c r="U182" s="411"/>
      <c r="V182" s="411"/>
      <c r="W182" s="411"/>
      <c r="X182" s="412"/>
      <c r="Y182" s="410"/>
      <c r="Z182" s="411"/>
      <c r="AA182" s="411"/>
      <c r="AB182" s="411"/>
      <c r="AC182" s="412"/>
    </row>
    <row r="183" spans="1:29" s="8" customFormat="1" ht="15" customHeight="1">
      <c r="A183" s="149"/>
      <c r="B183" s="293" t="s">
        <v>66</v>
      </c>
      <c r="C183" s="294"/>
      <c r="D183" s="295"/>
      <c r="E183" s="131">
        <v>5</v>
      </c>
      <c r="F183" s="97" t="s">
        <v>10</v>
      </c>
      <c r="G183" s="124">
        <v>28</v>
      </c>
      <c r="H183" s="113">
        <v>1875</v>
      </c>
      <c r="I183" s="109">
        <f t="shared" si="25"/>
        <v>262500</v>
      </c>
      <c r="J183" s="187">
        <v>4</v>
      </c>
      <c r="K183" s="97" t="s">
        <v>10</v>
      </c>
      <c r="L183" s="124">
        <v>30</v>
      </c>
      <c r="M183" s="113">
        <v>1437.5</v>
      </c>
      <c r="N183" s="109">
        <f t="shared" ref="N183:N184" si="28">M183*L183*J183</f>
        <v>172500</v>
      </c>
      <c r="O183" s="131">
        <v>6</v>
      </c>
      <c r="P183" s="97" t="s">
        <v>10</v>
      </c>
      <c r="Q183" s="188">
        <v>30</v>
      </c>
      <c r="R183" s="260">
        <v>1915.49</v>
      </c>
      <c r="S183" s="262">
        <f t="shared" ref="S183:S185" si="29">R183*Q183*O183</f>
        <v>344788.19999999995</v>
      </c>
      <c r="T183" s="410"/>
      <c r="U183" s="411"/>
      <c r="V183" s="411"/>
      <c r="W183" s="411"/>
      <c r="X183" s="412"/>
      <c r="Y183" s="410"/>
      <c r="Z183" s="411"/>
      <c r="AA183" s="411"/>
      <c r="AB183" s="411"/>
      <c r="AC183" s="412"/>
    </row>
    <row r="184" spans="1:29" s="8" customFormat="1" ht="15" customHeight="1">
      <c r="A184" s="149"/>
      <c r="B184" s="293" t="s">
        <v>111</v>
      </c>
      <c r="C184" s="294"/>
      <c r="D184" s="295"/>
      <c r="E184" s="131">
        <v>6</v>
      </c>
      <c r="F184" s="97" t="s">
        <v>10</v>
      </c>
      <c r="G184" s="124">
        <v>28</v>
      </c>
      <c r="H184" s="113">
        <v>1600</v>
      </c>
      <c r="I184" s="109">
        <f t="shared" si="25"/>
        <v>268800</v>
      </c>
      <c r="J184" s="187">
        <v>8</v>
      </c>
      <c r="K184" s="97" t="s">
        <v>10</v>
      </c>
      <c r="L184" s="124">
        <v>30</v>
      </c>
      <c r="M184" s="113">
        <v>1282.25</v>
      </c>
      <c r="N184" s="109">
        <f t="shared" si="28"/>
        <v>307740</v>
      </c>
      <c r="O184" s="131">
        <v>12</v>
      </c>
      <c r="P184" s="97" t="s">
        <v>10</v>
      </c>
      <c r="Q184" s="188">
        <v>30</v>
      </c>
      <c r="R184" s="260">
        <v>1502.64</v>
      </c>
      <c r="S184" s="262">
        <f t="shared" si="29"/>
        <v>540950.4</v>
      </c>
      <c r="T184" s="410"/>
      <c r="U184" s="411"/>
      <c r="V184" s="411"/>
      <c r="W184" s="411"/>
      <c r="X184" s="412"/>
      <c r="Y184" s="410"/>
      <c r="Z184" s="411"/>
      <c r="AA184" s="411"/>
      <c r="AB184" s="411"/>
      <c r="AC184" s="412"/>
    </row>
    <row r="185" spans="1:29" s="8" customFormat="1" ht="15" customHeight="1">
      <c r="A185" s="149"/>
      <c r="B185" s="293" t="s">
        <v>236</v>
      </c>
      <c r="C185" s="294"/>
      <c r="D185" s="295"/>
      <c r="E185" s="131">
        <v>6</v>
      </c>
      <c r="F185" s="97">
        <v>0</v>
      </c>
      <c r="G185" s="124">
        <v>0</v>
      </c>
      <c r="H185" s="113">
        <v>0</v>
      </c>
      <c r="I185" s="109">
        <v>0</v>
      </c>
      <c r="J185" s="131"/>
      <c r="K185" s="97" t="s">
        <v>10</v>
      </c>
      <c r="L185" s="124">
        <v>0</v>
      </c>
      <c r="M185" s="113">
        <v>0</v>
      </c>
      <c r="N185" s="109">
        <v>0</v>
      </c>
      <c r="O185" s="131">
        <v>1</v>
      </c>
      <c r="P185" s="97" t="s">
        <v>10</v>
      </c>
      <c r="Q185" s="188">
        <v>30</v>
      </c>
      <c r="R185" s="260">
        <v>1795.65</v>
      </c>
      <c r="S185" s="262">
        <f t="shared" si="29"/>
        <v>53869.5</v>
      </c>
      <c r="T185" s="410"/>
      <c r="U185" s="411"/>
      <c r="V185" s="411"/>
      <c r="W185" s="411"/>
      <c r="X185" s="412"/>
      <c r="Y185" s="410"/>
      <c r="Z185" s="411"/>
      <c r="AA185" s="411"/>
      <c r="AB185" s="411"/>
      <c r="AC185" s="412"/>
    </row>
    <row r="186" spans="1:29" s="8" customFormat="1" ht="15" customHeight="1">
      <c r="A186" s="149"/>
      <c r="B186" s="375" t="s">
        <v>50</v>
      </c>
      <c r="C186" s="376"/>
      <c r="D186" s="377"/>
      <c r="E186" s="155">
        <f>SUM(E178:E184)</f>
        <v>20</v>
      </c>
      <c r="F186" s="97"/>
      <c r="G186" s="96"/>
      <c r="H186" s="112"/>
      <c r="I186" s="114">
        <f>SUM(I178:I185)</f>
        <v>1045856</v>
      </c>
      <c r="J186" s="155">
        <f>SUM(J178:J184)</f>
        <v>18</v>
      </c>
      <c r="K186" s="97"/>
      <c r="L186" s="96"/>
      <c r="M186" s="112"/>
      <c r="N186" s="114">
        <f>SUM(N178:N184)</f>
        <v>794535</v>
      </c>
      <c r="O186" s="155">
        <f>SUM(O178:O184)</f>
        <v>28</v>
      </c>
      <c r="P186" s="97"/>
      <c r="Q186" s="96"/>
      <c r="R186" s="112"/>
      <c r="S186" s="272">
        <f>SUM(S178:S185)</f>
        <v>1538765.7</v>
      </c>
      <c r="T186" s="410"/>
      <c r="U186" s="411"/>
      <c r="V186" s="411"/>
      <c r="W186" s="411"/>
      <c r="X186" s="412"/>
      <c r="Y186" s="410"/>
      <c r="Z186" s="411"/>
      <c r="AA186" s="411"/>
      <c r="AB186" s="411"/>
      <c r="AC186" s="412"/>
    </row>
    <row r="187" spans="1:29" s="8" customFormat="1" ht="15" customHeight="1">
      <c r="A187" s="149"/>
      <c r="B187" s="209"/>
      <c r="C187" s="210"/>
      <c r="D187" s="211"/>
      <c r="E187" s="155"/>
      <c r="F187" s="97"/>
      <c r="G187" s="96"/>
      <c r="H187" s="112"/>
      <c r="I187" s="114"/>
      <c r="J187" s="155"/>
      <c r="K187" s="97"/>
      <c r="L187" s="96"/>
      <c r="M187" s="112"/>
      <c r="N187" s="114"/>
      <c r="O187" s="155"/>
      <c r="P187" s="97"/>
      <c r="Q187" s="96"/>
      <c r="R187" s="112"/>
      <c r="S187" s="272"/>
      <c r="T187" s="410"/>
      <c r="U187" s="411"/>
      <c r="V187" s="411"/>
      <c r="W187" s="411"/>
      <c r="X187" s="412"/>
      <c r="Y187" s="410"/>
      <c r="Z187" s="411"/>
      <c r="AA187" s="411"/>
      <c r="AB187" s="411"/>
      <c r="AC187" s="412"/>
    </row>
    <row r="188" spans="1:29" s="8" customFormat="1">
      <c r="A188" s="152" t="s">
        <v>69</v>
      </c>
      <c r="B188" s="340" t="s">
        <v>110</v>
      </c>
      <c r="C188" s="382"/>
      <c r="D188" s="383"/>
      <c r="E188" s="130"/>
      <c r="F188" s="97"/>
      <c r="G188" s="96"/>
      <c r="H188" s="112"/>
      <c r="I188" s="109"/>
      <c r="J188" s="130"/>
      <c r="K188" s="97"/>
      <c r="L188" s="96"/>
      <c r="M188" s="112"/>
      <c r="N188" s="109"/>
      <c r="O188" s="130"/>
      <c r="P188" s="97"/>
      <c r="Q188" s="96"/>
      <c r="R188" s="112"/>
      <c r="S188" s="262"/>
      <c r="T188" s="410"/>
      <c r="U188" s="411"/>
      <c r="V188" s="411"/>
      <c r="W188" s="411"/>
      <c r="X188" s="412"/>
      <c r="Y188" s="410"/>
      <c r="Z188" s="411"/>
      <c r="AA188" s="411"/>
      <c r="AB188" s="411"/>
      <c r="AC188" s="412"/>
    </row>
    <row r="189" spans="1:29" s="8" customFormat="1" ht="15" customHeight="1">
      <c r="A189" s="149"/>
      <c r="B189" s="293" t="s">
        <v>103</v>
      </c>
      <c r="C189" s="294"/>
      <c r="D189" s="295"/>
      <c r="E189" s="131">
        <v>1</v>
      </c>
      <c r="F189" s="97" t="s">
        <v>10</v>
      </c>
      <c r="G189" s="124">
        <v>10</v>
      </c>
      <c r="H189" s="113">
        <v>1875</v>
      </c>
      <c r="I189" s="109">
        <f>H189*G189*E189</f>
        <v>18750</v>
      </c>
      <c r="J189" s="187">
        <v>1</v>
      </c>
      <c r="K189" s="97" t="s">
        <v>10</v>
      </c>
      <c r="L189" s="124">
        <v>6</v>
      </c>
      <c r="M189" s="113">
        <v>1724.9999999999998</v>
      </c>
      <c r="N189" s="109">
        <f>M189*L189*J189</f>
        <v>10349.999999999998</v>
      </c>
      <c r="O189" s="131">
        <v>1</v>
      </c>
      <c r="P189" s="97" t="s">
        <v>10</v>
      </c>
      <c r="Q189" s="188">
        <v>7</v>
      </c>
      <c r="R189" s="260">
        <v>2124.75</v>
      </c>
      <c r="S189" s="262">
        <f>R189*Q189*O189</f>
        <v>14873.25</v>
      </c>
      <c r="T189" s="410"/>
      <c r="U189" s="411"/>
      <c r="V189" s="411"/>
      <c r="W189" s="411"/>
      <c r="X189" s="412"/>
      <c r="Y189" s="410"/>
      <c r="Z189" s="411"/>
      <c r="AA189" s="411"/>
      <c r="AB189" s="411"/>
      <c r="AC189" s="412"/>
    </row>
    <row r="190" spans="1:29" s="8" customFormat="1" ht="15" customHeight="1">
      <c r="A190" s="149"/>
      <c r="B190" s="293" t="s">
        <v>97</v>
      </c>
      <c r="C190" s="294"/>
      <c r="D190" s="295"/>
      <c r="E190" s="131">
        <v>1</v>
      </c>
      <c r="F190" s="97" t="s">
        <v>10</v>
      </c>
      <c r="G190" s="124">
        <v>10</v>
      </c>
      <c r="H190" s="113">
        <v>1375</v>
      </c>
      <c r="I190" s="109">
        <f t="shared" ref="I190" si="30">H190*G190*E190</f>
        <v>13750</v>
      </c>
      <c r="J190" s="187">
        <v>1</v>
      </c>
      <c r="K190" s="97" t="s">
        <v>10</v>
      </c>
      <c r="L190" s="124">
        <v>6</v>
      </c>
      <c r="M190" s="113">
        <v>1380</v>
      </c>
      <c r="N190" s="109">
        <f t="shared" ref="N190" si="31">M190*L190*J190</f>
        <v>8280</v>
      </c>
      <c r="O190" s="131">
        <v>1</v>
      </c>
      <c r="P190" s="97" t="s">
        <v>10</v>
      </c>
      <c r="Q190" s="188">
        <v>7</v>
      </c>
      <c r="R190" s="260">
        <v>2021.2</v>
      </c>
      <c r="S190" s="262">
        <f t="shared" ref="S190" si="32">R190*Q190*O190</f>
        <v>14148.4</v>
      </c>
      <c r="T190" s="410"/>
      <c r="U190" s="411"/>
      <c r="V190" s="411"/>
      <c r="W190" s="411"/>
      <c r="X190" s="412"/>
      <c r="Y190" s="410"/>
      <c r="Z190" s="411"/>
      <c r="AA190" s="411"/>
      <c r="AB190" s="411"/>
      <c r="AC190" s="412"/>
    </row>
    <row r="191" spans="1:29" s="8" customFormat="1" ht="15" customHeight="1">
      <c r="A191" s="149"/>
      <c r="B191" s="293" t="s">
        <v>65</v>
      </c>
      <c r="C191" s="294"/>
      <c r="D191" s="295"/>
      <c r="E191" s="131">
        <v>1</v>
      </c>
      <c r="F191" s="97" t="s">
        <v>10</v>
      </c>
      <c r="G191" s="124">
        <v>10</v>
      </c>
      <c r="H191" s="113">
        <v>1250</v>
      </c>
      <c r="I191" s="109">
        <f>H191*G191*E191</f>
        <v>12500</v>
      </c>
      <c r="J191" s="187">
        <v>1</v>
      </c>
      <c r="K191" s="97" t="s">
        <v>10</v>
      </c>
      <c r="L191" s="124">
        <v>6</v>
      </c>
      <c r="M191" s="113">
        <v>1150</v>
      </c>
      <c r="N191" s="109">
        <f>M191*L191*J191</f>
        <v>6900</v>
      </c>
      <c r="O191" s="131">
        <v>1</v>
      </c>
      <c r="P191" s="97" t="s">
        <v>10</v>
      </c>
      <c r="Q191" s="188">
        <v>7</v>
      </c>
      <c r="R191" s="260">
        <v>2001.52</v>
      </c>
      <c r="S191" s="262">
        <f>R191*Q191*O191</f>
        <v>14010.64</v>
      </c>
      <c r="T191" s="410"/>
      <c r="U191" s="411"/>
      <c r="V191" s="411"/>
      <c r="W191" s="411"/>
      <c r="X191" s="412"/>
      <c r="Y191" s="410"/>
      <c r="Z191" s="411"/>
      <c r="AA191" s="411"/>
      <c r="AB191" s="411"/>
      <c r="AC191" s="412"/>
    </row>
    <row r="192" spans="1:29" s="8" customFormat="1" ht="15" customHeight="1">
      <c r="A192" s="149"/>
      <c r="B192" s="293" t="s">
        <v>66</v>
      </c>
      <c r="C192" s="294"/>
      <c r="D192" s="295"/>
      <c r="E192" s="131">
        <v>1</v>
      </c>
      <c r="F192" s="97" t="s">
        <v>10</v>
      </c>
      <c r="G192" s="124">
        <v>10</v>
      </c>
      <c r="H192" s="113">
        <v>1250</v>
      </c>
      <c r="I192" s="109">
        <f t="shared" ref="I192" si="33">H192*G192*E192</f>
        <v>12500</v>
      </c>
      <c r="J192" s="187">
        <v>2</v>
      </c>
      <c r="K192" s="97" t="s">
        <v>10</v>
      </c>
      <c r="L192" s="124">
        <v>6</v>
      </c>
      <c r="M192" s="113">
        <v>1092.5</v>
      </c>
      <c r="N192" s="109">
        <f t="shared" ref="N192" si="34">M192*L192*J192</f>
        <v>13110</v>
      </c>
      <c r="O192" s="131">
        <v>1</v>
      </c>
      <c r="P192" s="97" t="s">
        <v>10</v>
      </c>
      <c r="Q192" s="188">
        <v>7</v>
      </c>
      <c r="R192" s="260">
        <v>1915.49</v>
      </c>
      <c r="S192" s="262">
        <f t="shared" ref="S192" si="35">R192*Q192*O192</f>
        <v>13408.43</v>
      </c>
      <c r="T192" s="410"/>
      <c r="U192" s="411"/>
      <c r="V192" s="411"/>
      <c r="W192" s="411"/>
      <c r="X192" s="412"/>
      <c r="Y192" s="410"/>
      <c r="Z192" s="411"/>
      <c r="AA192" s="411"/>
      <c r="AB192" s="411"/>
      <c r="AC192" s="412"/>
    </row>
    <row r="193" spans="1:30" s="8" customFormat="1" ht="15" customHeight="1">
      <c r="A193" s="149"/>
      <c r="B193" s="204"/>
      <c r="C193" s="208" t="s">
        <v>112</v>
      </c>
      <c r="D193" s="200"/>
      <c r="E193" s="131">
        <v>1</v>
      </c>
      <c r="F193" s="97" t="s">
        <v>10</v>
      </c>
      <c r="G193" s="124">
        <v>10</v>
      </c>
      <c r="H193" s="113">
        <v>1062.5</v>
      </c>
      <c r="I193" s="109">
        <f>H193*G193*E193</f>
        <v>10625</v>
      </c>
      <c r="J193" s="187">
        <v>2</v>
      </c>
      <c r="K193" s="97" t="s">
        <v>10</v>
      </c>
      <c r="L193" s="124">
        <v>6</v>
      </c>
      <c r="M193" s="113">
        <v>977.49999999999989</v>
      </c>
      <c r="N193" s="109">
        <f>M193*L193*J193</f>
        <v>11729.999999999998</v>
      </c>
      <c r="O193" s="131">
        <v>1</v>
      </c>
      <c r="P193" s="97" t="s">
        <v>10</v>
      </c>
      <c r="Q193" s="188">
        <v>7</v>
      </c>
      <c r="R193" s="260">
        <v>1502.64</v>
      </c>
      <c r="S193" s="262">
        <f>R193*Q193*O193</f>
        <v>10518.480000000001</v>
      </c>
      <c r="T193" s="410"/>
      <c r="U193" s="411"/>
      <c r="V193" s="411"/>
      <c r="W193" s="411"/>
      <c r="X193" s="412"/>
      <c r="Y193" s="410"/>
      <c r="Z193" s="411"/>
      <c r="AA193" s="411"/>
      <c r="AB193" s="411"/>
      <c r="AC193" s="412"/>
    </row>
    <row r="194" spans="1:30" s="8" customFormat="1" ht="15" customHeight="1">
      <c r="A194" s="149"/>
      <c r="B194" s="375" t="s">
        <v>50</v>
      </c>
      <c r="C194" s="376"/>
      <c r="D194" s="377"/>
      <c r="E194" s="155">
        <f>SUM(E189:E193)</f>
        <v>5</v>
      </c>
      <c r="F194" s="97"/>
      <c r="G194" s="96"/>
      <c r="H194" s="112"/>
      <c r="I194" s="114">
        <f>SUM(I189:I193)</f>
        <v>68125</v>
      </c>
      <c r="J194" s="155">
        <f>SUM(J189:J193)</f>
        <v>7</v>
      </c>
      <c r="K194" s="97"/>
      <c r="L194" s="96"/>
      <c r="M194" s="112"/>
      <c r="N194" s="114">
        <f>SUM(N189:N193)</f>
        <v>50370</v>
      </c>
      <c r="O194" s="155">
        <f>SUM(O189:O193)</f>
        <v>5</v>
      </c>
      <c r="P194" s="97"/>
      <c r="Q194" s="96"/>
      <c r="R194" s="112"/>
      <c r="S194" s="272">
        <f>SUM(S189:S193)</f>
        <v>66959.199999999997</v>
      </c>
      <c r="T194" s="410"/>
      <c r="U194" s="411"/>
      <c r="V194" s="411"/>
      <c r="W194" s="411"/>
      <c r="X194" s="412"/>
      <c r="Y194" s="410"/>
      <c r="Z194" s="411"/>
      <c r="AA194" s="411"/>
      <c r="AB194" s="411"/>
      <c r="AC194" s="412"/>
    </row>
    <row r="195" spans="1:30" s="8" customFormat="1" ht="15" customHeight="1">
      <c r="A195" s="149"/>
      <c r="B195" s="209"/>
      <c r="C195" s="210"/>
      <c r="D195" s="211"/>
      <c r="E195" s="155"/>
      <c r="F195" s="97"/>
      <c r="G195" s="96"/>
      <c r="H195" s="112"/>
      <c r="I195" s="114"/>
      <c r="J195" s="155"/>
      <c r="K195" s="97"/>
      <c r="L195" s="96"/>
      <c r="M195" s="112"/>
      <c r="N195" s="114"/>
      <c r="O195" s="155"/>
      <c r="P195" s="97"/>
      <c r="Q195" s="96"/>
      <c r="R195" s="112"/>
      <c r="S195" s="272"/>
      <c r="T195" s="410"/>
      <c r="U195" s="411"/>
      <c r="V195" s="411"/>
      <c r="W195" s="411"/>
      <c r="X195" s="412"/>
      <c r="Y195" s="410"/>
      <c r="Z195" s="411"/>
      <c r="AA195" s="411"/>
      <c r="AB195" s="411"/>
      <c r="AC195" s="412"/>
    </row>
    <row r="196" spans="1:30" s="8" customFormat="1" ht="15" customHeight="1">
      <c r="A196" s="152" t="s">
        <v>70</v>
      </c>
      <c r="B196" s="374" t="s">
        <v>20</v>
      </c>
      <c r="C196" s="294"/>
      <c r="D196" s="295"/>
      <c r="E196" s="130"/>
      <c r="F196" s="97"/>
      <c r="G196" s="96"/>
      <c r="H196" s="112"/>
      <c r="I196" s="115"/>
      <c r="J196" s="130"/>
      <c r="K196" s="97"/>
      <c r="L196" s="96"/>
      <c r="M196" s="112"/>
      <c r="N196" s="115"/>
      <c r="O196" s="130"/>
      <c r="P196" s="97"/>
      <c r="Q196" s="96"/>
      <c r="R196" s="112"/>
      <c r="S196" s="273"/>
      <c r="T196" s="410"/>
      <c r="U196" s="411"/>
      <c r="V196" s="411"/>
      <c r="W196" s="411"/>
      <c r="X196" s="412"/>
      <c r="Y196" s="410"/>
      <c r="Z196" s="411"/>
      <c r="AA196" s="411"/>
      <c r="AB196" s="411"/>
      <c r="AC196" s="412"/>
    </row>
    <row r="197" spans="1:30" s="8" customFormat="1" ht="15" customHeight="1">
      <c r="A197" s="149"/>
      <c r="B197" s="344" t="s">
        <v>55</v>
      </c>
      <c r="C197" s="308"/>
      <c r="D197" s="309"/>
      <c r="E197" s="130"/>
      <c r="F197" s="97"/>
      <c r="G197" s="96"/>
      <c r="H197" s="112"/>
      <c r="I197" s="114">
        <f>(I201+I202+I203)*0.003</f>
        <v>16303.039500000001</v>
      </c>
      <c r="J197" s="130"/>
      <c r="K197" s="97"/>
      <c r="L197" s="96"/>
      <c r="M197" s="112"/>
      <c r="N197" s="114">
        <f>(N201+N202+N203)*0.003</f>
        <v>15611.526</v>
      </c>
      <c r="O197" s="130"/>
      <c r="P197" s="97"/>
      <c r="Q197" s="96"/>
      <c r="R197" s="112"/>
      <c r="S197" s="272">
        <f>(S201+S202+S203)*0.003</f>
        <v>19959.419207999999</v>
      </c>
      <c r="T197" s="410"/>
      <c r="U197" s="411"/>
      <c r="V197" s="411"/>
      <c r="W197" s="411"/>
      <c r="X197" s="412"/>
      <c r="Y197" s="410"/>
      <c r="Z197" s="411"/>
      <c r="AA197" s="411"/>
      <c r="AB197" s="411"/>
      <c r="AC197" s="412"/>
    </row>
    <row r="198" spans="1:30" s="8" customFormat="1" ht="15" customHeight="1">
      <c r="A198" s="152" t="s">
        <v>71</v>
      </c>
      <c r="B198" s="378" t="s">
        <v>72</v>
      </c>
      <c r="C198" s="379"/>
      <c r="D198" s="380"/>
      <c r="E198" s="130"/>
      <c r="F198" s="97"/>
      <c r="G198" s="96"/>
      <c r="H198" s="112"/>
      <c r="I198" s="114">
        <f>(I201+I202+I203)*0.05</f>
        <v>271717.32500000001</v>
      </c>
      <c r="J198" s="130"/>
      <c r="K198" s="97"/>
      <c r="L198" s="96"/>
      <c r="M198" s="112"/>
      <c r="N198" s="114">
        <v>156115.26</v>
      </c>
      <c r="O198" s="130"/>
      <c r="P198" s="97"/>
      <c r="Q198" s="96"/>
      <c r="R198" s="112"/>
      <c r="S198" s="272">
        <f>(S201+S202+S203)*0.05</f>
        <v>332656.98680000001</v>
      </c>
      <c r="T198" s="410"/>
      <c r="U198" s="411"/>
      <c r="V198" s="411"/>
      <c r="W198" s="411"/>
      <c r="X198" s="412"/>
      <c r="Y198" s="410"/>
      <c r="Z198" s="411"/>
      <c r="AA198" s="411"/>
      <c r="AB198" s="411"/>
      <c r="AC198" s="412"/>
    </row>
    <row r="199" spans="1:30" s="8" customFormat="1" ht="15" customHeight="1">
      <c r="A199" s="149"/>
      <c r="B199" s="381"/>
      <c r="C199" s="308"/>
      <c r="D199" s="309"/>
      <c r="E199" s="130"/>
      <c r="F199" s="97"/>
      <c r="G199" s="96"/>
      <c r="H199" s="112"/>
      <c r="I199" s="109"/>
      <c r="J199" s="130"/>
      <c r="K199" s="97"/>
      <c r="L199" s="96"/>
      <c r="M199" s="112"/>
      <c r="N199" s="109"/>
      <c r="O199" s="130"/>
      <c r="P199" s="97"/>
      <c r="Q199" s="96"/>
      <c r="R199" s="112"/>
      <c r="S199" s="262"/>
      <c r="T199" s="410"/>
      <c r="U199" s="411"/>
      <c r="V199" s="411"/>
      <c r="W199" s="411"/>
      <c r="X199" s="412"/>
      <c r="Y199" s="410"/>
      <c r="Z199" s="411"/>
      <c r="AA199" s="411"/>
      <c r="AB199" s="411"/>
      <c r="AC199" s="412"/>
    </row>
    <row r="200" spans="1:30" s="8" customFormat="1" ht="15" customHeight="1">
      <c r="A200" s="149"/>
      <c r="B200" s="386" t="s">
        <v>56</v>
      </c>
      <c r="C200" s="387"/>
      <c r="D200" s="388"/>
      <c r="E200" s="130"/>
      <c r="F200" s="97"/>
      <c r="G200" s="96"/>
      <c r="H200" s="112"/>
      <c r="I200" s="109"/>
      <c r="J200" s="130"/>
      <c r="K200" s="97"/>
      <c r="L200" s="96"/>
      <c r="M200" s="112"/>
      <c r="N200" s="109"/>
      <c r="O200" s="130"/>
      <c r="P200" s="97"/>
      <c r="Q200" s="96"/>
      <c r="R200" s="112"/>
      <c r="S200" s="262"/>
      <c r="T200" s="410"/>
      <c r="U200" s="411"/>
      <c r="V200" s="411"/>
      <c r="W200" s="411"/>
      <c r="X200" s="412"/>
      <c r="Y200" s="410"/>
      <c r="Z200" s="411"/>
      <c r="AA200" s="411"/>
      <c r="AB200" s="411"/>
      <c r="AC200" s="412"/>
    </row>
    <row r="201" spans="1:30" s="8" customFormat="1" ht="15" customHeight="1">
      <c r="A201" s="149"/>
      <c r="B201" s="386" t="s">
        <v>57</v>
      </c>
      <c r="C201" s="366"/>
      <c r="D201" s="367"/>
      <c r="E201" s="130"/>
      <c r="F201" s="97"/>
      <c r="G201" s="96"/>
      <c r="H201" s="112"/>
      <c r="I201" s="117">
        <f>I42</f>
        <v>772365.5</v>
      </c>
      <c r="J201" s="130"/>
      <c r="K201" s="97"/>
      <c r="L201" s="96"/>
      <c r="M201" s="112"/>
      <c r="N201" s="117">
        <f>N42</f>
        <v>763485</v>
      </c>
      <c r="O201" s="130"/>
      <c r="P201" s="97"/>
      <c r="Q201" s="96"/>
      <c r="R201" s="112"/>
      <c r="S201" s="274">
        <f>S42</f>
        <v>1301800</v>
      </c>
      <c r="T201" s="410"/>
      <c r="U201" s="411"/>
      <c r="V201" s="411"/>
      <c r="W201" s="411"/>
      <c r="X201" s="412"/>
      <c r="Y201" s="410"/>
      <c r="Z201" s="411"/>
      <c r="AA201" s="411"/>
      <c r="AB201" s="411"/>
      <c r="AC201" s="412"/>
      <c r="AD201" s="175"/>
    </row>
    <row r="202" spans="1:30" s="8" customFormat="1" ht="15" customHeight="1">
      <c r="A202" s="149"/>
      <c r="B202" s="386" t="s">
        <v>58</v>
      </c>
      <c r="C202" s="387"/>
      <c r="D202" s="388"/>
      <c r="E202" s="130"/>
      <c r="F202" s="97"/>
      <c r="G202" s="96"/>
      <c r="H202" s="112"/>
      <c r="I202" s="114">
        <f>I112+I148+I167</f>
        <v>3269750</v>
      </c>
      <c r="J202" s="130"/>
      <c r="K202" s="97"/>
      <c r="L202" s="96"/>
      <c r="M202" s="112"/>
      <c r="N202" s="114">
        <f>N112+N148+N167</f>
        <v>3349122</v>
      </c>
      <c r="O202" s="130"/>
      <c r="P202" s="97"/>
      <c r="Q202" s="96"/>
      <c r="R202" s="112"/>
      <c r="S202" s="272">
        <f>S112+S148+S167</f>
        <v>3531795.236</v>
      </c>
      <c r="T202" s="410"/>
      <c r="U202" s="411"/>
      <c r="V202" s="411"/>
      <c r="W202" s="411"/>
      <c r="X202" s="412"/>
      <c r="Y202" s="410"/>
      <c r="Z202" s="411"/>
      <c r="AA202" s="411"/>
      <c r="AB202" s="411"/>
      <c r="AC202" s="412"/>
      <c r="AD202" s="175"/>
    </row>
    <row r="203" spans="1:30" s="8" customFormat="1" ht="15" customHeight="1">
      <c r="A203" s="149"/>
      <c r="B203" s="386" t="s">
        <v>38</v>
      </c>
      <c r="C203" s="387"/>
      <c r="D203" s="388"/>
      <c r="E203" s="130"/>
      <c r="F203" s="97"/>
      <c r="G203" s="96"/>
      <c r="H203" s="112"/>
      <c r="I203" s="114">
        <f>I175+I186+I194</f>
        <v>1392231</v>
      </c>
      <c r="J203" s="130"/>
      <c r="K203" s="97"/>
      <c r="L203" s="96"/>
      <c r="M203" s="112"/>
      <c r="N203" s="114">
        <f>N175+N186+N194</f>
        <v>1091235</v>
      </c>
      <c r="O203" s="130"/>
      <c r="P203" s="97"/>
      <c r="Q203" s="96"/>
      <c r="R203" s="112"/>
      <c r="S203" s="272">
        <f>S175+S186+S194</f>
        <v>1819544.4999999998</v>
      </c>
      <c r="T203" s="410"/>
      <c r="U203" s="411"/>
      <c r="V203" s="411"/>
      <c r="W203" s="411"/>
      <c r="X203" s="412"/>
      <c r="Y203" s="410"/>
      <c r="Z203" s="411"/>
      <c r="AA203" s="411"/>
      <c r="AB203" s="411"/>
      <c r="AC203" s="412"/>
      <c r="AD203" s="175"/>
    </row>
    <row r="204" spans="1:30" s="8" customFormat="1" ht="15" customHeight="1">
      <c r="A204" s="149"/>
      <c r="B204" s="386" t="s">
        <v>59</v>
      </c>
      <c r="C204" s="387"/>
      <c r="D204" s="388"/>
      <c r="E204" s="130"/>
      <c r="F204" s="97"/>
      <c r="G204" s="96"/>
      <c r="H204" s="112"/>
      <c r="I204" s="114">
        <f>(I201+I202+I203)*0.15</f>
        <v>815151.97499999998</v>
      </c>
      <c r="J204" s="130"/>
      <c r="K204" s="97"/>
      <c r="L204" s="96"/>
      <c r="M204" s="112"/>
      <c r="N204" s="114">
        <v>591312.56999999995</v>
      </c>
      <c r="O204" s="130"/>
      <c r="P204" s="97"/>
      <c r="Q204" s="96"/>
      <c r="R204" s="112"/>
      <c r="S204" s="272">
        <f>(S201+S202+S203)*0.15</f>
        <v>997970.96039999987</v>
      </c>
      <c r="T204" s="410"/>
      <c r="U204" s="411"/>
      <c r="V204" s="411"/>
      <c r="W204" s="411"/>
      <c r="X204" s="412"/>
      <c r="Y204" s="410"/>
      <c r="Z204" s="411"/>
      <c r="AA204" s="411"/>
      <c r="AB204" s="411"/>
      <c r="AC204" s="412"/>
      <c r="AD204" s="175"/>
    </row>
    <row r="205" spans="1:30" s="8" customFormat="1" ht="15" customHeight="1">
      <c r="A205" s="149"/>
      <c r="B205" s="389" t="s">
        <v>60</v>
      </c>
      <c r="C205" s="390"/>
      <c r="D205" s="391"/>
      <c r="E205" s="130"/>
      <c r="F205" s="97"/>
      <c r="G205" s="96"/>
      <c r="H205" s="112"/>
      <c r="I205" s="114">
        <f>SUM(I197:I204)</f>
        <v>6537518.8394999998</v>
      </c>
      <c r="J205" s="130"/>
      <c r="K205" s="97"/>
      <c r="L205" s="96"/>
      <c r="M205" s="112"/>
      <c r="N205" s="114">
        <v>5966881.3499999996</v>
      </c>
      <c r="O205" s="130"/>
      <c r="P205" s="97"/>
      <c r="Q205" s="96"/>
      <c r="R205" s="112"/>
      <c r="S205" s="272">
        <f>SUM(S197:S204)</f>
        <v>8003727.1024080003</v>
      </c>
      <c r="T205" s="413"/>
      <c r="U205" s="414"/>
      <c r="V205" s="414"/>
      <c r="W205" s="414"/>
      <c r="X205" s="415"/>
      <c r="Y205" s="413"/>
      <c r="Z205" s="414"/>
      <c r="AA205" s="414"/>
      <c r="AB205" s="414"/>
      <c r="AC205" s="415"/>
    </row>
    <row r="206" spans="1:30" s="8" customFormat="1" ht="15" customHeight="1" thickBot="1">
      <c r="A206" s="149"/>
      <c r="B206" s="392" t="s">
        <v>61</v>
      </c>
      <c r="C206" s="299"/>
      <c r="D206" s="393"/>
      <c r="E206" s="299" t="s">
        <v>239</v>
      </c>
      <c r="F206" s="299"/>
      <c r="G206" s="299"/>
      <c r="H206" s="300"/>
      <c r="I206" s="109"/>
      <c r="J206" s="299" t="s">
        <v>238</v>
      </c>
      <c r="K206" s="299"/>
      <c r="L206" s="299"/>
      <c r="M206" s="300"/>
      <c r="N206" s="109"/>
      <c r="O206" s="299" t="s">
        <v>237</v>
      </c>
      <c r="P206" s="299"/>
      <c r="Q206" s="299"/>
      <c r="R206" s="300"/>
      <c r="S206" s="109"/>
      <c r="T206" s="299"/>
      <c r="U206" s="299"/>
      <c r="V206" s="299"/>
      <c r="W206" s="300"/>
      <c r="X206" s="109"/>
      <c r="Y206" s="299"/>
      <c r="Z206" s="299"/>
      <c r="AA206" s="299"/>
      <c r="AB206" s="300"/>
      <c r="AC206" s="109"/>
    </row>
    <row r="207" spans="1:30" s="8" customFormat="1" ht="22.5" customHeight="1" thickBot="1">
      <c r="A207" s="154"/>
      <c r="B207" s="394" t="s">
        <v>32</v>
      </c>
      <c r="C207" s="395"/>
      <c r="D207" s="396"/>
      <c r="E207" s="107"/>
      <c r="F207" s="105"/>
      <c r="G207" s="106"/>
      <c r="H207" s="116" t="s">
        <v>62</v>
      </c>
      <c r="I207" s="132">
        <f>I205</f>
        <v>6537518.8394999998</v>
      </c>
      <c r="J207" s="107"/>
      <c r="K207" s="105"/>
      <c r="L207" s="106"/>
      <c r="M207" s="116" t="s">
        <v>62</v>
      </c>
      <c r="N207" s="132">
        <f>N205</f>
        <v>5966881.3499999996</v>
      </c>
      <c r="O207" s="107"/>
      <c r="P207" s="105"/>
      <c r="Q207" s="106"/>
      <c r="R207" s="116" t="s">
        <v>62</v>
      </c>
      <c r="S207" s="132">
        <f>S205</f>
        <v>8003727.1024080003</v>
      </c>
      <c r="T207" s="107"/>
      <c r="U207" s="105"/>
      <c r="V207" s="106"/>
      <c r="W207" s="116" t="s">
        <v>62</v>
      </c>
      <c r="X207" s="132">
        <f>X205</f>
        <v>0</v>
      </c>
      <c r="Y207" s="107"/>
      <c r="Z207" s="105"/>
      <c r="AA207" s="106"/>
      <c r="AB207" s="116" t="s">
        <v>62</v>
      </c>
      <c r="AC207" s="132">
        <f>AC205</f>
        <v>0</v>
      </c>
    </row>
    <row r="208" spans="1:30">
      <c r="A208" s="397" t="s">
        <v>11</v>
      </c>
      <c r="B208" s="398"/>
      <c r="C208" s="398"/>
      <c r="D208" s="103"/>
      <c r="E208" s="103"/>
      <c r="F208" s="103"/>
      <c r="G208" s="103"/>
      <c r="H208" s="103"/>
      <c r="I208" s="104"/>
      <c r="J208" s="103"/>
      <c r="K208" s="103"/>
      <c r="L208" s="103"/>
      <c r="M208" s="103"/>
      <c r="N208" s="104"/>
      <c r="O208" s="103"/>
      <c r="P208" s="103"/>
      <c r="Q208" s="103"/>
      <c r="R208" s="103"/>
      <c r="S208" s="104"/>
      <c r="T208" s="103"/>
      <c r="U208" s="103"/>
      <c r="V208" s="103"/>
      <c r="W208" s="103"/>
      <c r="X208" s="104"/>
      <c r="Y208" s="103"/>
      <c r="Z208" s="103"/>
      <c r="AA208" s="103"/>
      <c r="AB208" s="103"/>
      <c r="AC208" s="104"/>
    </row>
    <row r="209" spans="1:29">
      <c r="A209" s="384" t="s">
        <v>40</v>
      </c>
      <c r="B209" s="385"/>
      <c r="C209" s="385"/>
      <c r="D209" s="103"/>
      <c r="E209" s="103"/>
      <c r="F209" s="103"/>
      <c r="G209" s="103"/>
      <c r="H209" s="103"/>
      <c r="I209" s="104"/>
      <c r="J209" s="103"/>
      <c r="K209" s="103"/>
      <c r="L209" s="103"/>
      <c r="M209" s="103"/>
      <c r="N209" s="104"/>
      <c r="O209" s="103"/>
      <c r="P209" s="103"/>
      <c r="Q209" s="103"/>
      <c r="R209" s="103"/>
      <c r="S209" s="104"/>
      <c r="T209" s="103"/>
      <c r="U209" s="103"/>
      <c r="V209" s="103"/>
      <c r="W209" s="103"/>
      <c r="X209" s="104"/>
      <c r="Y209" s="103"/>
      <c r="Z209" s="103"/>
      <c r="AA209" s="103"/>
      <c r="AB209" s="103"/>
      <c r="AC209" s="104"/>
    </row>
    <row r="210" spans="1:29">
      <c r="A210" s="14" t="s">
        <v>76</v>
      </c>
      <c r="B210" s="16"/>
      <c r="C210" s="16"/>
      <c r="D210" s="156"/>
      <c r="E210" s="9"/>
      <c r="F210" s="9"/>
      <c r="G210" s="9"/>
      <c r="H210" s="10"/>
      <c r="I210" s="11" t="s">
        <v>63</v>
      </c>
      <c r="J210" s="9"/>
      <c r="K210" s="9"/>
      <c r="L210" s="9"/>
      <c r="M210" s="10"/>
      <c r="N210" s="11" t="s">
        <v>63</v>
      </c>
      <c r="O210" s="9"/>
      <c r="P210" s="9"/>
      <c r="Q210" s="9"/>
      <c r="R210" s="10"/>
      <c r="S210" s="11" t="s">
        <v>63</v>
      </c>
      <c r="T210" s="9"/>
      <c r="U210" s="9"/>
      <c r="V210" s="9"/>
      <c r="W210" s="10"/>
      <c r="X210" s="11" t="s">
        <v>63</v>
      </c>
      <c r="Y210" s="9"/>
      <c r="Z210" s="9"/>
      <c r="AA210" s="9"/>
      <c r="AB210" s="10"/>
      <c r="AC210" s="11" t="s">
        <v>63</v>
      </c>
    </row>
    <row r="211" spans="1:29">
      <c r="E211" s="9"/>
      <c r="F211" s="9"/>
      <c r="G211" s="9"/>
      <c r="H211" s="10"/>
      <c r="I211" s="11"/>
      <c r="J211" s="9"/>
      <c r="K211" s="9"/>
      <c r="L211" s="9"/>
      <c r="M211" s="10"/>
      <c r="N211" s="11"/>
      <c r="O211" s="9"/>
      <c r="P211" s="9"/>
      <c r="Q211" s="9"/>
      <c r="R211" s="10"/>
      <c r="S211" s="11"/>
      <c r="T211" s="9"/>
      <c r="U211" s="9"/>
      <c r="V211" s="9"/>
      <c r="W211" s="10"/>
      <c r="X211" s="11"/>
      <c r="Y211" s="9"/>
      <c r="Z211" s="9"/>
      <c r="AA211" s="9"/>
      <c r="AB211" s="10"/>
      <c r="AC211" s="11"/>
    </row>
    <row r="212" spans="1:29">
      <c r="A212" t="s">
        <v>29</v>
      </c>
      <c r="B212" s="16"/>
      <c r="C212" s="16"/>
      <c r="D212" s="16"/>
      <c r="E212" s="9"/>
      <c r="F212" s="9"/>
      <c r="G212" s="9"/>
      <c r="H212" s="10"/>
      <c r="I212" s="11"/>
      <c r="J212" s="9"/>
      <c r="K212" s="9"/>
      <c r="L212" s="9"/>
      <c r="M212" s="10"/>
      <c r="N212" s="11"/>
      <c r="O212" s="9"/>
      <c r="P212" s="9"/>
      <c r="Q212" s="9"/>
      <c r="R212" s="10"/>
      <c r="S212" s="11"/>
      <c r="T212" s="9"/>
      <c r="U212" s="9"/>
      <c r="V212" s="9"/>
      <c r="W212" s="10"/>
      <c r="X212" s="11"/>
      <c r="Y212" s="9"/>
      <c r="Z212" s="9"/>
      <c r="AA212" s="9"/>
      <c r="AB212" s="10"/>
      <c r="AC212" s="11"/>
    </row>
    <row r="213" spans="1:29">
      <c r="A213" s="23" t="s">
        <v>95</v>
      </c>
      <c r="B213"/>
      <c r="C213"/>
      <c r="D213" s="40"/>
      <c r="E213" s="9"/>
      <c r="F213" s="9"/>
      <c r="G213" s="9"/>
      <c r="H213" s="10"/>
      <c r="I213" s="11"/>
      <c r="J213" s="9"/>
      <c r="K213" s="9"/>
      <c r="L213" s="9"/>
      <c r="M213" s="10"/>
      <c r="N213" s="11"/>
      <c r="O213" s="9"/>
      <c r="P213" s="9"/>
      <c r="Q213" s="9"/>
      <c r="R213" s="10"/>
      <c r="S213" s="11"/>
      <c r="T213" s="9"/>
      <c r="U213" s="9"/>
      <c r="V213" s="9"/>
      <c r="W213" s="10"/>
      <c r="X213" s="11"/>
      <c r="Y213" s="9"/>
      <c r="Z213" s="9"/>
      <c r="AA213" s="9"/>
      <c r="AB213" s="10"/>
      <c r="AC213" s="11"/>
    </row>
    <row r="214" spans="1:29">
      <c r="A214" t="s">
        <v>75</v>
      </c>
      <c r="B214"/>
      <c r="C214"/>
      <c r="D214" s="157"/>
      <c r="E214" s="9"/>
      <c r="F214" s="9"/>
      <c r="G214" s="9"/>
      <c r="H214" s="10"/>
      <c r="I214" s="11"/>
      <c r="J214" s="9"/>
      <c r="K214" s="9"/>
      <c r="L214" s="9"/>
      <c r="M214" s="10"/>
      <c r="N214" s="11"/>
      <c r="O214" s="9"/>
      <c r="P214" s="9"/>
      <c r="Q214" s="9"/>
      <c r="R214" s="10"/>
      <c r="S214" s="11"/>
      <c r="T214" s="9"/>
      <c r="U214" s="9"/>
      <c r="V214" s="9"/>
      <c r="W214" s="10"/>
      <c r="X214" s="11"/>
      <c r="Y214" s="9"/>
      <c r="Z214" s="9"/>
      <c r="AA214" s="9"/>
      <c r="AB214" s="10"/>
      <c r="AC214" s="11"/>
    </row>
    <row r="215" spans="1:29">
      <c r="E215" s="9"/>
      <c r="F215" s="9"/>
      <c r="G215" s="9"/>
      <c r="H215" s="10"/>
      <c r="I215" s="11"/>
      <c r="J215" s="9"/>
      <c r="K215" s="9"/>
      <c r="L215" s="9"/>
      <c r="M215" s="10"/>
      <c r="N215" s="11"/>
      <c r="O215" s="9"/>
      <c r="P215" s="9"/>
      <c r="Q215" s="9"/>
      <c r="R215" s="10"/>
      <c r="S215" s="11"/>
      <c r="T215" s="9"/>
      <c r="U215" s="9"/>
      <c r="V215" s="9"/>
      <c r="W215" s="10"/>
      <c r="X215" s="11"/>
      <c r="Y215" s="9"/>
      <c r="Z215" s="9"/>
      <c r="AA215" s="9"/>
      <c r="AB215" s="10"/>
      <c r="AC215" s="11"/>
    </row>
    <row r="216" spans="1:29">
      <c r="E216" s="2"/>
      <c r="F216" s="2"/>
      <c r="G216" s="13"/>
      <c r="H216" s="3"/>
      <c r="I216" s="3"/>
      <c r="J216" s="2"/>
      <c r="K216" s="2"/>
      <c r="L216" s="13"/>
      <c r="M216" s="3"/>
      <c r="N216" s="3"/>
      <c r="O216" s="2"/>
      <c r="P216" s="2"/>
      <c r="Q216" s="13"/>
      <c r="R216" s="3"/>
      <c r="S216" s="3"/>
      <c r="T216" s="2"/>
      <c r="U216" s="2"/>
      <c r="V216" s="13"/>
      <c r="W216" s="3"/>
      <c r="X216" s="3"/>
      <c r="Y216" s="2"/>
      <c r="Z216" s="2"/>
      <c r="AA216" s="13"/>
      <c r="AB216" s="3"/>
      <c r="AC216" s="3"/>
    </row>
    <row r="217" spans="1:29">
      <c r="E217" s="13"/>
      <c r="F217" s="13"/>
      <c r="G217" s="13"/>
      <c r="H217" s="3"/>
      <c r="I217" s="3"/>
      <c r="J217" s="13"/>
      <c r="K217" s="13"/>
      <c r="L217" s="13"/>
      <c r="M217" s="3"/>
      <c r="N217" s="3"/>
      <c r="O217" s="13"/>
      <c r="P217" s="13"/>
      <c r="Q217" s="13"/>
      <c r="R217" s="3"/>
      <c r="S217" s="3"/>
      <c r="T217" s="13"/>
      <c r="U217" s="13"/>
      <c r="V217" s="13"/>
      <c r="W217" s="3"/>
      <c r="X217" s="3"/>
      <c r="Y217" s="13"/>
      <c r="Z217" s="13"/>
      <c r="AA217" s="13"/>
      <c r="AB217" s="3"/>
      <c r="AC217" s="3"/>
    </row>
    <row r="218" spans="1:29">
      <c r="E218" s="13"/>
      <c r="F218" s="13"/>
      <c r="G218" s="13"/>
      <c r="H218" s="3"/>
      <c r="I218" s="3"/>
      <c r="J218" s="13"/>
      <c r="K218" s="13"/>
      <c r="L218" s="13"/>
      <c r="M218" s="3"/>
      <c r="N218" s="3"/>
      <c r="O218" s="13"/>
      <c r="P218" s="13"/>
      <c r="Q218" s="13"/>
      <c r="R218" s="3"/>
      <c r="S218" s="3"/>
      <c r="T218" s="13"/>
      <c r="U218" s="13"/>
      <c r="V218" s="13"/>
      <c r="W218" s="3"/>
      <c r="X218" s="3"/>
      <c r="Y218" s="13"/>
      <c r="Z218" s="13"/>
      <c r="AA218" s="13"/>
      <c r="AB218" s="3"/>
      <c r="AC218" s="3"/>
    </row>
    <row r="219" spans="1:29">
      <c r="E219" s="2"/>
      <c r="F219" s="2"/>
      <c r="G219" s="13"/>
      <c r="H219" s="3"/>
      <c r="I219" s="3"/>
      <c r="J219" s="2"/>
      <c r="K219" s="2"/>
      <c r="L219" s="13"/>
      <c r="M219" s="3"/>
      <c r="N219" s="3"/>
      <c r="O219" s="2"/>
      <c r="P219" s="2"/>
      <c r="Q219" s="13"/>
      <c r="R219" s="3"/>
      <c r="S219" s="3"/>
      <c r="T219" s="2"/>
      <c r="U219" s="2"/>
      <c r="V219" s="13"/>
      <c r="W219" s="3"/>
      <c r="X219" s="3"/>
      <c r="Y219" s="2"/>
      <c r="Z219" s="2"/>
      <c r="AA219" s="13"/>
      <c r="AB219" s="3"/>
      <c r="AC219" s="3"/>
    </row>
    <row r="220" spans="1:29">
      <c r="E220" s="2"/>
      <c r="F220" s="2"/>
      <c r="G220" s="13"/>
      <c r="H220" s="3"/>
      <c r="I220" s="3"/>
      <c r="J220" s="2"/>
      <c r="K220" s="2"/>
      <c r="L220" s="13"/>
      <c r="M220" s="3"/>
      <c r="N220" s="3"/>
      <c r="O220" s="2"/>
      <c r="P220" s="2"/>
      <c r="Q220" s="13"/>
      <c r="R220" s="3"/>
      <c r="S220" s="3"/>
      <c r="T220" s="2"/>
      <c r="U220" s="2"/>
      <c r="V220" s="13"/>
      <c r="W220" s="3"/>
      <c r="X220" s="3"/>
      <c r="Y220" s="2"/>
      <c r="Z220" s="2"/>
      <c r="AA220" s="13"/>
      <c r="AB220" s="3"/>
      <c r="AC220" s="3"/>
    </row>
  </sheetData>
  <mergeCells count="236">
    <mergeCell ref="Y13:AC205"/>
    <mergeCell ref="Y206:AB206"/>
    <mergeCell ref="D1:Z2"/>
    <mergeCell ref="D3:Z4"/>
    <mergeCell ref="D7:Z7"/>
    <mergeCell ref="A9:Z9"/>
    <mergeCell ref="AA1:AC4"/>
    <mergeCell ref="AB6:AC6"/>
    <mergeCell ref="AB8:AC8"/>
    <mergeCell ref="Y10:AC10"/>
    <mergeCell ref="Y11:Y12"/>
    <mergeCell ref="Z11:Z12"/>
    <mergeCell ref="AA11:AA12"/>
    <mergeCell ref="AB11:AB12"/>
    <mergeCell ref="AC11:AC12"/>
    <mergeCell ref="D8:F8"/>
    <mergeCell ref="H8:I8"/>
    <mergeCell ref="M8:N8"/>
    <mergeCell ref="R8:S8"/>
    <mergeCell ref="W8:X8"/>
    <mergeCell ref="A1:C4"/>
    <mergeCell ref="H6:I6"/>
    <mergeCell ref="M6:N6"/>
    <mergeCell ref="R6:S6"/>
    <mergeCell ref="W6:X6"/>
    <mergeCell ref="E10:I10"/>
    <mergeCell ref="J10:N10"/>
    <mergeCell ref="O10:S10"/>
    <mergeCell ref="T10:X10"/>
    <mergeCell ref="A11:A12"/>
    <mergeCell ref="B11:D12"/>
    <mergeCell ref="E11:E12"/>
    <mergeCell ref="F11:F12"/>
    <mergeCell ref="G11:G12"/>
    <mergeCell ref="W11:W12"/>
    <mergeCell ref="X11:X12"/>
    <mergeCell ref="B13:D13"/>
    <mergeCell ref="N11:N12"/>
    <mergeCell ref="O11:O12"/>
    <mergeCell ref="P11:P12"/>
    <mergeCell ref="Q11:Q12"/>
    <mergeCell ref="R11:R12"/>
    <mergeCell ref="S11:S12"/>
    <mergeCell ref="H11:H12"/>
    <mergeCell ref="I11:I12"/>
    <mergeCell ref="J11:J12"/>
    <mergeCell ref="K11:K12"/>
    <mergeCell ref="L11:L12"/>
    <mergeCell ref="M11:M12"/>
    <mergeCell ref="B14:D14"/>
    <mergeCell ref="B15:D15"/>
    <mergeCell ref="B16:D16"/>
    <mergeCell ref="B17:D17"/>
    <mergeCell ref="B25:D25"/>
    <mergeCell ref="B26:D26"/>
    <mergeCell ref="T11:T12"/>
    <mergeCell ref="U11:U12"/>
    <mergeCell ref="V11:V12"/>
    <mergeCell ref="B34:D34"/>
    <mergeCell ref="B39:D39"/>
    <mergeCell ref="B40:D40"/>
    <mergeCell ref="B41:D41"/>
    <mergeCell ref="B42:D42"/>
    <mergeCell ref="B43:D43"/>
    <mergeCell ref="B27:D27"/>
    <mergeCell ref="B28:D28"/>
    <mergeCell ref="B29:D29"/>
    <mergeCell ref="B30:D30"/>
    <mergeCell ref="B31:D31"/>
    <mergeCell ref="B33:D33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2:D112"/>
    <mergeCell ref="B113:D113"/>
    <mergeCell ref="B114:D114"/>
    <mergeCell ref="B115:D115"/>
    <mergeCell ref="B116:D116"/>
    <mergeCell ref="B117:D117"/>
    <mergeCell ref="B104:D104"/>
    <mergeCell ref="B105:D105"/>
    <mergeCell ref="B106:D106"/>
    <mergeCell ref="B107:D107"/>
    <mergeCell ref="B108:D108"/>
    <mergeCell ref="B109:D109"/>
    <mergeCell ref="B124:D124"/>
    <mergeCell ref="B125:D125"/>
    <mergeCell ref="B126:D126"/>
    <mergeCell ref="B127:D127"/>
    <mergeCell ref="B128:D128"/>
    <mergeCell ref="B129:D129"/>
    <mergeCell ref="B118:D118"/>
    <mergeCell ref="B119:D119"/>
    <mergeCell ref="B120:D120"/>
    <mergeCell ref="B121:D121"/>
    <mergeCell ref="B122:D122"/>
    <mergeCell ref="B123:D123"/>
    <mergeCell ref="B136:D136"/>
    <mergeCell ref="B137:D137"/>
    <mergeCell ref="B138:D138"/>
    <mergeCell ref="B139:D139"/>
    <mergeCell ref="B140:D140"/>
    <mergeCell ref="B141:D141"/>
    <mergeCell ref="B130:D130"/>
    <mergeCell ref="B131:D131"/>
    <mergeCell ref="B132:D132"/>
    <mergeCell ref="B133:D133"/>
    <mergeCell ref="B134:D134"/>
    <mergeCell ref="B135:D135"/>
    <mergeCell ref="B153:D153"/>
    <mergeCell ref="B154:D154"/>
    <mergeCell ref="B155:D155"/>
    <mergeCell ref="B156:D156"/>
    <mergeCell ref="B157:D157"/>
    <mergeCell ref="B158:D158"/>
    <mergeCell ref="B142:D142"/>
    <mergeCell ref="B148:D148"/>
    <mergeCell ref="B149:D149"/>
    <mergeCell ref="B150:D150"/>
    <mergeCell ref="B151:D151"/>
    <mergeCell ref="B152:D152"/>
    <mergeCell ref="B147:D147"/>
    <mergeCell ref="B167:D167"/>
    <mergeCell ref="B168:D168"/>
    <mergeCell ref="B169:D169"/>
    <mergeCell ref="B159:D159"/>
    <mergeCell ref="B160:D160"/>
    <mergeCell ref="B161:D161"/>
    <mergeCell ref="B162:D162"/>
    <mergeCell ref="B163:D163"/>
    <mergeCell ref="B164:D164"/>
    <mergeCell ref="T13:X205"/>
    <mergeCell ref="B205:D205"/>
    <mergeCell ref="B206:D206"/>
    <mergeCell ref="E206:H206"/>
    <mergeCell ref="J206:M206"/>
    <mergeCell ref="O206:R206"/>
    <mergeCell ref="T206:W206"/>
    <mergeCell ref="B199:D199"/>
    <mergeCell ref="B200:D200"/>
    <mergeCell ref="B201:D201"/>
    <mergeCell ref="B202:D202"/>
    <mergeCell ref="B203:D203"/>
    <mergeCell ref="B204:D204"/>
    <mergeCell ref="B191:D191"/>
    <mergeCell ref="B192:D192"/>
    <mergeCell ref="B194:D194"/>
    <mergeCell ref="B196:D196"/>
    <mergeCell ref="B197:D197"/>
    <mergeCell ref="B198:D198"/>
    <mergeCell ref="B184:D184"/>
    <mergeCell ref="B185:D185"/>
    <mergeCell ref="B186:D186"/>
    <mergeCell ref="B188:D188"/>
    <mergeCell ref="B189:D189"/>
    <mergeCell ref="B110:D110"/>
    <mergeCell ref="B143:D143"/>
    <mergeCell ref="B144:D144"/>
    <mergeCell ref="B145:D145"/>
    <mergeCell ref="B146:D146"/>
    <mergeCell ref="B111:D111"/>
    <mergeCell ref="B207:D207"/>
    <mergeCell ref="A208:C208"/>
    <mergeCell ref="A209:C209"/>
    <mergeCell ref="B190:D190"/>
    <mergeCell ref="B178:D178"/>
    <mergeCell ref="B179:D179"/>
    <mergeCell ref="B180:D180"/>
    <mergeCell ref="B181:D181"/>
    <mergeCell ref="B182:D182"/>
    <mergeCell ref="B183:D183"/>
    <mergeCell ref="B170:D170"/>
    <mergeCell ref="B172:D172"/>
    <mergeCell ref="B173:D173"/>
    <mergeCell ref="B174:D174"/>
    <mergeCell ref="B175:D175"/>
    <mergeCell ref="B177:D177"/>
    <mergeCell ref="B165:D165"/>
    <mergeCell ref="B166:D166"/>
  </mergeCells>
  <printOptions horizontalCentered="1" verticalCentered="1"/>
  <pageMargins left="0" right="0" top="0" bottom="0" header="0.3" footer="0.3"/>
  <pageSetup paperSize="8" scale="49" fitToHeight="0" orientation="landscape" r:id="rId1"/>
  <rowBreaks count="1" manualBreakCount="1">
    <brk id="105" max="2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436" t="s">
        <v>36</v>
      </c>
      <c r="E6" s="436"/>
      <c r="F6" s="436"/>
      <c r="G6" s="436"/>
      <c r="H6" s="436"/>
      <c r="I6" s="436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40" t="s">
        <v>14</v>
      </c>
      <c r="B10" s="441"/>
      <c r="C10" s="1" t="s">
        <v>1</v>
      </c>
      <c r="D10" s="7"/>
      <c r="E10" s="445" t="s">
        <v>24</v>
      </c>
      <c r="F10" s="446"/>
      <c r="G10" s="446"/>
      <c r="H10" s="446"/>
      <c r="I10" s="447"/>
    </row>
    <row r="11" spans="1:9" ht="15.75" thickBot="1">
      <c r="A11" s="1"/>
      <c r="B11" s="2"/>
      <c r="C11" s="2"/>
      <c r="D11" s="17"/>
      <c r="E11" s="442"/>
      <c r="F11" s="443"/>
      <c r="G11" s="443"/>
      <c r="H11" s="443"/>
      <c r="I11" s="444"/>
    </row>
    <row r="12" spans="1:9">
      <c r="A12" s="459" t="s">
        <v>4</v>
      </c>
      <c r="B12" s="462" t="s">
        <v>5</v>
      </c>
      <c r="C12" s="462"/>
      <c r="D12" s="463"/>
      <c r="E12" s="467" t="s">
        <v>8</v>
      </c>
      <c r="F12" s="469" t="s">
        <v>33</v>
      </c>
      <c r="G12" s="462" t="s">
        <v>34</v>
      </c>
      <c r="H12" s="466" t="s">
        <v>6</v>
      </c>
      <c r="I12" s="461" t="s">
        <v>7</v>
      </c>
    </row>
    <row r="13" spans="1:9" ht="15.75" thickBot="1">
      <c r="A13" s="460"/>
      <c r="B13" s="464"/>
      <c r="C13" s="464"/>
      <c r="D13" s="465"/>
      <c r="E13" s="468"/>
      <c r="F13" s="470"/>
      <c r="G13" s="328"/>
      <c r="H13" s="330"/>
      <c r="I13" s="332"/>
    </row>
    <row r="14" spans="1:9">
      <c r="A14" s="49"/>
      <c r="B14" s="437"/>
      <c r="C14" s="438"/>
      <c r="D14" s="439"/>
      <c r="E14" s="51"/>
      <c r="F14" s="52"/>
      <c r="G14" s="52"/>
      <c r="H14" s="52"/>
      <c r="I14" s="37"/>
    </row>
    <row r="15" spans="1:9">
      <c r="A15" s="53"/>
      <c r="B15" s="430"/>
      <c r="C15" s="422"/>
      <c r="D15" s="423"/>
      <c r="E15" s="30"/>
      <c r="F15" s="29"/>
      <c r="G15" s="27"/>
      <c r="H15" s="28"/>
      <c r="I15" s="25"/>
    </row>
    <row r="16" spans="1:9">
      <c r="A16" s="53"/>
      <c r="B16" s="430"/>
      <c r="C16" s="422"/>
      <c r="D16" s="423"/>
      <c r="E16" s="30"/>
      <c r="F16" s="29"/>
      <c r="G16" s="27"/>
      <c r="H16" s="28"/>
      <c r="I16" s="25"/>
    </row>
    <row r="17" spans="1:9">
      <c r="A17" s="53"/>
      <c r="B17" s="430"/>
      <c r="C17" s="422"/>
      <c r="D17" s="423"/>
      <c r="E17" s="30"/>
      <c r="F17" s="29"/>
      <c r="G17" s="27"/>
      <c r="H17" s="28"/>
      <c r="I17" s="25"/>
    </row>
    <row r="18" spans="1:9">
      <c r="A18" s="48"/>
      <c r="B18" s="430"/>
      <c r="C18" s="422"/>
      <c r="D18" s="423"/>
      <c r="E18" s="30"/>
      <c r="F18" s="29"/>
      <c r="G18" s="27"/>
      <c r="H18" s="28"/>
      <c r="I18" s="25"/>
    </row>
    <row r="19" spans="1:9">
      <c r="A19" s="48"/>
      <c r="B19" s="430"/>
      <c r="C19" s="422"/>
      <c r="D19" s="423"/>
      <c r="E19" s="30"/>
      <c r="F19" s="29"/>
      <c r="G19" s="27"/>
      <c r="H19" s="28"/>
      <c r="I19" s="25"/>
    </row>
    <row r="20" spans="1:9">
      <c r="A20" s="48"/>
      <c r="B20" s="431"/>
      <c r="C20" s="428"/>
      <c r="D20" s="429"/>
      <c r="E20" s="30"/>
      <c r="F20" s="29"/>
      <c r="G20" s="27"/>
      <c r="H20" s="28"/>
      <c r="I20" s="25"/>
    </row>
    <row r="21" spans="1:9">
      <c r="A21" s="48"/>
      <c r="B21" s="431"/>
      <c r="C21" s="428"/>
      <c r="D21" s="429"/>
      <c r="E21" s="30"/>
      <c r="F21" s="29"/>
      <c r="G21" s="27"/>
      <c r="H21" s="28"/>
      <c r="I21" s="25"/>
    </row>
    <row r="22" spans="1:9">
      <c r="A22" s="48"/>
      <c r="B22" s="431"/>
      <c r="C22" s="428"/>
      <c r="D22" s="429"/>
      <c r="E22" s="30"/>
      <c r="F22" s="29"/>
      <c r="G22" s="27"/>
      <c r="H22" s="28"/>
      <c r="I22" s="25"/>
    </row>
    <row r="23" spans="1:9">
      <c r="A23" s="48"/>
      <c r="B23" s="431"/>
      <c r="C23" s="428"/>
      <c r="D23" s="429"/>
      <c r="E23" s="30"/>
      <c r="F23" s="29"/>
      <c r="G23" s="27"/>
      <c r="H23" s="28"/>
      <c r="I23" s="25"/>
    </row>
    <row r="24" spans="1:9">
      <c r="A24" s="48"/>
      <c r="B24" s="431"/>
      <c r="C24" s="428"/>
      <c r="D24" s="429"/>
      <c r="E24" s="30"/>
      <c r="F24" s="29"/>
      <c r="G24" s="27"/>
      <c r="H24" s="28"/>
      <c r="I24" s="25"/>
    </row>
    <row r="25" spans="1:9">
      <c r="A25" s="48"/>
      <c r="B25" s="430"/>
      <c r="C25" s="422"/>
      <c r="D25" s="423"/>
      <c r="E25" s="30"/>
      <c r="F25" s="29"/>
      <c r="G25" s="27"/>
      <c r="H25" s="28"/>
      <c r="I25" s="25"/>
    </row>
    <row r="26" spans="1:9">
      <c r="A26" s="48"/>
      <c r="B26" s="430"/>
      <c r="C26" s="422"/>
      <c r="D26" s="423"/>
      <c r="E26" s="30"/>
      <c r="F26" s="29"/>
      <c r="G26" s="27"/>
      <c r="H26" s="28"/>
      <c r="I26" s="25"/>
    </row>
    <row r="27" spans="1:9">
      <c r="A27" s="48"/>
      <c r="B27" s="430"/>
      <c r="C27" s="422"/>
      <c r="D27" s="423"/>
      <c r="E27" s="30"/>
      <c r="F27" s="29"/>
      <c r="G27" s="27"/>
      <c r="H27" s="28"/>
      <c r="I27" s="25"/>
    </row>
    <row r="28" spans="1:9">
      <c r="A28" s="48"/>
      <c r="B28" s="430"/>
      <c r="C28" s="422"/>
      <c r="D28" s="423"/>
      <c r="E28" s="30"/>
      <c r="F28" s="29"/>
      <c r="G28" s="27"/>
      <c r="H28" s="28"/>
      <c r="I28" s="25"/>
    </row>
    <row r="29" spans="1:9">
      <c r="A29" s="48"/>
      <c r="B29" s="431"/>
      <c r="C29" s="428"/>
      <c r="D29" s="429"/>
      <c r="E29" s="30"/>
      <c r="F29" s="29"/>
      <c r="G29" s="27"/>
      <c r="H29" s="28"/>
      <c r="I29" s="25"/>
    </row>
    <row r="30" spans="1:9">
      <c r="A30" s="48"/>
      <c r="B30" s="431"/>
      <c r="C30" s="428"/>
      <c r="D30" s="429"/>
      <c r="E30" s="30"/>
      <c r="F30" s="29"/>
      <c r="G30" s="27"/>
      <c r="H30" s="28"/>
      <c r="I30" s="25"/>
    </row>
    <row r="31" spans="1:9" ht="15" customHeight="1">
      <c r="A31" s="53"/>
      <c r="B31" s="430"/>
      <c r="C31" s="422"/>
      <c r="D31" s="423"/>
      <c r="E31" s="30"/>
      <c r="F31" s="29"/>
      <c r="G31" s="27"/>
      <c r="H31" s="28"/>
      <c r="I31" s="25"/>
    </row>
    <row r="32" spans="1:9">
      <c r="A32" s="48"/>
      <c r="B32" s="435"/>
      <c r="C32" s="422"/>
      <c r="D32" s="423"/>
      <c r="E32" s="30"/>
      <c r="F32" s="29"/>
      <c r="G32" s="27"/>
      <c r="H32" s="28"/>
      <c r="I32" s="25"/>
    </row>
    <row r="33" spans="1:9">
      <c r="A33" s="48"/>
      <c r="B33" s="435"/>
      <c r="C33" s="422"/>
      <c r="D33" s="423"/>
      <c r="E33" s="30"/>
      <c r="F33" s="29"/>
      <c r="G33" s="27"/>
      <c r="H33" s="28"/>
      <c r="I33" s="25"/>
    </row>
    <row r="34" spans="1:9">
      <c r="A34" s="48"/>
      <c r="B34" s="435"/>
      <c r="C34" s="422"/>
      <c r="D34" s="423"/>
      <c r="E34" s="30"/>
      <c r="F34" s="29"/>
      <c r="G34" s="27"/>
      <c r="H34" s="28"/>
      <c r="I34" s="25"/>
    </row>
    <row r="35" spans="1:9">
      <c r="A35" s="48"/>
      <c r="B35" s="435"/>
      <c r="C35" s="422"/>
      <c r="D35" s="423"/>
      <c r="E35" s="30"/>
      <c r="F35" s="29"/>
      <c r="G35" s="27"/>
      <c r="H35" s="28"/>
      <c r="I35" s="25"/>
    </row>
    <row r="36" spans="1:9">
      <c r="A36" s="48"/>
      <c r="B36" s="435"/>
      <c r="C36" s="422"/>
      <c r="D36" s="423"/>
      <c r="E36" s="30"/>
      <c r="F36" s="29"/>
      <c r="G36" s="27"/>
      <c r="H36" s="28"/>
      <c r="I36" s="25"/>
    </row>
    <row r="37" spans="1:9" ht="15" customHeight="1">
      <c r="A37" s="48"/>
      <c r="B37" s="430"/>
      <c r="C37" s="422"/>
      <c r="D37" s="423"/>
      <c r="E37" s="54"/>
      <c r="F37" s="55"/>
      <c r="G37" s="56"/>
      <c r="H37" s="57"/>
      <c r="I37" s="25"/>
    </row>
    <row r="38" spans="1:9">
      <c r="A38" s="48"/>
      <c r="B38" s="431"/>
      <c r="C38" s="428"/>
      <c r="D38" s="429"/>
      <c r="E38" s="58"/>
      <c r="F38" s="45"/>
      <c r="G38" s="46"/>
      <c r="H38" s="47"/>
      <c r="I38" s="25"/>
    </row>
    <row r="39" spans="1:9">
      <c r="A39" s="48"/>
      <c r="B39" s="431"/>
      <c r="C39" s="428"/>
      <c r="D39" s="429"/>
      <c r="E39" s="58"/>
      <c r="F39" s="45"/>
      <c r="G39" s="46"/>
      <c r="H39" s="47"/>
      <c r="I39" s="25"/>
    </row>
    <row r="40" spans="1:9">
      <c r="A40" s="48"/>
      <c r="B40" s="431"/>
      <c r="C40" s="428"/>
      <c r="D40" s="429"/>
      <c r="E40" s="58"/>
      <c r="F40" s="45"/>
      <c r="G40" s="46"/>
      <c r="H40" s="47"/>
      <c r="I40" s="25"/>
    </row>
    <row r="41" spans="1:9">
      <c r="A41" s="48"/>
      <c r="B41" s="431"/>
      <c r="C41" s="428"/>
      <c r="D41" s="429"/>
      <c r="E41" s="58"/>
      <c r="F41" s="45"/>
      <c r="G41" s="46"/>
      <c r="H41" s="47"/>
      <c r="I41" s="25"/>
    </row>
    <row r="42" spans="1:9">
      <c r="A42" s="48"/>
      <c r="B42" s="431"/>
      <c r="C42" s="428"/>
      <c r="D42" s="429"/>
      <c r="E42" s="58"/>
      <c r="F42" s="45"/>
      <c r="G42" s="46"/>
      <c r="H42" s="47"/>
      <c r="I42" s="25"/>
    </row>
    <row r="43" spans="1:9">
      <c r="A43" s="48"/>
      <c r="B43" s="431"/>
      <c r="C43" s="428"/>
      <c r="D43" s="429"/>
      <c r="E43" s="58"/>
      <c r="F43" s="45"/>
      <c r="G43" s="46"/>
      <c r="H43" s="47"/>
      <c r="I43" s="25"/>
    </row>
    <row r="44" spans="1:9">
      <c r="A44" s="48"/>
      <c r="B44" s="431"/>
      <c r="C44" s="428"/>
      <c r="D44" s="429"/>
      <c r="E44" s="58"/>
      <c r="F44" s="45"/>
      <c r="G44" s="46"/>
      <c r="H44" s="47"/>
      <c r="I44" s="25"/>
    </row>
    <row r="45" spans="1:9">
      <c r="A45" s="48"/>
      <c r="B45" s="431"/>
      <c r="C45" s="428"/>
      <c r="D45" s="429"/>
      <c r="E45" s="58"/>
      <c r="F45" s="45"/>
      <c r="G45" s="46"/>
      <c r="H45" s="47"/>
      <c r="I45" s="25"/>
    </row>
    <row r="46" spans="1:9">
      <c r="A46" s="48"/>
      <c r="B46" s="431"/>
      <c r="C46" s="428"/>
      <c r="D46" s="429"/>
      <c r="E46" s="58"/>
      <c r="F46" s="45"/>
      <c r="G46" s="46"/>
      <c r="H46" s="47"/>
      <c r="I46" s="25"/>
    </row>
    <row r="47" spans="1:9">
      <c r="A47" s="48"/>
      <c r="B47" s="471"/>
      <c r="C47" s="422"/>
      <c r="D47" s="423"/>
      <c r="E47" s="59"/>
      <c r="F47" s="60"/>
      <c r="G47" s="61"/>
      <c r="H47" s="62"/>
      <c r="I47" s="26"/>
    </row>
    <row r="48" spans="1:9">
      <c r="A48" s="32"/>
      <c r="B48" s="430"/>
      <c r="C48" s="422"/>
      <c r="D48" s="423"/>
      <c r="E48" s="30"/>
      <c r="F48" s="29"/>
      <c r="G48" s="27"/>
      <c r="H48" s="28"/>
      <c r="I48" s="25"/>
    </row>
    <row r="49" spans="1:9">
      <c r="A49" s="39"/>
      <c r="B49" s="432"/>
      <c r="C49" s="422"/>
      <c r="D49" s="423"/>
      <c r="E49" s="63"/>
      <c r="F49" s="64"/>
      <c r="G49" s="65"/>
      <c r="H49" s="66"/>
      <c r="I49" s="25"/>
    </row>
    <row r="50" spans="1:9">
      <c r="A50" s="33"/>
      <c r="B50" s="433"/>
      <c r="C50" s="422"/>
      <c r="D50" s="423"/>
      <c r="E50" s="67"/>
      <c r="F50" s="42"/>
      <c r="G50" s="43"/>
      <c r="H50" s="44"/>
      <c r="I50" s="25"/>
    </row>
    <row r="51" spans="1:9">
      <c r="A51" s="38"/>
      <c r="B51" s="472"/>
      <c r="C51" s="422"/>
      <c r="D51" s="423"/>
      <c r="E51" s="68"/>
      <c r="F51" s="69"/>
      <c r="G51" s="70"/>
      <c r="H51" s="71"/>
      <c r="I51" s="26"/>
    </row>
    <row r="52" spans="1:9">
      <c r="A52" s="38"/>
      <c r="B52" s="430"/>
      <c r="C52" s="422"/>
      <c r="D52" s="423"/>
      <c r="E52" s="30"/>
      <c r="F52" s="29"/>
      <c r="G52" s="27"/>
      <c r="H52" s="28"/>
      <c r="I52" s="25"/>
    </row>
    <row r="53" spans="1:9">
      <c r="A53" s="39"/>
      <c r="B53" s="432"/>
      <c r="C53" s="422"/>
      <c r="D53" s="423"/>
      <c r="E53" s="72"/>
      <c r="F53" s="73"/>
      <c r="G53" s="74"/>
      <c r="H53" s="75"/>
      <c r="I53" s="25"/>
    </row>
    <row r="54" spans="1:9">
      <c r="A54" s="33"/>
      <c r="B54" s="421"/>
      <c r="C54" s="422"/>
      <c r="D54" s="423"/>
      <c r="E54" s="30"/>
      <c r="F54" s="29"/>
      <c r="G54" s="27"/>
      <c r="H54" s="28"/>
      <c r="I54" s="25"/>
    </row>
    <row r="55" spans="1:9">
      <c r="A55" s="33"/>
      <c r="B55" s="421"/>
      <c r="C55" s="422"/>
      <c r="D55" s="423"/>
      <c r="E55" s="30"/>
      <c r="F55" s="29"/>
      <c r="G55" s="27"/>
      <c r="H55" s="28"/>
      <c r="I55" s="25"/>
    </row>
    <row r="56" spans="1:9">
      <c r="A56" s="33"/>
      <c r="B56" s="421"/>
      <c r="C56" s="422"/>
      <c r="D56" s="423"/>
      <c r="E56" s="30"/>
      <c r="F56" s="29"/>
      <c r="G56" s="27"/>
      <c r="H56" s="28"/>
      <c r="I56" s="25"/>
    </row>
    <row r="57" spans="1:9">
      <c r="A57" s="33"/>
      <c r="B57" s="421"/>
      <c r="C57" s="422"/>
      <c r="D57" s="423"/>
      <c r="E57" s="30"/>
      <c r="F57" s="29"/>
      <c r="G57" s="27"/>
      <c r="H57" s="28"/>
      <c r="I57" s="25"/>
    </row>
    <row r="58" spans="1:9">
      <c r="A58" s="38"/>
      <c r="B58" s="425"/>
      <c r="C58" s="422"/>
      <c r="D58" s="423"/>
      <c r="E58" s="76"/>
      <c r="F58" s="50"/>
      <c r="G58" s="77"/>
      <c r="H58" s="78"/>
      <c r="I58" s="26"/>
    </row>
    <row r="59" spans="1:9">
      <c r="A59" s="38"/>
      <c r="B59" s="425"/>
      <c r="C59" s="422"/>
      <c r="D59" s="423"/>
      <c r="E59" s="54"/>
      <c r="F59" s="55"/>
      <c r="G59" s="56"/>
      <c r="H59" s="57"/>
      <c r="I59" s="25"/>
    </row>
    <row r="60" spans="1:9">
      <c r="A60" s="35"/>
      <c r="B60" s="432"/>
      <c r="C60" s="422"/>
      <c r="D60" s="423"/>
      <c r="E60" s="72"/>
      <c r="F60" s="73"/>
      <c r="G60" s="74"/>
      <c r="H60" s="75"/>
      <c r="I60" s="25"/>
    </row>
    <row r="61" spans="1:9">
      <c r="A61" s="33"/>
      <c r="B61" s="430"/>
      <c r="C61" s="422"/>
      <c r="D61" s="423"/>
      <c r="E61" s="30"/>
      <c r="F61" s="29"/>
      <c r="G61" s="27"/>
      <c r="H61" s="28"/>
      <c r="I61" s="25"/>
    </row>
    <row r="62" spans="1:9">
      <c r="A62" s="33"/>
      <c r="B62" s="430"/>
      <c r="C62" s="422"/>
      <c r="D62" s="423"/>
      <c r="E62" s="30"/>
      <c r="F62" s="29"/>
      <c r="G62" s="27"/>
      <c r="H62" s="28"/>
      <c r="I62" s="25"/>
    </row>
    <row r="63" spans="1:9">
      <c r="A63" s="33"/>
      <c r="B63" s="430"/>
      <c r="C63" s="422"/>
      <c r="D63" s="423"/>
      <c r="E63" s="30"/>
      <c r="F63" s="29"/>
      <c r="G63" s="27"/>
      <c r="H63" s="28"/>
      <c r="I63" s="25"/>
    </row>
    <row r="64" spans="1:9">
      <c r="A64" s="33"/>
      <c r="B64" s="425"/>
      <c r="C64" s="422"/>
      <c r="D64" s="423"/>
      <c r="E64" s="76"/>
      <c r="F64" s="50"/>
      <c r="G64" s="77"/>
      <c r="H64" s="78"/>
      <c r="I64" s="26"/>
    </row>
    <row r="65" spans="1:9">
      <c r="A65" s="33"/>
      <c r="B65" s="425"/>
      <c r="C65" s="422"/>
      <c r="D65" s="423"/>
      <c r="E65" s="79"/>
      <c r="F65" s="80"/>
      <c r="G65" s="81"/>
      <c r="H65" s="82"/>
      <c r="I65" s="25"/>
    </row>
    <row r="66" spans="1:9">
      <c r="A66" s="38"/>
      <c r="B66" s="432"/>
      <c r="C66" s="422"/>
      <c r="D66" s="423"/>
      <c r="E66" s="72"/>
      <c r="F66" s="73"/>
      <c r="G66" s="74"/>
      <c r="H66" s="75"/>
      <c r="I66" s="25"/>
    </row>
    <row r="67" spans="1:9">
      <c r="A67" s="33"/>
      <c r="B67" s="433"/>
      <c r="C67" s="422"/>
      <c r="D67" s="423"/>
      <c r="E67" s="30"/>
      <c r="F67" s="29"/>
      <c r="G67" s="27"/>
      <c r="H67" s="28"/>
      <c r="I67" s="25"/>
    </row>
    <row r="68" spans="1:9">
      <c r="A68" s="33"/>
      <c r="B68" s="433"/>
      <c r="C68" s="422"/>
      <c r="D68" s="423"/>
      <c r="E68" s="58"/>
      <c r="F68" s="45"/>
      <c r="G68" s="46"/>
      <c r="H68" s="47"/>
      <c r="I68" s="25"/>
    </row>
    <row r="69" spans="1:9">
      <c r="A69" s="33"/>
      <c r="B69" s="433"/>
      <c r="C69" s="422"/>
      <c r="D69" s="423"/>
      <c r="E69" s="58"/>
      <c r="F69" s="45"/>
      <c r="G69" s="46"/>
      <c r="H69" s="47"/>
      <c r="I69" s="25"/>
    </row>
    <row r="70" spans="1:9">
      <c r="A70" s="33"/>
      <c r="B70" s="433"/>
      <c r="C70" s="422"/>
      <c r="D70" s="423"/>
      <c r="E70" s="58"/>
      <c r="F70" s="45"/>
      <c r="G70" s="46"/>
      <c r="H70" s="47"/>
      <c r="I70" s="25"/>
    </row>
    <row r="71" spans="1:9">
      <c r="A71" s="33"/>
      <c r="B71" s="433"/>
      <c r="C71" s="422"/>
      <c r="D71" s="423"/>
      <c r="E71" s="67"/>
      <c r="F71" s="42"/>
      <c r="G71" s="43"/>
      <c r="H71" s="44"/>
      <c r="I71" s="25"/>
    </row>
    <row r="72" spans="1:9">
      <c r="A72" s="33"/>
      <c r="B72" s="433"/>
      <c r="C72" s="422"/>
      <c r="D72" s="423"/>
      <c r="E72" s="58"/>
      <c r="F72" s="45"/>
      <c r="G72" s="46"/>
      <c r="H72" s="47"/>
      <c r="I72" s="25"/>
    </row>
    <row r="73" spans="1:9">
      <c r="A73" s="33"/>
      <c r="B73" s="430"/>
      <c r="C73" s="422"/>
      <c r="D73" s="423"/>
      <c r="E73" s="30"/>
      <c r="F73" s="29"/>
      <c r="G73" s="27"/>
      <c r="H73" s="28"/>
      <c r="I73" s="25"/>
    </row>
    <row r="74" spans="1:9">
      <c r="A74" s="33"/>
      <c r="B74" s="430"/>
      <c r="C74" s="422"/>
      <c r="D74" s="423"/>
      <c r="E74" s="30"/>
      <c r="F74" s="29"/>
      <c r="G74" s="27"/>
      <c r="H74" s="28"/>
      <c r="I74" s="25"/>
    </row>
    <row r="75" spans="1:9">
      <c r="A75" s="33"/>
      <c r="B75" s="433"/>
      <c r="C75" s="422"/>
      <c r="D75" s="423"/>
      <c r="E75" s="83"/>
      <c r="F75" s="84"/>
      <c r="G75" s="85"/>
      <c r="H75" s="86"/>
      <c r="I75" s="25"/>
    </row>
    <row r="76" spans="1:9">
      <c r="A76" s="33"/>
      <c r="B76" s="433"/>
      <c r="C76" s="422"/>
      <c r="D76" s="423"/>
      <c r="E76" s="83"/>
      <c r="F76" s="84"/>
      <c r="G76" s="85"/>
      <c r="H76" s="86"/>
      <c r="I76" s="25"/>
    </row>
    <row r="77" spans="1:9">
      <c r="A77" s="33"/>
      <c r="B77" s="425"/>
      <c r="C77" s="422"/>
      <c r="D77" s="423"/>
      <c r="E77" s="76"/>
      <c r="F77" s="50"/>
      <c r="G77" s="77"/>
      <c r="H77" s="78"/>
      <c r="I77" s="26"/>
    </row>
    <row r="78" spans="1:9">
      <c r="A78" s="34"/>
      <c r="B78" s="425"/>
      <c r="C78" s="422"/>
      <c r="D78" s="423"/>
      <c r="E78" s="79"/>
      <c r="F78" s="80"/>
      <c r="G78" s="81"/>
      <c r="H78" s="82"/>
      <c r="I78" s="25"/>
    </row>
    <row r="79" spans="1:9">
      <c r="A79" s="34"/>
      <c r="B79" s="432"/>
      <c r="C79" s="422"/>
      <c r="D79" s="423"/>
      <c r="E79" s="72"/>
      <c r="F79" s="73"/>
      <c r="G79" s="74"/>
      <c r="H79" s="75"/>
      <c r="I79" s="25"/>
    </row>
    <row r="80" spans="1:9" ht="15" customHeight="1">
      <c r="A80" s="33"/>
      <c r="B80" s="433"/>
      <c r="C80" s="422"/>
      <c r="D80" s="423"/>
      <c r="E80" s="67"/>
      <c r="F80" s="42"/>
      <c r="G80" s="43"/>
      <c r="H80" s="44"/>
      <c r="I80" s="25"/>
    </row>
    <row r="81" spans="1:9">
      <c r="A81" s="33"/>
      <c r="B81" s="433"/>
      <c r="C81" s="422"/>
      <c r="D81" s="423"/>
      <c r="E81" s="67"/>
      <c r="F81" s="42"/>
      <c r="G81" s="43"/>
      <c r="H81" s="44"/>
      <c r="I81" s="25"/>
    </row>
    <row r="82" spans="1:9">
      <c r="A82" s="33"/>
      <c r="B82" s="433"/>
      <c r="C82" s="422"/>
      <c r="D82" s="423"/>
      <c r="E82" s="67"/>
      <c r="F82" s="42"/>
      <c r="G82" s="43"/>
      <c r="H82" s="44"/>
      <c r="I82" s="25"/>
    </row>
    <row r="83" spans="1:9">
      <c r="A83" s="33"/>
      <c r="B83" s="433"/>
      <c r="C83" s="422"/>
      <c r="D83" s="423"/>
      <c r="E83" s="58"/>
      <c r="F83" s="45"/>
      <c r="G83" s="46"/>
      <c r="H83" s="47"/>
      <c r="I83" s="25"/>
    </row>
    <row r="84" spans="1:9">
      <c r="A84" s="33"/>
      <c r="B84" s="433"/>
      <c r="C84" s="422"/>
      <c r="D84" s="423"/>
      <c r="E84" s="58"/>
      <c r="F84" s="45"/>
      <c r="G84" s="46"/>
      <c r="H84" s="47"/>
      <c r="I84" s="25"/>
    </row>
    <row r="85" spans="1:9">
      <c r="A85" s="33"/>
      <c r="B85" s="433"/>
      <c r="C85" s="422"/>
      <c r="D85" s="423"/>
      <c r="E85" s="67"/>
      <c r="F85" s="42"/>
      <c r="G85" s="43"/>
      <c r="H85" s="44"/>
      <c r="I85" s="25"/>
    </row>
    <row r="86" spans="1:9">
      <c r="A86" s="33"/>
      <c r="B86" s="433"/>
      <c r="C86" s="422"/>
      <c r="D86" s="423"/>
      <c r="E86" s="58"/>
      <c r="F86" s="45"/>
      <c r="G86" s="46"/>
      <c r="H86" s="47"/>
      <c r="I86" s="25"/>
    </row>
    <row r="87" spans="1:9">
      <c r="A87" s="33"/>
      <c r="B87" s="430"/>
      <c r="C87" s="422"/>
      <c r="D87" s="423"/>
      <c r="E87" s="30"/>
      <c r="F87" s="29"/>
      <c r="G87" s="27"/>
      <c r="H87" s="28"/>
      <c r="I87" s="25"/>
    </row>
    <row r="88" spans="1:9">
      <c r="A88" s="33"/>
      <c r="B88" s="433"/>
      <c r="C88" s="422"/>
      <c r="D88" s="423"/>
      <c r="E88" s="83"/>
      <c r="F88" s="84"/>
      <c r="G88" s="85"/>
      <c r="H88" s="86"/>
      <c r="I88" s="25"/>
    </row>
    <row r="89" spans="1:9">
      <c r="A89" s="33"/>
      <c r="B89" s="434"/>
      <c r="C89" s="428"/>
      <c r="D89" s="429"/>
      <c r="E89" s="83"/>
      <c r="F89" s="84"/>
      <c r="G89" s="85"/>
      <c r="H89" s="86"/>
      <c r="I89" s="25"/>
    </row>
    <row r="90" spans="1:9">
      <c r="A90" s="33"/>
      <c r="B90" s="425"/>
      <c r="C90" s="422"/>
      <c r="D90" s="423"/>
      <c r="E90" s="76"/>
      <c r="F90" s="50"/>
      <c r="G90" s="77"/>
      <c r="H90" s="78"/>
      <c r="I90" s="26"/>
    </row>
    <row r="91" spans="1:9">
      <c r="A91" s="32"/>
      <c r="B91" s="425"/>
      <c r="C91" s="422"/>
      <c r="D91" s="423"/>
      <c r="E91" s="79"/>
      <c r="F91" s="80"/>
      <c r="G91" s="81"/>
      <c r="H91" s="82"/>
      <c r="I91" s="25"/>
    </row>
    <row r="92" spans="1:9">
      <c r="A92" s="36"/>
      <c r="B92" s="432"/>
      <c r="C92" s="422"/>
      <c r="D92" s="423"/>
      <c r="E92" s="72"/>
      <c r="F92" s="73"/>
      <c r="G92" s="74"/>
      <c r="H92" s="75"/>
      <c r="I92" s="25"/>
    </row>
    <row r="93" spans="1:9">
      <c r="A93" s="33"/>
      <c r="B93" s="433"/>
      <c r="C93" s="422"/>
      <c r="D93" s="423"/>
      <c r="E93" s="58"/>
      <c r="F93" s="45"/>
      <c r="G93" s="46"/>
      <c r="H93" s="47"/>
      <c r="I93" s="25"/>
    </row>
    <row r="94" spans="1:9">
      <c r="A94" s="33"/>
      <c r="B94" s="433"/>
      <c r="C94" s="422"/>
      <c r="D94" s="423"/>
      <c r="E94" s="67"/>
      <c r="F94" s="42"/>
      <c r="G94" s="43"/>
      <c r="H94" s="44"/>
      <c r="I94" s="25"/>
    </row>
    <row r="95" spans="1:9">
      <c r="A95" s="33"/>
      <c r="B95" s="430"/>
      <c r="C95" s="422"/>
      <c r="D95" s="423"/>
      <c r="E95" s="30"/>
      <c r="F95" s="29"/>
      <c r="G95" s="27"/>
      <c r="H95" s="28"/>
      <c r="I95" s="25"/>
    </row>
    <row r="96" spans="1:9">
      <c r="A96" s="32"/>
      <c r="B96" s="425"/>
      <c r="C96" s="422"/>
      <c r="D96" s="423"/>
      <c r="E96" s="76"/>
      <c r="F96" s="50"/>
      <c r="G96" s="77"/>
      <c r="H96" s="78"/>
      <c r="I96" s="26"/>
    </row>
    <row r="97" spans="1:9">
      <c r="A97" s="32"/>
      <c r="B97" s="425"/>
      <c r="C97" s="422"/>
      <c r="D97" s="423"/>
      <c r="E97" s="54"/>
      <c r="F97" s="55"/>
      <c r="G97" s="56"/>
      <c r="H97" s="57"/>
      <c r="I97" s="25"/>
    </row>
    <row r="98" spans="1:9">
      <c r="A98" s="36"/>
      <c r="B98" s="432"/>
      <c r="C98" s="422"/>
      <c r="D98" s="423"/>
      <c r="E98" s="72"/>
      <c r="F98" s="73"/>
      <c r="G98" s="74"/>
      <c r="H98" s="75"/>
      <c r="I98" s="25"/>
    </row>
    <row r="99" spans="1:9">
      <c r="A99" s="33"/>
      <c r="B99" s="430"/>
      <c r="C99" s="422"/>
      <c r="D99" s="423"/>
      <c r="E99" s="30"/>
      <c r="F99" s="29"/>
      <c r="G99" s="27"/>
      <c r="H99" s="28"/>
      <c r="I99" s="25"/>
    </row>
    <row r="100" spans="1:9">
      <c r="A100" s="33"/>
      <c r="B100" s="430"/>
      <c r="C100" s="422"/>
      <c r="D100" s="423"/>
      <c r="E100" s="58"/>
      <c r="F100" s="45"/>
      <c r="G100" s="46"/>
      <c r="H100" s="47"/>
      <c r="I100" s="25"/>
    </row>
    <row r="101" spans="1:9">
      <c r="A101" s="33"/>
      <c r="B101" s="430"/>
      <c r="C101" s="422"/>
      <c r="D101" s="423"/>
      <c r="E101" s="58"/>
      <c r="F101" s="45"/>
      <c r="G101" s="46"/>
      <c r="H101" s="47"/>
      <c r="I101" s="25"/>
    </row>
    <row r="102" spans="1:9">
      <c r="A102" s="33"/>
      <c r="B102" s="431"/>
      <c r="C102" s="428"/>
      <c r="D102" s="429"/>
      <c r="E102" s="58"/>
      <c r="F102" s="45"/>
      <c r="G102" s="46"/>
      <c r="H102" s="47"/>
      <c r="I102" s="25"/>
    </row>
    <row r="103" spans="1:9">
      <c r="A103" s="32"/>
      <c r="B103" s="425"/>
      <c r="C103" s="422"/>
      <c r="D103" s="423"/>
      <c r="E103" s="76"/>
      <c r="F103" s="50"/>
      <c r="G103" s="77"/>
      <c r="H103" s="78"/>
      <c r="I103" s="26"/>
    </row>
    <row r="104" spans="1:9">
      <c r="A104" s="32"/>
      <c r="B104" s="425"/>
      <c r="C104" s="422"/>
      <c r="D104" s="423"/>
      <c r="E104" s="79"/>
      <c r="F104" s="80"/>
      <c r="G104" s="81"/>
      <c r="H104" s="82"/>
      <c r="I104" s="25"/>
    </row>
    <row r="105" spans="1:9">
      <c r="A105" s="36"/>
      <c r="B105" s="426"/>
      <c r="C105" s="422"/>
      <c r="D105" s="423"/>
      <c r="E105" s="79"/>
      <c r="F105" s="80"/>
      <c r="G105" s="81"/>
      <c r="H105" s="82"/>
      <c r="I105" s="25"/>
    </row>
    <row r="106" spans="1:9">
      <c r="A106" s="33"/>
      <c r="B106" s="424"/>
      <c r="C106" s="422"/>
      <c r="D106" s="423"/>
      <c r="E106" s="30"/>
      <c r="F106" s="29"/>
      <c r="G106" s="27"/>
      <c r="H106" s="28"/>
      <c r="I106" s="25"/>
    </row>
    <row r="107" spans="1:9">
      <c r="A107" s="33"/>
      <c r="B107" s="424"/>
      <c r="C107" s="422"/>
      <c r="D107" s="423"/>
      <c r="E107" s="30"/>
      <c r="F107" s="29"/>
      <c r="G107" s="27"/>
      <c r="H107" s="28"/>
      <c r="I107" s="25"/>
    </row>
    <row r="108" spans="1:9">
      <c r="A108" s="33"/>
      <c r="B108" s="424"/>
      <c r="C108" s="422"/>
      <c r="D108" s="423"/>
      <c r="E108" s="30"/>
      <c r="F108" s="29"/>
      <c r="G108" s="27"/>
      <c r="H108" s="28"/>
      <c r="I108" s="25"/>
    </row>
    <row r="109" spans="1:9">
      <c r="A109" s="33"/>
      <c r="B109" s="424"/>
      <c r="C109" s="422"/>
      <c r="D109" s="423"/>
      <c r="E109" s="30"/>
      <c r="F109" s="29"/>
      <c r="G109" s="27"/>
      <c r="H109" s="28"/>
      <c r="I109" s="25"/>
    </row>
    <row r="110" spans="1:9">
      <c r="A110" s="33"/>
      <c r="B110" s="424"/>
      <c r="C110" s="422"/>
      <c r="D110" s="423"/>
      <c r="E110" s="30"/>
      <c r="F110" s="29"/>
      <c r="G110" s="27"/>
      <c r="H110" s="28"/>
      <c r="I110" s="25"/>
    </row>
    <row r="111" spans="1:9">
      <c r="A111" s="33"/>
      <c r="B111" s="424"/>
      <c r="C111" s="422"/>
      <c r="D111" s="423"/>
      <c r="E111" s="30"/>
      <c r="F111" s="29"/>
      <c r="G111" s="27"/>
      <c r="H111" s="28"/>
      <c r="I111" s="25"/>
    </row>
    <row r="112" spans="1:9">
      <c r="A112" s="33"/>
      <c r="B112" s="424"/>
      <c r="C112" s="422"/>
      <c r="D112" s="423"/>
      <c r="E112" s="30"/>
      <c r="F112" s="29"/>
      <c r="G112" s="27"/>
      <c r="H112" s="28"/>
      <c r="I112" s="25"/>
    </row>
    <row r="113" spans="1:9">
      <c r="A113" s="33"/>
      <c r="B113" s="424"/>
      <c r="C113" s="422"/>
      <c r="D113" s="423"/>
      <c r="E113" s="30"/>
      <c r="F113" s="29"/>
      <c r="G113" s="27"/>
      <c r="H113" s="28"/>
      <c r="I113" s="25"/>
    </row>
    <row r="114" spans="1:9">
      <c r="A114" s="33"/>
      <c r="B114" s="424"/>
      <c r="C114" s="422"/>
      <c r="D114" s="423"/>
      <c r="E114" s="30"/>
      <c r="F114" s="29"/>
      <c r="G114" s="27"/>
      <c r="H114" s="28"/>
      <c r="I114" s="25"/>
    </row>
    <row r="115" spans="1:9">
      <c r="A115" s="33"/>
      <c r="B115" s="424"/>
      <c r="C115" s="422"/>
      <c r="D115" s="423"/>
      <c r="E115" s="30"/>
      <c r="F115" s="29"/>
      <c r="G115" s="27"/>
      <c r="H115" s="28"/>
      <c r="I115" s="25"/>
    </row>
    <row r="116" spans="1:9">
      <c r="A116" s="33"/>
      <c r="B116" s="424"/>
      <c r="C116" s="422"/>
      <c r="D116" s="423"/>
      <c r="E116" s="30"/>
      <c r="F116" s="29"/>
      <c r="G116" s="27"/>
      <c r="H116" s="28"/>
      <c r="I116" s="25"/>
    </row>
    <row r="117" spans="1:9">
      <c r="A117" s="33"/>
      <c r="B117" s="424"/>
      <c r="C117" s="422"/>
      <c r="D117" s="423"/>
      <c r="E117" s="30"/>
      <c r="F117" s="29"/>
      <c r="G117" s="27"/>
      <c r="H117" s="28"/>
      <c r="I117" s="25"/>
    </row>
    <row r="118" spans="1:9">
      <c r="A118" s="33"/>
      <c r="B118" s="424"/>
      <c r="C118" s="422"/>
      <c r="D118" s="423"/>
      <c r="E118" s="30"/>
      <c r="F118" s="29"/>
      <c r="G118" s="27"/>
      <c r="H118" s="28"/>
      <c r="I118" s="25"/>
    </row>
    <row r="119" spans="1:9">
      <c r="A119" s="33"/>
      <c r="B119" s="424"/>
      <c r="C119" s="422"/>
      <c r="D119" s="423"/>
      <c r="E119" s="30"/>
      <c r="F119" s="29"/>
      <c r="G119" s="27"/>
      <c r="H119" s="28"/>
      <c r="I119" s="25"/>
    </row>
    <row r="120" spans="1:9">
      <c r="A120" s="33"/>
      <c r="B120" s="424"/>
      <c r="C120" s="422"/>
      <c r="D120" s="423"/>
      <c r="E120" s="30"/>
      <c r="F120" s="29"/>
      <c r="G120" s="27"/>
      <c r="H120" s="28"/>
      <c r="I120" s="25"/>
    </row>
    <row r="121" spans="1:9">
      <c r="A121" s="33"/>
      <c r="B121" s="424"/>
      <c r="C121" s="422"/>
      <c r="D121" s="423"/>
      <c r="E121" s="30"/>
      <c r="F121" s="29"/>
      <c r="G121" s="27"/>
      <c r="H121" s="28"/>
      <c r="I121" s="25"/>
    </row>
    <row r="122" spans="1:9">
      <c r="A122" s="33"/>
      <c r="B122" s="424"/>
      <c r="C122" s="422"/>
      <c r="D122" s="423"/>
      <c r="E122" s="30"/>
      <c r="F122" s="29"/>
      <c r="G122" s="27"/>
      <c r="H122" s="28"/>
      <c r="I122" s="25"/>
    </row>
    <row r="123" spans="1:9">
      <c r="A123" s="33"/>
      <c r="B123" s="424"/>
      <c r="C123" s="422"/>
      <c r="D123" s="423"/>
      <c r="E123" s="30"/>
      <c r="F123" s="29"/>
      <c r="G123" s="27"/>
      <c r="H123" s="28"/>
      <c r="I123" s="25"/>
    </row>
    <row r="124" spans="1:9">
      <c r="A124" s="33"/>
      <c r="B124" s="421"/>
      <c r="C124" s="422"/>
      <c r="D124" s="423"/>
      <c r="E124" s="30"/>
      <c r="F124" s="29"/>
      <c r="G124" s="27"/>
      <c r="H124" s="28"/>
      <c r="I124" s="25"/>
    </row>
    <row r="125" spans="1:9">
      <c r="A125" s="33"/>
      <c r="B125" s="424"/>
      <c r="C125" s="422"/>
      <c r="D125" s="423"/>
      <c r="E125" s="30"/>
      <c r="F125" s="29"/>
      <c r="G125" s="27"/>
      <c r="H125" s="28"/>
      <c r="I125" s="25"/>
    </row>
    <row r="126" spans="1:9">
      <c r="A126" s="33"/>
      <c r="B126" s="424"/>
      <c r="C126" s="422"/>
      <c r="D126" s="423"/>
      <c r="E126" s="30"/>
      <c r="F126" s="29"/>
      <c r="G126" s="27"/>
      <c r="H126" s="28"/>
      <c r="I126" s="25"/>
    </row>
    <row r="127" spans="1:9">
      <c r="A127" s="33"/>
      <c r="B127" s="421"/>
      <c r="C127" s="422"/>
      <c r="D127" s="423"/>
      <c r="E127" s="30"/>
      <c r="F127" s="29"/>
      <c r="G127" s="27"/>
      <c r="H127" s="28"/>
      <c r="I127" s="25"/>
    </row>
    <row r="128" spans="1:9">
      <c r="A128" s="33"/>
      <c r="B128" s="427"/>
      <c r="C128" s="428"/>
      <c r="D128" s="429"/>
      <c r="E128" s="30"/>
      <c r="F128" s="29"/>
      <c r="G128" s="27"/>
      <c r="H128" s="28"/>
      <c r="I128" s="25"/>
    </row>
    <row r="129" spans="1:9">
      <c r="A129" s="32"/>
      <c r="B129" s="425"/>
      <c r="C129" s="422"/>
      <c r="D129" s="423"/>
      <c r="E129" s="76"/>
      <c r="F129" s="50"/>
      <c r="G129" s="77"/>
      <c r="H129" s="78"/>
      <c r="I129" s="26"/>
    </row>
    <row r="130" spans="1:9">
      <c r="A130" s="32"/>
      <c r="B130" s="425"/>
      <c r="C130" s="422"/>
      <c r="D130" s="423"/>
      <c r="E130" s="79"/>
      <c r="F130" s="80"/>
      <c r="G130" s="81"/>
      <c r="H130" s="82"/>
      <c r="I130" s="26"/>
    </row>
    <row r="131" spans="1:9">
      <c r="A131" s="36"/>
      <c r="B131" s="426"/>
      <c r="C131" s="422"/>
      <c r="D131" s="423"/>
      <c r="E131" s="79"/>
      <c r="F131" s="80"/>
      <c r="G131" s="81"/>
      <c r="H131" s="82"/>
      <c r="I131" s="25"/>
    </row>
    <row r="132" spans="1:9">
      <c r="A132" s="33"/>
      <c r="B132" s="421"/>
      <c r="C132" s="422"/>
      <c r="D132" s="423"/>
      <c r="E132" s="30"/>
      <c r="F132" s="29"/>
      <c r="G132" s="27"/>
      <c r="H132" s="28"/>
      <c r="I132" s="25"/>
    </row>
    <row r="133" spans="1:9">
      <c r="A133" s="33"/>
      <c r="B133" s="421"/>
      <c r="C133" s="422"/>
      <c r="D133" s="423"/>
      <c r="E133" s="30"/>
      <c r="F133" s="29"/>
      <c r="G133" s="27"/>
      <c r="H133" s="28"/>
      <c r="I133" s="25"/>
    </row>
    <row r="134" spans="1:9">
      <c r="A134" s="33"/>
      <c r="B134" s="421"/>
      <c r="C134" s="422"/>
      <c r="D134" s="423"/>
      <c r="E134" s="30"/>
      <c r="F134" s="29"/>
      <c r="G134" s="27"/>
      <c r="H134" s="28"/>
      <c r="I134" s="25"/>
    </row>
    <row r="135" spans="1:9">
      <c r="A135" s="33"/>
      <c r="B135" s="421"/>
      <c r="C135" s="422"/>
      <c r="D135" s="423"/>
      <c r="E135" s="30"/>
      <c r="F135" s="29"/>
      <c r="G135" s="27"/>
      <c r="H135" s="28"/>
      <c r="I135" s="25"/>
    </row>
    <row r="136" spans="1:9" ht="15.75" thickBot="1">
      <c r="A136" s="33"/>
      <c r="B136" s="421"/>
      <c r="C136" s="422"/>
      <c r="D136" s="423"/>
      <c r="E136" s="30"/>
      <c r="F136" s="29"/>
      <c r="G136" s="27"/>
      <c r="H136" s="28"/>
      <c r="I136" s="25"/>
    </row>
    <row r="137" spans="1:9">
      <c r="A137" s="450"/>
      <c r="B137" s="450"/>
      <c r="C137" s="12"/>
      <c r="D137" s="12"/>
      <c r="E137" s="451"/>
      <c r="F137" s="452"/>
      <c r="G137" s="452"/>
      <c r="H137" s="452"/>
      <c r="I137" s="453"/>
    </row>
    <row r="138" spans="1:9" ht="15.75" thickBot="1">
      <c r="A138" s="457" t="s">
        <v>11</v>
      </c>
      <c r="B138" s="458"/>
      <c r="C138" s="458"/>
      <c r="D138" s="19"/>
      <c r="E138" s="454"/>
      <c r="F138" s="455"/>
      <c r="G138" s="455"/>
      <c r="H138" s="455"/>
      <c r="I138" s="456"/>
    </row>
    <row r="139" spans="1:9">
      <c r="A139" s="15"/>
      <c r="B139" s="12"/>
      <c r="C139" s="448" t="s">
        <v>23</v>
      </c>
      <c r="D139" s="449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Cost Summary</vt:lpstr>
      <vt:lpstr>Original bid</vt:lpstr>
      <vt:lpstr>Final bid </vt:lpstr>
      <vt:lpstr>Reconciled Qty with Contr's amt</vt:lpstr>
      <vt:lpstr>'Final bid '!Print_Area</vt:lpstr>
      <vt:lpstr>'Original bid'!Print_Area</vt:lpstr>
      <vt:lpstr>'Final bid '!Print_Titles</vt:lpstr>
      <vt:lpstr>'Original bid'!Print_Titles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PHTionKu</cp:lastModifiedBy>
  <cp:lastPrinted>2022-09-19T08:37:02Z</cp:lastPrinted>
  <dcterms:created xsi:type="dcterms:W3CDTF">2013-04-08T01:32:43Z</dcterms:created>
  <dcterms:modified xsi:type="dcterms:W3CDTF">2022-09-19T09:40:08Z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