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PHCAGDFS0001\Shares\Engineering\10. Projects\PROJECT OFFICE DOCUMENTS\2020\03 Coffee Team\03 CAPEX 2020\Independent Evaporator CIP System and CIP Farm Upgrade\Phase 2\18BidDocs\5. Recon\Actini Condensate line\"/>
    </mc:Choice>
  </mc:AlternateContent>
  <xr:revisionPtr revIDLastSave="0" documentId="13_ncr:1_{43B81B51-134C-4946-8B06-7435B8B39DD2}" xr6:coauthVersionLast="47" xr6:coauthVersionMax="47" xr10:uidLastSave="{00000000-0000-0000-0000-000000000000}"/>
  <bookViews>
    <workbookView xWindow="-120" yWindow="-120" windowWidth="19440" windowHeight="15000" xr2:uid="{00000000-000D-0000-FFFF-FFFF00000000}"/>
  </bookViews>
  <sheets>
    <sheet name="Inhouse Vs OJCS &amp; GR" sheetId="7" r:id="rId1"/>
  </sheets>
  <externalReferences>
    <externalReference r:id="rId2"/>
  </externalReferences>
  <definedNames>
    <definedName name="_5SHUTTLEBUS">#N/A</definedName>
    <definedName name="_BUS142">#N/A</definedName>
    <definedName name="_Fill" localSheetId="0" hidden="1">#REF!</definedName>
    <definedName name="_Fill" hidden="1">#REF!</definedName>
    <definedName name="_Key1" localSheetId="0" hidden="1">#REF!</definedName>
    <definedName name="_Key1" hidden="1">#REF!</definedName>
    <definedName name="_Order1" hidden="1">255</definedName>
    <definedName name="_Sort" localSheetId="0" hidden="1">#REF!</definedName>
    <definedName name="_Sort" hidden="1">#REF!</definedName>
    <definedName name="CANNTRAY" localSheetId="0">#REF!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0" hidden="1">#REF!</definedName>
    <definedName name="past" hidden="1">#REF!</definedName>
    <definedName name="_xlnm.Print_Area" localSheetId="0">'Inhouse Vs OJCS &amp; GR'!$B$5:$T$138</definedName>
    <definedName name="Print_Area_MI" localSheetId="0">#REF!</definedName>
    <definedName name="Print_Area_MI">#REF!</definedName>
    <definedName name="_xlnm.Print_Titles" localSheetId="0">'Inhouse Vs OJCS &amp; GR'!$14:$14</definedName>
    <definedName name="RELOCAFETERIA">#N/A</definedName>
    <definedName name="REPLIFTRUCK">#N/A</definedName>
    <definedName name="REPLROOFPREP">#N/A</definedName>
    <definedName name="YARDGOAT">#N/A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114" i="7" l="1"/>
  <c r="BF120" i="7"/>
  <c r="BF133" i="7"/>
  <c r="BF132" i="7"/>
  <c r="BF113" i="7"/>
  <c r="BF131" i="7"/>
  <c r="AM121" i="7"/>
  <c r="T121" i="7"/>
  <c r="BF121" i="7" l="1"/>
  <c r="BF122" i="7" s="1"/>
  <c r="BF117" i="7"/>
  <c r="BF123" i="7"/>
  <c r="T122" i="7"/>
  <c r="BF119" i="7"/>
  <c r="T119" i="7"/>
  <c r="BF118" i="7"/>
  <c r="T114" i="7"/>
  <c r="T113" i="7"/>
  <c r="BF71" i="7"/>
  <c r="BF72" i="7"/>
  <c r="BF54" i="7"/>
  <c r="BF58" i="7"/>
  <c r="BF53" i="7"/>
  <c r="BF52" i="7"/>
  <c r="BF108" i="7"/>
  <c r="BF101" i="7"/>
  <c r="BF102" i="7"/>
  <c r="BF103" i="7"/>
  <c r="BF104" i="7"/>
  <c r="BF105" i="7"/>
  <c r="BF106" i="7"/>
  <c r="BF107" i="7"/>
  <c r="BF100" i="7"/>
  <c r="BF94" i="7"/>
  <c r="BF50" i="7"/>
  <c r="AM101" i="7"/>
  <c r="AM102" i="7"/>
  <c r="AM103" i="7"/>
  <c r="AM104" i="7"/>
  <c r="AM105" i="7"/>
  <c r="AM106" i="7"/>
  <c r="AM107" i="7"/>
  <c r="AM108" i="7"/>
  <c r="AM100" i="7"/>
  <c r="AM71" i="7"/>
  <c r="T51" i="7"/>
  <c r="T50" i="7"/>
  <c r="T49" i="7"/>
  <c r="T48" i="7"/>
  <c r="AL10" i="7"/>
  <c r="BE10" i="7"/>
  <c r="AM17" i="7"/>
  <c r="BF17" i="7"/>
  <c r="AM18" i="7"/>
  <c r="BF18" i="7"/>
  <c r="AM20" i="7"/>
  <c r="BF20" i="7"/>
  <c r="AM21" i="7"/>
  <c r="BF21" i="7"/>
  <c r="AM22" i="7"/>
  <c r="BF22" i="7"/>
  <c r="AM23" i="7"/>
  <c r="BF23" i="7"/>
  <c r="AM24" i="7"/>
  <c r="BF24" i="7"/>
  <c r="AM25" i="7"/>
  <c r="BF25" i="7"/>
  <c r="AM26" i="7"/>
  <c r="BF26" i="7"/>
  <c r="AM27" i="7"/>
  <c r="BF27" i="7"/>
  <c r="AM28" i="7"/>
  <c r="BF28" i="7"/>
  <c r="AM29" i="7"/>
  <c r="BF29" i="7"/>
  <c r="AM30" i="7"/>
  <c r="BF30" i="7"/>
  <c r="AM31" i="7"/>
  <c r="BF31" i="7"/>
  <c r="AM32" i="7"/>
  <c r="BF32" i="7"/>
  <c r="BF33" i="7" s="1"/>
  <c r="AM35" i="7"/>
  <c r="BF35" i="7"/>
  <c r="AM36" i="7"/>
  <c r="BF36" i="7"/>
  <c r="AM37" i="7"/>
  <c r="BF37" i="7"/>
  <c r="AM38" i="7"/>
  <c r="BF38" i="7"/>
  <c r="AM39" i="7"/>
  <c r="BF39" i="7"/>
  <c r="AM40" i="7"/>
  <c r="BF40" i="7"/>
  <c r="AM41" i="7"/>
  <c r="BF41" i="7"/>
  <c r="AM42" i="7"/>
  <c r="BF42" i="7"/>
  <c r="AM45" i="7"/>
  <c r="BF45" i="7"/>
  <c r="AM47" i="7"/>
  <c r="BF47" i="7"/>
  <c r="AM48" i="7"/>
  <c r="BF48" i="7"/>
  <c r="AM49" i="7"/>
  <c r="BF49" i="7"/>
  <c r="AM50" i="7"/>
  <c r="AM51" i="7"/>
  <c r="BF51" i="7"/>
  <c r="AM52" i="7"/>
  <c r="AM53" i="7"/>
  <c r="AM54" i="7"/>
  <c r="AM55" i="7"/>
  <c r="AM56" i="7"/>
  <c r="AM57" i="7"/>
  <c r="AM64" i="7"/>
  <c r="BF64" i="7"/>
  <c r="AM65" i="7"/>
  <c r="BF65" i="7"/>
  <c r="AM66" i="7"/>
  <c r="BF66" i="7"/>
  <c r="AM67" i="7"/>
  <c r="BF67" i="7"/>
  <c r="AM68" i="7"/>
  <c r="BF68" i="7"/>
  <c r="AM69" i="7"/>
  <c r="BF69" i="7"/>
  <c r="AM70" i="7"/>
  <c r="BF70" i="7"/>
  <c r="AM76" i="7"/>
  <c r="BF76" i="7"/>
  <c r="AM77" i="7"/>
  <c r="BF77" i="7"/>
  <c r="AM78" i="7"/>
  <c r="BF78" i="7"/>
  <c r="AM79" i="7"/>
  <c r="BF79" i="7"/>
  <c r="AM80" i="7"/>
  <c r="BF80" i="7"/>
  <c r="AM81" i="7"/>
  <c r="BF81" i="7"/>
  <c r="AI82" i="7"/>
  <c r="BB82" i="7"/>
  <c r="AM86" i="7"/>
  <c r="BF86" i="7"/>
  <c r="AM87" i="7"/>
  <c r="BF87" i="7"/>
  <c r="AM88" i="7"/>
  <c r="BF88" i="7"/>
  <c r="AM89" i="7"/>
  <c r="BF89" i="7"/>
  <c r="AM90" i="7"/>
  <c r="BF90" i="7"/>
  <c r="AM91" i="7"/>
  <c r="BF91" i="7"/>
  <c r="AM92" i="7"/>
  <c r="BF92" i="7"/>
  <c r="AM93" i="7"/>
  <c r="BF93" i="7"/>
  <c r="AM96" i="7"/>
  <c r="BF96" i="7"/>
  <c r="AI97" i="7"/>
  <c r="BB97" i="7"/>
  <c r="BF109" i="7" l="1"/>
  <c r="AM72" i="7"/>
  <c r="AM97" i="7"/>
  <c r="AM33" i="7"/>
  <c r="BF43" i="7"/>
  <c r="BF82" i="7"/>
  <c r="BF97" i="7"/>
  <c r="AM58" i="7"/>
  <c r="AM109" i="7"/>
  <c r="AM82" i="7"/>
  <c r="AM43" i="7"/>
  <c r="AL6" i="7"/>
  <c r="AM119" i="7" l="1"/>
  <c r="AM117" i="7"/>
  <c r="AM118" i="7"/>
  <c r="T106" i="7"/>
  <c r="T108" i="7"/>
  <c r="AM113" i="7" l="1"/>
  <c r="AM114" i="7"/>
  <c r="AM120" i="7"/>
  <c r="AM124" i="7" s="1"/>
  <c r="BF124" i="7" l="1"/>
  <c r="AM122" i="7"/>
  <c r="AM123" i="7"/>
  <c r="T91" i="7"/>
  <c r="T47" i="7" l="1"/>
  <c r="T58" i="7" s="1"/>
  <c r="P82" i="7"/>
  <c r="T78" i="7"/>
  <c r="T68" i="7"/>
  <c r="T101" i="7" l="1"/>
  <c r="T102" i="7"/>
  <c r="T103" i="7"/>
  <c r="T104" i="7"/>
  <c r="T105" i="7"/>
  <c r="T107" i="7"/>
  <c r="T100" i="7"/>
  <c r="T45" i="7"/>
  <c r="T109" i="7" l="1"/>
  <c r="T31" i="7"/>
  <c r="T69" i="7" l="1"/>
  <c r="T79" i="7"/>
  <c r="T80" i="7"/>
  <c r="T81" i="7"/>
  <c r="T77" i="7"/>
  <c r="T76" i="7"/>
  <c r="T82" i="7" l="1"/>
  <c r="P97" i="7"/>
  <c r="T96" i="7"/>
  <c r="T93" i="7"/>
  <c r="T92" i="7"/>
  <c r="T90" i="7"/>
  <c r="T89" i="7"/>
  <c r="T88" i="7"/>
  <c r="T87" i="7"/>
  <c r="T86" i="7"/>
  <c r="T70" i="7"/>
  <c r="T67" i="7"/>
  <c r="T66" i="7"/>
  <c r="T65" i="7"/>
  <c r="T64" i="7"/>
  <c r="T42" i="7"/>
  <c r="T41" i="7"/>
  <c r="T40" i="7"/>
  <c r="T39" i="7"/>
  <c r="T38" i="7"/>
  <c r="T37" i="7"/>
  <c r="T36" i="7"/>
  <c r="T35" i="7"/>
  <c r="T32" i="7"/>
  <c r="T30" i="7"/>
  <c r="T29" i="7"/>
  <c r="T28" i="7"/>
  <c r="T27" i="7"/>
  <c r="T26" i="7"/>
  <c r="T25" i="7"/>
  <c r="T24" i="7"/>
  <c r="T23" i="7"/>
  <c r="T22" i="7"/>
  <c r="T21" i="7"/>
  <c r="T20" i="7"/>
  <c r="T18" i="7"/>
  <c r="T17" i="7"/>
  <c r="S10" i="7"/>
  <c r="T72" i="7" l="1"/>
  <c r="T118" i="7" s="1"/>
  <c r="T43" i="7"/>
  <c r="T33" i="7"/>
  <c r="T97" i="7"/>
  <c r="T117" i="7" l="1"/>
  <c r="T120" i="7" l="1"/>
  <c r="T124" i="7" s="1"/>
  <c r="T123" i="7" l="1"/>
</calcChain>
</file>

<file path=xl/sharedStrings.xml><?xml version="1.0" encoding="utf-8"?>
<sst xmlns="http://schemas.openxmlformats.org/spreadsheetml/2006/main" count="636" uniqueCount="147">
  <si>
    <r>
      <t xml:space="preserve">abcdef           </t>
    </r>
    <r>
      <rPr>
        <i/>
        <sz val="10"/>
        <rFont val="Arial"/>
        <family val="2"/>
      </rPr>
      <t xml:space="preserve">Good Food, Good Life </t>
    </r>
  </si>
  <si>
    <t>F O R M S</t>
  </si>
  <si>
    <t>FORM CODE</t>
  </si>
  <si>
    <t>BID BREAKDOWN DATA SHEET</t>
  </si>
  <si>
    <t>PROJECT TITLE:</t>
  </si>
  <si>
    <t>Date:</t>
  </si>
  <si>
    <t>COST CENTER:</t>
  </si>
  <si>
    <t xml:space="preserve"> </t>
  </si>
  <si>
    <t>Reference:</t>
  </si>
  <si>
    <t>No.</t>
  </si>
  <si>
    <t>SCOPE OF WORKS</t>
  </si>
  <si>
    <t>Man'r</t>
  </si>
  <si>
    <t>UNIT</t>
  </si>
  <si>
    <t>QTY</t>
  </si>
  <si>
    <t>U/RATE</t>
  </si>
  <si>
    <t>AMOUNT</t>
  </si>
  <si>
    <t>A.</t>
  </si>
  <si>
    <t>GENERAL REQUIREMENTS</t>
  </si>
  <si>
    <t>Mobilization(Temfacil)</t>
  </si>
  <si>
    <t>lot</t>
  </si>
  <si>
    <t>Demobilization/Housekeeping</t>
  </si>
  <si>
    <t>Safety Provisions</t>
  </si>
  <si>
    <t>a</t>
  </si>
  <si>
    <t xml:space="preserve">  Cotton Gloves</t>
  </si>
  <si>
    <t>pairs</t>
  </si>
  <si>
    <t>b</t>
  </si>
  <si>
    <t xml:space="preserve"> Welding Mask</t>
  </si>
  <si>
    <t>pcs</t>
  </si>
  <si>
    <t>c</t>
  </si>
  <si>
    <t xml:space="preserve">  Welding Gloves</t>
  </si>
  <si>
    <t>d</t>
  </si>
  <si>
    <t xml:space="preserve">  Welding Apron</t>
  </si>
  <si>
    <t>e</t>
  </si>
  <si>
    <t xml:space="preserve">  Safety Googles</t>
  </si>
  <si>
    <t>f</t>
  </si>
  <si>
    <t xml:space="preserve">   Dust Mask - N95</t>
  </si>
  <si>
    <t>PCS</t>
  </si>
  <si>
    <t>g</t>
  </si>
  <si>
    <t xml:space="preserve">  Caution Tape</t>
  </si>
  <si>
    <t>roll</t>
  </si>
  <si>
    <t>h</t>
  </si>
  <si>
    <t xml:space="preserve">   Rags</t>
  </si>
  <si>
    <t>kgs</t>
  </si>
  <si>
    <t>i</t>
  </si>
  <si>
    <t xml:space="preserve">  Safety Signages</t>
  </si>
  <si>
    <t>j</t>
  </si>
  <si>
    <t xml:space="preserve">  Welding blankets UP TO  1200-1500C RATING</t>
  </si>
  <si>
    <t>k</t>
  </si>
  <si>
    <t xml:space="preserve">    Fire Blanket</t>
  </si>
  <si>
    <t>( 500C MAXIMUM RATING)</t>
  </si>
  <si>
    <t xml:space="preserve">   Fire Extinguisher</t>
  </si>
  <si>
    <t>SUB-TOTAL</t>
  </si>
  <si>
    <t>Tools &amp; Equipment Rentals</t>
  </si>
  <si>
    <t>Tig welding machines</t>
  </si>
  <si>
    <t>unit</t>
  </si>
  <si>
    <t>Portable Grinders ( double insulation ) 4" dia.</t>
  </si>
  <si>
    <t>Portable Drills Double insulation )</t>
  </si>
  <si>
    <t xml:space="preserve">  A-Ladder/ extended ladder</t>
  </si>
  <si>
    <t xml:space="preserve">  Scaffolding  &amp; Portable platforms</t>
  </si>
  <si>
    <t>Lot</t>
  </si>
  <si>
    <t>Lamps</t>
  </si>
  <si>
    <t>Working Table/bench vise/pipe stand support</t>
  </si>
  <si>
    <t>set</t>
  </si>
  <si>
    <t>LE</t>
  </si>
  <si>
    <t>CONSUMABLES</t>
  </si>
  <si>
    <t>Cutting Discs, 4"Ø, "Tyrolit" brand, 15,300 rated rpm</t>
  </si>
  <si>
    <t>Grinding Discs, 4"Ø, "Tyrolit" brand, 15,300 rated rpm</t>
  </si>
  <si>
    <t>Tungsten</t>
  </si>
  <si>
    <t>Argon Gas</t>
  </si>
  <si>
    <t>Sub-Total</t>
  </si>
  <si>
    <t>LABOR COSTING</t>
  </si>
  <si>
    <t>days</t>
  </si>
  <si>
    <t>OVERTIME</t>
  </si>
  <si>
    <t>NO.OF PERSON</t>
  </si>
  <si>
    <t>HRS/DAY</t>
  </si>
  <si>
    <t>DAYS</t>
  </si>
  <si>
    <t>RATE/HR</t>
  </si>
  <si>
    <t>O</t>
  </si>
  <si>
    <t>CARI</t>
  </si>
  <si>
    <t>3% of Total Project Cost</t>
  </si>
  <si>
    <t>Administrative cost</t>
  </si>
  <si>
    <t>Summary:</t>
  </si>
  <si>
    <t>General Requirements</t>
  </si>
  <si>
    <t>Material cost and Consumables</t>
  </si>
  <si>
    <t>Labor cost</t>
  </si>
  <si>
    <t>Mark-up / profit</t>
  </si>
  <si>
    <t>GRAND TOTAL COST  (VAT Exclusive)</t>
  </si>
  <si>
    <t>GRAND TOTAL COST (VAT Inclusive)</t>
  </si>
  <si>
    <t>COMPLETION</t>
  </si>
  <si>
    <t>GRAND TOTAL</t>
  </si>
  <si>
    <t>Php</t>
  </si>
  <si>
    <t>Visa</t>
  </si>
  <si>
    <t>Submitted by:</t>
  </si>
  <si>
    <t xml:space="preserve"> Noted by:</t>
  </si>
  <si>
    <t>Date</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</si>
  <si>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</si>
  <si>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</si>
  <si>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 xml:space="preserve">Construction Duration : </t>
  </si>
  <si>
    <t>(Company Name)</t>
  </si>
  <si>
    <t>(Signature Over Printed Name)</t>
  </si>
  <si>
    <t>30working days</t>
  </si>
  <si>
    <t>SAFETY OFFICER</t>
  </si>
  <si>
    <t>C</t>
  </si>
  <si>
    <t>D</t>
  </si>
  <si>
    <t>KGS</t>
  </si>
  <si>
    <t>CYL</t>
  </si>
  <si>
    <t>ARM SLEEVE</t>
  </si>
  <si>
    <t>PROPOSE INSTALLATION OF  Divert Valve for  Actini of E-54</t>
  </si>
  <si>
    <t>Filler Rod SS</t>
  </si>
  <si>
    <t>MAT'LS BREAKDOWN</t>
  </si>
  <si>
    <t>ISOTUBE  2" X 1 LE SS 304 SEAMLESS</t>
  </si>
  <si>
    <t>ISOTUBE   ELBOW 2" DIAX 90 DEG.  SS 304 SEAMLESS</t>
  </si>
  <si>
    <t>ECCENTRIC  REDUCER 2" DIA. X 1" DIA SS 304 SEAMLESS  ISOTUBE</t>
  </si>
  <si>
    <t>Tig clean</t>
  </si>
  <si>
    <t>Finishing Gray</t>
  </si>
  <si>
    <t>QUALITY OFFICER</t>
  </si>
  <si>
    <t xml:space="preserve">FABRICATION WORKS </t>
  </si>
  <si>
    <t xml:space="preserve"> PROJECT ENGINEER  </t>
  </si>
  <si>
    <t>FOREMAN</t>
  </si>
  <si>
    <t>MECHANICAL FITTER</t>
  </si>
  <si>
    <t>WELDER</t>
  </si>
  <si>
    <t>FIRE WATCHER</t>
  </si>
  <si>
    <t>SKILLED HELPER / SCAFFOLDER</t>
  </si>
  <si>
    <t xml:space="preserve">SHUTDOWN WORKS/ TAPPING </t>
  </si>
  <si>
    <t>SQUARE TUBE 2" X 2 " X 1 LE  2MM THK SS 304</t>
  </si>
  <si>
    <t>ELECTRICIAN</t>
  </si>
  <si>
    <t>l</t>
  </si>
  <si>
    <t>m</t>
  </si>
  <si>
    <t xml:space="preserve">     Hand tools( Combination wrench 2 set, allen key,Rubber mallet,Ball hammer, Union Spanner etc. ) Pipe clamps</t>
  </si>
  <si>
    <t>SS304 UNION 2" DIA.</t>
  </si>
  <si>
    <t>O&amp;J CONSTRUCTION</t>
  </si>
  <si>
    <t>SET</t>
  </si>
  <si>
    <t>M10 X 4MM BOLT</t>
  </si>
  <si>
    <t>SS 304 FLAT BAR 1" X 4MM THK</t>
  </si>
  <si>
    <t>SS 304 3/4" DIA. SCH 40</t>
  </si>
  <si>
    <t>BASE PLATE 10MM THK 5"X5"</t>
  </si>
  <si>
    <t>12MM CHEM BOLT</t>
  </si>
  <si>
    <t>MISCELLANEOUS</t>
  </si>
  <si>
    <t>LOT</t>
  </si>
  <si>
    <t>FLAPDISK</t>
  </si>
  <si>
    <t>NO.HRS</t>
  </si>
  <si>
    <t>G &amp; R ENG1G</t>
  </si>
  <si>
    <t>SS304 HEX BOLT W/ NUT &amp; WASHER M8 X 30MM</t>
  </si>
  <si>
    <t>SS304 FLAT BAR 5MM THK X 1" X 1LE</t>
  </si>
  <si>
    <t>SS304 PIPE S40 3/4" WELDED</t>
  </si>
  <si>
    <t>Flap disc</t>
  </si>
  <si>
    <t>MU/PROFIT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</si>
</sst>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0_)"/>
    <numFmt numFmtId="165" formatCode="[$-409]mmmm\ d\,\ yyyy;@"/>
    <numFmt numFmtId="166" formatCode="[$-409]d\-mmm\-yy;@"/>
    <numFmt numFmtId="167" formatCode="0.0."/>
    <numFmt numFmtId="168" formatCode="0."/>
    <numFmt numFmtId="172" formatCode="_(* #,##0.00000_);_(* \(#,##0.00000\);_(* &quot;-&quot;??_);_(@_)"/>
    <numFmt numFmtId="179" formatCode="_(* #,##0.00000000_);_(* \(#,##0.00000000\);_(* &quot;-&quot;??_);_(@_)"/>
    <numFmt numFmtId="184" formatCode="_(* #,##0.00000000000_);_(* \(#,##0.00000000000\);_(* &quot;-&quot;??_);_(@_)"/>
  </numFmts>
  <fonts count="44">
    <font>
      <sz val="10"/>
      <name val="Arial"/>
    </font>
    <font>
      <sz val="10"/>
      <name val="Courier"/>
      <family val="3"/>
    </font>
    <font>
      <sz val="20"/>
      <name val="Nestle Logo"/>
      <charset val="2"/>
    </font>
    <font>
      <i/>
      <sz val="10"/>
      <name val="Arial"/>
      <family val="2"/>
    </font>
    <font>
      <b/>
      <sz val="16"/>
      <name val="Arial"/>
      <family val="2"/>
    </font>
    <font>
      <sz val="16"/>
      <name val="Arial"/>
      <family val="2"/>
    </font>
    <font>
      <b/>
      <sz val="10"/>
      <name val="Arial"/>
      <family val="2"/>
    </font>
    <font>
      <sz val="10"/>
      <name val="Arial"/>
      <family val="2"/>
    </font>
    <font>
      <sz val="10"/>
      <name val="Tahoma"/>
      <family val="2"/>
    </font>
    <font>
      <b/>
      <sz val="14"/>
      <name val="Arial"/>
      <family val="2"/>
    </font>
    <font>
      <sz val="14"/>
      <name val="Arial"/>
      <family val="2"/>
    </font>
    <font>
      <sz val="10"/>
      <name val="Verdana"/>
      <family val="2"/>
    </font>
    <font>
      <b/>
      <sz val="12"/>
      <name val="Verdana"/>
      <family val="2"/>
    </font>
    <font>
      <b/>
      <sz val="11"/>
      <name val="Verdana"/>
      <family val="2"/>
    </font>
    <font>
      <sz val="11"/>
      <name val="Verdana"/>
      <family val="2"/>
    </font>
    <font>
      <b/>
      <sz val="12"/>
      <color theme="1"/>
      <name val="Verdana"/>
      <family val="2"/>
    </font>
    <font>
      <b/>
      <sz val="10"/>
      <color indexed="12"/>
      <name val="Verdana"/>
      <family val="2"/>
    </font>
    <font>
      <b/>
      <i/>
      <sz val="12"/>
      <name val="Verdana"/>
      <family val="2"/>
    </font>
    <font>
      <sz val="12"/>
      <name val="Verdana"/>
      <family val="2"/>
    </font>
    <font>
      <b/>
      <sz val="11"/>
      <color indexed="18"/>
      <name val="Verdana"/>
      <family val="2"/>
    </font>
    <font>
      <b/>
      <sz val="10"/>
      <color indexed="18"/>
      <name val="Verdana"/>
      <family val="2"/>
    </font>
    <font>
      <b/>
      <sz val="11"/>
      <color rgb="FF000099"/>
      <name val="Verdana"/>
      <family val="2"/>
    </font>
    <font>
      <b/>
      <sz val="11"/>
      <color rgb="FF21038F"/>
      <name val="Verdana"/>
      <family val="2"/>
    </font>
    <font>
      <sz val="11"/>
      <color rgb="FFFF0000"/>
      <name val="Verdana"/>
      <family val="2"/>
    </font>
    <font>
      <sz val="11"/>
      <color indexed="18"/>
      <name val="Verdana"/>
      <family val="2"/>
    </font>
    <font>
      <sz val="10"/>
      <color indexed="18"/>
      <name val="Verdana"/>
      <family val="2"/>
    </font>
    <font>
      <sz val="11"/>
      <name val="Arial"/>
      <family val="2"/>
    </font>
    <font>
      <b/>
      <sz val="11"/>
      <color rgb="FF000099"/>
      <name val="Arial"/>
      <family val="2"/>
    </font>
    <font>
      <sz val="11"/>
      <color theme="1"/>
      <name val="Verdana"/>
      <family val="2"/>
    </font>
    <font>
      <b/>
      <sz val="11"/>
      <name val="Arial"/>
      <family val="2"/>
    </font>
    <font>
      <b/>
      <sz val="11"/>
      <color theme="3"/>
      <name val="Verdana"/>
      <family val="2"/>
    </font>
    <font>
      <b/>
      <i/>
      <sz val="11"/>
      <color rgb="FF21038F"/>
      <name val="Arial"/>
      <family val="2"/>
    </font>
    <font>
      <sz val="11"/>
      <color rgb="FF21038F"/>
      <name val="Arial"/>
      <family val="2"/>
    </font>
    <font>
      <b/>
      <i/>
      <sz val="11"/>
      <name val="Arial"/>
      <family val="2"/>
    </font>
    <font>
      <b/>
      <sz val="11"/>
      <color indexed="18"/>
      <name val="Arial"/>
      <family val="2"/>
    </font>
    <font>
      <b/>
      <sz val="12"/>
      <color indexed="18"/>
      <name val="Verdana"/>
      <family val="2"/>
    </font>
    <font>
      <b/>
      <sz val="8"/>
      <name val="Arial"/>
      <family val="2"/>
    </font>
    <font>
      <b/>
      <sz val="11"/>
      <color indexed="12"/>
      <name val="Arial"/>
      <family val="2"/>
    </font>
    <font>
      <i/>
      <sz val="11"/>
      <name val="Verdana"/>
      <family val="2"/>
    </font>
    <font>
      <i/>
      <sz val="11"/>
      <name val="Arial"/>
      <family val="2"/>
    </font>
    <font>
      <b/>
      <u/>
      <sz val="10"/>
      <name val="Arial"/>
      <family val="2"/>
    </font>
    <font>
      <sz val="18"/>
      <name val="Arial"/>
      <family val="2"/>
    </font>
    <font>
      <sz val="20"/>
      <name val="Arial"/>
      <family val="2"/>
    </font>
    <font>
      <b/>
      <sz val="12"/>
      <name val="Arial"/>
      <family val="2"/>
    </font>
  </fonts>
  <fills count="10">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164" fontId="1" fillId="0" borderId="0"/>
    <xf numFmtId="43" fontId="7" fillId="0" borderId="0" applyFont="0" applyFill="0" applyBorder="0" applyAlignment="0" applyProtection="0"/>
  </cellStyleXfs>
  <cellXfs count="527">
    <xf numFmtId="0" fontId="0" fillId="0" borderId="0" xfId="0"/>
    <xf numFmtId="0" fontId="7" fillId="0" borderId="0" xfId="2" applyNumberFormat="1" applyFont="1" applyAlignment="1">
      <alignment vertical="center"/>
    </xf>
    <xf numFmtId="0" fontId="7" fillId="0" borderId="0" xfId="2" applyNumberFormat="1" applyFont="1"/>
    <xf numFmtId="164" fontId="8" fillId="0" borderId="0" xfId="2" applyFont="1" applyBorder="1" applyAlignment="1">
      <alignment horizontal="left"/>
    </xf>
    <xf numFmtId="164" fontId="8" fillId="0" borderId="0" xfId="2" applyFont="1" applyBorder="1" applyAlignment="1">
      <alignment horizontal="center"/>
    </xf>
    <xf numFmtId="164" fontId="8" fillId="0" borderId="19" xfId="2" applyFont="1" applyBorder="1" applyAlignment="1">
      <alignment horizontal="left"/>
    </xf>
    <xf numFmtId="0" fontId="11" fillId="0" borderId="1" xfId="2" applyNumberFormat="1" applyFont="1" applyBorder="1"/>
    <xf numFmtId="0" fontId="11" fillId="0" borderId="2" xfId="2" applyNumberFormat="1" applyFont="1" applyBorder="1"/>
    <xf numFmtId="0" fontId="11" fillId="0" borderId="0" xfId="2" applyNumberFormat="1" applyFont="1" applyBorder="1" applyAlignment="1">
      <alignment horizontal="right"/>
    </xf>
    <xf numFmtId="0" fontId="11" fillId="0" borderId="0" xfId="2" applyNumberFormat="1" applyFont="1"/>
    <xf numFmtId="0" fontId="11" fillId="0" borderId="6" xfId="2" applyNumberFormat="1" applyFont="1" applyBorder="1"/>
    <xf numFmtId="0" fontId="11" fillId="0" borderId="0" xfId="2" applyNumberFormat="1" applyFont="1" applyBorder="1"/>
    <xf numFmtId="0" fontId="12" fillId="4" borderId="28" xfId="2" applyNumberFormat="1" applyFont="1" applyFill="1" applyBorder="1" applyAlignment="1">
      <alignment horizontal="center" vertical="center" wrapText="1"/>
    </xf>
    <xf numFmtId="0" fontId="12" fillId="4" borderId="29" xfId="2" applyNumberFormat="1" applyFont="1" applyFill="1" applyBorder="1" applyAlignment="1">
      <alignment horizontal="center" vertical="center" wrapText="1"/>
    </xf>
    <xf numFmtId="0" fontId="18" fillId="0" borderId="0" xfId="2" applyNumberFormat="1" applyFont="1" applyAlignment="1">
      <alignment vertical="center" wrapText="1"/>
    </xf>
    <xf numFmtId="0" fontId="11" fillId="2" borderId="26" xfId="0" applyFont="1" applyFill="1" applyBorder="1" applyAlignment="1">
      <alignment horizontal="center" vertical="center"/>
    </xf>
    <xf numFmtId="0" fontId="11" fillId="0" borderId="28" xfId="0" applyFont="1" applyBorder="1" applyAlignment="1">
      <alignment horizontal="center" vertical="center"/>
    </xf>
    <xf numFmtId="2" fontId="11" fillId="0" borderId="28" xfId="0" applyNumberFormat="1" applyFont="1" applyBorder="1" applyAlignment="1">
      <alignment horizontal="center" vertical="center"/>
    </xf>
    <xf numFmtId="43" fontId="11" fillId="0" borderId="28" xfId="1" applyFont="1" applyBorder="1" applyAlignment="1">
      <alignment vertical="center"/>
    </xf>
    <xf numFmtId="43" fontId="11" fillId="0" borderId="29" xfId="1" applyFont="1" applyBorder="1" applyAlignment="1">
      <alignment vertical="center"/>
    </xf>
    <xf numFmtId="0" fontId="11" fillId="0" borderId="0" xfId="2" applyNumberFormat="1" applyFont="1" applyAlignment="1">
      <alignment vertical="center" shrinkToFit="1"/>
    </xf>
    <xf numFmtId="0" fontId="19" fillId="0" borderId="28" xfId="0" applyFont="1" applyBorder="1" applyAlignment="1">
      <alignment horizontal="center" vertical="center"/>
    </xf>
    <xf numFmtId="43" fontId="19" fillId="0" borderId="28" xfId="1" applyFont="1" applyBorder="1" applyAlignment="1">
      <alignment vertical="center"/>
    </xf>
    <xf numFmtId="43" fontId="19" fillId="0" borderId="29" xfId="1" applyFont="1" applyBorder="1" applyAlignment="1">
      <alignment vertical="center"/>
    </xf>
    <xf numFmtId="0" fontId="20" fillId="0" borderId="0" xfId="2" applyNumberFormat="1" applyFont="1" applyAlignment="1">
      <alignment vertical="center" shrinkToFit="1"/>
    </xf>
    <xf numFmtId="43" fontId="21" fillId="0" borderId="29" xfId="1" applyFont="1" applyBorder="1" applyAlignment="1">
      <alignment vertical="center"/>
    </xf>
    <xf numFmtId="0" fontId="14" fillId="0" borderId="28" xfId="2" applyNumberFormat="1" applyFont="1" applyBorder="1" applyAlignment="1">
      <alignment horizontal="center" vertical="center" shrinkToFit="1"/>
    </xf>
    <xf numFmtId="0" fontId="14" fillId="0" borderId="28" xfId="0" applyFont="1" applyBorder="1" applyAlignment="1">
      <alignment horizontal="center" vertical="center"/>
    </xf>
    <xf numFmtId="0" fontId="14" fillId="0" borderId="26" xfId="0" applyFont="1" applyBorder="1" applyAlignment="1">
      <alignment horizontal="center" vertical="center"/>
    </xf>
    <xf numFmtId="43" fontId="14" fillId="0" borderId="28" xfId="1" applyFont="1" applyBorder="1" applyAlignment="1">
      <alignment vertical="center"/>
    </xf>
    <xf numFmtId="43" fontId="14" fillId="0" borderId="29" xfId="1" applyFont="1" applyBorder="1" applyAlignment="1">
      <alignment vertical="center"/>
    </xf>
    <xf numFmtId="43" fontId="22" fillId="0" borderId="29" xfId="1" applyFont="1" applyBorder="1" applyAlignment="1">
      <alignment vertical="center"/>
    </xf>
    <xf numFmtId="0" fontId="14" fillId="2" borderId="26" xfId="0" applyFont="1" applyFill="1" applyBorder="1" applyAlignment="1">
      <alignment horizontal="center" vertical="center"/>
    </xf>
    <xf numFmtId="0" fontId="14" fillId="0" borderId="26" xfId="2" applyNumberFormat="1" applyFont="1" applyBorder="1" applyAlignment="1">
      <alignment horizontal="center" vertical="center" shrinkToFit="1"/>
    </xf>
    <xf numFmtId="0" fontId="14" fillId="2" borderId="22" xfId="0" applyFont="1" applyFill="1" applyBorder="1" applyAlignment="1">
      <alignment horizontal="center" vertical="center"/>
    </xf>
    <xf numFmtId="0" fontId="23" fillId="2" borderId="22" xfId="0" applyFont="1" applyFill="1" applyBorder="1" applyAlignment="1">
      <alignment vertical="center"/>
    </xf>
    <xf numFmtId="0" fontId="23" fillId="2" borderId="26" xfId="0" applyFont="1" applyFill="1" applyBorder="1" applyAlignment="1">
      <alignment vertical="center"/>
    </xf>
    <xf numFmtId="0" fontId="21" fillId="2" borderId="26" xfId="0" applyFont="1" applyFill="1" applyBorder="1" applyAlignment="1">
      <alignment horizontal="right" vertical="center"/>
    </xf>
    <xf numFmtId="0" fontId="13" fillId="2" borderId="27" xfId="0" applyFont="1" applyFill="1" applyBorder="1" applyAlignment="1">
      <alignment horizontal="left" vertical="center"/>
    </xf>
    <xf numFmtId="0" fontId="24" fillId="0" borderId="28" xfId="0" applyFont="1" applyBorder="1" applyAlignment="1">
      <alignment horizontal="center" vertical="center"/>
    </xf>
    <xf numFmtId="2" fontId="24" fillId="0" borderId="22" xfId="0" applyNumberFormat="1" applyFont="1" applyBorder="1" applyAlignment="1">
      <alignment horizontal="center" vertical="center"/>
    </xf>
    <xf numFmtId="43" fontId="24" fillId="0" borderId="28" xfId="1" applyFont="1" applyBorder="1" applyAlignment="1">
      <alignment vertical="center"/>
    </xf>
    <xf numFmtId="43" fontId="19" fillId="0" borderId="29" xfId="1" applyFont="1" applyFill="1" applyBorder="1" applyAlignment="1">
      <alignment vertical="center"/>
    </xf>
    <xf numFmtId="0" fontId="25" fillId="0" borderId="0" xfId="2" applyNumberFormat="1" applyFont="1" applyAlignment="1">
      <alignment vertical="center" shrinkToFit="1"/>
    </xf>
    <xf numFmtId="0" fontId="26" fillId="0" borderId="30" xfId="0" applyFont="1" applyBorder="1" applyAlignment="1">
      <alignment horizontal="center" vertical="center"/>
    </xf>
    <xf numFmtId="43" fontId="14" fillId="0" borderId="31" xfId="1" applyFont="1" applyBorder="1" applyAlignment="1">
      <alignment vertical="center"/>
    </xf>
    <xf numFmtId="0" fontId="14" fillId="5" borderId="31" xfId="0" applyFont="1" applyFill="1" applyBorder="1" applyAlignment="1">
      <alignment horizontal="center" vertical="center"/>
    </xf>
    <xf numFmtId="37" fontId="14" fillId="5" borderId="31" xfId="1" applyNumberFormat="1" applyFont="1" applyFill="1" applyBorder="1" applyAlignment="1">
      <alignment horizontal="center" vertical="center"/>
    </xf>
    <xf numFmtId="43" fontId="14" fillId="5" borderId="29" xfId="1" applyFont="1" applyFill="1" applyBorder="1" applyAlignment="1">
      <alignment vertical="center"/>
    </xf>
    <xf numFmtId="0" fontId="25" fillId="5" borderId="0" xfId="2" applyNumberFormat="1" applyFont="1" applyFill="1" applyAlignment="1">
      <alignment vertical="center" shrinkToFit="1"/>
    </xf>
    <xf numFmtId="0" fontId="19" fillId="5" borderId="30" xfId="0" applyFont="1" applyFill="1" applyBorder="1" applyAlignment="1">
      <alignment horizontal="center" vertical="center"/>
    </xf>
    <xf numFmtId="43" fontId="14" fillId="5" borderId="31" xfId="1" applyFont="1" applyFill="1" applyBorder="1" applyAlignment="1">
      <alignment horizontal="center" vertical="center"/>
    </xf>
    <xf numFmtId="43" fontId="21" fillId="5" borderId="29" xfId="1" applyFont="1" applyFill="1" applyBorder="1" applyAlignment="1">
      <alignment vertical="center"/>
    </xf>
    <xf numFmtId="1" fontId="14" fillId="5" borderId="13" xfId="0" applyNumberFormat="1" applyFont="1" applyFill="1" applyBorder="1" applyAlignment="1">
      <alignment horizontal="center" vertical="center"/>
    </xf>
    <xf numFmtId="43" fontId="14" fillId="5" borderId="28" xfId="1" applyFont="1" applyFill="1" applyBorder="1" applyAlignment="1">
      <alignment vertical="center"/>
    </xf>
    <xf numFmtId="0" fontId="24" fillId="5" borderId="31" xfId="0" applyFont="1" applyFill="1" applyBorder="1" applyAlignment="1">
      <alignment horizontal="center" vertical="center"/>
    </xf>
    <xf numFmtId="2" fontId="24" fillId="5" borderId="13" xfId="0" applyNumberFormat="1" applyFont="1" applyFill="1" applyBorder="1" applyAlignment="1">
      <alignment horizontal="center" vertical="center"/>
    </xf>
    <xf numFmtId="43" fontId="24" fillId="5" borderId="31" xfId="1" applyFont="1" applyFill="1" applyBorder="1" applyAlignment="1">
      <alignment vertical="center"/>
    </xf>
    <xf numFmtId="0" fontId="24" fillId="0" borderId="31" xfId="0" applyFont="1" applyBorder="1" applyAlignment="1">
      <alignment horizontal="center" vertical="center"/>
    </xf>
    <xf numFmtId="2" fontId="24" fillId="0" borderId="13" xfId="0" applyNumberFormat="1" applyFont="1" applyBorder="1" applyAlignment="1">
      <alignment horizontal="center" vertical="center"/>
    </xf>
    <xf numFmtId="43" fontId="24" fillId="0" borderId="31" xfId="1" applyFont="1" applyBorder="1" applyAlignment="1">
      <alignment vertical="center"/>
    </xf>
    <xf numFmtId="0" fontId="28" fillId="0" borderId="31" xfId="0" applyFont="1" applyBorder="1" applyAlignment="1">
      <alignment horizontal="center" vertical="center"/>
    </xf>
    <xf numFmtId="0" fontId="14" fillId="0" borderId="13" xfId="0" applyNumberFormat="1" applyFont="1" applyBorder="1" applyAlignment="1">
      <alignment horizontal="center" vertical="center"/>
    </xf>
    <xf numFmtId="0" fontId="26" fillId="0" borderId="28" xfId="0" applyFont="1" applyBorder="1" applyAlignment="1">
      <alignment horizontal="center" vertical="center"/>
    </xf>
    <xf numFmtId="0" fontId="28" fillId="0" borderId="28" xfId="0" applyFont="1" applyBorder="1" applyAlignment="1">
      <alignment horizontal="center" vertical="center"/>
    </xf>
    <xf numFmtId="0" fontId="14" fillId="0" borderId="22" xfId="0" applyNumberFormat="1" applyFont="1" applyBorder="1" applyAlignment="1">
      <alignment horizontal="center" vertical="center"/>
    </xf>
    <xf numFmtId="0" fontId="19" fillId="0" borderId="30" xfId="0" applyFont="1" applyBorder="1" applyAlignment="1">
      <alignment horizontal="center" vertical="center"/>
    </xf>
    <xf numFmtId="43" fontId="30" fillId="0" borderId="29" xfId="1" applyFont="1" applyBorder="1" applyAlignment="1">
      <alignment vertical="center"/>
    </xf>
    <xf numFmtId="0" fontId="26" fillId="0" borderId="30" xfId="0" applyFont="1" applyBorder="1" applyAlignment="1">
      <alignment horizontal="center" vertical="center" wrapText="1"/>
    </xf>
    <xf numFmtId="2" fontId="14" fillId="0" borderId="13" xfId="0" applyNumberFormat="1" applyFont="1" applyBorder="1" applyAlignment="1">
      <alignment horizontal="center" vertical="center" wrapText="1"/>
    </xf>
    <xf numFmtId="43" fontId="14" fillId="0" borderId="31" xfId="1" applyFont="1" applyBorder="1" applyAlignment="1">
      <alignment horizontal="center" vertical="center" wrapText="1"/>
    </xf>
    <xf numFmtId="43" fontId="14" fillId="0" borderId="29" xfId="1" applyFont="1" applyBorder="1" applyAlignment="1">
      <alignment horizontal="center" vertical="center"/>
    </xf>
    <xf numFmtId="0" fontId="26" fillId="0" borderId="31" xfId="0" applyFont="1" applyBorder="1" applyAlignment="1">
      <alignment horizontal="center" vertical="center"/>
    </xf>
    <xf numFmtId="43" fontId="22" fillId="0" borderId="28" xfId="1" applyFont="1" applyBorder="1" applyAlignment="1">
      <alignment vertical="center"/>
    </xf>
    <xf numFmtId="2" fontId="28" fillId="0" borderId="13" xfId="0" applyNumberFormat="1" applyFont="1" applyBorder="1" applyAlignment="1">
      <alignment horizontal="center" vertical="center"/>
    </xf>
    <xf numFmtId="43" fontId="28" fillId="0" borderId="31" xfId="1" applyFont="1" applyBorder="1" applyAlignment="1">
      <alignment vertical="center"/>
    </xf>
    <xf numFmtId="43" fontId="30" fillId="0" borderId="28" xfId="1" applyFont="1" applyBorder="1" applyAlignment="1">
      <alignment vertical="center"/>
    </xf>
    <xf numFmtId="43" fontId="21" fillId="0" borderId="28" xfId="1" applyFont="1" applyBorder="1" applyAlignment="1">
      <alignment vertical="center"/>
    </xf>
    <xf numFmtId="0" fontId="34" fillId="0" borderId="36" xfId="0" applyFont="1" applyBorder="1" applyAlignment="1">
      <alignment horizontal="center" vertical="center" wrapText="1"/>
    </xf>
    <xf numFmtId="0" fontId="19" fillId="0" borderId="38" xfId="0" applyFont="1" applyBorder="1" applyAlignment="1">
      <alignment horizontal="left" vertical="center" wrapText="1"/>
    </xf>
    <xf numFmtId="0" fontId="19" fillId="0" borderId="19" xfId="0" applyFont="1" applyBorder="1" applyAlignment="1">
      <alignment horizontal="left" vertical="center" wrapText="1"/>
    </xf>
    <xf numFmtId="43" fontId="19" fillId="0" borderId="38" xfId="1" applyFont="1" applyBorder="1" applyAlignment="1">
      <alignment horizontal="right" vertical="center" wrapText="1"/>
    </xf>
    <xf numFmtId="43" fontId="35" fillId="3" borderId="39" xfId="1" applyNumberFormat="1" applyFont="1" applyFill="1" applyBorder="1" applyAlignment="1">
      <alignment vertical="center" wrapText="1"/>
    </xf>
    <xf numFmtId="0" fontId="35" fillId="0" borderId="0" xfId="2" applyNumberFormat="1" applyFont="1" applyAlignment="1">
      <alignment vertical="center" shrinkToFit="1"/>
    </xf>
    <xf numFmtId="0" fontId="26" fillId="0" borderId="6" xfId="2" applyNumberFormat="1" applyFont="1" applyBorder="1" applyAlignment="1"/>
    <xf numFmtId="0" fontId="26" fillId="0" borderId="0" xfId="2" applyNumberFormat="1" applyFont="1" applyBorder="1" applyAlignment="1"/>
    <xf numFmtId="0" fontId="26" fillId="0" borderId="0" xfId="2" applyNumberFormat="1" applyFont="1" applyBorder="1"/>
    <xf numFmtId="0" fontId="26" fillId="0" borderId="0" xfId="2" applyNumberFormat="1" applyFont="1" applyBorder="1" applyAlignment="1">
      <alignment horizontal="center"/>
    </xf>
    <xf numFmtId="0" fontId="26" fillId="0" borderId="11" xfId="2" applyNumberFormat="1" applyFont="1" applyBorder="1"/>
    <xf numFmtId="0" fontId="26" fillId="0" borderId="2" xfId="2" applyNumberFormat="1" applyFont="1" applyBorder="1" applyAlignment="1">
      <alignment horizontal="center" vertical="center" wrapText="1"/>
    </xf>
    <xf numFmtId="0" fontId="6" fillId="0" borderId="0" xfId="2" applyNumberFormat="1" applyFont="1" applyAlignment="1">
      <alignment vertical="center"/>
    </xf>
    <xf numFmtId="0" fontId="26" fillId="0" borderId="9" xfId="2" applyNumberFormat="1" applyFont="1" applyBorder="1" applyAlignment="1">
      <alignment horizontal="center" vertical="center" wrapText="1"/>
    </xf>
    <xf numFmtId="0" fontId="36" fillId="0" borderId="0" xfId="2" applyNumberFormat="1" applyFont="1" applyBorder="1" applyAlignment="1">
      <alignment vertical="center"/>
    </xf>
    <xf numFmtId="0" fontId="6" fillId="0" borderId="0" xfId="2" applyNumberFormat="1" applyFont="1"/>
    <xf numFmtId="0" fontId="7" fillId="0" borderId="0" xfId="2" applyNumberFormat="1" applyFont="1" applyAlignment="1">
      <alignment horizontal="center"/>
    </xf>
    <xf numFmtId="2" fontId="28" fillId="0" borderId="29" xfId="1" applyNumberFormat="1" applyFont="1" applyBorder="1" applyAlignment="1">
      <alignment vertical="center"/>
    </xf>
    <xf numFmtId="0" fontId="12" fillId="4" borderId="26" xfId="2" applyNumberFormat="1" applyFont="1" applyFill="1" applyBorder="1" applyAlignment="1">
      <alignment horizontal="center" vertical="center" wrapText="1"/>
    </xf>
    <xf numFmtId="0" fontId="14" fillId="2" borderId="27" xfId="0" applyFont="1" applyFill="1" applyBorder="1" applyAlignment="1">
      <alignment horizontal="lef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19" fillId="0" borderId="26" xfId="0" applyFont="1" applyBorder="1" applyAlignment="1">
      <alignment horizontal="right" vertical="center"/>
    </xf>
    <xf numFmtId="0" fontId="19"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37" fillId="0" borderId="22" xfId="2" applyNumberFormat="1" applyFont="1" applyBorder="1" applyAlignment="1">
      <alignment horizontal="center"/>
    </xf>
    <xf numFmtId="165" fontId="38" fillId="0" borderId="33" xfId="2" applyNumberFormat="1" applyFont="1" applyBorder="1" applyAlignment="1">
      <alignment horizontal="center" vertical="top"/>
    </xf>
    <xf numFmtId="167" fontId="14" fillId="5" borderId="25" xfId="2" applyNumberFormat="1" applyFont="1" applyFill="1" applyBorder="1" applyAlignment="1">
      <alignment vertical="center"/>
    </xf>
    <xf numFmtId="167" fontId="14" fillId="5" borderId="26" xfId="2" applyNumberFormat="1" applyFont="1" applyFill="1" applyBorder="1" applyAlignment="1">
      <alignment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43" fontId="8" fillId="0" borderId="19" xfId="1" applyFont="1" applyBorder="1" applyAlignment="1">
      <alignment horizontal="left"/>
    </xf>
    <xf numFmtId="43" fontId="12" fillId="4" borderId="28" xfId="1" applyFont="1" applyFill="1" applyBorder="1" applyAlignment="1">
      <alignment horizontal="center" vertical="center" wrapText="1"/>
    </xf>
    <xf numFmtId="43" fontId="14" fillId="0" borderId="28" xfId="1" applyFont="1" applyBorder="1" applyAlignment="1">
      <alignment horizontal="center" vertical="center" shrinkToFit="1"/>
    </xf>
    <xf numFmtId="43" fontId="14" fillId="5" borderId="12" xfId="1" applyFont="1" applyFill="1" applyBorder="1" applyAlignment="1">
      <alignment horizontal="center" vertical="center"/>
    </xf>
    <xf numFmtId="43" fontId="26" fillId="0" borderId="0" xfId="1" applyFont="1" applyBorder="1"/>
    <xf numFmtId="43" fontId="7" fillId="0" borderId="0" xfId="1" applyFont="1"/>
    <xf numFmtId="167" fontId="14" fillId="0" borderId="26" xfId="0" applyNumberFormat="1" applyFont="1" applyBorder="1" applyAlignment="1">
      <alignment horizontal="right" vertical="center"/>
    </xf>
    <xf numFmtId="0" fontId="14" fillId="0" borderId="27" xfId="0" applyFont="1" applyBorder="1" applyAlignment="1">
      <alignment horizontal="left" vertical="center"/>
    </xf>
    <xf numFmtId="0" fontId="14" fillId="0" borderId="22" xfId="0" applyFont="1" applyBorder="1" applyAlignment="1">
      <alignment vertical="center"/>
    </xf>
    <xf numFmtId="0" fontId="14" fillId="0" borderId="26" xfId="0" applyFont="1" applyBorder="1" applyAlignment="1">
      <alignment vertical="center"/>
    </xf>
    <xf numFmtId="0" fontId="12" fillId="4" borderId="25" xfId="2" applyNumberFormat="1" applyFont="1" applyFill="1" applyBorder="1" applyAlignment="1">
      <alignment horizontal="center" vertical="center" wrapText="1"/>
    </xf>
    <xf numFmtId="0" fontId="18" fillId="4" borderId="26" xfId="0" applyFont="1" applyFill="1" applyBorder="1" applyAlignment="1">
      <alignment vertical="center" wrapText="1"/>
    </xf>
    <xf numFmtId="0" fontId="12" fillId="4" borderId="27" xfId="2" applyNumberFormat="1" applyFont="1" applyFill="1" applyBorder="1" applyAlignment="1">
      <alignment horizontal="center" vertical="center" wrapText="1"/>
    </xf>
    <xf numFmtId="0" fontId="12" fillId="4" borderId="22" xfId="2" applyNumberFormat="1" applyFont="1" applyFill="1" applyBorder="1" applyAlignment="1">
      <alignment horizontal="center" vertical="center" wrapText="1"/>
    </xf>
    <xf numFmtId="0" fontId="12" fillId="4" borderId="26" xfId="2" applyNumberFormat="1" applyFont="1" applyFill="1" applyBorder="1" applyAlignment="1">
      <alignment horizontal="center" vertical="center" wrapText="1"/>
    </xf>
    <xf numFmtId="167" fontId="11" fillId="2" borderId="25" xfId="2" applyNumberFormat="1" applyFont="1" applyFill="1" applyBorder="1" applyAlignment="1">
      <alignment horizontal="right" vertical="center"/>
    </xf>
    <xf numFmtId="167" fontId="11" fillId="2" borderId="26" xfId="0" applyNumberFormat="1" applyFont="1" applyFill="1" applyBorder="1" applyAlignment="1">
      <alignment horizontal="right" vertical="center"/>
    </xf>
    <xf numFmtId="0" fontId="11" fillId="2" borderId="27" xfId="0" applyFont="1" applyFill="1" applyBorder="1" applyAlignment="1">
      <alignment horizontal="left" vertical="center"/>
    </xf>
    <xf numFmtId="0" fontId="11" fillId="2" borderId="22" xfId="0" applyFont="1" applyFill="1" applyBorder="1" applyAlignment="1">
      <alignment vertical="center"/>
    </xf>
    <xf numFmtId="0" fontId="11" fillId="2" borderId="26" xfId="0" applyFont="1" applyFill="1" applyBorder="1" applyAlignment="1">
      <alignment vertical="center"/>
    </xf>
    <xf numFmtId="168" fontId="19" fillId="0" borderId="25" xfId="2" applyNumberFormat="1" applyFont="1" applyBorder="1" applyAlignment="1">
      <alignment horizontal="center" vertical="center"/>
    </xf>
    <xf numFmtId="168" fontId="19" fillId="0" borderId="26" xfId="0" applyNumberFormat="1" applyFont="1" applyBorder="1" applyAlignment="1">
      <alignment vertical="center"/>
    </xf>
    <xf numFmtId="0" fontId="19" fillId="0" borderId="27" xfId="0" applyFont="1" applyBorder="1" applyAlignment="1">
      <alignment horizontal="left" vertical="center"/>
    </xf>
    <xf numFmtId="0" fontId="19" fillId="0" borderId="22" xfId="0" applyFont="1" applyBorder="1" applyAlignment="1">
      <alignment vertical="center"/>
    </xf>
    <xf numFmtId="0" fontId="19" fillId="0" borderId="26" xfId="0" applyFont="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167" fontId="14" fillId="2" borderId="25" xfId="0" applyNumberFormat="1" applyFont="1" applyFill="1" applyBorder="1" applyAlignment="1">
      <alignment horizontal="center" vertical="center"/>
    </xf>
    <xf numFmtId="167" fontId="14" fillId="2" borderId="26" xfId="0" applyNumberFormat="1" applyFont="1" applyFill="1" applyBorder="1" applyAlignment="1">
      <alignment horizontal="center" vertical="center"/>
    </xf>
    <xf numFmtId="0" fontId="14" fillId="2" borderId="27" xfId="0" applyFont="1" applyFill="1" applyBorder="1" applyAlignment="1">
      <alignment horizontal="left" vertical="center" indent="1"/>
    </xf>
    <xf numFmtId="0" fontId="14" fillId="2" borderId="22" xfId="0" applyFont="1" applyFill="1" applyBorder="1" applyAlignment="1">
      <alignment horizontal="left" vertical="center" indent="1"/>
    </xf>
    <xf numFmtId="0" fontId="14" fillId="2" borderId="27" xfId="0" applyFont="1" applyFill="1" applyBorder="1" applyAlignment="1">
      <alignment horizontal="left"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167" fontId="14" fillId="2" borderId="26" xfId="0" applyNumberFormat="1" applyFont="1" applyFill="1" applyBorder="1" applyAlignment="1">
      <alignment horizontal="righ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23" fillId="2" borderId="26" xfId="0" applyFont="1" applyFill="1" applyBorder="1" applyAlignment="1">
      <alignment horizontal="left" vertical="center"/>
    </xf>
    <xf numFmtId="0" fontId="14" fillId="2" borderId="26" xfId="0" applyFont="1" applyFill="1" applyBorder="1" applyAlignment="1">
      <alignment horizontal="left" vertical="center" indent="1"/>
    </xf>
    <xf numFmtId="0" fontId="27" fillId="0" borderId="27" xfId="0" applyFont="1" applyBorder="1" applyAlignment="1">
      <alignment horizontal="right" vertical="center"/>
    </xf>
    <xf numFmtId="0" fontId="27" fillId="0" borderId="22" xfId="0" applyFont="1" applyBorder="1" applyAlignment="1">
      <alignment horizontal="right" vertical="center"/>
    </xf>
    <xf numFmtId="0" fontId="27" fillId="0" borderId="26" xfId="0" applyFont="1" applyBorder="1" applyAlignment="1">
      <alignment horizontal="right" vertical="center"/>
    </xf>
    <xf numFmtId="167" fontId="24" fillId="0" borderId="25" xfId="2" applyNumberFormat="1" applyFont="1" applyBorder="1" applyAlignment="1">
      <alignment horizontal="right" vertical="center"/>
    </xf>
    <xf numFmtId="167" fontId="24" fillId="0" borderId="26" xfId="0" applyNumberFormat="1" applyFont="1" applyBorder="1" applyAlignment="1">
      <alignment horizontal="right" vertical="center"/>
    </xf>
    <xf numFmtId="0" fontId="22" fillId="0" borderId="27" xfId="0" applyFont="1" applyBorder="1" applyAlignment="1">
      <alignment horizontal="right" vertical="center"/>
    </xf>
    <xf numFmtId="0" fontId="22" fillId="0" borderId="22" xfId="0" applyFont="1" applyBorder="1" applyAlignment="1">
      <alignment horizontal="right" vertical="center"/>
    </xf>
    <xf numFmtId="0" fontId="22" fillId="0" borderId="26" xfId="0" applyFont="1" applyBorder="1" applyAlignment="1">
      <alignment horizontal="right" vertical="center"/>
    </xf>
    <xf numFmtId="167" fontId="24" fillId="0" borderId="25" xfId="2" applyNumberFormat="1" applyFont="1" applyBorder="1" applyAlignment="1">
      <alignment horizontal="center" vertical="center"/>
    </xf>
    <xf numFmtId="167" fontId="24" fillId="0" borderId="26" xfId="2" applyNumberFormat="1" applyFont="1" applyBorder="1" applyAlignment="1">
      <alignment horizontal="center" vertical="center"/>
    </xf>
    <xf numFmtId="0" fontId="22" fillId="0" borderId="27"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0" fontId="14" fillId="2" borderId="27"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26" xfId="0" applyFont="1" applyFill="1" applyBorder="1" applyAlignment="1">
      <alignment horizontal="left" vertical="center" wrapText="1"/>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26"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167" fontId="14" fillId="5" borderId="25" xfId="2" applyNumberFormat="1" applyFont="1" applyFill="1" applyBorder="1" applyAlignment="1">
      <alignment vertical="center"/>
    </xf>
    <xf numFmtId="0" fontId="0" fillId="5" borderId="26" xfId="0" applyFill="1" applyBorder="1" applyAlignment="1">
      <alignment vertical="center"/>
    </xf>
    <xf numFmtId="0" fontId="19" fillId="5" borderId="27" xfId="0" applyFont="1" applyFill="1" applyBorder="1" applyAlignment="1">
      <alignment horizontal="right" vertical="center"/>
    </xf>
    <xf numFmtId="0" fontId="19" fillId="5" borderId="22" xfId="0" applyFont="1" applyFill="1" applyBorder="1" applyAlignment="1">
      <alignment horizontal="right" vertical="center"/>
    </xf>
    <xf numFmtId="0" fontId="19" fillId="5" borderId="26" xfId="0" applyFont="1" applyFill="1" applyBorder="1" applyAlignment="1">
      <alignment horizontal="right" vertical="center"/>
    </xf>
    <xf numFmtId="168" fontId="19" fillId="0" borderId="26" xfId="2" applyNumberFormat="1" applyFont="1" applyBorder="1" applyAlignment="1">
      <alignment horizontal="center"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0" fontId="14" fillId="5" borderId="27" xfId="0" applyFont="1" applyFill="1" applyBorder="1" applyAlignment="1">
      <alignment horizontal="center" vertical="center" wrapText="1"/>
    </xf>
    <xf numFmtId="0" fontId="14" fillId="5" borderId="22"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26" fillId="0" borderId="22" xfId="0" applyFont="1" applyBorder="1" applyAlignment="1">
      <alignment vertical="center"/>
    </xf>
    <xf numFmtId="0" fontId="26" fillId="0" borderId="26" xfId="0" applyFont="1" applyBorder="1" applyAlignment="1">
      <alignment vertical="center"/>
    </xf>
    <xf numFmtId="168" fontId="24" fillId="0" borderId="25" xfId="2" applyNumberFormat="1" applyFont="1" applyBorder="1" applyAlignment="1">
      <alignment horizontal="right" vertical="center"/>
    </xf>
    <xf numFmtId="0" fontId="26" fillId="0" borderId="26" xfId="0" applyFont="1" applyBorder="1" applyAlignment="1">
      <alignment horizontal="right" vertical="center"/>
    </xf>
    <xf numFmtId="0" fontId="19" fillId="0" borderId="27" xfId="0" applyFont="1" applyBorder="1" applyAlignment="1">
      <alignment horizontal="right" vertical="center"/>
    </xf>
    <xf numFmtId="0" fontId="26" fillId="0" borderId="22" xfId="0" applyFont="1" applyBorder="1" applyAlignment="1">
      <alignment horizontal="right" vertical="center"/>
    </xf>
    <xf numFmtId="168" fontId="24" fillId="0" borderId="26"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6" xfId="0" applyFont="1" applyBorder="1" applyAlignment="1">
      <alignment horizontal="right" vertical="center"/>
    </xf>
    <xf numFmtId="0" fontId="19" fillId="0" borderId="27" xfId="0" applyFont="1" applyBorder="1" applyAlignment="1">
      <alignment horizontal="center" vertical="center"/>
    </xf>
    <xf numFmtId="0" fontId="19" fillId="0" borderId="22" xfId="0" applyFont="1" applyBorder="1" applyAlignment="1">
      <alignment horizontal="center" vertical="center"/>
    </xf>
    <xf numFmtId="0" fontId="19" fillId="0" borderId="26" xfId="0" applyFont="1" applyBorder="1" applyAlignment="1">
      <alignment horizontal="center" vertical="center"/>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0" fontId="28" fillId="0" borderId="27"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0" fontId="28" fillId="0" borderId="22" xfId="0" applyFont="1" applyBorder="1" applyAlignment="1">
      <alignment horizontal="left" vertical="top"/>
    </xf>
    <xf numFmtId="0" fontId="28" fillId="0" borderId="26" xfId="0" applyFont="1" applyBorder="1" applyAlignment="1">
      <alignment horizontal="left" vertical="top"/>
    </xf>
    <xf numFmtId="0" fontId="28" fillId="0" borderId="22" xfId="0" applyFont="1" applyBorder="1" applyAlignment="1">
      <alignment vertical="top"/>
    </xf>
    <xf numFmtId="0" fontId="28" fillId="0" borderId="26" xfId="0" applyFont="1" applyBorder="1" applyAlignment="1">
      <alignment vertical="top"/>
    </xf>
    <xf numFmtId="0" fontId="14" fillId="0" borderId="27" xfId="0" applyFont="1" applyBorder="1" applyAlignment="1">
      <alignment horizontal="left" vertical="top"/>
    </xf>
    <xf numFmtId="0" fontId="14" fillId="0" borderId="22" xfId="0" applyFont="1" applyBorder="1" applyAlignment="1">
      <alignment horizontal="left" vertical="top"/>
    </xf>
    <xf numFmtId="0" fontId="14" fillId="0" borderId="26" xfId="0" applyFont="1" applyBorder="1" applyAlignment="1">
      <alignment horizontal="left" vertical="top"/>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28"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21" fillId="0" borderId="27" xfId="0" applyFont="1" applyBorder="1" applyAlignment="1">
      <alignment horizontal="center" vertical="center"/>
    </xf>
    <xf numFmtId="0" fontId="21" fillId="0" borderId="22" xfId="0" applyFont="1" applyBorder="1" applyAlignment="1">
      <alignment horizontal="center" vertical="center"/>
    </xf>
    <xf numFmtId="0" fontId="21" fillId="0" borderId="26" xfId="0" applyFont="1" applyBorder="1" applyAlignment="1">
      <alignment horizontal="center" vertical="center"/>
    </xf>
    <xf numFmtId="167" fontId="14" fillId="0" borderId="25" xfId="2" applyNumberFormat="1" applyFont="1" applyBorder="1" applyAlignment="1">
      <alignment horizontal="center" vertical="center"/>
    </xf>
    <xf numFmtId="167" fontId="14" fillId="0" borderId="26" xfId="2" applyNumberFormat="1" applyFont="1" applyBorder="1" applyAlignment="1">
      <alignment horizontal="center" vertical="center"/>
    </xf>
    <xf numFmtId="0" fontId="7" fillId="0" borderId="13" xfId="2" applyNumberFormat="1" applyFont="1" applyBorder="1" applyAlignment="1">
      <alignment horizontal="center"/>
    </xf>
    <xf numFmtId="0" fontId="29" fillId="0" borderId="1" xfId="2" applyNumberFormat="1" applyFont="1" applyBorder="1" applyAlignment="1">
      <alignment horizontal="center" vertical="center"/>
    </xf>
    <xf numFmtId="0" fontId="29" fillId="0" borderId="3" xfId="2" applyNumberFormat="1" applyFont="1" applyBorder="1" applyAlignment="1">
      <alignment horizontal="center" vertical="center"/>
    </xf>
    <xf numFmtId="0" fontId="29" fillId="0" borderId="6" xfId="2" applyNumberFormat="1" applyFont="1" applyBorder="1" applyAlignment="1">
      <alignment horizontal="center" vertical="center"/>
    </xf>
    <xf numFmtId="0" fontId="29" fillId="0" borderId="7" xfId="2" applyNumberFormat="1" applyFont="1" applyBorder="1" applyAlignment="1">
      <alignment horizontal="center" vertical="center"/>
    </xf>
    <xf numFmtId="0" fontId="29" fillId="0" borderId="24" xfId="2" applyNumberFormat="1" applyFont="1" applyBorder="1" applyAlignment="1">
      <alignment horizontal="center" vertical="center"/>
    </xf>
    <xf numFmtId="0" fontId="29" fillId="0" borderId="40" xfId="2" applyNumberFormat="1" applyFont="1" applyBorder="1" applyAlignment="1">
      <alignment horizontal="center" vertical="center"/>
    </xf>
    <xf numFmtId="0" fontId="26" fillId="0" borderId="4" xfId="2" applyNumberFormat="1" applyFont="1" applyBorder="1" applyAlignment="1">
      <alignment horizontal="left" vertical="center" wrapText="1" indent="1"/>
    </xf>
    <xf numFmtId="0" fontId="26" fillId="0" borderId="2" xfId="2" applyNumberFormat="1" applyFont="1" applyBorder="1" applyAlignment="1">
      <alignment horizontal="left" vertical="center" wrapText="1" indent="1"/>
    </xf>
    <xf numFmtId="0" fontId="26" fillId="0" borderId="3" xfId="2" applyNumberFormat="1" applyFont="1" applyBorder="1" applyAlignment="1">
      <alignment horizontal="left" vertical="center" wrapText="1" indent="1"/>
    </xf>
    <xf numFmtId="0" fontId="26" fillId="0" borderId="8" xfId="2" applyNumberFormat="1" applyFont="1" applyBorder="1" applyAlignment="1">
      <alignment horizontal="left" vertical="center" wrapText="1" indent="1"/>
    </xf>
    <xf numFmtId="0" fontId="26" fillId="0" borderId="9" xfId="2" applyNumberFormat="1" applyFont="1" applyBorder="1" applyAlignment="1">
      <alignment horizontal="left" vertical="center" wrapText="1" indent="1"/>
    </xf>
    <xf numFmtId="0" fontId="26" fillId="0" borderId="40" xfId="2" applyNumberFormat="1" applyFont="1" applyBorder="1" applyAlignment="1">
      <alignment horizontal="left" vertical="center" wrapText="1" indent="1"/>
    </xf>
    <xf numFmtId="0" fontId="26" fillId="0" borderId="4" xfId="0" applyFont="1" applyBorder="1" applyAlignment="1">
      <alignment horizontal="left" vertical="center" indent="1"/>
    </xf>
    <xf numFmtId="0" fontId="26" fillId="0" borderId="2" xfId="0" applyFont="1" applyBorder="1" applyAlignment="1">
      <alignment horizontal="left" vertical="center" indent="1"/>
    </xf>
    <xf numFmtId="0" fontId="26" fillId="0" borderId="5" xfId="0" applyFont="1" applyBorder="1" applyAlignment="1">
      <alignment horizontal="left" vertical="center" indent="1"/>
    </xf>
    <xf numFmtId="0" fontId="26" fillId="0" borderId="8" xfId="0" applyFont="1" applyBorder="1" applyAlignment="1">
      <alignment horizontal="left" vertical="center" indent="1"/>
    </xf>
    <xf numFmtId="0" fontId="26" fillId="0" borderId="9" xfId="0" applyFont="1" applyBorder="1" applyAlignment="1">
      <alignment horizontal="left" vertical="center" indent="1"/>
    </xf>
    <xf numFmtId="0" fontId="26" fillId="0" borderId="41" xfId="0" applyFont="1" applyBorder="1" applyAlignment="1">
      <alignment horizontal="left" vertical="center" indent="1"/>
    </xf>
    <xf numFmtId="0" fontId="37" fillId="0" borderId="27" xfId="2" applyNumberFormat="1" applyFont="1" applyBorder="1" applyAlignment="1">
      <alignment horizontal="center"/>
    </xf>
    <xf numFmtId="0" fontId="37" fillId="0" borderId="22" xfId="2" applyNumberFormat="1" applyFont="1" applyBorder="1" applyAlignment="1">
      <alignment horizontal="center"/>
    </xf>
    <xf numFmtId="0" fontId="37" fillId="0" borderId="26" xfId="2" applyNumberFormat="1" applyFont="1" applyBorder="1" applyAlignment="1">
      <alignment horizontal="center"/>
    </xf>
    <xf numFmtId="0" fontId="37" fillId="0" borderId="27" xfId="0" applyFont="1" applyBorder="1" applyAlignment="1">
      <alignment horizontal="center"/>
    </xf>
    <xf numFmtId="0" fontId="37" fillId="0" borderId="22" xfId="0" applyFont="1" applyBorder="1" applyAlignment="1">
      <alignment horizontal="center"/>
    </xf>
    <xf numFmtId="0" fontId="37" fillId="0" borderId="23" xfId="0" applyFont="1" applyBorder="1" applyAlignment="1">
      <alignment horizontal="center"/>
    </xf>
    <xf numFmtId="0" fontId="29" fillId="0" borderId="42" xfId="2" applyNumberFormat="1" applyFont="1" applyBorder="1" applyAlignment="1">
      <alignment horizontal="center" vertical="center"/>
    </xf>
    <xf numFmtId="0" fontId="29" fillId="0" borderId="34" xfId="2" applyNumberFormat="1" applyFont="1" applyBorder="1" applyAlignment="1">
      <alignment horizontal="center" vertical="center"/>
    </xf>
    <xf numFmtId="165" fontId="38" fillId="0" borderId="32" xfId="2" applyNumberFormat="1" applyFont="1" applyBorder="1" applyAlignment="1">
      <alignment horizontal="center" vertical="top"/>
    </xf>
    <xf numFmtId="165" fontId="38" fillId="0" borderId="33" xfId="2" applyNumberFormat="1" applyFont="1" applyBorder="1" applyAlignment="1">
      <alignment horizontal="center" vertical="top"/>
    </xf>
    <xf numFmtId="165" fontId="38" fillId="0" borderId="34" xfId="2" applyNumberFormat="1" applyFont="1" applyBorder="1" applyAlignment="1">
      <alignment horizontal="center" vertical="top"/>
    </xf>
    <xf numFmtId="0" fontId="39" fillId="0" borderId="32" xfId="0" applyFont="1" applyBorder="1" applyAlignment="1">
      <alignment horizontal="center" vertical="top"/>
    </xf>
    <xf numFmtId="0" fontId="39" fillId="0" borderId="33" xfId="0" applyFont="1" applyBorder="1" applyAlignment="1">
      <alignment horizontal="center" vertical="top"/>
    </xf>
    <xf numFmtId="0" fontId="39" fillId="0" borderId="43" xfId="0" applyFont="1" applyBorder="1" applyAlignment="1">
      <alignment horizontal="center" vertical="top"/>
    </xf>
    <xf numFmtId="0" fontId="7" fillId="0" borderId="2" xfId="2" applyNumberFormat="1" applyFont="1" applyBorder="1" applyAlignment="1">
      <alignment horizontal="left" vertical="justify" wrapText="1" indent="1"/>
    </xf>
    <xf numFmtId="0" fontId="7" fillId="0" borderId="0" xfId="2" applyNumberFormat="1" applyFont="1" applyAlignment="1">
      <alignment horizontal="left" vertical="justify" wrapText="1" indent="1"/>
    </xf>
    <xf numFmtId="0" fontId="7" fillId="0" borderId="0" xfId="2" applyNumberFormat="1" applyFont="1" applyBorder="1" applyAlignment="1">
      <alignment horizontal="left" vertical="justify" wrapText="1" indent="1"/>
    </xf>
    <xf numFmtId="0" fontId="40" fillId="0" borderId="0" xfId="2" applyNumberFormat="1" applyFont="1" applyAlignment="1"/>
    <xf numFmtId="0" fontId="6" fillId="0" borderId="0" xfId="0" applyFont="1" applyAlignment="1"/>
    <xf numFmtId="0" fontId="6" fillId="0" borderId="9" xfId="2" applyNumberFormat="1" applyFont="1" applyBorder="1" applyAlignment="1">
      <alignment horizontal="center"/>
    </xf>
    <xf numFmtId="0" fontId="6" fillId="0" borderId="9" xfId="0" applyFont="1" applyBorder="1" applyAlignment="1">
      <alignment horizont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26" fillId="0" borderId="33" xfId="0" applyFont="1" applyBorder="1" applyAlignment="1">
      <alignment vertical="center"/>
    </xf>
    <xf numFmtId="0" fontId="26" fillId="0" borderId="34" xfId="0" applyFont="1" applyBorder="1" applyAlignment="1">
      <alignment vertical="center"/>
    </xf>
    <xf numFmtId="0" fontId="29" fillId="0" borderId="34" xfId="0" applyFont="1" applyBorder="1" applyAlignment="1">
      <alignment horizontal="center" vertical="center"/>
    </xf>
    <xf numFmtId="168" fontId="19" fillId="0" borderId="35" xfId="2" applyNumberFormat="1" applyFont="1" applyBorder="1" applyAlignment="1">
      <alignment horizontal="center" vertical="center" wrapText="1"/>
    </xf>
    <xf numFmtId="168" fontId="34" fillId="0" borderId="36" xfId="0" applyNumberFormat="1" applyFont="1" applyBorder="1" applyAlignment="1">
      <alignment vertical="center" wrapText="1"/>
    </xf>
    <xf numFmtId="0" fontId="19" fillId="0" borderId="37" xfId="0" applyFont="1" applyBorder="1" applyAlignment="1">
      <alignment horizontal="right" vertical="center" wrapText="1"/>
    </xf>
    <xf numFmtId="0" fontId="34" fillId="0" borderId="19" xfId="0" applyFont="1" applyBorder="1" applyAlignment="1">
      <alignment horizontal="right" vertical="center" wrapText="1"/>
    </xf>
    <xf numFmtId="0" fontId="34" fillId="0" borderId="36" xfId="0" applyFont="1" applyBorder="1" applyAlignment="1">
      <alignment horizontal="right" vertical="center" wrapText="1"/>
    </xf>
    <xf numFmtId="0" fontId="31" fillId="0" borderId="27" xfId="0" applyFont="1" applyBorder="1" applyAlignment="1">
      <alignment horizontal="left" vertical="center"/>
    </xf>
    <xf numFmtId="0" fontId="32" fillId="0" borderId="22" xfId="0" applyFont="1" applyBorder="1" applyAlignment="1">
      <alignment vertical="center"/>
    </xf>
    <xf numFmtId="0" fontId="32" fillId="0" borderId="26" xfId="0" applyFont="1" applyBorder="1" applyAlignment="1">
      <alignment vertical="center"/>
    </xf>
    <xf numFmtId="0" fontId="33" fillId="0" borderId="27" xfId="0" applyFont="1" applyBorder="1" applyAlignment="1">
      <alignment horizontal="center" vertical="center"/>
    </xf>
    <xf numFmtId="0" fontId="14" fillId="0" borderId="22" xfId="0" applyFont="1" applyBorder="1" applyAlignment="1">
      <alignment horizontal="left" vertical="center"/>
    </xf>
    <xf numFmtId="0" fontId="14" fillId="0" borderId="26" xfId="0" applyFont="1" applyBorder="1" applyAlignment="1">
      <alignment horizontal="left" vertical="center"/>
    </xf>
    <xf numFmtId="0" fontId="24" fillId="0" borderId="27" xfId="0" applyFont="1" applyBorder="1" applyAlignment="1">
      <alignment horizontal="left" vertical="center"/>
    </xf>
    <xf numFmtId="0" fontId="26" fillId="0" borderId="26" xfId="0" applyFont="1" applyBorder="1" applyAlignment="1">
      <alignment horizontal="center" vertical="center"/>
    </xf>
    <xf numFmtId="0" fontId="26" fillId="0" borderId="26" xfId="0" applyFont="1" applyBorder="1" applyAlignment="1">
      <alignment horizontal="center" vertical="top"/>
    </xf>
    <xf numFmtId="167" fontId="14" fillId="5" borderId="25" xfId="2" applyNumberFormat="1" applyFont="1" applyFill="1" applyBorder="1" applyAlignment="1">
      <alignment horizontal="center" vertical="center"/>
    </xf>
    <xf numFmtId="167" fontId="14" fillId="2" borderId="25" xfId="2" applyNumberFormat="1" applyFont="1" applyFill="1" applyBorder="1" applyAlignment="1">
      <alignment horizontal="center" vertical="center"/>
    </xf>
    <xf numFmtId="167" fontId="14" fillId="0" borderId="25" xfId="2" applyNumberFormat="1" applyFont="1" applyBorder="1" applyAlignment="1">
      <alignment horizontal="center" vertical="center"/>
    </xf>
    <xf numFmtId="0" fontId="42" fillId="7" borderId="0" xfId="2" applyNumberFormat="1" applyFont="1" applyFill="1" applyAlignment="1"/>
    <xf numFmtId="0" fontId="14" fillId="8" borderId="27" xfId="0" applyFont="1" applyFill="1" applyBorder="1" applyAlignment="1">
      <alignment horizontal="left" vertical="center" wrapText="1"/>
    </xf>
    <xf numFmtId="0" fontId="14" fillId="8" borderId="22"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19" fillId="8" borderId="30" xfId="0" applyFont="1" applyFill="1" applyBorder="1" applyAlignment="1">
      <alignment horizontal="center" vertical="center"/>
    </xf>
    <xf numFmtId="0" fontId="26" fillId="9" borderId="27" xfId="0" applyFont="1" applyFill="1" applyBorder="1" applyAlignment="1">
      <alignment horizontal="left" vertical="center"/>
    </xf>
    <xf numFmtId="0" fontId="26" fillId="9" borderId="22" xfId="0" applyFont="1" applyFill="1" applyBorder="1" applyAlignment="1">
      <alignment vertical="center"/>
    </xf>
    <xf numFmtId="0" fontId="26" fillId="9" borderId="26" xfId="0" applyFont="1" applyFill="1" applyBorder="1" applyAlignment="1">
      <alignment vertical="center"/>
    </xf>
    <xf numFmtId="0" fontId="26" fillId="9" borderId="26" xfId="0" applyFont="1" applyFill="1" applyBorder="1" applyAlignment="1">
      <alignment horizontal="center" vertical="center"/>
    </xf>
    <xf numFmtId="0" fontId="28" fillId="9" borderId="28" xfId="0" applyFont="1" applyFill="1" applyBorder="1" applyAlignment="1">
      <alignment horizontal="center" vertical="center"/>
    </xf>
    <xf numFmtId="0" fontId="14" fillId="9" borderId="22" xfId="0" applyNumberFormat="1" applyFont="1" applyFill="1" applyBorder="1" applyAlignment="1">
      <alignment horizontal="center" vertical="center"/>
    </xf>
    <xf numFmtId="43" fontId="14" fillId="9" borderId="12" xfId="1" applyFont="1" applyFill="1" applyBorder="1" applyAlignment="1">
      <alignment horizontal="center" vertical="center"/>
    </xf>
    <xf numFmtId="43" fontId="14" fillId="9" borderId="29" xfId="1" applyFont="1" applyFill="1" applyBorder="1" applyAlignment="1">
      <alignment vertical="center"/>
    </xf>
    <xf numFmtId="0" fontId="26" fillId="8" borderId="30" xfId="0" applyFont="1" applyFill="1" applyBorder="1" applyAlignment="1">
      <alignment horizontal="center" vertical="center"/>
    </xf>
    <xf numFmtId="167" fontId="14" fillId="5" borderId="25" xfId="2" applyNumberFormat="1" applyFont="1" applyFill="1" applyBorder="1" applyAlignment="1">
      <alignment horizontal="center" vertical="center"/>
    </xf>
    <xf numFmtId="167" fontId="14" fillId="5" borderId="26" xfId="2" applyNumberFormat="1" applyFont="1" applyFill="1" applyBorder="1" applyAlignment="1">
      <alignment horizontal="center" vertical="center"/>
    </xf>
    <xf numFmtId="0" fontId="14" fillId="5" borderId="27" xfId="0" applyFont="1" applyFill="1" applyBorder="1" applyAlignment="1">
      <alignment horizontal="left" vertical="center" wrapText="1"/>
    </xf>
    <xf numFmtId="0" fontId="14" fillId="5" borderId="22" xfId="0" applyFont="1" applyFill="1" applyBorder="1" applyAlignment="1">
      <alignment horizontal="left" vertical="center" wrapText="1"/>
    </xf>
    <xf numFmtId="0" fontId="14" fillId="5" borderId="26" xfId="0" applyFont="1" applyFill="1" applyBorder="1" applyAlignment="1">
      <alignment horizontal="left" vertical="center" wrapText="1"/>
    </xf>
    <xf numFmtId="0" fontId="26" fillId="0" borderId="27" xfId="0" applyFont="1" applyBorder="1" applyAlignment="1">
      <alignment horizontal="left" vertical="center"/>
    </xf>
    <xf numFmtId="0" fontId="26" fillId="0" borderId="22" xfId="0" applyFont="1" applyBorder="1" applyAlignment="1">
      <alignment horizontal="left" vertical="center"/>
    </xf>
    <xf numFmtId="0" fontId="26" fillId="0" borderId="26" xfId="0" applyFont="1" applyBorder="1" applyAlignment="1">
      <alignment horizontal="left" vertical="center"/>
    </xf>
    <xf numFmtId="0" fontId="14" fillId="2" borderId="27" xfId="0" applyFont="1" applyFill="1" applyBorder="1" applyAlignment="1">
      <alignment horizontal="left" vertical="center"/>
    </xf>
    <xf numFmtId="0" fontId="14" fillId="2" borderId="22" xfId="0" applyFont="1" applyFill="1" applyBorder="1" applyAlignment="1">
      <alignment horizontal="left" vertical="center"/>
    </xf>
    <xf numFmtId="0" fontId="14" fillId="2" borderId="26" xfId="0" applyFont="1" applyFill="1" applyBorder="1" applyAlignment="1">
      <alignment horizontal="left" vertical="center"/>
    </xf>
    <xf numFmtId="0" fontId="14" fillId="2" borderId="27"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26" xfId="0" applyFont="1" applyFill="1" applyBorder="1" applyAlignment="1">
      <alignment horizontal="center" vertical="center"/>
    </xf>
    <xf numFmtId="166" fontId="16" fillId="0" borderId="22" xfId="2" applyNumberFormat="1" applyFont="1" applyBorder="1" applyAlignment="1">
      <alignment horizontal="center"/>
    </xf>
    <xf numFmtId="0" fontId="0" fillId="0" borderId="23" xfId="0" applyBorder="1" applyAlignment="1"/>
    <xf numFmtId="0" fontId="15" fillId="0" borderId="22" xfId="2" applyNumberFormat="1" applyFont="1" applyBorder="1" applyAlignment="1">
      <alignment horizontal="left"/>
    </xf>
    <xf numFmtId="165" fontId="13" fillId="0" borderId="20" xfId="2" applyNumberFormat="1" applyFont="1" applyBorder="1" applyAlignment="1">
      <alignment horizontal="center" vertical="center"/>
    </xf>
    <xf numFmtId="165" fontId="14" fillId="0" borderId="21" xfId="0" applyNumberFormat="1" applyFont="1" applyBorder="1" applyAlignment="1">
      <alignment vertical="center"/>
    </xf>
    <xf numFmtId="0" fontId="12" fillId="0" borderId="20" xfId="2" applyNumberFormat="1" applyFont="1" applyBorder="1" applyAlignment="1">
      <alignment horizontal="left"/>
    </xf>
    <xf numFmtId="0" fontId="6" fillId="0" borderId="9" xfId="2" applyNumberFormat="1" applyFont="1" applyFill="1" applyBorder="1" applyAlignment="1">
      <alignment horizontal="center" vertical="center"/>
    </xf>
    <xf numFmtId="0" fontId="6" fillId="0" borderId="22" xfId="2" applyNumberFormat="1" applyFont="1" applyFill="1" applyBorder="1" applyAlignment="1">
      <alignment horizontal="center" vertical="center"/>
    </xf>
    <xf numFmtId="0" fontId="6" fillId="0" borderId="23" xfId="2" applyNumberFormat="1" applyFont="1" applyFill="1" applyBorder="1" applyAlignment="1">
      <alignment horizontal="center" vertical="center"/>
    </xf>
    <xf numFmtId="0" fontId="7" fillId="0" borderId="22" xfId="2" applyNumberFormat="1" applyFont="1" applyBorder="1" applyAlignment="1">
      <alignment vertical="center"/>
    </xf>
    <xf numFmtId="0" fontId="7" fillId="0" borderId="24" xfId="2" applyNumberFormat="1" applyFont="1" applyBorder="1" applyAlignment="1">
      <alignment horizontal="center" vertical="center"/>
    </xf>
    <xf numFmtId="0" fontId="7" fillId="0" borderId="9" xfId="2" applyNumberFormat="1" applyFont="1" applyBorder="1" applyAlignment="1">
      <alignment horizontal="center" vertical="center"/>
    </xf>
    <xf numFmtId="0" fontId="17" fillId="0" borderId="22" xfId="2" applyNumberFormat="1" applyFont="1" applyBorder="1" applyAlignment="1">
      <alignment horizontal="center" vertical="center"/>
    </xf>
    <xf numFmtId="0" fontId="17" fillId="0" borderId="23" xfId="2" applyNumberFormat="1" applyFont="1" applyBorder="1" applyAlignment="1">
      <alignment horizontal="center" vertical="center"/>
    </xf>
    <xf numFmtId="0" fontId="12" fillId="0" borderId="22" xfId="2" applyNumberFormat="1" applyFont="1" applyBorder="1" applyAlignment="1">
      <alignment horizontal="left"/>
    </xf>
    <xf numFmtId="0" fontId="12" fillId="0" borderId="22" xfId="2" quotePrefix="1" applyNumberFormat="1" applyFont="1" applyBorder="1" applyAlignment="1">
      <alignment horizontal="left"/>
    </xf>
    <xf numFmtId="164" fontId="6" fillId="0" borderId="4" xfId="2" applyFont="1" applyBorder="1" applyAlignment="1">
      <alignment horizontal="center" vertical="center" wrapText="1"/>
    </xf>
    <xf numFmtId="164" fontId="6" fillId="0" borderId="2" xfId="2" applyFont="1" applyBorder="1" applyAlignment="1">
      <alignment horizontal="center" vertical="center" wrapText="1"/>
    </xf>
    <xf numFmtId="164" fontId="6" fillId="0" borderId="5" xfId="2" applyFont="1" applyBorder="1" applyAlignment="1">
      <alignment horizontal="center" vertical="center" wrapText="1"/>
    </xf>
    <xf numFmtId="164" fontId="6" fillId="0" borderId="10" xfId="2" applyFont="1" applyBorder="1" applyAlignment="1">
      <alignment horizontal="center" vertical="center" wrapText="1"/>
    </xf>
    <xf numFmtId="164" fontId="6" fillId="0" borderId="0" xfId="2" applyFont="1" applyBorder="1" applyAlignment="1">
      <alignment horizontal="center" vertical="center" wrapText="1"/>
    </xf>
    <xf numFmtId="164" fontId="6" fillId="0" borderId="11" xfId="2" applyFont="1" applyBorder="1" applyAlignment="1">
      <alignment horizontal="center" vertical="center" wrapText="1"/>
    </xf>
    <xf numFmtId="164" fontId="6" fillId="0" borderId="17" xfId="2" applyFont="1" applyBorder="1" applyAlignment="1">
      <alignment horizontal="center" vertical="center" wrapText="1"/>
    </xf>
    <xf numFmtId="164" fontId="6" fillId="0" borderId="15" xfId="2" applyFont="1" applyBorder="1" applyAlignment="1">
      <alignment horizontal="center" vertical="center" wrapText="1"/>
    </xf>
    <xf numFmtId="164" fontId="6" fillId="0" borderId="18" xfId="2" applyFont="1" applyBorder="1" applyAlignment="1">
      <alignment horizontal="center" vertical="center" wrapText="1"/>
    </xf>
    <xf numFmtId="164" fontId="9" fillId="3" borderId="12" xfId="2" applyFont="1" applyFill="1" applyBorder="1" applyAlignment="1">
      <alignment horizontal="center" vertical="center" wrapText="1"/>
    </xf>
    <xf numFmtId="0" fontId="10" fillId="3" borderId="13" xfId="0" applyFont="1" applyFill="1" applyBorder="1"/>
    <xf numFmtId="0" fontId="10" fillId="3" borderId="17" xfId="0" applyFont="1" applyFill="1" applyBorder="1"/>
    <xf numFmtId="0" fontId="10" fillId="3" borderId="15" xfId="0" applyFont="1" applyFill="1" applyBorder="1"/>
    <xf numFmtId="164" fontId="2" fillId="2" borderId="1" xfId="2" applyFont="1" applyFill="1" applyBorder="1" applyAlignment="1">
      <alignment horizontal="center" vertical="center" wrapText="1"/>
    </xf>
    <xf numFmtId="0" fontId="0" fillId="0" borderId="2" xfId="0" applyBorder="1"/>
    <xf numFmtId="0" fontId="0" fillId="0" borderId="3" xfId="0" applyBorder="1"/>
    <xf numFmtId="0" fontId="0" fillId="0" borderId="6" xfId="0" applyBorder="1"/>
    <xf numFmtId="0" fontId="0" fillId="0" borderId="0" xfId="0" applyBorder="1"/>
    <xf numFmtId="0" fontId="0" fillId="0" borderId="7" xfId="0" applyBorder="1"/>
    <xf numFmtId="0" fontId="0" fillId="0" borderId="14" xfId="0" applyBorder="1"/>
    <xf numFmtId="0" fontId="0" fillId="0" borderId="15" xfId="0" applyBorder="1"/>
    <xf numFmtId="0" fontId="0" fillId="0" borderId="16" xfId="0" applyBorder="1"/>
    <xf numFmtId="164" fontId="4" fillId="0" borderId="4" xfId="2" applyFont="1" applyFill="1" applyBorder="1" applyAlignment="1">
      <alignment horizontal="center" vertical="center" wrapText="1"/>
    </xf>
    <xf numFmtId="0" fontId="5" fillId="0" borderId="2" xfId="0" applyFont="1" applyFill="1" applyBorder="1"/>
    <xf numFmtId="0" fontId="5" fillId="0" borderId="8" xfId="0" applyFont="1" applyFill="1" applyBorder="1"/>
    <xf numFmtId="0" fontId="5" fillId="0" borderId="9" xfId="0" applyFont="1" applyFill="1" applyBorder="1"/>
    <xf numFmtId="167" fontId="14" fillId="0" borderId="25" xfId="2" applyNumberFormat="1" applyFont="1" applyBorder="1" applyAlignment="1">
      <alignment horizontal="right" vertical="center"/>
    </xf>
    <xf numFmtId="167" fontId="14" fillId="0" borderId="26" xfId="0" applyNumberFormat="1" applyFont="1" applyBorder="1" applyAlignment="1">
      <alignment horizontal="right" vertical="center"/>
    </xf>
    <xf numFmtId="0" fontId="14" fillId="0" borderId="27" xfId="0" applyFont="1" applyBorder="1" applyAlignment="1">
      <alignment horizontal="left" vertical="center"/>
    </xf>
    <xf numFmtId="0" fontId="14" fillId="0" borderId="22" xfId="0" applyFont="1" applyBorder="1" applyAlignment="1">
      <alignment vertical="center"/>
    </xf>
    <xf numFmtId="0" fontId="14" fillId="0" borderId="26" xfId="0" applyFont="1" applyBorder="1" applyAlignment="1">
      <alignment vertical="center"/>
    </xf>
    <xf numFmtId="0" fontId="12" fillId="4" borderId="25" xfId="2" applyNumberFormat="1" applyFont="1" applyFill="1" applyBorder="1" applyAlignment="1">
      <alignment horizontal="center" vertical="center" wrapText="1"/>
    </xf>
    <xf numFmtId="0" fontId="18" fillId="4" borderId="26" xfId="0" applyFont="1" applyFill="1" applyBorder="1" applyAlignment="1">
      <alignment vertical="center" wrapText="1"/>
    </xf>
    <xf numFmtId="0" fontId="12" fillId="4" borderId="27" xfId="2" applyNumberFormat="1" applyFont="1" applyFill="1" applyBorder="1" applyAlignment="1">
      <alignment horizontal="center" vertical="center" wrapText="1"/>
    </xf>
    <xf numFmtId="0" fontId="12" fillId="4" borderId="22" xfId="2" applyNumberFormat="1" applyFont="1" applyFill="1" applyBorder="1" applyAlignment="1">
      <alignment horizontal="center" vertical="center" wrapText="1"/>
    </xf>
    <xf numFmtId="0" fontId="12" fillId="4" borderId="26" xfId="2" applyNumberFormat="1" applyFont="1" applyFill="1" applyBorder="1" applyAlignment="1">
      <alignment horizontal="center" vertical="center" wrapText="1"/>
    </xf>
    <xf numFmtId="167" fontId="11" fillId="2" borderId="25" xfId="2" applyNumberFormat="1" applyFont="1" applyFill="1" applyBorder="1" applyAlignment="1">
      <alignment horizontal="right" vertical="center"/>
    </xf>
    <xf numFmtId="167" fontId="11" fillId="2" borderId="26" xfId="0" applyNumberFormat="1" applyFont="1" applyFill="1" applyBorder="1" applyAlignment="1">
      <alignment horizontal="right" vertical="center"/>
    </xf>
    <xf numFmtId="0" fontId="11" fillId="2" borderId="27" xfId="0" applyFont="1" applyFill="1" applyBorder="1" applyAlignment="1">
      <alignment horizontal="left" vertical="center"/>
    </xf>
    <xf numFmtId="0" fontId="11" fillId="2" borderId="22" xfId="0" applyFont="1" applyFill="1" applyBorder="1" applyAlignment="1">
      <alignment vertical="center"/>
    </xf>
    <xf numFmtId="0" fontId="11" fillId="2" borderId="26" xfId="0" applyFont="1" applyFill="1" applyBorder="1" applyAlignment="1">
      <alignment vertical="center"/>
    </xf>
    <xf numFmtId="168" fontId="19" fillId="0" borderId="25" xfId="2" applyNumberFormat="1" applyFont="1" applyBorder="1" applyAlignment="1">
      <alignment horizontal="center" vertical="center"/>
    </xf>
    <xf numFmtId="168" fontId="19" fillId="0" borderId="26" xfId="0" applyNumberFormat="1" applyFont="1" applyBorder="1" applyAlignment="1">
      <alignment vertical="center"/>
    </xf>
    <xf numFmtId="0" fontId="19" fillId="0" borderId="27" xfId="0" applyFont="1" applyBorder="1" applyAlignment="1">
      <alignment horizontal="left" vertical="center"/>
    </xf>
    <xf numFmtId="0" fontId="19" fillId="0" borderId="22" xfId="0" applyFont="1" applyBorder="1" applyAlignment="1">
      <alignment vertical="center"/>
    </xf>
    <xf numFmtId="0" fontId="19" fillId="0" borderId="26" xfId="0" applyFont="1" applyBorder="1" applyAlignment="1">
      <alignment vertical="center"/>
    </xf>
    <xf numFmtId="167" fontId="14" fillId="2" borderId="25" xfId="2" applyNumberFormat="1" applyFont="1" applyFill="1" applyBorder="1" applyAlignment="1">
      <alignment horizontal="center" vertical="center"/>
    </xf>
    <xf numFmtId="167" fontId="14" fillId="2" borderId="26" xfId="2" applyNumberFormat="1" applyFont="1" applyFill="1" applyBorder="1" applyAlignment="1">
      <alignment horizontal="center" vertical="center"/>
    </xf>
    <xf numFmtId="167" fontId="14" fillId="2" borderId="25" xfId="0" applyNumberFormat="1" applyFont="1" applyFill="1" applyBorder="1" applyAlignment="1">
      <alignment horizontal="center" vertical="center"/>
    </xf>
    <xf numFmtId="167" fontId="14" fillId="2" borderId="26" xfId="0" applyNumberFormat="1" applyFont="1" applyFill="1" applyBorder="1" applyAlignment="1">
      <alignment horizontal="center" vertical="center"/>
    </xf>
    <xf numFmtId="0" fontId="14" fillId="2" borderId="27" xfId="0" applyFont="1" applyFill="1" applyBorder="1" applyAlignment="1">
      <alignment horizontal="left" vertical="center" indent="1"/>
    </xf>
    <xf numFmtId="0" fontId="14" fillId="2" borderId="22" xfId="0" applyFont="1" applyFill="1" applyBorder="1" applyAlignment="1">
      <alignment horizontal="left" vertical="center" indent="1"/>
    </xf>
    <xf numFmtId="167" fontId="14" fillId="2" borderId="25" xfId="2" applyNumberFormat="1" applyFont="1" applyFill="1" applyBorder="1" applyAlignment="1">
      <alignment horizontal="right" vertical="center"/>
    </xf>
    <xf numFmtId="167" fontId="14" fillId="2" borderId="26" xfId="0" applyNumberFormat="1" applyFont="1" applyFill="1" applyBorder="1" applyAlignment="1">
      <alignment horizontal="right" vertical="center"/>
    </xf>
    <xf numFmtId="0" fontId="14" fillId="2" borderId="22" xfId="0" applyFont="1" applyFill="1" applyBorder="1" applyAlignment="1">
      <alignment vertical="center"/>
    </xf>
    <xf numFmtId="0" fontId="14" fillId="2" borderId="26" xfId="0" applyFont="1" applyFill="1" applyBorder="1" applyAlignment="1">
      <alignment vertical="center"/>
    </xf>
    <xf numFmtId="0" fontId="23" fillId="2" borderId="27" xfId="0" applyFont="1" applyFill="1" applyBorder="1" applyAlignment="1">
      <alignment horizontal="left" vertical="center"/>
    </xf>
    <xf numFmtId="0" fontId="23" fillId="2" borderId="22" xfId="0" applyFont="1" applyFill="1" applyBorder="1" applyAlignment="1">
      <alignment horizontal="left" vertical="center"/>
    </xf>
    <xf numFmtId="0" fontId="23" fillId="2" borderId="26" xfId="0" applyFont="1" applyFill="1" applyBorder="1" applyAlignment="1">
      <alignment horizontal="left" vertical="center"/>
    </xf>
    <xf numFmtId="0" fontId="14" fillId="2" borderId="26" xfId="0" applyFont="1" applyFill="1" applyBorder="1" applyAlignment="1">
      <alignment horizontal="left" vertical="center" indent="1"/>
    </xf>
    <xf numFmtId="0" fontId="27" fillId="0" borderId="27" xfId="0" applyFont="1" applyBorder="1" applyAlignment="1">
      <alignment horizontal="right" vertical="center"/>
    </xf>
    <xf numFmtId="0" fontId="27" fillId="0" borderId="22" xfId="0" applyFont="1" applyBorder="1" applyAlignment="1">
      <alignment horizontal="right" vertical="center"/>
    </xf>
    <xf numFmtId="0" fontId="27" fillId="0" borderId="26" xfId="0" applyFont="1" applyBorder="1" applyAlignment="1">
      <alignment horizontal="right" vertical="center"/>
    </xf>
    <xf numFmtId="167" fontId="24" fillId="0" borderId="25" xfId="2" applyNumberFormat="1" applyFont="1" applyBorder="1" applyAlignment="1">
      <alignment horizontal="right" vertical="center"/>
    </xf>
    <xf numFmtId="167" fontId="24" fillId="0" borderId="26" xfId="0" applyNumberFormat="1" applyFont="1" applyBorder="1" applyAlignment="1">
      <alignment horizontal="right" vertical="center"/>
    </xf>
    <xf numFmtId="0" fontId="22" fillId="0" borderId="27" xfId="0" applyFont="1" applyBorder="1" applyAlignment="1">
      <alignment horizontal="right" vertical="center"/>
    </xf>
    <xf numFmtId="0" fontId="22" fillId="0" borderId="22" xfId="0" applyFont="1" applyBorder="1" applyAlignment="1">
      <alignment horizontal="right" vertical="center"/>
    </xf>
    <xf numFmtId="0" fontId="22" fillId="0" borderId="26" xfId="0" applyFont="1" applyBorder="1" applyAlignment="1">
      <alignment horizontal="right" vertical="center"/>
    </xf>
    <xf numFmtId="167" fontId="24" fillId="0" borderId="25" xfId="2" applyNumberFormat="1" applyFont="1" applyBorder="1" applyAlignment="1">
      <alignment horizontal="center" vertical="center"/>
    </xf>
    <xf numFmtId="167" fontId="24" fillId="0" borderId="26" xfId="2" applyNumberFormat="1" applyFont="1" applyBorder="1" applyAlignment="1">
      <alignment horizontal="center" vertical="center"/>
    </xf>
    <xf numFmtId="0" fontId="22" fillId="0" borderId="27" xfId="0" applyFont="1" applyBorder="1" applyAlignment="1">
      <alignment horizontal="center" vertical="center"/>
    </xf>
    <xf numFmtId="0" fontId="22" fillId="0" borderId="22" xfId="0" applyFont="1" applyBorder="1" applyAlignment="1">
      <alignment horizontal="center" vertical="center"/>
    </xf>
    <xf numFmtId="0" fontId="22" fillId="0" borderId="26" xfId="0" applyFont="1" applyBorder="1" applyAlignment="1">
      <alignment horizontal="center" vertical="center"/>
    </xf>
    <xf numFmtId="0" fontId="14" fillId="2" borderId="27"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26" xfId="0" applyFont="1" applyFill="1" applyBorder="1" applyAlignment="1">
      <alignment horizontal="left" vertical="center" wrapText="1"/>
    </xf>
    <xf numFmtId="167" fontId="14" fillId="5" borderId="25" xfId="2" applyNumberFormat="1" applyFont="1" applyFill="1" applyBorder="1" applyAlignment="1">
      <alignment vertical="center"/>
    </xf>
    <xf numFmtId="0" fontId="0" fillId="5" borderId="26" xfId="0" applyFill="1" applyBorder="1" applyAlignment="1">
      <alignment vertical="center"/>
    </xf>
    <xf numFmtId="0" fontId="19" fillId="5" borderId="27" xfId="0" applyFont="1" applyFill="1" applyBorder="1" applyAlignment="1">
      <alignment horizontal="right" vertical="center"/>
    </xf>
    <xf numFmtId="0" fontId="19" fillId="5" borderId="22" xfId="0" applyFont="1" applyFill="1" applyBorder="1" applyAlignment="1">
      <alignment horizontal="right" vertical="center"/>
    </xf>
    <xf numFmtId="0" fontId="19" fillId="5" borderId="26" xfId="0" applyFont="1" applyFill="1" applyBorder="1" applyAlignment="1">
      <alignment horizontal="right" vertical="center"/>
    </xf>
    <xf numFmtId="168" fontId="19" fillId="0" borderId="26" xfId="2" applyNumberFormat="1" applyFont="1" applyBorder="1" applyAlignment="1">
      <alignment horizontal="center"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0" fontId="14" fillId="5" borderId="27" xfId="0" applyFont="1" applyFill="1" applyBorder="1" applyAlignment="1">
      <alignment horizontal="center" vertical="center" wrapText="1"/>
    </xf>
    <xf numFmtId="0" fontId="14" fillId="5" borderId="22"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26" fillId="0" borderId="22" xfId="0" applyFont="1" applyBorder="1" applyAlignment="1">
      <alignment vertical="center"/>
    </xf>
    <xf numFmtId="0" fontId="26" fillId="0" borderId="26" xfId="0" applyFont="1" applyBorder="1" applyAlignment="1">
      <alignment vertical="center"/>
    </xf>
    <xf numFmtId="168" fontId="24" fillId="0" borderId="25" xfId="2" applyNumberFormat="1" applyFont="1" applyBorder="1" applyAlignment="1">
      <alignment horizontal="right" vertical="center"/>
    </xf>
    <xf numFmtId="0" fontId="26" fillId="0" borderId="26" xfId="0" applyFont="1" applyBorder="1" applyAlignment="1">
      <alignment horizontal="right" vertical="center"/>
    </xf>
    <xf numFmtId="0" fontId="19" fillId="0" borderId="27" xfId="0" applyFont="1" applyBorder="1" applyAlignment="1">
      <alignment horizontal="right" vertical="center"/>
    </xf>
    <xf numFmtId="0" fontId="26" fillId="0" borderId="22" xfId="0" applyFont="1" applyBorder="1" applyAlignment="1">
      <alignment horizontal="right" vertical="center"/>
    </xf>
    <xf numFmtId="168" fontId="24" fillId="0" borderId="26"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6" xfId="0" applyFont="1" applyBorder="1" applyAlignment="1">
      <alignment horizontal="right" vertical="center"/>
    </xf>
    <xf numFmtId="0" fontId="19" fillId="0" borderId="27" xfId="0" applyFont="1" applyBorder="1" applyAlignment="1">
      <alignment horizontal="center" vertical="center"/>
    </xf>
    <xf numFmtId="0" fontId="19" fillId="0" borderId="22" xfId="0" applyFont="1" applyBorder="1" applyAlignment="1">
      <alignment horizontal="center" vertical="center"/>
    </xf>
    <xf numFmtId="0" fontId="19" fillId="0" borderId="26" xfId="0" applyFont="1" applyBorder="1" applyAlignment="1">
      <alignment horizontal="center" vertical="center"/>
    </xf>
    <xf numFmtId="0" fontId="28" fillId="0" borderId="27"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0" fontId="28" fillId="0" borderId="27" xfId="0" applyFont="1" applyBorder="1" applyAlignment="1">
      <alignment vertical="top"/>
    </xf>
    <xf numFmtId="0" fontId="26" fillId="0" borderId="22" xfId="0" applyFont="1" applyBorder="1" applyAlignment="1">
      <alignment vertical="top"/>
    </xf>
    <xf numFmtId="0" fontId="26" fillId="0" borderId="26" xfId="0" applyFont="1" applyBorder="1" applyAlignment="1">
      <alignment vertical="top"/>
    </xf>
    <xf numFmtId="0" fontId="28" fillId="0" borderId="22" xfId="0" applyFont="1" applyBorder="1" applyAlignment="1">
      <alignment horizontal="left" vertical="top"/>
    </xf>
    <xf numFmtId="0" fontId="28" fillId="0" borderId="26" xfId="0" applyFont="1" applyBorder="1" applyAlignment="1">
      <alignment horizontal="left" vertical="top"/>
    </xf>
    <xf numFmtId="0" fontId="28" fillId="0" borderId="22" xfId="0" applyFont="1" applyBorder="1" applyAlignment="1">
      <alignment vertical="top"/>
    </xf>
    <xf numFmtId="0" fontId="28" fillId="0" borderId="26" xfId="0" applyFont="1" applyBorder="1" applyAlignment="1">
      <alignment vertical="top"/>
    </xf>
    <xf numFmtId="0" fontId="28" fillId="0" borderId="27" xfId="0" applyFont="1" applyBorder="1" applyAlignment="1">
      <alignment horizontal="center" vertical="center"/>
    </xf>
    <xf numFmtId="0" fontId="28" fillId="0" borderId="22" xfId="0" applyFont="1" applyBorder="1" applyAlignment="1">
      <alignment horizontal="center" vertical="center"/>
    </xf>
    <xf numFmtId="0" fontId="28" fillId="0" borderId="26" xfId="0" applyFont="1" applyBorder="1" applyAlignment="1">
      <alignment horizontal="center" vertical="center"/>
    </xf>
    <xf numFmtId="167" fontId="14" fillId="0" borderId="25" xfId="2" applyNumberFormat="1" applyFont="1" applyBorder="1" applyAlignment="1">
      <alignment vertical="center"/>
    </xf>
    <xf numFmtId="167" fontId="14" fillId="0" borderId="26" xfId="0" applyNumberFormat="1" applyFont="1" applyBorder="1" applyAlignment="1">
      <alignment vertical="center"/>
    </xf>
    <xf numFmtId="0" fontId="21" fillId="0" borderId="27" xfId="0" applyFont="1" applyBorder="1" applyAlignment="1">
      <alignment horizontal="center" vertical="center"/>
    </xf>
    <xf numFmtId="0" fontId="21" fillId="0" borderId="22" xfId="0" applyFont="1" applyBorder="1" applyAlignment="1">
      <alignment horizontal="center" vertical="center"/>
    </xf>
    <xf numFmtId="0" fontId="21" fillId="0" borderId="26" xfId="0" applyFont="1" applyBorder="1" applyAlignment="1">
      <alignment horizontal="center" vertical="center"/>
    </xf>
    <xf numFmtId="0" fontId="14" fillId="0" borderId="27" xfId="0" applyFont="1" applyBorder="1" applyAlignment="1">
      <alignment horizontal="left" vertical="top"/>
    </xf>
    <xf numFmtId="0" fontId="14" fillId="0" borderId="22" xfId="0" applyFont="1" applyBorder="1" applyAlignment="1">
      <alignment horizontal="left" vertical="top"/>
    </xf>
    <xf numFmtId="0" fontId="14" fillId="0" borderId="26" xfId="0" applyFont="1" applyBorder="1" applyAlignment="1">
      <alignment horizontal="left" vertical="top"/>
    </xf>
    <xf numFmtId="167" fontId="14" fillId="0" borderId="25" xfId="2" applyNumberFormat="1" applyFont="1" applyBorder="1" applyAlignment="1">
      <alignment horizontal="center" vertical="center"/>
    </xf>
    <xf numFmtId="167" fontId="14" fillId="0" borderId="26" xfId="2" applyNumberFormat="1" applyFont="1" applyBorder="1" applyAlignment="1">
      <alignment horizontal="center" vertical="center"/>
    </xf>
    <xf numFmtId="0" fontId="7" fillId="0" borderId="13" xfId="2" applyNumberFormat="1" applyFont="1" applyBorder="1" applyAlignment="1">
      <alignment horizontal="center"/>
    </xf>
    <xf numFmtId="0" fontId="29" fillId="0" borderId="1" xfId="2" applyNumberFormat="1" applyFont="1" applyBorder="1" applyAlignment="1">
      <alignment horizontal="center" vertical="center"/>
    </xf>
    <xf numFmtId="0" fontId="29" fillId="0" borderId="3" xfId="2" applyNumberFormat="1" applyFont="1" applyBorder="1" applyAlignment="1">
      <alignment horizontal="center" vertical="center"/>
    </xf>
    <xf numFmtId="0" fontId="29" fillId="0" borderId="6" xfId="2" applyNumberFormat="1" applyFont="1" applyBorder="1" applyAlignment="1">
      <alignment horizontal="center" vertical="center"/>
    </xf>
    <xf numFmtId="0" fontId="29" fillId="0" borderId="7" xfId="2" applyNumberFormat="1" applyFont="1" applyBorder="1" applyAlignment="1">
      <alignment horizontal="center" vertical="center"/>
    </xf>
    <xf numFmtId="0" fontId="29" fillId="0" borderId="24" xfId="2" applyNumberFormat="1" applyFont="1" applyBorder="1" applyAlignment="1">
      <alignment horizontal="center" vertical="center"/>
    </xf>
    <xf numFmtId="0" fontId="29" fillId="0" borderId="40" xfId="2" applyNumberFormat="1" applyFont="1" applyBorder="1" applyAlignment="1">
      <alignment horizontal="center" vertical="center"/>
    </xf>
    <xf numFmtId="0" fontId="26" fillId="0" borderId="4" xfId="2" applyNumberFormat="1" applyFont="1" applyBorder="1" applyAlignment="1">
      <alignment horizontal="left" vertical="center" wrapText="1" indent="1"/>
    </xf>
    <xf numFmtId="0" fontId="26" fillId="0" borderId="2" xfId="2" applyNumberFormat="1" applyFont="1" applyBorder="1" applyAlignment="1">
      <alignment horizontal="left" vertical="center" wrapText="1" indent="1"/>
    </xf>
    <xf numFmtId="0" fontId="26" fillId="0" borderId="3" xfId="2" applyNumberFormat="1" applyFont="1" applyBorder="1" applyAlignment="1">
      <alignment horizontal="left" vertical="center" wrapText="1" indent="1"/>
    </xf>
    <xf numFmtId="0" fontId="26" fillId="0" borderId="8" xfId="2" applyNumberFormat="1" applyFont="1" applyBorder="1" applyAlignment="1">
      <alignment horizontal="left" vertical="center" wrapText="1" indent="1"/>
    </xf>
    <xf numFmtId="0" fontId="26" fillId="0" borderId="9" xfId="2" applyNumberFormat="1" applyFont="1" applyBorder="1" applyAlignment="1">
      <alignment horizontal="left" vertical="center" wrapText="1" indent="1"/>
    </xf>
    <xf numFmtId="0" fontId="26" fillId="0" borderId="40" xfId="2" applyNumberFormat="1" applyFont="1" applyBorder="1" applyAlignment="1">
      <alignment horizontal="left" vertical="center" wrapText="1" indent="1"/>
    </xf>
    <xf numFmtId="0" fontId="26" fillId="0" borderId="4" xfId="0" applyFont="1" applyBorder="1" applyAlignment="1">
      <alignment horizontal="left" vertical="center" indent="1"/>
    </xf>
    <xf numFmtId="0" fontId="26" fillId="0" borderId="2" xfId="0" applyFont="1" applyBorder="1" applyAlignment="1">
      <alignment horizontal="left" vertical="center" indent="1"/>
    </xf>
    <xf numFmtId="0" fontId="26" fillId="0" borderId="5" xfId="0" applyFont="1" applyBorder="1" applyAlignment="1">
      <alignment horizontal="left" vertical="center" indent="1"/>
    </xf>
    <xf numFmtId="0" fontId="26" fillId="0" borderId="8" xfId="0" applyFont="1" applyBorder="1" applyAlignment="1">
      <alignment horizontal="left" vertical="center" indent="1"/>
    </xf>
    <xf numFmtId="0" fontId="26" fillId="0" borderId="9" xfId="0" applyFont="1" applyBorder="1" applyAlignment="1">
      <alignment horizontal="left" vertical="center" indent="1"/>
    </xf>
    <xf numFmtId="0" fontId="26" fillId="0" borderId="41" xfId="0" applyFont="1" applyBorder="1" applyAlignment="1">
      <alignment horizontal="left" vertical="center" indent="1"/>
    </xf>
    <xf numFmtId="0" fontId="37" fillId="0" borderId="27" xfId="2" applyNumberFormat="1" applyFont="1" applyBorder="1" applyAlignment="1">
      <alignment horizontal="center"/>
    </xf>
    <xf numFmtId="0" fontId="37" fillId="0" borderId="22" xfId="2" applyNumberFormat="1" applyFont="1" applyBorder="1" applyAlignment="1">
      <alignment horizontal="center"/>
    </xf>
    <xf numFmtId="0" fontId="37" fillId="0" borderId="26" xfId="2" applyNumberFormat="1" applyFont="1" applyBorder="1" applyAlignment="1">
      <alignment horizontal="center"/>
    </xf>
    <xf numFmtId="0" fontId="37" fillId="0" borderId="27" xfId="0" applyFont="1" applyBorder="1" applyAlignment="1">
      <alignment horizontal="center"/>
    </xf>
    <xf numFmtId="0" fontId="37" fillId="0" borderId="22" xfId="0" applyFont="1" applyBorder="1" applyAlignment="1">
      <alignment horizontal="center"/>
    </xf>
    <xf numFmtId="0" fontId="37" fillId="0" borderId="23" xfId="0" applyFont="1" applyBorder="1" applyAlignment="1">
      <alignment horizontal="center"/>
    </xf>
    <xf numFmtId="0" fontId="29" fillId="0" borderId="42" xfId="2" applyNumberFormat="1" applyFont="1" applyBorder="1" applyAlignment="1">
      <alignment horizontal="center" vertical="center"/>
    </xf>
    <xf numFmtId="0" fontId="29" fillId="0" borderId="34" xfId="2" applyNumberFormat="1" applyFont="1" applyBorder="1" applyAlignment="1">
      <alignment horizontal="center" vertical="center"/>
    </xf>
    <xf numFmtId="165" fontId="38" fillId="0" borderId="32" xfId="2" applyNumberFormat="1" applyFont="1" applyBorder="1" applyAlignment="1">
      <alignment horizontal="center" vertical="top"/>
    </xf>
    <xf numFmtId="165" fontId="38" fillId="0" borderId="33" xfId="2" applyNumberFormat="1" applyFont="1" applyBorder="1" applyAlignment="1">
      <alignment horizontal="center" vertical="top"/>
    </xf>
    <xf numFmtId="165" fontId="38" fillId="0" borderId="34" xfId="2" applyNumberFormat="1" applyFont="1" applyBorder="1" applyAlignment="1">
      <alignment horizontal="center" vertical="top"/>
    </xf>
    <xf numFmtId="0" fontId="39" fillId="0" borderId="32" xfId="0" applyFont="1" applyBorder="1" applyAlignment="1">
      <alignment horizontal="center" vertical="top"/>
    </xf>
    <xf numFmtId="0" fontId="39" fillId="0" borderId="33" xfId="0" applyFont="1" applyBorder="1" applyAlignment="1">
      <alignment horizontal="center" vertical="top"/>
    </xf>
    <xf numFmtId="0" fontId="39" fillId="0" borderId="43" xfId="0" applyFont="1" applyBorder="1" applyAlignment="1">
      <alignment horizontal="center" vertical="top"/>
    </xf>
    <xf numFmtId="0" fontId="7" fillId="0" borderId="2" xfId="2" applyNumberFormat="1" applyFont="1" applyBorder="1" applyAlignment="1">
      <alignment horizontal="left" vertical="justify" wrapText="1" indent="1"/>
    </xf>
    <xf numFmtId="0" fontId="7" fillId="0" borderId="0" xfId="2" applyNumberFormat="1" applyFont="1" applyAlignment="1">
      <alignment horizontal="left" vertical="justify" wrapText="1" indent="1"/>
    </xf>
    <xf numFmtId="0" fontId="7" fillId="0" borderId="0" xfId="2" applyNumberFormat="1" applyFont="1" applyBorder="1" applyAlignment="1">
      <alignment horizontal="left" vertical="justify" wrapText="1" indent="1"/>
    </xf>
    <xf numFmtId="0" fontId="40" fillId="0" borderId="0" xfId="2" applyNumberFormat="1" applyFont="1" applyAlignment="1"/>
    <xf numFmtId="0" fontId="6" fillId="0" borderId="0" xfId="0" applyFont="1" applyAlignment="1"/>
    <xf numFmtId="0" fontId="6" fillId="0" borderId="9" xfId="2" applyNumberFormat="1" applyFont="1" applyBorder="1" applyAlignment="1">
      <alignment horizontal="center"/>
    </xf>
    <xf numFmtId="0" fontId="6" fillId="0" borderId="9" xfId="0" applyFont="1" applyBorder="1" applyAlignment="1">
      <alignment horizontal="center"/>
    </xf>
    <xf numFmtId="0" fontId="29" fillId="0" borderId="32" xfId="0" applyFont="1" applyBorder="1" applyAlignment="1">
      <alignment horizontal="center" vertical="center"/>
    </xf>
    <xf numFmtId="0" fontId="29" fillId="0" borderId="33" xfId="0" applyFont="1" applyBorder="1" applyAlignment="1">
      <alignment horizontal="center" vertical="center"/>
    </xf>
    <xf numFmtId="0" fontId="26" fillId="0" borderId="33" xfId="0" applyFont="1" applyBorder="1" applyAlignment="1">
      <alignment vertical="center"/>
    </xf>
    <xf numFmtId="0" fontId="26" fillId="0" borderId="34" xfId="0" applyFont="1" applyBorder="1" applyAlignment="1">
      <alignment vertical="center"/>
    </xf>
    <xf numFmtId="0" fontId="29" fillId="0" borderId="34" xfId="0" applyFont="1" applyBorder="1" applyAlignment="1">
      <alignment horizontal="center" vertical="center"/>
    </xf>
    <xf numFmtId="168" fontId="19" fillId="0" borderId="35" xfId="2" applyNumberFormat="1" applyFont="1" applyBorder="1" applyAlignment="1">
      <alignment horizontal="center" vertical="center" wrapText="1"/>
    </xf>
    <xf numFmtId="168" fontId="34" fillId="0" borderId="36" xfId="0" applyNumberFormat="1" applyFont="1" applyBorder="1" applyAlignment="1">
      <alignment vertical="center" wrapText="1"/>
    </xf>
    <xf numFmtId="0" fontId="19" fillId="0" borderId="37" xfId="0" applyFont="1" applyBorder="1" applyAlignment="1">
      <alignment horizontal="right" vertical="center" wrapText="1"/>
    </xf>
    <xf numFmtId="0" fontId="34" fillId="0" borderId="19" xfId="0" applyFont="1" applyBorder="1" applyAlignment="1">
      <alignment horizontal="right" vertical="center" wrapText="1"/>
    </xf>
    <xf numFmtId="0" fontId="34" fillId="0" borderId="36" xfId="0" applyFont="1" applyBorder="1" applyAlignment="1">
      <alignment horizontal="right" vertical="center" wrapText="1"/>
    </xf>
    <xf numFmtId="0" fontId="31" fillId="0" borderId="27" xfId="0" applyFont="1" applyBorder="1" applyAlignment="1">
      <alignment horizontal="left" vertical="center"/>
    </xf>
    <xf numFmtId="0" fontId="32" fillId="0" borderId="22" xfId="0" applyFont="1" applyBorder="1" applyAlignment="1">
      <alignment vertical="center"/>
    </xf>
    <xf numFmtId="0" fontId="32" fillId="0" borderId="26" xfId="0" applyFont="1" applyBorder="1" applyAlignment="1">
      <alignment vertical="center"/>
    </xf>
    <xf numFmtId="0" fontId="33" fillId="0" borderId="27" xfId="0" applyFont="1" applyBorder="1" applyAlignment="1">
      <alignment horizontal="center" vertical="center"/>
    </xf>
    <xf numFmtId="0" fontId="14" fillId="0" borderId="22" xfId="0" applyFont="1" applyBorder="1" applyAlignment="1">
      <alignment horizontal="left" vertical="center"/>
    </xf>
    <xf numFmtId="0" fontId="14" fillId="0" borderId="26" xfId="0" applyFont="1" applyBorder="1" applyAlignment="1">
      <alignment horizontal="left" vertical="center"/>
    </xf>
    <xf numFmtId="0" fontId="24" fillId="0" borderId="27" xfId="0" applyFont="1" applyBorder="1" applyAlignment="1">
      <alignment horizontal="left" vertical="center"/>
    </xf>
    <xf numFmtId="0" fontId="41" fillId="6" borderId="0" xfId="2" applyNumberFormat="1" applyFont="1" applyFill="1" applyAlignment="1">
      <alignment horizontal="center"/>
    </xf>
    <xf numFmtId="0" fontId="14" fillId="0" borderId="27" xfId="0" applyFont="1" applyBorder="1" applyAlignment="1">
      <alignment horizontal="center" vertical="top"/>
    </xf>
    <xf numFmtId="0" fontId="14" fillId="0" borderId="22" xfId="0" applyFont="1" applyBorder="1" applyAlignment="1">
      <alignment horizontal="center" vertical="top"/>
    </xf>
    <xf numFmtId="0" fontId="14" fillId="0" borderId="26" xfId="0" applyFont="1" applyBorder="1" applyAlignment="1">
      <alignment horizontal="center" vertical="top"/>
    </xf>
    <xf numFmtId="0" fontId="28" fillId="0" borderId="27" xfId="0" applyFont="1" applyBorder="1" applyAlignment="1">
      <alignment horizontal="center" vertical="top"/>
    </xf>
    <xf numFmtId="0" fontId="28" fillId="0" borderId="22" xfId="0" applyFont="1" applyBorder="1" applyAlignment="1">
      <alignment horizontal="center" vertical="top"/>
    </xf>
    <xf numFmtId="0" fontId="28" fillId="0" borderId="26" xfId="0" applyFont="1" applyBorder="1" applyAlignment="1">
      <alignment horizontal="center" vertical="top"/>
    </xf>
    <xf numFmtId="0" fontId="5" fillId="7" borderId="0" xfId="2" applyNumberFormat="1" applyFont="1" applyFill="1" applyAlignment="1">
      <alignment horizontal="center"/>
    </xf>
    <xf numFmtId="0" fontId="14" fillId="8" borderId="27" xfId="0" applyFont="1" applyFill="1" applyBorder="1" applyAlignment="1">
      <alignment horizontal="left" vertical="center" wrapText="1"/>
    </xf>
    <xf numFmtId="0" fontId="14" fillId="8" borderId="22" xfId="0" applyFont="1" applyFill="1" applyBorder="1" applyAlignment="1">
      <alignment horizontal="left" vertical="center" wrapText="1"/>
    </xf>
    <xf numFmtId="172" fontId="29" fillId="8" borderId="0" xfId="2" applyNumberFormat="1" applyFont="1" applyFill="1" applyAlignment="1">
      <alignment horizontal="left" vertical="justify" wrapText="1" indent="1"/>
    </xf>
    <xf numFmtId="0" fontId="6" fillId="0" borderId="0" xfId="2" applyNumberFormat="1" applyFont="1" applyAlignment="1">
      <alignment horizontal="center" vertical="justify" wrapText="1"/>
    </xf>
    <xf numFmtId="0" fontId="6" fillId="0" borderId="0" xfId="2" applyNumberFormat="1" applyFont="1" applyBorder="1" applyAlignment="1">
      <alignment horizontal="left" vertical="justify" wrapText="1" indent="1"/>
    </xf>
    <xf numFmtId="184" fontId="43" fillId="8" borderId="0" xfId="2" applyNumberFormat="1" applyFont="1" applyFill="1" applyBorder="1" applyAlignment="1">
      <alignment horizontal="left" vertical="justify" wrapText="1" indent="1"/>
    </xf>
    <xf numFmtId="179" fontId="29" fillId="8" borderId="0" xfId="2" applyNumberFormat="1" applyFont="1" applyFill="1" applyBorder="1" applyAlignment="1">
      <alignment horizontal="left" vertical="justify" wrapText="1" indent="1"/>
    </xf>
  </cellXfs>
  <cellStyles count="4">
    <cellStyle name="Comma" xfId="1" builtinId="3"/>
    <cellStyle name="Comma 3" xfId="3" xr:uid="{00000000-0005-0000-0000-000001000000}"/>
    <cellStyle name="Normal" xfId="0" builtinId="0"/>
    <cellStyle name="Normal_CDOF-EN-F-07-001 Technical Purchase Requisition Form_ENGG-00520-WAREHOUSE FLOORING REPAIR"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14</xdr:row>
      <xdr:rowOff>3</xdr:rowOff>
    </xdr:from>
    <xdr:to>
      <xdr:col>17</xdr:col>
      <xdr:colOff>0</xdr:colOff>
      <xdr:row>14</xdr:row>
      <xdr:rowOff>3</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17</xdr:col>
      <xdr:colOff>38100</xdr:colOff>
      <xdr:row>4</xdr:row>
      <xdr:rowOff>28575</xdr:rowOff>
    </xdr:from>
    <xdr:to>
      <xdr:col>19</xdr:col>
      <xdr:colOff>1190625</xdr:colOff>
      <xdr:row>7</xdr:row>
      <xdr:rowOff>171450</xdr:rowOff>
    </xdr:to>
    <xdr:pic>
      <xdr:nvPicPr>
        <xdr:cNvPr id="3" name="Picture 1" descr="tbmc-logo0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lum bright="-6000" contrast="60000"/>
          <a:extLst>
            <a:ext uri="{28A0092B-C50C-407E-A947-70E740481C1C}">
              <a14:useLocalDpi xmlns:a14="http://schemas.microsoft.com/office/drawing/2010/main" val="0"/>
            </a:ext>
          </a:extLst>
        </a:blip>
        <a:srcRect/>
        <a:stretch>
          <a:fillRect/>
        </a:stretch>
      </xdr:blipFill>
      <xdr:spPr bwMode="auto">
        <a:xfrm>
          <a:off x="8467725" y="28575"/>
          <a:ext cx="29527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76200</xdr:colOff>
      <xdr:row>14</xdr:row>
      <xdr:rowOff>3</xdr:rowOff>
    </xdr:from>
    <xdr:to>
      <xdr:col>17</xdr:col>
      <xdr:colOff>0</xdr:colOff>
      <xdr:row>14</xdr:row>
      <xdr:rowOff>3</xdr:rowOff>
    </xdr:to>
    <xdr:sp macro="" textlink="">
      <xdr:nvSpPr>
        <xdr:cNvPr id="4" name="Text Box 1">
          <a:extLst>
            <a:ext uri="{FF2B5EF4-FFF2-40B4-BE49-F238E27FC236}">
              <a16:creationId xmlns:a16="http://schemas.microsoft.com/office/drawing/2014/main" id="{00000000-0008-0000-0000-000004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14</xdr:row>
      <xdr:rowOff>3</xdr:rowOff>
    </xdr:from>
    <xdr:to>
      <xdr:col>17</xdr:col>
      <xdr:colOff>0</xdr:colOff>
      <xdr:row>14</xdr:row>
      <xdr:rowOff>3</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14</xdr:row>
      <xdr:rowOff>3</xdr:rowOff>
    </xdr:from>
    <xdr:to>
      <xdr:col>17</xdr:col>
      <xdr:colOff>0</xdr:colOff>
      <xdr:row>14</xdr:row>
      <xdr:rowOff>3</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4</xdr:row>
      <xdr:rowOff>38100</xdr:rowOff>
    </xdr:from>
    <xdr:to>
      <xdr:col>6</xdr:col>
      <xdr:colOff>323850</xdr:colOff>
      <xdr:row>7</xdr:row>
      <xdr:rowOff>161925</xdr:rowOff>
    </xdr:to>
    <xdr:pic>
      <xdr:nvPicPr>
        <xdr:cNvPr id="7" name="Picture 114" descr="CorpID_Horz_B&amp;W">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38100"/>
          <a:ext cx="1714500"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21</xdr:col>
      <xdr:colOff>76200</xdr:colOff>
      <xdr:row>10</xdr:row>
      <xdr:rowOff>3</xdr:rowOff>
    </xdr:from>
    <xdr:to>
      <xdr:col>36</xdr:col>
      <xdr:colOff>0</xdr:colOff>
      <xdr:row>10</xdr:row>
      <xdr:rowOff>3</xdr:rowOff>
    </xdr:to>
    <xdr:sp macro="" textlink="">
      <xdr:nvSpPr>
        <xdr:cNvPr id="8" name="Text Box 1">
          <a:extLst>
            <a:ext uri="{FF2B5EF4-FFF2-40B4-BE49-F238E27FC236}">
              <a16:creationId xmlns:a16="http://schemas.microsoft.com/office/drawing/2014/main" id="{D06F424F-2210-4BAF-A57C-2F4A8EE6C90E}"/>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9" name="Text Box 1">
          <a:extLst>
            <a:ext uri="{FF2B5EF4-FFF2-40B4-BE49-F238E27FC236}">
              <a16:creationId xmlns:a16="http://schemas.microsoft.com/office/drawing/2014/main" id="{DF546BC0-DFA4-469A-9708-FDF2E99068B2}"/>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10" name="Text Box 1">
          <a:extLst>
            <a:ext uri="{FF2B5EF4-FFF2-40B4-BE49-F238E27FC236}">
              <a16:creationId xmlns:a16="http://schemas.microsoft.com/office/drawing/2014/main" id="{D6C1E593-E5B8-4587-B888-32B9C0706A0F}"/>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10</xdr:row>
      <xdr:rowOff>3</xdr:rowOff>
    </xdr:from>
    <xdr:to>
      <xdr:col>36</xdr:col>
      <xdr:colOff>0</xdr:colOff>
      <xdr:row>10</xdr:row>
      <xdr:rowOff>3</xdr:rowOff>
    </xdr:to>
    <xdr:sp macro="" textlink="">
      <xdr:nvSpPr>
        <xdr:cNvPr id="11" name="Text Box 1">
          <a:extLst>
            <a:ext uri="{FF2B5EF4-FFF2-40B4-BE49-F238E27FC236}">
              <a16:creationId xmlns:a16="http://schemas.microsoft.com/office/drawing/2014/main" id="{400B3C18-BFDF-475D-8FBC-74E36AC3BA5F}"/>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2" name="Text Box 1">
          <a:extLst>
            <a:ext uri="{FF2B5EF4-FFF2-40B4-BE49-F238E27FC236}">
              <a16:creationId xmlns:a16="http://schemas.microsoft.com/office/drawing/2014/main" id="{355E4A3C-36F3-4068-BDDD-59AE0B85BB37}"/>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3" name="Text Box 1">
          <a:extLst>
            <a:ext uri="{FF2B5EF4-FFF2-40B4-BE49-F238E27FC236}">
              <a16:creationId xmlns:a16="http://schemas.microsoft.com/office/drawing/2014/main" id="{EAB722B4-525B-4342-B77F-D7C5F36AD96F}"/>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4" name="Text Box 1">
          <a:extLst>
            <a:ext uri="{FF2B5EF4-FFF2-40B4-BE49-F238E27FC236}">
              <a16:creationId xmlns:a16="http://schemas.microsoft.com/office/drawing/2014/main" id="{DA0CC13A-0995-454F-AF8B-26CE47A8C009}"/>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10</xdr:row>
      <xdr:rowOff>3</xdr:rowOff>
    </xdr:from>
    <xdr:to>
      <xdr:col>55</xdr:col>
      <xdr:colOff>0</xdr:colOff>
      <xdr:row>10</xdr:row>
      <xdr:rowOff>3</xdr:rowOff>
    </xdr:to>
    <xdr:sp macro="" textlink="">
      <xdr:nvSpPr>
        <xdr:cNvPr id="15" name="Text Box 1">
          <a:extLst>
            <a:ext uri="{FF2B5EF4-FFF2-40B4-BE49-F238E27FC236}">
              <a16:creationId xmlns:a16="http://schemas.microsoft.com/office/drawing/2014/main" id="{CBA26DD6-B512-4D9D-ADB5-B998B40A971C}"/>
            </a:ext>
          </a:extLst>
        </xdr:cNvPr>
        <xdr:cNvSpPr txBox="1">
          <a:spLocks noChangeArrowheads="1"/>
        </xdr:cNvSpPr>
      </xdr:nvSpPr>
      <xdr:spPr bwMode="auto">
        <a:xfrm>
          <a:off x="429986" y="2068289"/>
          <a:ext cx="807447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14</xdr:row>
      <xdr:rowOff>3</xdr:rowOff>
    </xdr:from>
    <xdr:to>
      <xdr:col>36</xdr:col>
      <xdr:colOff>0</xdr:colOff>
      <xdr:row>14</xdr:row>
      <xdr:rowOff>3</xdr:rowOff>
    </xdr:to>
    <xdr:sp macro="" textlink="">
      <xdr:nvSpPr>
        <xdr:cNvPr id="16" name="Text Box 1">
          <a:extLst>
            <a:ext uri="{FF2B5EF4-FFF2-40B4-BE49-F238E27FC236}">
              <a16:creationId xmlns:a16="http://schemas.microsoft.com/office/drawing/2014/main" id="{1D8B42BA-0B98-40C1-8AFB-16FD721390E1}"/>
            </a:ext>
          </a:extLst>
        </xdr:cNvPr>
        <xdr:cNvSpPr txBox="1">
          <a:spLocks noChangeArrowheads="1"/>
        </xdr:cNvSpPr>
      </xdr:nvSpPr>
      <xdr:spPr bwMode="auto">
        <a:xfrm>
          <a:off x="12751254" y="1782539"/>
          <a:ext cx="8666389"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14</xdr:row>
      <xdr:rowOff>3</xdr:rowOff>
    </xdr:from>
    <xdr:to>
      <xdr:col>36</xdr:col>
      <xdr:colOff>0</xdr:colOff>
      <xdr:row>14</xdr:row>
      <xdr:rowOff>3</xdr:rowOff>
    </xdr:to>
    <xdr:sp macro="" textlink="">
      <xdr:nvSpPr>
        <xdr:cNvPr id="17" name="Text Box 1">
          <a:extLst>
            <a:ext uri="{FF2B5EF4-FFF2-40B4-BE49-F238E27FC236}">
              <a16:creationId xmlns:a16="http://schemas.microsoft.com/office/drawing/2014/main" id="{8821AE58-9747-437B-8666-F194D8614C6F}"/>
            </a:ext>
          </a:extLst>
        </xdr:cNvPr>
        <xdr:cNvSpPr txBox="1">
          <a:spLocks noChangeArrowheads="1"/>
        </xdr:cNvSpPr>
      </xdr:nvSpPr>
      <xdr:spPr bwMode="auto">
        <a:xfrm>
          <a:off x="12751254" y="1782539"/>
          <a:ext cx="8666389"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14</xdr:row>
      <xdr:rowOff>3</xdr:rowOff>
    </xdr:from>
    <xdr:to>
      <xdr:col>36</xdr:col>
      <xdr:colOff>0</xdr:colOff>
      <xdr:row>14</xdr:row>
      <xdr:rowOff>3</xdr:rowOff>
    </xdr:to>
    <xdr:sp macro="" textlink="">
      <xdr:nvSpPr>
        <xdr:cNvPr id="18" name="Text Box 1">
          <a:extLst>
            <a:ext uri="{FF2B5EF4-FFF2-40B4-BE49-F238E27FC236}">
              <a16:creationId xmlns:a16="http://schemas.microsoft.com/office/drawing/2014/main" id="{D1C0BD28-283C-4574-8309-E1A823D30B7B}"/>
            </a:ext>
          </a:extLst>
        </xdr:cNvPr>
        <xdr:cNvSpPr txBox="1">
          <a:spLocks noChangeArrowheads="1"/>
        </xdr:cNvSpPr>
      </xdr:nvSpPr>
      <xdr:spPr bwMode="auto">
        <a:xfrm>
          <a:off x="12751254" y="1782539"/>
          <a:ext cx="8666389"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21</xdr:col>
      <xdr:colOff>76200</xdr:colOff>
      <xdr:row>14</xdr:row>
      <xdr:rowOff>3</xdr:rowOff>
    </xdr:from>
    <xdr:to>
      <xdr:col>36</xdr:col>
      <xdr:colOff>0</xdr:colOff>
      <xdr:row>14</xdr:row>
      <xdr:rowOff>3</xdr:rowOff>
    </xdr:to>
    <xdr:sp macro="" textlink="">
      <xdr:nvSpPr>
        <xdr:cNvPr id="19" name="Text Box 1">
          <a:extLst>
            <a:ext uri="{FF2B5EF4-FFF2-40B4-BE49-F238E27FC236}">
              <a16:creationId xmlns:a16="http://schemas.microsoft.com/office/drawing/2014/main" id="{8A097855-1DC6-48DB-9E1D-32694B4E4AE9}"/>
            </a:ext>
          </a:extLst>
        </xdr:cNvPr>
        <xdr:cNvSpPr txBox="1">
          <a:spLocks noChangeArrowheads="1"/>
        </xdr:cNvSpPr>
      </xdr:nvSpPr>
      <xdr:spPr bwMode="auto">
        <a:xfrm>
          <a:off x="12751254" y="1782539"/>
          <a:ext cx="8666389"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14</xdr:row>
      <xdr:rowOff>3</xdr:rowOff>
    </xdr:from>
    <xdr:to>
      <xdr:col>55</xdr:col>
      <xdr:colOff>0</xdr:colOff>
      <xdr:row>14</xdr:row>
      <xdr:rowOff>3</xdr:rowOff>
    </xdr:to>
    <xdr:sp macro="" textlink="">
      <xdr:nvSpPr>
        <xdr:cNvPr id="20" name="Text Box 1">
          <a:extLst>
            <a:ext uri="{FF2B5EF4-FFF2-40B4-BE49-F238E27FC236}">
              <a16:creationId xmlns:a16="http://schemas.microsoft.com/office/drawing/2014/main" id="{B60650F5-5072-4907-BD47-151714EA56FF}"/>
            </a:ext>
          </a:extLst>
        </xdr:cNvPr>
        <xdr:cNvSpPr txBox="1">
          <a:spLocks noChangeArrowheads="1"/>
        </xdr:cNvSpPr>
      </xdr:nvSpPr>
      <xdr:spPr bwMode="auto">
        <a:xfrm>
          <a:off x="25371879" y="1782539"/>
          <a:ext cx="626472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14</xdr:row>
      <xdr:rowOff>3</xdr:rowOff>
    </xdr:from>
    <xdr:to>
      <xdr:col>55</xdr:col>
      <xdr:colOff>0</xdr:colOff>
      <xdr:row>14</xdr:row>
      <xdr:rowOff>3</xdr:rowOff>
    </xdr:to>
    <xdr:sp macro="" textlink="">
      <xdr:nvSpPr>
        <xdr:cNvPr id="21" name="Text Box 1">
          <a:extLst>
            <a:ext uri="{FF2B5EF4-FFF2-40B4-BE49-F238E27FC236}">
              <a16:creationId xmlns:a16="http://schemas.microsoft.com/office/drawing/2014/main" id="{95E8F9D2-A0F4-4181-911D-C3DB5D0B29F8}"/>
            </a:ext>
          </a:extLst>
        </xdr:cNvPr>
        <xdr:cNvSpPr txBox="1">
          <a:spLocks noChangeArrowheads="1"/>
        </xdr:cNvSpPr>
      </xdr:nvSpPr>
      <xdr:spPr bwMode="auto">
        <a:xfrm>
          <a:off x="25371879" y="1782539"/>
          <a:ext cx="626472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14</xdr:row>
      <xdr:rowOff>3</xdr:rowOff>
    </xdr:from>
    <xdr:to>
      <xdr:col>55</xdr:col>
      <xdr:colOff>0</xdr:colOff>
      <xdr:row>14</xdr:row>
      <xdr:rowOff>3</xdr:rowOff>
    </xdr:to>
    <xdr:sp macro="" textlink="">
      <xdr:nvSpPr>
        <xdr:cNvPr id="22" name="Text Box 1">
          <a:extLst>
            <a:ext uri="{FF2B5EF4-FFF2-40B4-BE49-F238E27FC236}">
              <a16:creationId xmlns:a16="http://schemas.microsoft.com/office/drawing/2014/main" id="{D07B7D6A-5122-443C-809D-953C13F57F7A}"/>
            </a:ext>
          </a:extLst>
        </xdr:cNvPr>
        <xdr:cNvSpPr txBox="1">
          <a:spLocks noChangeArrowheads="1"/>
        </xdr:cNvSpPr>
      </xdr:nvSpPr>
      <xdr:spPr bwMode="auto">
        <a:xfrm>
          <a:off x="25371879" y="1782539"/>
          <a:ext cx="626472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40</xdr:col>
      <xdr:colOff>76200</xdr:colOff>
      <xdr:row>14</xdr:row>
      <xdr:rowOff>3</xdr:rowOff>
    </xdr:from>
    <xdr:to>
      <xdr:col>55</xdr:col>
      <xdr:colOff>0</xdr:colOff>
      <xdr:row>14</xdr:row>
      <xdr:rowOff>3</xdr:rowOff>
    </xdr:to>
    <xdr:sp macro="" textlink="">
      <xdr:nvSpPr>
        <xdr:cNvPr id="23" name="Text Box 1">
          <a:extLst>
            <a:ext uri="{FF2B5EF4-FFF2-40B4-BE49-F238E27FC236}">
              <a16:creationId xmlns:a16="http://schemas.microsoft.com/office/drawing/2014/main" id="{5793C92B-B632-473C-B8CE-6DCC17D4E60A}"/>
            </a:ext>
          </a:extLst>
        </xdr:cNvPr>
        <xdr:cNvSpPr txBox="1">
          <a:spLocks noChangeArrowheads="1"/>
        </xdr:cNvSpPr>
      </xdr:nvSpPr>
      <xdr:spPr bwMode="auto">
        <a:xfrm>
          <a:off x="25371879" y="1782539"/>
          <a:ext cx="6264728"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G140"/>
  <sheetViews>
    <sheetView tabSelected="1" topLeftCell="A97" zoomScale="70" zoomScaleNormal="70" workbookViewId="0">
      <pane xSplit="20" topLeftCell="AK1" activePane="topRight" state="frozen"/>
      <selection activeCell="A7" sqref="A7"/>
      <selection pane="topRight" activeCell="BG138" sqref="BG138"/>
    </sheetView>
  </sheetViews>
  <sheetFormatPr defaultColWidth="3.5703125" defaultRowHeight="12.75" outlineLevelCol="3"/>
  <cols>
    <col min="1" max="1" width="1.5703125" style="2" customWidth="1"/>
    <col min="2" max="4" width="3.5703125" style="2" customWidth="1"/>
    <col min="5" max="5" width="5.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22.7109375" style="2" customWidth="1"/>
    <col min="16" max="16" width="9.7109375" style="94" hidden="1" customWidth="1" outlineLevel="1"/>
    <col min="17" max="17" width="12" style="2" hidden="1" customWidth="1" outlineLevel="1"/>
    <col min="18" max="18" width="10.7109375" style="2" hidden="1" customWidth="1" outlineLevel="1"/>
    <col min="19" max="19" width="16.28515625" style="121" hidden="1" customWidth="1" outlineLevel="1"/>
    <col min="20" max="20" width="24.28515625" style="2" customWidth="1" collapsed="1"/>
    <col min="21" max="21" width="10.42578125" style="2" customWidth="1"/>
    <col min="22" max="22" width="0.42578125" style="2" customWidth="1"/>
    <col min="23" max="23" width="26.7109375" style="2" customWidth="1"/>
    <col min="24" max="24" width="24.140625" style="2" customWidth="1"/>
    <col min="25" max="25" width="13" style="2" customWidth="1"/>
    <col min="26" max="26" width="8.28515625" style="2" hidden="1" customWidth="1"/>
    <col min="27" max="27" width="11.85546875" style="2" hidden="1" customWidth="1"/>
    <col min="28" max="34" width="3.5703125" style="2" hidden="1" customWidth="1"/>
    <col min="35" max="35" width="17" style="2" customWidth="1"/>
    <col min="36" max="36" width="11.140625" style="2" customWidth="1"/>
    <col min="37" max="37" width="11.5703125" style="2" customWidth="1"/>
    <col min="38" max="38" width="18.42578125" style="2" customWidth="1"/>
    <col min="39" max="39" width="24.42578125" style="2" customWidth="1"/>
    <col min="40" max="40" width="8" style="2" customWidth="1" outlineLevel="1"/>
    <col min="41" max="41" width="1.28515625" style="2" customWidth="1" outlineLevel="3"/>
    <col min="42" max="52" width="3.5703125" style="2" customWidth="1" outlineLevel="3"/>
    <col min="53" max="53" width="29.5703125" style="2" customWidth="1" outlineLevel="3"/>
    <col min="54" max="54" width="9.28515625" style="2" customWidth="1" outlineLevel="3"/>
    <col min="55" max="55" width="9.42578125" style="2" customWidth="1" outlineLevel="3"/>
    <col min="56" max="56" width="11.28515625" style="2" customWidth="1" outlineLevel="3"/>
    <col min="57" max="57" width="14.42578125" style="2" customWidth="1" outlineLevel="3"/>
    <col min="58" max="58" width="22.28515625" style="2" customWidth="1"/>
    <col min="59" max="16384" width="3.5703125" style="2"/>
  </cols>
  <sheetData>
    <row r="2" spans="2:59" ht="12.75" customHeight="1">
      <c r="W2" s="519" t="s">
        <v>141</v>
      </c>
      <c r="X2" s="519"/>
      <c r="Y2" s="289"/>
      <c r="Z2" s="289"/>
      <c r="AP2" s="512" t="s">
        <v>130</v>
      </c>
      <c r="AQ2" s="512"/>
      <c r="AR2" s="512"/>
      <c r="AS2" s="512"/>
      <c r="AT2" s="512"/>
      <c r="AU2" s="512"/>
      <c r="AV2" s="512"/>
      <c r="AW2" s="512"/>
      <c r="AX2" s="512"/>
      <c r="AY2" s="512"/>
      <c r="AZ2" s="512"/>
    </row>
    <row r="3" spans="2:59" ht="12.75" customHeight="1">
      <c r="W3" s="519"/>
      <c r="X3" s="519"/>
      <c r="Y3" s="289"/>
      <c r="Z3" s="289"/>
      <c r="AP3" s="512"/>
      <c r="AQ3" s="512"/>
      <c r="AR3" s="512"/>
      <c r="AS3" s="512"/>
      <c r="AT3" s="512"/>
      <c r="AU3" s="512"/>
      <c r="AV3" s="512"/>
      <c r="AW3" s="512"/>
      <c r="AX3" s="512"/>
      <c r="AY3" s="512"/>
      <c r="AZ3" s="512"/>
    </row>
    <row r="4" spans="2:59" ht="13.5" thickBot="1"/>
    <row r="5" spans="2:59" ht="15" customHeight="1" thickBot="1">
      <c r="B5" s="346" t="s">
        <v>0</v>
      </c>
      <c r="C5" s="347"/>
      <c r="D5" s="347"/>
      <c r="E5" s="347"/>
      <c r="F5" s="347"/>
      <c r="G5" s="348"/>
      <c r="H5" s="355" t="s">
        <v>1</v>
      </c>
      <c r="I5" s="356"/>
      <c r="J5" s="356"/>
      <c r="K5" s="356"/>
      <c r="L5" s="356"/>
      <c r="M5" s="356"/>
      <c r="N5" s="356"/>
      <c r="O5" s="356"/>
      <c r="P5" s="356"/>
      <c r="Q5" s="356"/>
      <c r="R5" s="333" t="s">
        <v>2</v>
      </c>
      <c r="S5" s="334"/>
      <c r="T5" s="335"/>
      <c r="U5" s="3"/>
      <c r="V5" s="3"/>
      <c r="W5" s="3"/>
      <c r="X5" s="3"/>
      <c r="Y5" s="3"/>
      <c r="Z5" s="3"/>
      <c r="AA5" s="3"/>
      <c r="AB5" s="3"/>
      <c r="AC5" s="3"/>
      <c r="AD5" s="3"/>
      <c r="AE5" s="3"/>
      <c r="AF5" s="3"/>
      <c r="AG5" s="3"/>
      <c r="AH5" s="3"/>
      <c r="AI5" s="4"/>
      <c r="AJ5" s="3"/>
      <c r="AK5" s="5"/>
      <c r="AL5" s="116"/>
      <c r="AM5" s="5"/>
      <c r="AN5" s="3"/>
      <c r="AO5" s="3"/>
      <c r="AP5" s="3"/>
      <c r="AQ5" s="3"/>
      <c r="AR5" s="3"/>
      <c r="AS5" s="3"/>
      <c r="AT5" s="3"/>
      <c r="AU5" s="3"/>
      <c r="AV5" s="3"/>
      <c r="AW5" s="3"/>
      <c r="AX5" s="3"/>
      <c r="AY5" s="3"/>
      <c r="AZ5" s="3"/>
      <c r="BA5" s="3"/>
      <c r="BB5" s="4"/>
      <c r="BC5" s="3"/>
      <c r="BD5" s="5"/>
      <c r="BE5" s="116"/>
      <c r="BF5" s="5"/>
    </row>
    <row r="6" spans="2:59" s="3" customFormat="1" ht="15" customHeight="1">
      <c r="B6" s="349"/>
      <c r="C6" s="350"/>
      <c r="D6" s="350"/>
      <c r="E6" s="350"/>
      <c r="F6" s="350"/>
      <c r="G6" s="351"/>
      <c r="H6" s="357"/>
      <c r="I6" s="358"/>
      <c r="J6" s="358"/>
      <c r="K6" s="358"/>
      <c r="L6" s="358"/>
      <c r="M6" s="358"/>
      <c r="N6" s="358"/>
      <c r="O6" s="358"/>
      <c r="P6" s="358"/>
      <c r="Q6" s="358"/>
      <c r="R6" s="336"/>
      <c r="S6" s="337"/>
      <c r="T6" s="338"/>
      <c r="U6" s="6"/>
      <c r="V6" s="7"/>
      <c r="W6" s="7"/>
      <c r="X6" s="7"/>
      <c r="Y6" s="322"/>
      <c r="Z6" s="322"/>
      <c r="AA6" s="322"/>
      <c r="AB6" s="322"/>
      <c r="AC6" s="322"/>
      <c r="AD6" s="322"/>
      <c r="AE6" s="322"/>
      <c r="AF6" s="322"/>
      <c r="AG6" s="322"/>
      <c r="AH6" s="322"/>
      <c r="AI6" s="322"/>
      <c r="AJ6" s="322"/>
      <c r="AK6" s="8" t="s">
        <v>5</v>
      </c>
      <c r="AL6" s="320">
        <f ca="1">NOW()</f>
        <v>44843.71140162037</v>
      </c>
      <c r="AM6" s="321"/>
      <c r="AN6" s="6"/>
      <c r="AO6" s="7"/>
      <c r="AP6" s="7"/>
      <c r="AQ6" s="7"/>
      <c r="AR6" s="322"/>
      <c r="AS6" s="322"/>
      <c r="AT6" s="322"/>
      <c r="AU6" s="322"/>
      <c r="AV6" s="322"/>
      <c r="AW6" s="322"/>
      <c r="AX6" s="322"/>
      <c r="AY6" s="322"/>
      <c r="AZ6" s="322"/>
      <c r="BA6" s="322"/>
      <c r="BB6" s="322"/>
      <c r="BC6" s="322"/>
      <c r="BD6" s="8"/>
      <c r="BE6" s="320"/>
      <c r="BF6" s="321"/>
    </row>
    <row r="7" spans="2:59" s="3" customFormat="1" ht="15" customHeight="1">
      <c r="B7" s="349"/>
      <c r="C7" s="350"/>
      <c r="D7" s="350"/>
      <c r="E7" s="350"/>
      <c r="F7" s="350"/>
      <c r="G7" s="351"/>
      <c r="H7" s="342" t="s">
        <v>3</v>
      </c>
      <c r="I7" s="343"/>
      <c r="J7" s="343"/>
      <c r="K7" s="343"/>
      <c r="L7" s="343"/>
      <c r="M7" s="343"/>
      <c r="N7" s="343"/>
      <c r="O7" s="343"/>
      <c r="P7" s="343"/>
      <c r="Q7" s="343"/>
      <c r="R7" s="336"/>
      <c r="S7" s="337"/>
      <c r="T7" s="338"/>
      <c r="U7" s="10"/>
      <c r="V7" s="11"/>
      <c r="W7" s="11"/>
      <c r="X7" s="11"/>
      <c r="Y7" s="319"/>
      <c r="Z7" s="319"/>
      <c r="AA7" s="319"/>
      <c r="AB7" s="319"/>
      <c r="AC7" s="319"/>
      <c r="AD7" s="319"/>
      <c r="AE7" s="319"/>
      <c r="AF7" s="319"/>
      <c r="AG7" s="319"/>
      <c r="AH7" s="319"/>
      <c r="AI7" s="319"/>
      <c r="AJ7" s="319"/>
      <c r="AK7" s="8"/>
      <c r="AL7" s="317"/>
      <c r="AM7" s="318"/>
      <c r="AN7" s="10"/>
      <c r="AO7" s="11"/>
      <c r="AP7" s="11"/>
      <c r="AQ7" s="11"/>
      <c r="AR7" s="319"/>
      <c r="AS7" s="319"/>
      <c r="AT7" s="319"/>
      <c r="AU7" s="319"/>
      <c r="AV7" s="319"/>
      <c r="AW7" s="319"/>
      <c r="AX7" s="319"/>
      <c r="AY7" s="319"/>
      <c r="AZ7" s="319"/>
      <c r="BA7" s="319"/>
      <c r="BB7" s="319"/>
      <c r="BC7" s="319"/>
      <c r="BD7" s="8"/>
      <c r="BE7" s="317"/>
      <c r="BF7" s="318"/>
    </row>
    <row r="8" spans="2:59" s="3" customFormat="1" ht="15" customHeight="1" thickBot="1">
      <c r="B8" s="352"/>
      <c r="C8" s="353"/>
      <c r="D8" s="353"/>
      <c r="E8" s="353"/>
      <c r="F8" s="353"/>
      <c r="G8" s="354"/>
      <c r="H8" s="344"/>
      <c r="I8" s="345"/>
      <c r="J8" s="345"/>
      <c r="K8" s="345"/>
      <c r="L8" s="345"/>
      <c r="M8" s="345"/>
      <c r="N8" s="345"/>
      <c r="O8" s="345"/>
      <c r="P8" s="345"/>
      <c r="Q8" s="345"/>
      <c r="R8" s="339"/>
      <c r="S8" s="340"/>
      <c r="T8" s="341"/>
      <c r="U8" s="10"/>
      <c r="V8" s="11"/>
      <c r="W8" s="11"/>
      <c r="X8" s="11"/>
      <c r="Y8" s="331"/>
      <c r="Z8" s="332"/>
      <c r="AA8" s="332"/>
      <c r="AB8" s="332"/>
      <c r="AC8" s="332"/>
      <c r="AD8" s="332"/>
      <c r="AE8" s="332"/>
      <c r="AF8" s="332"/>
      <c r="AG8" s="332"/>
      <c r="AH8" s="332"/>
      <c r="AI8" s="332"/>
      <c r="AJ8" s="332"/>
      <c r="AK8" s="8" t="s">
        <v>8</v>
      </c>
      <c r="AL8" s="329"/>
      <c r="AM8" s="330"/>
      <c r="AN8" s="10"/>
      <c r="AO8" s="11"/>
      <c r="AP8" s="11"/>
      <c r="AQ8" s="11"/>
      <c r="AR8" s="331"/>
      <c r="AS8" s="332"/>
      <c r="AT8" s="332"/>
      <c r="AU8" s="332"/>
      <c r="AV8" s="332"/>
      <c r="AW8" s="332"/>
      <c r="AX8" s="332"/>
      <c r="AY8" s="332"/>
      <c r="AZ8" s="332"/>
      <c r="BA8" s="332"/>
      <c r="BB8" s="332"/>
      <c r="BC8" s="332"/>
      <c r="BD8" s="8"/>
      <c r="BE8" s="329"/>
      <c r="BF8" s="330"/>
    </row>
    <row r="9" spans="2:59" s="3" customFormat="1" ht="10.5" customHeight="1" thickBot="1">
      <c r="P9" s="4"/>
      <c r="R9" s="5"/>
      <c r="S9" s="116"/>
      <c r="T9" s="5"/>
      <c r="U9" s="327"/>
      <c r="V9" s="328"/>
      <c r="W9" s="328"/>
      <c r="X9" s="328"/>
      <c r="Y9" s="326"/>
      <c r="Z9" s="326"/>
      <c r="AA9" s="326"/>
      <c r="AB9" s="326"/>
      <c r="AC9" s="326"/>
      <c r="AD9" s="326"/>
      <c r="AE9" s="326"/>
      <c r="AF9" s="326"/>
      <c r="AG9" s="326"/>
      <c r="AH9" s="326"/>
      <c r="AI9" s="326"/>
      <c r="AJ9" s="326"/>
      <c r="AK9" s="323"/>
      <c r="AL9" s="324"/>
      <c r="AM9" s="325"/>
      <c r="AN9" s="327"/>
      <c r="AO9" s="328"/>
      <c r="AP9" s="328"/>
      <c r="AQ9" s="328"/>
      <c r="AR9" s="326"/>
      <c r="AS9" s="326"/>
      <c r="AT9" s="326"/>
      <c r="AU9" s="326"/>
      <c r="AV9" s="326"/>
      <c r="AW9" s="326"/>
      <c r="AX9" s="326"/>
      <c r="AY9" s="326"/>
      <c r="AZ9" s="326"/>
      <c r="BA9" s="326"/>
      <c r="BB9" s="326"/>
      <c r="BC9" s="326"/>
      <c r="BD9" s="323"/>
      <c r="BE9" s="324"/>
      <c r="BF9" s="325"/>
    </row>
    <row r="10" spans="2:59" s="9" customFormat="1" ht="17.25" customHeight="1">
      <c r="B10" s="6" t="s">
        <v>4</v>
      </c>
      <c r="C10" s="7"/>
      <c r="D10" s="7"/>
      <c r="E10" s="7"/>
      <c r="F10" s="322" t="s">
        <v>107</v>
      </c>
      <c r="G10" s="322"/>
      <c r="H10" s="322"/>
      <c r="I10" s="322"/>
      <c r="J10" s="322"/>
      <c r="K10" s="322"/>
      <c r="L10" s="322"/>
      <c r="M10" s="322"/>
      <c r="N10" s="322"/>
      <c r="O10" s="322"/>
      <c r="P10" s="322"/>
      <c r="Q10" s="322"/>
      <c r="R10" s="8" t="s">
        <v>5</v>
      </c>
      <c r="S10" s="320">
        <f ca="1">NOW()</f>
        <v>44843.71140162037</v>
      </c>
      <c r="T10" s="321"/>
      <c r="U10" s="6" t="s">
        <v>4</v>
      </c>
      <c r="V10" s="7"/>
      <c r="W10" s="7"/>
      <c r="X10" s="7"/>
      <c r="Y10" s="322" t="s">
        <v>107</v>
      </c>
      <c r="Z10" s="322"/>
      <c r="AA10" s="322"/>
      <c r="AB10" s="322"/>
      <c r="AC10" s="322"/>
      <c r="AD10" s="322"/>
      <c r="AE10" s="322"/>
      <c r="AF10" s="322"/>
      <c r="AG10" s="322"/>
      <c r="AH10" s="322"/>
      <c r="AI10" s="322"/>
      <c r="AJ10" s="322"/>
      <c r="AK10" s="8" t="s">
        <v>5</v>
      </c>
      <c r="AL10" s="320">
        <f ca="1">NOW()</f>
        <v>44843.71140162037</v>
      </c>
      <c r="AM10" s="321"/>
      <c r="AN10" s="6" t="s">
        <v>4</v>
      </c>
      <c r="AO10" s="7"/>
      <c r="AP10" s="7"/>
      <c r="AQ10" s="7"/>
      <c r="AR10" s="322" t="s">
        <v>107</v>
      </c>
      <c r="AS10" s="322"/>
      <c r="AT10" s="322"/>
      <c r="AU10" s="322"/>
      <c r="AV10" s="322"/>
      <c r="AW10" s="322"/>
      <c r="AX10" s="322"/>
      <c r="AY10" s="322"/>
      <c r="AZ10" s="322"/>
      <c r="BA10" s="322"/>
      <c r="BB10" s="322"/>
      <c r="BC10" s="322"/>
      <c r="BD10" s="8" t="s">
        <v>5</v>
      </c>
      <c r="BE10" s="320">
        <f ca="1">NOW()</f>
        <v>44843.71140162037</v>
      </c>
      <c r="BF10" s="321"/>
      <c r="BG10" s="3"/>
    </row>
    <row r="11" spans="2:59" s="9" customFormat="1" ht="17.25" customHeight="1">
      <c r="B11" s="10"/>
      <c r="C11" s="11"/>
      <c r="D11" s="11"/>
      <c r="E11" s="11"/>
      <c r="F11" s="319"/>
      <c r="G11" s="319"/>
      <c r="H11" s="319"/>
      <c r="I11" s="319"/>
      <c r="J11" s="319"/>
      <c r="K11" s="319"/>
      <c r="L11" s="319"/>
      <c r="M11" s="319"/>
      <c r="N11" s="319"/>
      <c r="O11" s="319"/>
      <c r="P11" s="319"/>
      <c r="Q11" s="319"/>
      <c r="R11" s="8"/>
      <c r="S11" s="317"/>
      <c r="T11" s="318"/>
      <c r="U11" s="10"/>
      <c r="V11" s="11"/>
      <c r="W11" s="11"/>
      <c r="X11" s="11"/>
      <c r="Y11" s="319"/>
      <c r="Z11" s="319"/>
      <c r="AA11" s="319"/>
      <c r="AB11" s="319"/>
      <c r="AC11" s="319"/>
      <c r="AD11" s="319"/>
      <c r="AE11" s="319"/>
      <c r="AF11" s="319"/>
      <c r="AG11" s="319"/>
      <c r="AH11" s="319"/>
      <c r="AI11" s="319"/>
      <c r="AJ11" s="319"/>
      <c r="AK11" s="8"/>
      <c r="AL11" s="317"/>
      <c r="AM11" s="318"/>
      <c r="AN11" s="10"/>
      <c r="AO11" s="11"/>
      <c r="AP11" s="11"/>
      <c r="AQ11" s="11"/>
      <c r="AR11" s="319"/>
      <c r="AS11" s="319"/>
      <c r="AT11" s="319"/>
      <c r="AU11" s="319"/>
      <c r="AV11" s="319"/>
      <c r="AW11" s="319"/>
      <c r="AX11" s="319"/>
      <c r="AY11" s="319"/>
      <c r="AZ11" s="319"/>
      <c r="BA11" s="319"/>
      <c r="BB11" s="319"/>
      <c r="BC11" s="319"/>
      <c r="BD11" s="8"/>
      <c r="BE11" s="317"/>
      <c r="BF11" s="318"/>
      <c r="BG11" s="3"/>
    </row>
    <row r="12" spans="2:59" s="9" customFormat="1" ht="17.25" customHeight="1">
      <c r="B12" s="10" t="s">
        <v>6</v>
      </c>
      <c r="C12" s="11"/>
      <c r="D12" s="11"/>
      <c r="E12" s="11"/>
      <c r="F12" s="331" t="s">
        <v>7</v>
      </c>
      <c r="G12" s="332"/>
      <c r="H12" s="332"/>
      <c r="I12" s="332"/>
      <c r="J12" s="332"/>
      <c r="K12" s="332"/>
      <c r="L12" s="332"/>
      <c r="M12" s="332"/>
      <c r="N12" s="332"/>
      <c r="O12" s="332"/>
      <c r="P12" s="332"/>
      <c r="Q12" s="332"/>
      <c r="R12" s="8" t="s">
        <v>8</v>
      </c>
      <c r="S12" s="329"/>
      <c r="T12" s="330"/>
      <c r="U12" s="10" t="s">
        <v>6</v>
      </c>
      <c r="V12" s="11"/>
      <c r="W12" s="11"/>
      <c r="X12" s="11"/>
      <c r="Y12" s="331" t="s">
        <v>7</v>
      </c>
      <c r="Z12" s="332"/>
      <c r="AA12" s="332"/>
      <c r="AB12" s="332"/>
      <c r="AC12" s="332"/>
      <c r="AD12" s="332"/>
      <c r="AE12" s="332"/>
      <c r="AF12" s="332"/>
      <c r="AG12" s="332"/>
      <c r="AH12" s="332"/>
      <c r="AI12" s="332"/>
      <c r="AJ12" s="332"/>
      <c r="AK12" s="8" t="s">
        <v>8</v>
      </c>
      <c r="AL12" s="329"/>
      <c r="AM12" s="330"/>
      <c r="AN12" s="10" t="s">
        <v>6</v>
      </c>
      <c r="AO12" s="11"/>
      <c r="AP12" s="11"/>
      <c r="AQ12" s="11"/>
      <c r="AR12" s="331" t="s">
        <v>7</v>
      </c>
      <c r="AS12" s="332"/>
      <c r="AT12" s="332"/>
      <c r="AU12" s="332"/>
      <c r="AV12" s="332"/>
      <c r="AW12" s="332"/>
      <c r="AX12" s="332"/>
      <c r="AY12" s="332"/>
      <c r="AZ12" s="332"/>
      <c r="BA12" s="332"/>
      <c r="BB12" s="332"/>
      <c r="BC12" s="332"/>
      <c r="BD12" s="8" t="s">
        <v>8</v>
      </c>
      <c r="BE12" s="329"/>
      <c r="BF12" s="330"/>
      <c r="BG12" s="3"/>
    </row>
    <row r="13" spans="2:59" s="1" customFormat="1" ht="15.75" customHeight="1">
      <c r="B13" s="327"/>
      <c r="C13" s="328"/>
      <c r="D13" s="328"/>
      <c r="E13" s="328"/>
      <c r="F13" s="326"/>
      <c r="G13" s="326"/>
      <c r="H13" s="326"/>
      <c r="I13" s="326"/>
      <c r="J13" s="326"/>
      <c r="K13" s="326"/>
      <c r="L13" s="326"/>
      <c r="M13" s="326"/>
      <c r="N13" s="326"/>
      <c r="O13" s="326"/>
      <c r="P13" s="326"/>
      <c r="Q13" s="326"/>
      <c r="R13" s="323"/>
      <c r="S13" s="324"/>
      <c r="T13" s="325"/>
      <c r="U13" s="327"/>
      <c r="V13" s="328"/>
      <c r="W13" s="328"/>
      <c r="X13" s="328"/>
      <c r="Y13" s="326"/>
      <c r="Z13" s="326"/>
      <c r="AA13" s="326"/>
      <c r="AB13" s="326"/>
      <c r="AC13" s="326"/>
      <c r="AD13" s="326"/>
      <c r="AE13" s="326"/>
      <c r="AF13" s="326"/>
      <c r="AG13" s="326"/>
      <c r="AH13" s="326"/>
      <c r="AI13" s="326"/>
      <c r="AJ13" s="326"/>
      <c r="AK13" s="323"/>
      <c r="AL13" s="324"/>
      <c r="AM13" s="325"/>
      <c r="AN13" s="327"/>
      <c r="AO13" s="328"/>
      <c r="AP13" s="328"/>
      <c r="AQ13" s="328"/>
      <c r="AR13" s="326"/>
      <c r="AS13" s="326"/>
      <c r="AT13" s="326"/>
      <c r="AU13" s="326"/>
      <c r="AV13" s="326"/>
      <c r="AW13" s="326"/>
      <c r="AX13" s="326"/>
      <c r="AY13" s="326"/>
      <c r="AZ13" s="326"/>
      <c r="BA13" s="326"/>
      <c r="BB13" s="326"/>
      <c r="BC13" s="326"/>
      <c r="BD13" s="323"/>
      <c r="BE13" s="324"/>
      <c r="BF13" s="325"/>
      <c r="BG13" s="3"/>
    </row>
    <row r="14" spans="2:59" s="14" customFormat="1" ht="24.95" customHeight="1">
      <c r="B14" s="364" t="s">
        <v>9</v>
      </c>
      <c r="C14" s="365"/>
      <c r="D14" s="366" t="s">
        <v>10</v>
      </c>
      <c r="E14" s="367"/>
      <c r="F14" s="367"/>
      <c r="G14" s="367"/>
      <c r="H14" s="367"/>
      <c r="I14" s="367"/>
      <c r="J14" s="367"/>
      <c r="K14" s="367"/>
      <c r="L14" s="367"/>
      <c r="M14" s="367"/>
      <c r="N14" s="367"/>
      <c r="O14" s="368"/>
      <c r="P14" s="96" t="s">
        <v>11</v>
      </c>
      <c r="Q14" s="12" t="s">
        <v>12</v>
      </c>
      <c r="R14" s="12" t="s">
        <v>13</v>
      </c>
      <c r="S14" s="117" t="s">
        <v>14</v>
      </c>
      <c r="T14" s="13" t="s">
        <v>15</v>
      </c>
      <c r="U14" s="126" t="s">
        <v>9</v>
      </c>
      <c r="V14" s="127"/>
      <c r="W14" s="128" t="s">
        <v>10</v>
      </c>
      <c r="X14" s="129"/>
      <c r="Y14" s="129"/>
      <c r="Z14" s="129"/>
      <c r="AA14" s="129"/>
      <c r="AB14" s="129"/>
      <c r="AC14" s="129"/>
      <c r="AD14" s="129"/>
      <c r="AE14" s="129"/>
      <c r="AF14" s="129"/>
      <c r="AG14" s="129"/>
      <c r="AH14" s="130"/>
      <c r="AI14" s="130" t="s">
        <v>11</v>
      </c>
      <c r="AJ14" s="12" t="s">
        <v>12</v>
      </c>
      <c r="AK14" s="12" t="s">
        <v>13</v>
      </c>
      <c r="AL14" s="117" t="s">
        <v>14</v>
      </c>
      <c r="AM14" s="13" t="s">
        <v>15</v>
      </c>
      <c r="AN14" s="126" t="s">
        <v>9</v>
      </c>
      <c r="AO14" s="127"/>
      <c r="AP14" s="128" t="s">
        <v>10</v>
      </c>
      <c r="AQ14" s="129"/>
      <c r="AR14" s="129"/>
      <c r="AS14" s="129"/>
      <c r="AT14" s="129"/>
      <c r="AU14" s="129"/>
      <c r="AV14" s="129"/>
      <c r="AW14" s="129"/>
      <c r="AX14" s="129"/>
      <c r="AY14" s="129"/>
      <c r="AZ14" s="129"/>
      <c r="BA14" s="130"/>
      <c r="BB14" s="130" t="s">
        <v>11</v>
      </c>
      <c r="BC14" s="12" t="s">
        <v>12</v>
      </c>
      <c r="BD14" s="12" t="s">
        <v>13</v>
      </c>
      <c r="BE14" s="117" t="s">
        <v>14</v>
      </c>
      <c r="BF14" s="13" t="s">
        <v>15</v>
      </c>
      <c r="BG14" s="9"/>
    </row>
    <row r="15" spans="2:59" s="20" customFormat="1" ht="15" customHeight="1">
      <c r="B15" s="369"/>
      <c r="C15" s="370"/>
      <c r="D15" s="371"/>
      <c r="E15" s="372"/>
      <c r="F15" s="372"/>
      <c r="G15" s="372"/>
      <c r="H15" s="372"/>
      <c r="I15" s="372"/>
      <c r="J15" s="372"/>
      <c r="K15" s="372"/>
      <c r="L15" s="372"/>
      <c r="M15" s="372"/>
      <c r="N15" s="372"/>
      <c r="O15" s="373"/>
      <c r="P15" s="15"/>
      <c r="Q15" s="16"/>
      <c r="R15" s="17"/>
      <c r="S15" s="18"/>
      <c r="T15" s="19"/>
      <c r="U15" s="131"/>
      <c r="V15" s="132"/>
      <c r="W15" s="133"/>
      <c r="X15" s="134"/>
      <c r="Y15" s="134"/>
      <c r="Z15" s="134"/>
      <c r="AA15" s="134"/>
      <c r="AB15" s="134"/>
      <c r="AC15" s="134"/>
      <c r="AD15" s="134"/>
      <c r="AE15" s="134"/>
      <c r="AF15" s="134"/>
      <c r="AG15" s="134"/>
      <c r="AH15" s="135"/>
      <c r="AI15" s="15"/>
      <c r="AJ15" s="16"/>
      <c r="AK15" s="17"/>
      <c r="AL15" s="18"/>
      <c r="AM15" s="19"/>
      <c r="AN15" s="131"/>
      <c r="AO15" s="132"/>
      <c r="AP15" s="133"/>
      <c r="AQ15" s="134"/>
      <c r="AR15" s="134"/>
      <c r="AS15" s="134"/>
      <c r="AT15" s="134"/>
      <c r="AU15" s="134"/>
      <c r="AV15" s="134"/>
      <c r="AW15" s="134"/>
      <c r="AX15" s="134"/>
      <c r="AY15" s="134"/>
      <c r="AZ15" s="134"/>
      <c r="BA15" s="135"/>
      <c r="BB15" s="15"/>
      <c r="BC15" s="16"/>
      <c r="BD15" s="17"/>
      <c r="BE15" s="18"/>
      <c r="BF15" s="19"/>
      <c r="BG15" s="9"/>
    </row>
    <row r="16" spans="2:59" s="24" customFormat="1" ht="15" customHeight="1">
      <c r="B16" s="374" t="s">
        <v>16</v>
      </c>
      <c r="C16" s="375"/>
      <c r="D16" s="376" t="s">
        <v>17</v>
      </c>
      <c r="E16" s="377"/>
      <c r="F16" s="377"/>
      <c r="G16" s="377"/>
      <c r="H16" s="377"/>
      <c r="I16" s="377"/>
      <c r="J16" s="377"/>
      <c r="K16" s="377"/>
      <c r="L16" s="377"/>
      <c r="M16" s="377"/>
      <c r="N16" s="377"/>
      <c r="O16" s="378"/>
      <c r="P16" s="107"/>
      <c r="Q16" s="21"/>
      <c r="R16" s="21"/>
      <c r="S16" s="22"/>
      <c r="T16" s="23"/>
      <c r="U16" s="136" t="s">
        <v>16</v>
      </c>
      <c r="V16" s="137"/>
      <c r="W16" s="138" t="s">
        <v>17</v>
      </c>
      <c r="X16" s="139"/>
      <c r="Y16" s="139"/>
      <c r="Z16" s="139"/>
      <c r="AA16" s="139"/>
      <c r="AB16" s="139"/>
      <c r="AC16" s="139"/>
      <c r="AD16" s="139"/>
      <c r="AE16" s="139"/>
      <c r="AF16" s="139"/>
      <c r="AG16" s="139"/>
      <c r="AH16" s="140"/>
      <c r="AI16" s="203"/>
      <c r="AJ16" s="21"/>
      <c r="AK16" s="21"/>
      <c r="AL16" s="22"/>
      <c r="AM16" s="23"/>
      <c r="AN16" s="136" t="s">
        <v>16</v>
      </c>
      <c r="AO16" s="137"/>
      <c r="AP16" s="138" t="s">
        <v>17</v>
      </c>
      <c r="AQ16" s="139"/>
      <c r="AR16" s="139"/>
      <c r="AS16" s="139"/>
      <c r="AT16" s="139"/>
      <c r="AU16" s="139"/>
      <c r="AV16" s="139"/>
      <c r="AW16" s="139"/>
      <c r="AX16" s="139"/>
      <c r="AY16" s="139"/>
      <c r="AZ16" s="139"/>
      <c r="BA16" s="140"/>
      <c r="BB16" s="203"/>
      <c r="BC16" s="21"/>
      <c r="BD16" s="21"/>
      <c r="BE16" s="22"/>
      <c r="BF16" s="23"/>
      <c r="BG16" s="9"/>
    </row>
    <row r="17" spans="2:59" s="20" customFormat="1" ht="15" customHeight="1">
      <c r="B17" s="359">
        <v>1</v>
      </c>
      <c r="C17" s="360"/>
      <c r="D17" s="361" t="s">
        <v>18</v>
      </c>
      <c r="E17" s="362"/>
      <c r="F17" s="362"/>
      <c r="G17" s="362"/>
      <c r="H17" s="362"/>
      <c r="I17" s="362"/>
      <c r="J17" s="362"/>
      <c r="K17" s="362"/>
      <c r="L17" s="362"/>
      <c r="M17" s="362"/>
      <c r="N17" s="362"/>
      <c r="O17" s="363"/>
      <c r="P17" s="26"/>
      <c r="Q17" s="27" t="s">
        <v>19</v>
      </c>
      <c r="R17" s="28">
        <v>1</v>
      </c>
      <c r="S17" s="29">
        <v>15000</v>
      </c>
      <c r="T17" s="30">
        <f>S17*R17</f>
        <v>15000</v>
      </c>
      <c r="U17" s="288">
        <v>1</v>
      </c>
      <c r="V17" s="122"/>
      <c r="W17" s="123" t="s">
        <v>18</v>
      </c>
      <c r="X17" s="124"/>
      <c r="Y17" s="124"/>
      <c r="Z17" s="124"/>
      <c r="AA17" s="124"/>
      <c r="AB17" s="124"/>
      <c r="AC17" s="124"/>
      <c r="AD17" s="124"/>
      <c r="AE17" s="124"/>
      <c r="AF17" s="124"/>
      <c r="AG17" s="124"/>
      <c r="AH17" s="125"/>
      <c r="AI17" s="26"/>
      <c r="AJ17" s="27" t="s">
        <v>19</v>
      </c>
      <c r="AK17" s="28">
        <v>1</v>
      </c>
      <c r="AL17" s="29">
        <v>50000</v>
      </c>
      <c r="AM17" s="30">
        <f>AL17*AK17</f>
        <v>50000</v>
      </c>
      <c r="AN17" s="453">
        <v>1</v>
      </c>
      <c r="AO17" s="454"/>
      <c r="AP17" s="123" t="s">
        <v>18</v>
      </c>
      <c r="AQ17" s="124"/>
      <c r="AR17" s="124"/>
      <c r="AS17" s="124"/>
      <c r="AT17" s="124"/>
      <c r="AU17" s="124"/>
      <c r="AV17" s="124"/>
      <c r="AW17" s="124"/>
      <c r="AX17" s="124"/>
      <c r="AY17" s="124"/>
      <c r="AZ17" s="124"/>
      <c r="BA17" s="125"/>
      <c r="BB17" s="26"/>
      <c r="BC17" s="27" t="s">
        <v>19</v>
      </c>
      <c r="BD17" s="28">
        <v>1</v>
      </c>
      <c r="BE17" s="29">
        <v>25000</v>
      </c>
      <c r="BF17" s="30">
        <f>BE17*BD17</f>
        <v>25000</v>
      </c>
      <c r="BG17" s="1"/>
    </row>
    <row r="18" spans="2:59" s="20" customFormat="1" ht="15" customHeight="1">
      <c r="B18" s="359">
        <v>2</v>
      </c>
      <c r="C18" s="360"/>
      <c r="D18" s="361" t="s">
        <v>20</v>
      </c>
      <c r="E18" s="362"/>
      <c r="F18" s="362"/>
      <c r="G18" s="362"/>
      <c r="H18" s="362"/>
      <c r="I18" s="362"/>
      <c r="J18" s="362"/>
      <c r="K18" s="362"/>
      <c r="L18" s="362"/>
      <c r="M18" s="362"/>
      <c r="N18" s="362"/>
      <c r="O18" s="363"/>
      <c r="P18" s="26"/>
      <c r="Q18" s="27" t="s">
        <v>19</v>
      </c>
      <c r="R18" s="28">
        <v>1</v>
      </c>
      <c r="S18" s="29">
        <v>10000</v>
      </c>
      <c r="T18" s="30">
        <f>S18*R18</f>
        <v>10000</v>
      </c>
      <c r="U18" s="288">
        <v>2</v>
      </c>
      <c r="V18" s="122"/>
      <c r="W18" s="123" t="s">
        <v>20</v>
      </c>
      <c r="X18" s="124"/>
      <c r="Y18" s="124"/>
      <c r="Z18" s="124"/>
      <c r="AA18" s="124"/>
      <c r="AB18" s="124"/>
      <c r="AC18" s="124"/>
      <c r="AD18" s="124"/>
      <c r="AE18" s="124"/>
      <c r="AF18" s="124"/>
      <c r="AG18" s="124"/>
      <c r="AH18" s="125"/>
      <c r="AI18" s="26"/>
      <c r="AJ18" s="27" t="s">
        <v>19</v>
      </c>
      <c r="AK18" s="28">
        <v>1</v>
      </c>
      <c r="AL18" s="29">
        <v>20000</v>
      </c>
      <c r="AM18" s="30">
        <f>AL18*AK18</f>
        <v>20000</v>
      </c>
      <c r="AN18" s="453">
        <v>2</v>
      </c>
      <c r="AO18" s="454"/>
      <c r="AP18" s="123" t="s">
        <v>20</v>
      </c>
      <c r="AQ18" s="124"/>
      <c r="AR18" s="124"/>
      <c r="AS18" s="124"/>
      <c r="AT18" s="124"/>
      <c r="AU18" s="124"/>
      <c r="AV18" s="124"/>
      <c r="AW18" s="124"/>
      <c r="AX18" s="124"/>
      <c r="AY18" s="124"/>
      <c r="AZ18" s="124"/>
      <c r="BA18" s="125"/>
      <c r="BB18" s="26"/>
      <c r="BC18" s="27" t="s">
        <v>19</v>
      </c>
      <c r="BD18" s="28">
        <v>1</v>
      </c>
      <c r="BE18" s="29">
        <v>25000</v>
      </c>
      <c r="BF18" s="30">
        <f>BE18*BD18</f>
        <v>25000</v>
      </c>
      <c r="BG18" s="14"/>
    </row>
    <row r="19" spans="2:59" s="20" customFormat="1" ht="15" customHeight="1">
      <c r="B19" s="385">
        <v>3</v>
      </c>
      <c r="C19" s="386"/>
      <c r="D19" s="311" t="s">
        <v>21</v>
      </c>
      <c r="E19" s="387"/>
      <c r="F19" s="387"/>
      <c r="G19" s="387"/>
      <c r="H19" s="387"/>
      <c r="I19" s="387"/>
      <c r="J19" s="387"/>
      <c r="K19" s="387"/>
      <c r="L19" s="387"/>
      <c r="M19" s="387"/>
      <c r="N19" s="387"/>
      <c r="O19" s="388"/>
      <c r="P19" s="26"/>
      <c r="Q19" s="27"/>
      <c r="R19" s="32"/>
      <c r="S19" s="29"/>
      <c r="T19" s="30"/>
      <c r="U19" s="287">
        <v>3</v>
      </c>
      <c r="V19" s="150"/>
      <c r="W19" s="147" t="s">
        <v>21</v>
      </c>
      <c r="X19" s="151"/>
      <c r="Y19" s="151"/>
      <c r="Z19" s="151"/>
      <c r="AA19" s="151"/>
      <c r="AB19" s="151"/>
      <c r="AC19" s="151"/>
      <c r="AD19" s="151"/>
      <c r="AE19" s="151"/>
      <c r="AF19" s="151"/>
      <c r="AG19" s="151"/>
      <c r="AH19" s="152"/>
      <c r="AI19" s="26"/>
      <c r="AJ19" s="27"/>
      <c r="AK19" s="32"/>
      <c r="AL19" s="29"/>
      <c r="AM19" s="30"/>
      <c r="AN19" s="453">
        <v>3</v>
      </c>
      <c r="AO19" s="454"/>
      <c r="AP19" s="147" t="s">
        <v>21</v>
      </c>
      <c r="AQ19" s="151"/>
      <c r="AR19" s="151"/>
      <c r="AS19" s="151"/>
      <c r="AT19" s="151"/>
      <c r="AU19" s="151"/>
      <c r="AV19" s="151"/>
      <c r="AW19" s="151"/>
      <c r="AX19" s="151"/>
      <c r="AY19" s="151"/>
      <c r="AZ19" s="151"/>
      <c r="BA19" s="152"/>
      <c r="BB19" s="26"/>
      <c r="BC19" s="27"/>
      <c r="BD19" s="32"/>
      <c r="BE19" s="29"/>
      <c r="BF19" s="30"/>
    </row>
    <row r="20" spans="2:59" s="20" customFormat="1" ht="15" customHeight="1">
      <c r="B20" s="381" t="s">
        <v>22</v>
      </c>
      <c r="C20" s="382"/>
      <c r="D20" s="311" t="s">
        <v>23</v>
      </c>
      <c r="E20" s="387"/>
      <c r="F20" s="387"/>
      <c r="G20" s="387"/>
      <c r="H20" s="387"/>
      <c r="I20" s="387"/>
      <c r="J20" s="387"/>
      <c r="K20" s="387"/>
      <c r="L20" s="387"/>
      <c r="M20" s="387"/>
      <c r="N20" s="387"/>
      <c r="O20" s="388"/>
      <c r="P20" s="26"/>
      <c r="Q20" s="27" t="s">
        <v>24</v>
      </c>
      <c r="R20" s="32">
        <v>155</v>
      </c>
      <c r="S20" s="118">
        <v>31.25</v>
      </c>
      <c r="T20" s="30">
        <f t="shared" ref="T20:T42" si="0">S20*R20</f>
        <v>4843.75</v>
      </c>
      <c r="U20" s="143" t="s">
        <v>22</v>
      </c>
      <c r="V20" s="144"/>
      <c r="W20" s="147" t="s">
        <v>23</v>
      </c>
      <c r="X20" s="151"/>
      <c r="Y20" s="151"/>
      <c r="Z20" s="151"/>
      <c r="AA20" s="151"/>
      <c r="AB20" s="151"/>
      <c r="AC20" s="151"/>
      <c r="AD20" s="151"/>
      <c r="AE20" s="151"/>
      <c r="AF20" s="151"/>
      <c r="AG20" s="151"/>
      <c r="AH20" s="152"/>
      <c r="AI20" s="26"/>
      <c r="AJ20" s="27" t="s">
        <v>24</v>
      </c>
      <c r="AK20" s="32">
        <v>150</v>
      </c>
      <c r="AL20" s="118">
        <v>20</v>
      </c>
      <c r="AM20" s="30">
        <f t="shared" ref="AM20:AM32" si="1">AL20*AK20</f>
        <v>3000</v>
      </c>
      <c r="AN20" s="143" t="s">
        <v>22</v>
      </c>
      <c r="AO20" s="144"/>
      <c r="AP20" s="147" t="s">
        <v>23</v>
      </c>
      <c r="AQ20" s="151"/>
      <c r="AR20" s="151"/>
      <c r="AS20" s="151"/>
      <c r="AT20" s="151"/>
      <c r="AU20" s="151"/>
      <c r="AV20" s="151"/>
      <c r="AW20" s="151"/>
      <c r="AX20" s="151"/>
      <c r="AY20" s="151"/>
      <c r="AZ20" s="151"/>
      <c r="BA20" s="152"/>
      <c r="BB20" s="26"/>
      <c r="BC20" s="27" t="s">
        <v>24</v>
      </c>
      <c r="BD20" s="32">
        <v>150</v>
      </c>
      <c r="BE20" s="118">
        <v>25</v>
      </c>
      <c r="BF20" s="30">
        <f t="shared" ref="BF20:BF32" si="2">BE20*BD20</f>
        <v>3750</v>
      </c>
      <c r="BG20" s="24"/>
    </row>
    <row r="21" spans="2:59" s="20" customFormat="1" ht="15" customHeight="1">
      <c r="B21" s="379" t="s">
        <v>25</v>
      </c>
      <c r="C21" s="380"/>
      <c r="D21" s="97" t="s">
        <v>26</v>
      </c>
      <c r="E21" s="98"/>
      <c r="F21" s="98"/>
      <c r="G21" s="98"/>
      <c r="H21" s="98"/>
      <c r="I21" s="98"/>
      <c r="J21" s="98"/>
      <c r="K21" s="98"/>
      <c r="L21" s="98"/>
      <c r="M21" s="98"/>
      <c r="N21" s="98"/>
      <c r="O21" s="99"/>
      <c r="P21" s="26"/>
      <c r="Q21" s="27" t="s">
        <v>27</v>
      </c>
      <c r="R21" s="32">
        <v>2</v>
      </c>
      <c r="S21" s="118">
        <v>500</v>
      </c>
      <c r="T21" s="30">
        <f t="shared" si="0"/>
        <v>1000</v>
      </c>
      <c r="U21" s="141" t="s">
        <v>25</v>
      </c>
      <c r="V21" s="142"/>
      <c r="W21" s="147" t="s">
        <v>26</v>
      </c>
      <c r="X21" s="151"/>
      <c r="Y21" s="151"/>
      <c r="Z21" s="151"/>
      <c r="AA21" s="151"/>
      <c r="AB21" s="151"/>
      <c r="AC21" s="151"/>
      <c r="AD21" s="151"/>
      <c r="AE21" s="151"/>
      <c r="AF21" s="151"/>
      <c r="AG21" s="151"/>
      <c r="AH21" s="152"/>
      <c r="AI21" s="26"/>
      <c r="AJ21" s="27" t="s">
        <v>27</v>
      </c>
      <c r="AK21" s="32">
        <v>2</v>
      </c>
      <c r="AL21" s="118">
        <v>1500</v>
      </c>
      <c r="AM21" s="30">
        <f t="shared" si="1"/>
        <v>3000</v>
      </c>
      <c r="AN21" s="141" t="s">
        <v>25</v>
      </c>
      <c r="AO21" s="142"/>
      <c r="AP21" s="147" t="s">
        <v>26</v>
      </c>
      <c r="AQ21" s="151"/>
      <c r="AR21" s="151"/>
      <c r="AS21" s="151"/>
      <c r="AT21" s="151"/>
      <c r="AU21" s="151"/>
      <c r="AV21" s="151"/>
      <c r="AW21" s="151"/>
      <c r="AX21" s="151"/>
      <c r="AY21" s="151"/>
      <c r="AZ21" s="151"/>
      <c r="BA21" s="152"/>
      <c r="BB21" s="26"/>
      <c r="BC21" s="27" t="s">
        <v>27</v>
      </c>
      <c r="BD21" s="32">
        <v>2</v>
      </c>
      <c r="BE21" s="118">
        <v>650</v>
      </c>
      <c r="BF21" s="30">
        <f t="shared" si="2"/>
        <v>1300</v>
      </c>
    </row>
    <row r="22" spans="2:59" s="20" customFormat="1" ht="15" customHeight="1">
      <c r="B22" s="379" t="s">
        <v>28</v>
      </c>
      <c r="C22" s="380"/>
      <c r="D22" s="97" t="s">
        <v>29</v>
      </c>
      <c r="E22" s="98"/>
      <c r="F22" s="98"/>
      <c r="G22" s="98"/>
      <c r="H22" s="98"/>
      <c r="I22" s="98"/>
      <c r="J22" s="98"/>
      <c r="K22" s="98"/>
      <c r="L22" s="98"/>
      <c r="M22" s="98"/>
      <c r="N22" s="98"/>
      <c r="O22" s="99"/>
      <c r="P22" s="26"/>
      <c r="Q22" s="27" t="s">
        <v>27</v>
      </c>
      <c r="R22" s="32">
        <v>2</v>
      </c>
      <c r="S22" s="118">
        <v>550</v>
      </c>
      <c r="T22" s="30">
        <f t="shared" si="0"/>
        <v>1100</v>
      </c>
      <c r="U22" s="141" t="s">
        <v>28</v>
      </c>
      <c r="V22" s="142"/>
      <c r="W22" s="147" t="s">
        <v>29</v>
      </c>
      <c r="X22" s="151"/>
      <c r="Y22" s="151"/>
      <c r="Z22" s="151"/>
      <c r="AA22" s="151"/>
      <c r="AB22" s="151"/>
      <c r="AC22" s="151"/>
      <c r="AD22" s="151"/>
      <c r="AE22" s="151"/>
      <c r="AF22" s="151"/>
      <c r="AG22" s="151"/>
      <c r="AH22" s="152"/>
      <c r="AI22" s="26"/>
      <c r="AJ22" s="27" t="s">
        <v>27</v>
      </c>
      <c r="AK22" s="32">
        <v>4</v>
      </c>
      <c r="AL22" s="118">
        <v>400</v>
      </c>
      <c r="AM22" s="30">
        <f t="shared" si="1"/>
        <v>1600</v>
      </c>
      <c r="AN22" s="141" t="s">
        <v>28</v>
      </c>
      <c r="AO22" s="142"/>
      <c r="AP22" s="147" t="s">
        <v>29</v>
      </c>
      <c r="AQ22" s="151"/>
      <c r="AR22" s="151"/>
      <c r="AS22" s="151"/>
      <c r="AT22" s="151"/>
      <c r="AU22" s="151"/>
      <c r="AV22" s="151"/>
      <c r="AW22" s="151"/>
      <c r="AX22" s="151"/>
      <c r="AY22" s="151"/>
      <c r="AZ22" s="151"/>
      <c r="BA22" s="152"/>
      <c r="BB22" s="26"/>
      <c r="BC22" s="27" t="s">
        <v>27</v>
      </c>
      <c r="BD22" s="32">
        <v>4</v>
      </c>
      <c r="BE22" s="118">
        <v>550</v>
      </c>
      <c r="BF22" s="30">
        <f t="shared" si="2"/>
        <v>2200</v>
      </c>
    </row>
    <row r="23" spans="2:59" s="20" customFormat="1" ht="15" customHeight="1">
      <c r="B23" s="379" t="s">
        <v>30</v>
      </c>
      <c r="C23" s="380"/>
      <c r="D23" s="97" t="s">
        <v>31</v>
      </c>
      <c r="E23" s="98"/>
      <c r="F23" s="98"/>
      <c r="G23" s="98"/>
      <c r="H23" s="98"/>
      <c r="I23" s="98"/>
      <c r="J23" s="98"/>
      <c r="K23" s="98"/>
      <c r="L23" s="98"/>
      <c r="M23" s="98"/>
      <c r="N23" s="98"/>
      <c r="O23" s="99"/>
      <c r="P23" s="26"/>
      <c r="Q23" s="27" t="s">
        <v>27</v>
      </c>
      <c r="R23" s="32">
        <v>2</v>
      </c>
      <c r="S23" s="118">
        <v>1100</v>
      </c>
      <c r="T23" s="30">
        <f t="shared" si="0"/>
        <v>2200</v>
      </c>
      <c r="U23" s="141" t="s">
        <v>30</v>
      </c>
      <c r="V23" s="142"/>
      <c r="W23" s="147" t="s">
        <v>31</v>
      </c>
      <c r="X23" s="151"/>
      <c r="Y23" s="151"/>
      <c r="Z23" s="151"/>
      <c r="AA23" s="151"/>
      <c r="AB23" s="151"/>
      <c r="AC23" s="151"/>
      <c r="AD23" s="151"/>
      <c r="AE23" s="151"/>
      <c r="AF23" s="151"/>
      <c r="AG23" s="151"/>
      <c r="AH23" s="152"/>
      <c r="AI23" s="26"/>
      <c r="AJ23" s="27" t="s">
        <v>27</v>
      </c>
      <c r="AK23" s="32">
        <v>2</v>
      </c>
      <c r="AL23" s="118">
        <v>600</v>
      </c>
      <c r="AM23" s="30">
        <f t="shared" si="1"/>
        <v>1200</v>
      </c>
      <c r="AN23" s="141" t="s">
        <v>30</v>
      </c>
      <c r="AO23" s="142"/>
      <c r="AP23" s="147" t="s">
        <v>31</v>
      </c>
      <c r="AQ23" s="151"/>
      <c r="AR23" s="151"/>
      <c r="AS23" s="151"/>
      <c r="AT23" s="151"/>
      <c r="AU23" s="151"/>
      <c r="AV23" s="151"/>
      <c r="AW23" s="151"/>
      <c r="AX23" s="151"/>
      <c r="AY23" s="151"/>
      <c r="AZ23" s="151"/>
      <c r="BA23" s="152"/>
      <c r="BB23" s="26"/>
      <c r="BC23" s="27" t="s">
        <v>27</v>
      </c>
      <c r="BD23" s="32">
        <v>2</v>
      </c>
      <c r="BE23" s="118">
        <v>800</v>
      </c>
      <c r="BF23" s="30">
        <f t="shared" si="2"/>
        <v>1600</v>
      </c>
    </row>
    <row r="24" spans="2:59" s="20" customFormat="1" ht="15" customHeight="1">
      <c r="B24" s="379" t="s">
        <v>32</v>
      </c>
      <c r="C24" s="380"/>
      <c r="D24" s="97" t="s">
        <v>33</v>
      </c>
      <c r="E24" s="98"/>
      <c r="F24" s="98"/>
      <c r="G24" s="98"/>
      <c r="H24" s="98"/>
      <c r="I24" s="98"/>
      <c r="J24" s="98"/>
      <c r="K24" s="98"/>
      <c r="L24" s="98"/>
      <c r="M24" s="98"/>
      <c r="N24" s="98"/>
      <c r="O24" s="99"/>
      <c r="P24" s="26"/>
      <c r="Q24" s="27" t="s">
        <v>27</v>
      </c>
      <c r="R24" s="32">
        <v>13</v>
      </c>
      <c r="S24" s="118">
        <v>300</v>
      </c>
      <c r="T24" s="30">
        <f t="shared" si="0"/>
        <v>3900</v>
      </c>
      <c r="U24" s="141" t="s">
        <v>32</v>
      </c>
      <c r="V24" s="142"/>
      <c r="W24" s="147" t="s">
        <v>33</v>
      </c>
      <c r="X24" s="151"/>
      <c r="Y24" s="151"/>
      <c r="Z24" s="151"/>
      <c r="AA24" s="151"/>
      <c r="AB24" s="151"/>
      <c r="AC24" s="151"/>
      <c r="AD24" s="151"/>
      <c r="AE24" s="151"/>
      <c r="AF24" s="151"/>
      <c r="AG24" s="151"/>
      <c r="AH24" s="152"/>
      <c r="AI24" s="26"/>
      <c r="AJ24" s="27" t="s">
        <v>27</v>
      </c>
      <c r="AK24" s="32">
        <v>10</v>
      </c>
      <c r="AL24" s="118">
        <v>150</v>
      </c>
      <c r="AM24" s="30">
        <f t="shared" si="1"/>
        <v>1500</v>
      </c>
      <c r="AN24" s="141" t="s">
        <v>32</v>
      </c>
      <c r="AO24" s="142"/>
      <c r="AP24" s="147" t="s">
        <v>33</v>
      </c>
      <c r="AQ24" s="151"/>
      <c r="AR24" s="151"/>
      <c r="AS24" s="151"/>
      <c r="AT24" s="151"/>
      <c r="AU24" s="151"/>
      <c r="AV24" s="151"/>
      <c r="AW24" s="151"/>
      <c r="AX24" s="151"/>
      <c r="AY24" s="151"/>
      <c r="AZ24" s="151"/>
      <c r="BA24" s="152"/>
      <c r="BB24" s="26"/>
      <c r="BC24" s="27" t="s">
        <v>27</v>
      </c>
      <c r="BD24" s="32">
        <v>10</v>
      </c>
      <c r="BE24" s="118">
        <v>350</v>
      </c>
      <c r="BF24" s="30">
        <f t="shared" si="2"/>
        <v>3500</v>
      </c>
    </row>
    <row r="25" spans="2:59" s="20" customFormat="1" ht="15" customHeight="1">
      <c r="B25" s="379" t="s">
        <v>34</v>
      </c>
      <c r="C25" s="380"/>
      <c r="D25" s="97" t="s">
        <v>35</v>
      </c>
      <c r="E25" s="98"/>
      <c r="F25" s="98"/>
      <c r="G25" s="98"/>
      <c r="H25" s="98"/>
      <c r="I25" s="98"/>
      <c r="J25" s="98"/>
      <c r="K25" s="98"/>
      <c r="L25" s="98"/>
      <c r="M25" s="98"/>
      <c r="N25" s="98"/>
      <c r="O25" s="99"/>
      <c r="P25" s="26"/>
      <c r="Q25" s="27" t="s">
        <v>36</v>
      </c>
      <c r="R25" s="32">
        <v>65</v>
      </c>
      <c r="S25" s="118">
        <v>18.75</v>
      </c>
      <c r="T25" s="30">
        <f t="shared" si="0"/>
        <v>1218.75</v>
      </c>
      <c r="U25" s="141" t="s">
        <v>34</v>
      </c>
      <c r="V25" s="142"/>
      <c r="W25" s="147" t="s">
        <v>35</v>
      </c>
      <c r="X25" s="151"/>
      <c r="Y25" s="151"/>
      <c r="Z25" s="151"/>
      <c r="AA25" s="151"/>
      <c r="AB25" s="151"/>
      <c r="AC25" s="151"/>
      <c r="AD25" s="151"/>
      <c r="AE25" s="151"/>
      <c r="AF25" s="151"/>
      <c r="AG25" s="151"/>
      <c r="AH25" s="152"/>
      <c r="AI25" s="26"/>
      <c r="AJ25" s="27" t="s">
        <v>36</v>
      </c>
      <c r="AK25" s="32">
        <v>90</v>
      </c>
      <c r="AL25" s="118">
        <v>30</v>
      </c>
      <c r="AM25" s="30">
        <f t="shared" si="1"/>
        <v>2700</v>
      </c>
      <c r="AN25" s="141" t="s">
        <v>34</v>
      </c>
      <c r="AO25" s="142"/>
      <c r="AP25" s="147" t="s">
        <v>35</v>
      </c>
      <c r="AQ25" s="151"/>
      <c r="AR25" s="151"/>
      <c r="AS25" s="151"/>
      <c r="AT25" s="151"/>
      <c r="AU25" s="151"/>
      <c r="AV25" s="151"/>
      <c r="AW25" s="151"/>
      <c r="AX25" s="151"/>
      <c r="AY25" s="151"/>
      <c r="AZ25" s="151"/>
      <c r="BA25" s="152"/>
      <c r="BB25" s="26"/>
      <c r="BC25" s="27" t="s">
        <v>36</v>
      </c>
      <c r="BD25" s="32">
        <v>90</v>
      </c>
      <c r="BE25" s="118">
        <v>10</v>
      </c>
      <c r="BF25" s="30">
        <f t="shared" si="2"/>
        <v>900</v>
      </c>
    </row>
    <row r="26" spans="2:59" s="20" customFormat="1" ht="15" customHeight="1">
      <c r="B26" s="379" t="s">
        <v>37</v>
      </c>
      <c r="C26" s="380"/>
      <c r="D26" s="97" t="s">
        <v>38</v>
      </c>
      <c r="E26" s="98"/>
      <c r="F26" s="98"/>
      <c r="G26" s="98"/>
      <c r="H26" s="98"/>
      <c r="I26" s="98"/>
      <c r="J26" s="98"/>
      <c r="K26" s="98"/>
      <c r="L26" s="98"/>
      <c r="M26" s="98"/>
      <c r="N26" s="98"/>
      <c r="O26" s="99"/>
      <c r="P26" s="26"/>
      <c r="Q26" s="27" t="s">
        <v>39</v>
      </c>
      <c r="R26" s="32">
        <v>2</v>
      </c>
      <c r="S26" s="118">
        <v>1500</v>
      </c>
      <c r="T26" s="30">
        <f t="shared" si="0"/>
        <v>3000</v>
      </c>
      <c r="U26" s="141" t="s">
        <v>37</v>
      </c>
      <c r="V26" s="142"/>
      <c r="W26" s="147" t="s">
        <v>38</v>
      </c>
      <c r="X26" s="151"/>
      <c r="Y26" s="151"/>
      <c r="Z26" s="151"/>
      <c r="AA26" s="151"/>
      <c r="AB26" s="151"/>
      <c r="AC26" s="151"/>
      <c r="AD26" s="151"/>
      <c r="AE26" s="151"/>
      <c r="AF26" s="151"/>
      <c r="AG26" s="151"/>
      <c r="AH26" s="152"/>
      <c r="AI26" s="26"/>
      <c r="AJ26" s="27" t="s">
        <v>39</v>
      </c>
      <c r="AK26" s="32">
        <v>1</v>
      </c>
      <c r="AL26" s="118">
        <v>400</v>
      </c>
      <c r="AM26" s="30">
        <f t="shared" si="1"/>
        <v>400</v>
      </c>
      <c r="AN26" s="141" t="s">
        <v>37</v>
      </c>
      <c r="AO26" s="142"/>
      <c r="AP26" s="147" t="s">
        <v>38</v>
      </c>
      <c r="AQ26" s="151"/>
      <c r="AR26" s="151"/>
      <c r="AS26" s="151"/>
      <c r="AT26" s="151"/>
      <c r="AU26" s="151"/>
      <c r="AV26" s="151"/>
      <c r="AW26" s="151"/>
      <c r="AX26" s="151"/>
      <c r="AY26" s="151"/>
      <c r="AZ26" s="151"/>
      <c r="BA26" s="152"/>
      <c r="BB26" s="26"/>
      <c r="BC26" s="27" t="s">
        <v>39</v>
      </c>
      <c r="BD26" s="32">
        <v>1</v>
      </c>
      <c r="BE26" s="118">
        <v>650</v>
      </c>
      <c r="BF26" s="30">
        <f t="shared" si="2"/>
        <v>650</v>
      </c>
    </row>
    <row r="27" spans="2:59" s="20" customFormat="1" ht="15" customHeight="1">
      <c r="B27" s="379" t="s">
        <v>40</v>
      </c>
      <c r="C27" s="380"/>
      <c r="D27" s="97" t="s">
        <v>41</v>
      </c>
      <c r="E27" s="98"/>
      <c r="F27" s="98"/>
      <c r="G27" s="98"/>
      <c r="H27" s="98"/>
      <c r="I27" s="98"/>
      <c r="J27" s="98"/>
      <c r="K27" s="98"/>
      <c r="L27" s="98"/>
      <c r="M27" s="98"/>
      <c r="N27" s="98"/>
      <c r="O27" s="99"/>
      <c r="P27" s="26"/>
      <c r="Q27" s="27" t="s">
        <v>42</v>
      </c>
      <c r="R27" s="32">
        <v>6</v>
      </c>
      <c r="S27" s="118">
        <v>70</v>
      </c>
      <c r="T27" s="30">
        <f t="shared" si="0"/>
        <v>420</v>
      </c>
      <c r="U27" s="141" t="s">
        <v>40</v>
      </c>
      <c r="V27" s="142"/>
      <c r="W27" s="147" t="s">
        <v>41</v>
      </c>
      <c r="X27" s="151"/>
      <c r="Y27" s="151"/>
      <c r="Z27" s="151"/>
      <c r="AA27" s="151"/>
      <c r="AB27" s="151"/>
      <c r="AC27" s="151"/>
      <c r="AD27" s="151"/>
      <c r="AE27" s="151"/>
      <c r="AF27" s="151"/>
      <c r="AG27" s="151"/>
      <c r="AH27" s="152"/>
      <c r="AI27" s="26"/>
      <c r="AJ27" s="27" t="s">
        <v>42</v>
      </c>
      <c r="AK27" s="32">
        <v>4</v>
      </c>
      <c r="AL27" s="118">
        <v>200</v>
      </c>
      <c r="AM27" s="30">
        <f t="shared" si="1"/>
        <v>800</v>
      </c>
      <c r="AN27" s="141" t="s">
        <v>40</v>
      </c>
      <c r="AO27" s="142"/>
      <c r="AP27" s="147" t="s">
        <v>41</v>
      </c>
      <c r="AQ27" s="151"/>
      <c r="AR27" s="151"/>
      <c r="AS27" s="151"/>
      <c r="AT27" s="151"/>
      <c r="AU27" s="151"/>
      <c r="AV27" s="151"/>
      <c r="AW27" s="151"/>
      <c r="AX27" s="151"/>
      <c r="AY27" s="151"/>
      <c r="AZ27" s="151"/>
      <c r="BA27" s="152"/>
      <c r="BB27" s="26"/>
      <c r="BC27" s="27" t="s">
        <v>42</v>
      </c>
      <c r="BD27" s="32">
        <v>4</v>
      </c>
      <c r="BE27" s="118">
        <v>95</v>
      </c>
      <c r="BF27" s="30">
        <f t="shared" si="2"/>
        <v>380</v>
      </c>
    </row>
    <row r="28" spans="2:59" s="20" customFormat="1" ht="15" customHeight="1">
      <c r="B28" s="379" t="s">
        <v>43</v>
      </c>
      <c r="C28" s="380"/>
      <c r="D28" s="97" t="s">
        <v>44</v>
      </c>
      <c r="E28" s="98"/>
      <c r="F28" s="98"/>
      <c r="G28" s="98"/>
      <c r="H28" s="98"/>
      <c r="I28" s="98"/>
      <c r="J28" s="98"/>
      <c r="K28" s="98"/>
      <c r="L28" s="98"/>
      <c r="M28" s="98"/>
      <c r="N28" s="98"/>
      <c r="O28" s="99"/>
      <c r="P28" s="26"/>
      <c r="Q28" s="27" t="s">
        <v>19</v>
      </c>
      <c r="R28" s="32">
        <v>1</v>
      </c>
      <c r="S28" s="118">
        <v>4000</v>
      </c>
      <c r="T28" s="30">
        <f t="shared" si="0"/>
        <v>4000</v>
      </c>
      <c r="U28" s="141" t="s">
        <v>43</v>
      </c>
      <c r="V28" s="142"/>
      <c r="W28" s="147" t="s">
        <v>44</v>
      </c>
      <c r="X28" s="151"/>
      <c r="Y28" s="151"/>
      <c r="Z28" s="151"/>
      <c r="AA28" s="151"/>
      <c r="AB28" s="151"/>
      <c r="AC28" s="151"/>
      <c r="AD28" s="151"/>
      <c r="AE28" s="151"/>
      <c r="AF28" s="151"/>
      <c r="AG28" s="151"/>
      <c r="AH28" s="152"/>
      <c r="AI28" s="26"/>
      <c r="AJ28" s="27" t="s">
        <v>19</v>
      </c>
      <c r="AK28" s="32">
        <v>1</v>
      </c>
      <c r="AL28" s="118">
        <v>10000</v>
      </c>
      <c r="AM28" s="30">
        <f t="shared" si="1"/>
        <v>10000</v>
      </c>
      <c r="AN28" s="141" t="s">
        <v>43</v>
      </c>
      <c r="AO28" s="142"/>
      <c r="AP28" s="147" t="s">
        <v>44</v>
      </c>
      <c r="AQ28" s="151"/>
      <c r="AR28" s="151"/>
      <c r="AS28" s="151"/>
      <c r="AT28" s="151"/>
      <c r="AU28" s="151"/>
      <c r="AV28" s="151"/>
      <c r="AW28" s="151"/>
      <c r="AX28" s="151"/>
      <c r="AY28" s="151"/>
      <c r="AZ28" s="151"/>
      <c r="BA28" s="152"/>
      <c r="BB28" s="26"/>
      <c r="BC28" s="27" t="s">
        <v>19</v>
      </c>
      <c r="BD28" s="32">
        <v>1</v>
      </c>
      <c r="BE28" s="118">
        <v>2500</v>
      </c>
      <c r="BF28" s="30">
        <f t="shared" si="2"/>
        <v>2500</v>
      </c>
    </row>
    <row r="29" spans="2:59" s="20" customFormat="1" ht="15" customHeight="1">
      <c r="B29" s="379" t="s">
        <v>45</v>
      </c>
      <c r="C29" s="380"/>
      <c r="D29" s="389" t="s">
        <v>46</v>
      </c>
      <c r="E29" s="390"/>
      <c r="F29" s="390"/>
      <c r="G29" s="390"/>
      <c r="H29" s="390"/>
      <c r="I29" s="390"/>
      <c r="J29" s="390"/>
      <c r="K29" s="390"/>
      <c r="L29" s="390"/>
      <c r="M29" s="390"/>
      <c r="N29" s="390"/>
      <c r="O29" s="391"/>
      <c r="P29" s="33"/>
      <c r="Q29" s="27" t="s">
        <v>27</v>
      </c>
      <c r="R29" s="34">
        <v>2</v>
      </c>
      <c r="S29" s="118">
        <v>4500</v>
      </c>
      <c r="T29" s="30">
        <f t="shared" si="0"/>
        <v>9000</v>
      </c>
      <c r="U29" s="141" t="s">
        <v>45</v>
      </c>
      <c r="V29" s="142"/>
      <c r="W29" s="153" t="s">
        <v>46</v>
      </c>
      <c r="X29" s="154"/>
      <c r="Y29" s="154"/>
      <c r="Z29" s="154"/>
      <c r="AA29" s="154"/>
      <c r="AB29" s="154"/>
      <c r="AC29" s="154"/>
      <c r="AD29" s="154"/>
      <c r="AE29" s="154"/>
      <c r="AF29" s="154"/>
      <c r="AG29" s="154"/>
      <c r="AH29" s="155"/>
      <c r="AI29" s="33"/>
      <c r="AJ29" s="27" t="s">
        <v>27</v>
      </c>
      <c r="AK29" s="34">
        <v>2</v>
      </c>
      <c r="AL29" s="118">
        <v>1000</v>
      </c>
      <c r="AM29" s="30">
        <f t="shared" si="1"/>
        <v>2000</v>
      </c>
      <c r="AN29" s="141" t="s">
        <v>45</v>
      </c>
      <c r="AO29" s="142"/>
      <c r="AP29" s="153" t="s">
        <v>46</v>
      </c>
      <c r="AQ29" s="154"/>
      <c r="AR29" s="154"/>
      <c r="AS29" s="154"/>
      <c r="AT29" s="154"/>
      <c r="AU29" s="154"/>
      <c r="AV29" s="154"/>
      <c r="AW29" s="154"/>
      <c r="AX29" s="154"/>
      <c r="AY29" s="154"/>
      <c r="AZ29" s="154"/>
      <c r="BA29" s="155"/>
      <c r="BB29" s="33"/>
      <c r="BC29" s="27" t="s">
        <v>27</v>
      </c>
      <c r="BD29" s="34">
        <v>2</v>
      </c>
      <c r="BE29" s="118">
        <v>4500</v>
      </c>
      <c r="BF29" s="30">
        <f t="shared" si="2"/>
        <v>9000</v>
      </c>
    </row>
    <row r="30" spans="2:59" s="20" customFormat="1" ht="15" customHeight="1">
      <c r="B30" s="379" t="s">
        <v>47</v>
      </c>
      <c r="C30" s="380"/>
      <c r="D30" s="104" t="s">
        <v>48</v>
      </c>
      <c r="E30" s="105"/>
      <c r="F30" s="105"/>
      <c r="G30" s="105"/>
      <c r="H30" s="35" t="s">
        <v>49</v>
      </c>
      <c r="I30" s="35"/>
      <c r="J30" s="35"/>
      <c r="K30" s="35"/>
      <c r="L30" s="35"/>
      <c r="M30" s="35"/>
      <c r="N30" s="35"/>
      <c r="O30" s="36"/>
      <c r="P30" s="33"/>
      <c r="Q30" s="27" t="s">
        <v>27</v>
      </c>
      <c r="R30" s="34">
        <v>2</v>
      </c>
      <c r="S30" s="118">
        <v>4500</v>
      </c>
      <c r="T30" s="30">
        <f t="shared" si="0"/>
        <v>9000</v>
      </c>
      <c r="U30" s="141" t="s">
        <v>47</v>
      </c>
      <c r="V30" s="142"/>
      <c r="W30" s="153" t="s">
        <v>48</v>
      </c>
      <c r="X30" s="154"/>
      <c r="Y30" s="154"/>
      <c r="Z30" s="154"/>
      <c r="AA30" s="35" t="s">
        <v>49</v>
      </c>
      <c r="AB30" s="35"/>
      <c r="AC30" s="35"/>
      <c r="AD30" s="35"/>
      <c r="AE30" s="35"/>
      <c r="AF30" s="35"/>
      <c r="AG30" s="35"/>
      <c r="AH30" s="36"/>
      <c r="AI30" s="33"/>
      <c r="AJ30" s="27" t="s">
        <v>27</v>
      </c>
      <c r="AK30" s="34">
        <v>2</v>
      </c>
      <c r="AL30" s="118">
        <v>1000</v>
      </c>
      <c r="AM30" s="30">
        <f t="shared" si="1"/>
        <v>2000</v>
      </c>
      <c r="AN30" s="141" t="s">
        <v>47</v>
      </c>
      <c r="AO30" s="142"/>
      <c r="AP30" s="153" t="s">
        <v>48</v>
      </c>
      <c r="AQ30" s="154"/>
      <c r="AR30" s="154"/>
      <c r="AS30" s="154"/>
      <c r="AT30" s="35" t="s">
        <v>49</v>
      </c>
      <c r="AU30" s="35"/>
      <c r="AV30" s="35"/>
      <c r="AW30" s="35"/>
      <c r="AX30" s="35"/>
      <c r="AY30" s="35"/>
      <c r="AZ30" s="35"/>
      <c r="BA30" s="36"/>
      <c r="BB30" s="33"/>
      <c r="BC30" s="27" t="s">
        <v>27</v>
      </c>
      <c r="BD30" s="34">
        <v>2</v>
      </c>
      <c r="BE30" s="118">
        <v>3500</v>
      </c>
      <c r="BF30" s="30">
        <f t="shared" si="2"/>
        <v>7000</v>
      </c>
    </row>
    <row r="31" spans="2:59" s="20" customFormat="1" ht="15" customHeight="1">
      <c r="B31" s="381" t="s">
        <v>126</v>
      </c>
      <c r="C31" s="382"/>
      <c r="D31" s="311" t="s">
        <v>106</v>
      </c>
      <c r="E31" s="312"/>
      <c r="F31" s="312"/>
      <c r="G31" s="312"/>
      <c r="H31" s="312"/>
      <c r="I31" s="312"/>
      <c r="J31" s="312"/>
      <c r="K31" s="312"/>
      <c r="L31" s="312"/>
      <c r="M31" s="312"/>
      <c r="N31" s="312"/>
      <c r="O31" s="313"/>
      <c r="P31" s="33"/>
      <c r="Q31" s="27" t="s">
        <v>36</v>
      </c>
      <c r="R31" s="34">
        <v>65</v>
      </c>
      <c r="S31" s="118">
        <v>85</v>
      </c>
      <c r="T31" s="30">
        <f t="shared" si="0"/>
        <v>5525</v>
      </c>
      <c r="U31" s="143" t="s">
        <v>126</v>
      </c>
      <c r="V31" s="144"/>
      <c r="W31" s="147" t="s">
        <v>106</v>
      </c>
      <c r="X31" s="148"/>
      <c r="Y31" s="148"/>
      <c r="Z31" s="148"/>
      <c r="AA31" s="148"/>
      <c r="AB31" s="148"/>
      <c r="AC31" s="148"/>
      <c r="AD31" s="148"/>
      <c r="AE31" s="148"/>
      <c r="AF31" s="148"/>
      <c r="AG31" s="148"/>
      <c r="AH31" s="149"/>
      <c r="AI31" s="33"/>
      <c r="AJ31" s="27" t="s">
        <v>36</v>
      </c>
      <c r="AK31" s="34">
        <v>0</v>
      </c>
      <c r="AL31" s="118">
        <v>70</v>
      </c>
      <c r="AM31" s="30">
        <f t="shared" si="1"/>
        <v>0</v>
      </c>
      <c r="AN31" s="143" t="s">
        <v>126</v>
      </c>
      <c r="AO31" s="144"/>
      <c r="AP31" s="147" t="s">
        <v>106</v>
      </c>
      <c r="AQ31" s="148"/>
      <c r="AR31" s="148"/>
      <c r="AS31" s="148"/>
      <c r="AT31" s="148"/>
      <c r="AU31" s="148"/>
      <c r="AV31" s="148"/>
      <c r="AW31" s="148"/>
      <c r="AX31" s="148"/>
      <c r="AY31" s="148"/>
      <c r="AZ31" s="148"/>
      <c r="BA31" s="149"/>
      <c r="BB31" s="33"/>
      <c r="BC31" s="27" t="s">
        <v>36</v>
      </c>
      <c r="BD31" s="34">
        <v>0</v>
      </c>
      <c r="BE31" s="118">
        <v>60</v>
      </c>
      <c r="BF31" s="30">
        <f t="shared" si="2"/>
        <v>0</v>
      </c>
    </row>
    <row r="32" spans="2:59" s="20" customFormat="1" ht="15" customHeight="1">
      <c r="B32" s="379" t="s">
        <v>127</v>
      </c>
      <c r="C32" s="380"/>
      <c r="D32" s="311" t="s">
        <v>50</v>
      </c>
      <c r="E32" s="312"/>
      <c r="F32" s="312"/>
      <c r="G32" s="312"/>
      <c r="H32" s="312"/>
      <c r="I32" s="312"/>
      <c r="J32" s="312"/>
      <c r="K32" s="312"/>
      <c r="L32" s="312"/>
      <c r="M32" s="312"/>
      <c r="N32" s="312"/>
      <c r="O32" s="313"/>
      <c r="P32" s="33"/>
      <c r="Q32" s="27" t="s">
        <v>19</v>
      </c>
      <c r="R32" s="34">
        <v>1</v>
      </c>
      <c r="S32" s="118">
        <v>7000</v>
      </c>
      <c r="T32" s="30">
        <f t="shared" si="0"/>
        <v>7000</v>
      </c>
      <c r="U32" s="141" t="s">
        <v>127</v>
      </c>
      <c r="V32" s="142"/>
      <c r="W32" s="147" t="s">
        <v>50</v>
      </c>
      <c r="X32" s="148"/>
      <c r="Y32" s="148"/>
      <c r="Z32" s="148"/>
      <c r="AA32" s="148"/>
      <c r="AB32" s="148"/>
      <c r="AC32" s="148"/>
      <c r="AD32" s="148"/>
      <c r="AE32" s="148"/>
      <c r="AF32" s="148"/>
      <c r="AG32" s="148"/>
      <c r="AH32" s="149"/>
      <c r="AI32" s="33"/>
      <c r="AJ32" s="27" t="s">
        <v>19</v>
      </c>
      <c r="AK32" s="34">
        <v>1</v>
      </c>
      <c r="AL32" s="118">
        <v>1500</v>
      </c>
      <c r="AM32" s="30">
        <f t="shared" si="1"/>
        <v>1500</v>
      </c>
      <c r="AN32" s="141" t="s">
        <v>127</v>
      </c>
      <c r="AO32" s="142"/>
      <c r="AP32" s="147" t="s">
        <v>50</v>
      </c>
      <c r="AQ32" s="148"/>
      <c r="AR32" s="148"/>
      <c r="AS32" s="148"/>
      <c r="AT32" s="148"/>
      <c r="AU32" s="148"/>
      <c r="AV32" s="148"/>
      <c r="AW32" s="148"/>
      <c r="AX32" s="148"/>
      <c r="AY32" s="148"/>
      <c r="AZ32" s="148"/>
      <c r="BA32" s="149"/>
      <c r="BB32" s="33"/>
      <c r="BC32" s="27" t="s">
        <v>12</v>
      </c>
      <c r="BD32" s="34">
        <v>1</v>
      </c>
      <c r="BE32" s="118">
        <v>3800</v>
      </c>
      <c r="BF32" s="30">
        <f t="shared" si="2"/>
        <v>3800</v>
      </c>
    </row>
    <row r="33" spans="2:59" s="20" customFormat="1" ht="15" customHeight="1">
      <c r="B33" s="100"/>
      <c r="C33" s="101"/>
      <c r="D33" s="97"/>
      <c r="E33" s="102"/>
      <c r="F33" s="102"/>
      <c r="G33" s="102"/>
      <c r="H33" s="102"/>
      <c r="I33" s="102"/>
      <c r="J33" s="102"/>
      <c r="K33" s="102"/>
      <c r="L33" s="102"/>
      <c r="M33" s="102"/>
      <c r="N33" s="102"/>
      <c r="O33" s="37" t="s">
        <v>51</v>
      </c>
      <c r="P33" s="33"/>
      <c r="Q33" s="27"/>
      <c r="R33" s="34"/>
      <c r="S33" s="118"/>
      <c r="T33" s="25">
        <f>SUM(T17:T32)</f>
        <v>77207.5</v>
      </c>
      <c r="U33" s="141"/>
      <c r="V33" s="142"/>
      <c r="W33" s="147"/>
      <c r="X33" s="148"/>
      <c r="Y33" s="148"/>
      <c r="Z33" s="148"/>
      <c r="AA33" s="148"/>
      <c r="AB33" s="148"/>
      <c r="AC33" s="148"/>
      <c r="AD33" s="148"/>
      <c r="AE33" s="148"/>
      <c r="AF33" s="148"/>
      <c r="AG33" s="148"/>
      <c r="AH33" s="37" t="s">
        <v>51</v>
      </c>
      <c r="AI33" s="33"/>
      <c r="AJ33" s="27"/>
      <c r="AK33" s="34"/>
      <c r="AL33" s="118"/>
      <c r="AM33" s="25">
        <f>SUM(AM17:AM32)</f>
        <v>99700</v>
      </c>
      <c r="AN33" s="141"/>
      <c r="AO33" s="142"/>
      <c r="AP33" s="147"/>
      <c r="AQ33" s="148"/>
      <c r="AR33" s="148"/>
      <c r="AS33" s="148"/>
      <c r="AT33" s="148"/>
      <c r="AU33" s="148"/>
      <c r="AV33" s="148"/>
      <c r="AW33" s="148"/>
      <c r="AX33" s="148"/>
      <c r="AY33" s="148"/>
      <c r="AZ33" s="148"/>
      <c r="BA33" s="37" t="s">
        <v>51</v>
      </c>
      <c r="BB33" s="33"/>
      <c r="BC33" s="27"/>
      <c r="BD33" s="34"/>
      <c r="BE33" s="118"/>
      <c r="BF33" s="25">
        <f>SUM(BF17:BF32)</f>
        <v>86580</v>
      </c>
    </row>
    <row r="34" spans="2:59" s="20" customFormat="1" ht="15" customHeight="1">
      <c r="B34" s="381">
        <v>4</v>
      </c>
      <c r="C34" s="382"/>
      <c r="D34" s="38" t="s">
        <v>52</v>
      </c>
      <c r="E34" s="102"/>
      <c r="F34" s="102"/>
      <c r="G34" s="102"/>
      <c r="H34" s="102"/>
      <c r="I34" s="102"/>
      <c r="J34" s="102"/>
      <c r="K34" s="102"/>
      <c r="L34" s="102"/>
      <c r="M34" s="102"/>
      <c r="N34" s="102"/>
      <c r="O34" s="103"/>
      <c r="P34" s="33"/>
      <c r="Q34" s="27"/>
      <c r="R34" s="34"/>
      <c r="S34" s="118"/>
      <c r="T34" s="30"/>
      <c r="U34" s="143">
        <v>4</v>
      </c>
      <c r="V34" s="144"/>
      <c r="W34" s="38" t="s">
        <v>52</v>
      </c>
      <c r="X34" s="148"/>
      <c r="Y34" s="148"/>
      <c r="Z34" s="148"/>
      <c r="AA34" s="148"/>
      <c r="AB34" s="148"/>
      <c r="AC34" s="148"/>
      <c r="AD34" s="148"/>
      <c r="AE34" s="148"/>
      <c r="AF34" s="148"/>
      <c r="AG34" s="148"/>
      <c r="AH34" s="149"/>
      <c r="AI34" s="33"/>
      <c r="AJ34" s="27"/>
      <c r="AK34" s="34"/>
      <c r="AL34" s="118"/>
      <c r="AM34" s="30"/>
      <c r="AN34" s="381">
        <v>4</v>
      </c>
      <c r="AO34" s="382"/>
      <c r="AP34" s="38" t="s">
        <v>52</v>
      </c>
      <c r="AQ34" s="148"/>
      <c r="AR34" s="148"/>
      <c r="AS34" s="148"/>
      <c r="AT34" s="148"/>
      <c r="AU34" s="148"/>
      <c r="AV34" s="148"/>
      <c r="AW34" s="148"/>
      <c r="AX34" s="148"/>
      <c r="AY34" s="148"/>
      <c r="AZ34" s="148"/>
      <c r="BA34" s="149"/>
      <c r="BB34" s="33"/>
      <c r="BC34" s="27"/>
      <c r="BD34" s="34"/>
      <c r="BE34" s="118"/>
      <c r="BF34" s="30"/>
    </row>
    <row r="35" spans="2:59" s="20" customFormat="1" ht="15" customHeight="1">
      <c r="B35" s="379" t="s">
        <v>22</v>
      </c>
      <c r="C35" s="380"/>
      <c r="D35" s="383" t="s">
        <v>53</v>
      </c>
      <c r="E35" s="384"/>
      <c r="F35" s="384"/>
      <c r="G35" s="384"/>
      <c r="H35" s="384"/>
      <c r="I35" s="384"/>
      <c r="J35" s="384"/>
      <c r="K35" s="384"/>
      <c r="L35" s="98"/>
      <c r="M35" s="98"/>
      <c r="N35" s="98"/>
      <c r="O35" s="99"/>
      <c r="P35" s="33"/>
      <c r="Q35" s="27" t="s">
        <v>54</v>
      </c>
      <c r="R35" s="34">
        <v>2</v>
      </c>
      <c r="S35" s="118">
        <v>4000</v>
      </c>
      <c r="T35" s="30">
        <f t="shared" si="0"/>
        <v>8000</v>
      </c>
      <c r="U35" s="141" t="s">
        <v>22</v>
      </c>
      <c r="V35" s="142"/>
      <c r="W35" s="145" t="s">
        <v>53</v>
      </c>
      <c r="X35" s="146"/>
      <c r="Y35" s="146"/>
      <c r="Z35" s="146"/>
      <c r="AA35" s="146"/>
      <c r="AB35" s="146"/>
      <c r="AC35" s="146"/>
      <c r="AD35" s="146"/>
      <c r="AE35" s="151"/>
      <c r="AF35" s="151"/>
      <c r="AG35" s="151"/>
      <c r="AH35" s="152"/>
      <c r="AI35" s="33"/>
      <c r="AJ35" s="27" t="s">
        <v>54</v>
      </c>
      <c r="AK35" s="34">
        <v>2</v>
      </c>
      <c r="AL35" s="118">
        <v>5000</v>
      </c>
      <c r="AM35" s="30">
        <f t="shared" ref="AM35:AM42" si="3">AL35*AK35</f>
        <v>10000</v>
      </c>
      <c r="AN35" s="141" t="s">
        <v>22</v>
      </c>
      <c r="AO35" s="142"/>
      <c r="AP35" s="145" t="s">
        <v>53</v>
      </c>
      <c r="AQ35" s="146"/>
      <c r="AR35" s="146"/>
      <c r="AS35" s="146"/>
      <c r="AT35" s="146"/>
      <c r="AU35" s="146"/>
      <c r="AV35" s="146"/>
      <c r="AW35" s="146"/>
      <c r="AX35" s="151"/>
      <c r="AY35" s="151"/>
      <c r="AZ35" s="151"/>
      <c r="BA35" s="152"/>
      <c r="BB35" s="33"/>
      <c r="BC35" s="27" t="s">
        <v>54</v>
      </c>
      <c r="BD35" s="34">
        <v>2</v>
      </c>
      <c r="BE35" s="118">
        <v>15000</v>
      </c>
      <c r="BF35" s="30">
        <f t="shared" ref="BF35:BF42" si="4">BE35*BD35</f>
        <v>30000</v>
      </c>
    </row>
    <row r="36" spans="2:59" s="20" customFormat="1" ht="15" customHeight="1">
      <c r="B36" s="379" t="s">
        <v>25</v>
      </c>
      <c r="C36" s="380"/>
      <c r="D36" s="383" t="s">
        <v>55</v>
      </c>
      <c r="E36" s="384"/>
      <c r="F36" s="384"/>
      <c r="G36" s="384"/>
      <c r="H36" s="384"/>
      <c r="I36" s="384"/>
      <c r="J36" s="384"/>
      <c r="K36" s="384"/>
      <c r="L36" s="384"/>
      <c r="M36" s="384"/>
      <c r="N36" s="384"/>
      <c r="O36" s="392"/>
      <c r="P36" s="33"/>
      <c r="Q36" s="27" t="s">
        <v>54</v>
      </c>
      <c r="R36" s="34">
        <v>2</v>
      </c>
      <c r="S36" s="118">
        <v>3500</v>
      </c>
      <c r="T36" s="30">
        <f t="shared" si="0"/>
        <v>7000</v>
      </c>
      <c r="U36" s="141" t="s">
        <v>25</v>
      </c>
      <c r="V36" s="142"/>
      <c r="W36" s="145" t="s">
        <v>55</v>
      </c>
      <c r="X36" s="146"/>
      <c r="Y36" s="146"/>
      <c r="Z36" s="146"/>
      <c r="AA36" s="146"/>
      <c r="AB36" s="146"/>
      <c r="AC36" s="146"/>
      <c r="AD36" s="146"/>
      <c r="AE36" s="146"/>
      <c r="AF36" s="146"/>
      <c r="AG36" s="146"/>
      <c r="AH36" s="156"/>
      <c r="AI36" s="33"/>
      <c r="AJ36" s="27" t="s">
        <v>54</v>
      </c>
      <c r="AK36" s="34">
        <v>2</v>
      </c>
      <c r="AL36" s="118">
        <v>3000</v>
      </c>
      <c r="AM36" s="30">
        <f t="shared" si="3"/>
        <v>6000</v>
      </c>
      <c r="AN36" s="141" t="s">
        <v>25</v>
      </c>
      <c r="AO36" s="142"/>
      <c r="AP36" s="145" t="s">
        <v>55</v>
      </c>
      <c r="AQ36" s="146"/>
      <c r="AR36" s="146"/>
      <c r="AS36" s="146"/>
      <c r="AT36" s="146"/>
      <c r="AU36" s="146"/>
      <c r="AV36" s="146"/>
      <c r="AW36" s="146"/>
      <c r="AX36" s="146"/>
      <c r="AY36" s="146"/>
      <c r="AZ36" s="146"/>
      <c r="BA36" s="156"/>
      <c r="BB36" s="33"/>
      <c r="BC36" s="27" t="s">
        <v>54</v>
      </c>
      <c r="BD36" s="34">
        <v>2</v>
      </c>
      <c r="BE36" s="118">
        <v>3500</v>
      </c>
      <c r="BF36" s="30">
        <f t="shared" si="4"/>
        <v>7000</v>
      </c>
    </row>
    <row r="37" spans="2:59" s="20" customFormat="1" ht="15" customHeight="1">
      <c r="B37" s="379" t="s">
        <v>30</v>
      </c>
      <c r="C37" s="380"/>
      <c r="D37" s="383" t="s">
        <v>56</v>
      </c>
      <c r="E37" s="384"/>
      <c r="F37" s="384"/>
      <c r="G37" s="384"/>
      <c r="H37" s="384"/>
      <c r="I37" s="384"/>
      <c r="J37" s="384"/>
      <c r="K37" s="384"/>
      <c r="L37" s="384"/>
      <c r="M37" s="384"/>
      <c r="N37" s="384"/>
      <c r="O37" s="392"/>
      <c r="P37" s="33"/>
      <c r="Q37" s="27" t="s">
        <v>54</v>
      </c>
      <c r="R37" s="34">
        <v>1</v>
      </c>
      <c r="S37" s="118">
        <v>3500</v>
      </c>
      <c r="T37" s="30">
        <f t="shared" si="0"/>
        <v>3500</v>
      </c>
      <c r="U37" s="141" t="s">
        <v>30</v>
      </c>
      <c r="V37" s="142"/>
      <c r="W37" s="145" t="s">
        <v>56</v>
      </c>
      <c r="X37" s="146"/>
      <c r="Y37" s="146"/>
      <c r="Z37" s="146"/>
      <c r="AA37" s="146"/>
      <c r="AB37" s="146"/>
      <c r="AC37" s="146"/>
      <c r="AD37" s="146"/>
      <c r="AE37" s="146"/>
      <c r="AF37" s="146"/>
      <c r="AG37" s="146"/>
      <c r="AH37" s="156"/>
      <c r="AI37" s="33"/>
      <c r="AJ37" s="27" t="s">
        <v>54</v>
      </c>
      <c r="AK37" s="34">
        <v>1</v>
      </c>
      <c r="AL37" s="118">
        <v>5000</v>
      </c>
      <c r="AM37" s="30">
        <f t="shared" si="3"/>
        <v>5000</v>
      </c>
      <c r="AN37" s="141" t="s">
        <v>30</v>
      </c>
      <c r="AO37" s="142"/>
      <c r="AP37" s="145" t="s">
        <v>56</v>
      </c>
      <c r="AQ37" s="146"/>
      <c r="AR37" s="146"/>
      <c r="AS37" s="146"/>
      <c r="AT37" s="146"/>
      <c r="AU37" s="146"/>
      <c r="AV37" s="146"/>
      <c r="AW37" s="146"/>
      <c r="AX37" s="146"/>
      <c r="AY37" s="146"/>
      <c r="AZ37" s="146"/>
      <c r="BA37" s="156"/>
      <c r="BB37" s="33"/>
      <c r="BC37" s="27" t="s">
        <v>54</v>
      </c>
      <c r="BD37" s="34">
        <v>1</v>
      </c>
      <c r="BE37" s="118">
        <v>2500</v>
      </c>
      <c r="BF37" s="30">
        <f t="shared" si="4"/>
        <v>2500</v>
      </c>
    </row>
    <row r="38" spans="2:59" s="20" customFormat="1" ht="15" customHeight="1">
      <c r="B38" s="379" t="s">
        <v>32</v>
      </c>
      <c r="C38" s="380"/>
      <c r="D38" s="311" t="s">
        <v>57</v>
      </c>
      <c r="E38" s="312"/>
      <c r="F38" s="312"/>
      <c r="G38" s="312"/>
      <c r="H38" s="312"/>
      <c r="I38" s="312"/>
      <c r="J38" s="312"/>
      <c r="K38" s="312"/>
      <c r="L38" s="312"/>
      <c r="M38" s="312"/>
      <c r="N38" s="312"/>
      <c r="O38" s="313"/>
      <c r="P38" s="33"/>
      <c r="Q38" s="27" t="s">
        <v>19</v>
      </c>
      <c r="R38" s="34">
        <v>1</v>
      </c>
      <c r="S38" s="118">
        <v>3000</v>
      </c>
      <c r="T38" s="30">
        <f t="shared" si="0"/>
        <v>3000</v>
      </c>
      <c r="U38" s="141" t="s">
        <v>32</v>
      </c>
      <c r="V38" s="142"/>
      <c r="W38" s="147" t="s">
        <v>57</v>
      </c>
      <c r="X38" s="148"/>
      <c r="Y38" s="148"/>
      <c r="Z38" s="148"/>
      <c r="AA38" s="148"/>
      <c r="AB38" s="148"/>
      <c r="AC38" s="148"/>
      <c r="AD38" s="148"/>
      <c r="AE38" s="148"/>
      <c r="AF38" s="148"/>
      <c r="AG38" s="148"/>
      <c r="AH38" s="149"/>
      <c r="AI38" s="33"/>
      <c r="AJ38" s="27" t="s">
        <v>19</v>
      </c>
      <c r="AK38" s="34">
        <v>1</v>
      </c>
      <c r="AL38" s="118">
        <v>5000</v>
      </c>
      <c r="AM38" s="30">
        <f t="shared" si="3"/>
        <v>5000</v>
      </c>
      <c r="AN38" s="141" t="s">
        <v>32</v>
      </c>
      <c r="AO38" s="142"/>
      <c r="AP38" s="147" t="s">
        <v>57</v>
      </c>
      <c r="AQ38" s="148"/>
      <c r="AR38" s="148"/>
      <c r="AS38" s="148"/>
      <c r="AT38" s="148"/>
      <c r="AU38" s="148"/>
      <c r="AV38" s="148"/>
      <c r="AW38" s="148"/>
      <c r="AX38" s="148"/>
      <c r="AY38" s="148"/>
      <c r="AZ38" s="148"/>
      <c r="BA38" s="149"/>
      <c r="BB38" s="33"/>
      <c r="BC38" s="27" t="s">
        <v>19</v>
      </c>
      <c r="BD38" s="34">
        <v>1</v>
      </c>
      <c r="BE38" s="118">
        <v>4500</v>
      </c>
      <c r="BF38" s="30">
        <f t="shared" si="4"/>
        <v>4500</v>
      </c>
    </row>
    <row r="39" spans="2:59" s="20" customFormat="1" ht="15" customHeight="1">
      <c r="B39" s="379" t="s">
        <v>34</v>
      </c>
      <c r="C39" s="380"/>
      <c r="D39" s="311" t="s">
        <v>58</v>
      </c>
      <c r="E39" s="312"/>
      <c r="F39" s="312"/>
      <c r="G39" s="312"/>
      <c r="H39" s="312"/>
      <c r="I39" s="312"/>
      <c r="J39" s="312"/>
      <c r="K39" s="312"/>
      <c r="L39" s="312"/>
      <c r="M39" s="312"/>
      <c r="N39" s="312"/>
      <c r="O39" s="313"/>
      <c r="P39" s="33"/>
      <c r="Q39" s="27" t="s">
        <v>59</v>
      </c>
      <c r="R39" s="34">
        <v>1</v>
      </c>
      <c r="S39" s="118">
        <v>20000</v>
      </c>
      <c r="T39" s="30">
        <f t="shared" si="0"/>
        <v>20000</v>
      </c>
      <c r="U39" s="141" t="s">
        <v>34</v>
      </c>
      <c r="V39" s="142"/>
      <c r="W39" s="147" t="s">
        <v>58</v>
      </c>
      <c r="X39" s="148"/>
      <c r="Y39" s="148"/>
      <c r="Z39" s="148"/>
      <c r="AA39" s="148"/>
      <c r="AB39" s="148"/>
      <c r="AC39" s="148"/>
      <c r="AD39" s="148"/>
      <c r="AE39" s="148"/>
      <c r="AF39" s="148"/>
      <c r="AG39" s="148"/>
      <c r="AH39" s="149"/>
      <c r="AI39" s="33"/>
      <c r="AJ39" s="27" t="s">
        <v>59</v>
      </c>
      <c r="AK39" s="34">
        <v>1</v>
      </c>
      <c r="AL39" s="118">
        <v>30000</v>
      </c>
      <c r="AM39" s="30">
        <f t="shared" si="3"/>
        <v>30000</v>
      </c>
      <c r="AN39" s="141" t="s">
        <v>34</v>
      </c>
      <c r="AO39" s="142"/>
      <c r="AP39" s="147" t="s">
        <v>58</v>
      </c>
      <c r="AQ39" s="148"/>
      <c r="AR39" s="148"/>
      <c r="AS39" s="148"/>
      <c r="AT39" s="148"/>
      <c r="AU39" s="148"/>
      <c r="AV39" s="148"/>
      <c r="AW39" s="148"/>
      <c r="AX39" s="148"/>
      <c r="AY39" s="148"/>
      <c r="AZ39" s="148"/>
      <c r="BA39" s="149"/>
      <c r="BB39" s="33"/>
      <c r="BC39" s="27" t="s">
        <v>59</v>
      </c>
      <c r="BD39" s="34">
        <v>1</v>
      </c>
      <c r="BE39" s="118">
        <v>30000</v>
      </c>
      <c r="BF39" s="30">
        <f t="shared" si="4"/>
        <v>30000</v>
      </c>
    </row>
    <row r="40" spans="2:59" s="20" customFormat="1" ht="15" customHeight="1">
      <c r="B40" s="379" t="s">
        <v>37</v>
      </c>
      <c r="C40" s="380"/>
      <c r="D40" s="383" t="s">
        <v>60</v>
      </c>
      <c r="E40" s="384"/>
      <c r="F40" s="384"/>
      <c r="G40" s="384"/>
      <c r="H40" s="384"/>
      <c r="I40" s="384"/>
      <c r="J40" s="384"/>
      <c r="K40" s="384"/>
      <c r="L40" s="384"/>
      <c r="M40" s="384"/>
      <c r="N40" s="384"/>
      <c r="O40" s="392"/>
      <c r="P40" s="33"/>
      <c r="Q40" s="27" t="s">
        <v>59</v>
      </c>
      <c r="R40" s="34">
        <v>1</v>
      </c>
      <c r="S40" s="118">
        <v>5000</v>
      </c>
      <c r="T40" s="30">
        <f t="shared" si="0"/>
        <v>5000</v>
      </c>
      <c r="U40" s="141" t="s">
        <v>37</v>
      </c>
      <c r="V40" s="142"/>
      <c r="W40" s="145" t="s">
        <v>60</v>
      </c>
      <c r="X40" s="146"/>
      <c r="Y40" s="146"/>
      <c r="Z40" s="146"/>
      <c r="AA40" s="146"/>
      <c r="AB40" s="146"/>
      <c r="AC40" s="146"/>
      <c r="AD40" s="146"/>
      <c r="AE40" s="146"/>
      <c r="AF40" s="146"/>
      <c r="AG40" s="146"/>
      <c r="AH40" s="156"/>
      <c r="AI40" s="33"/>
      <c r="AJ40" s="27" t="s">
        <v>131</v>
      </c>
      <c r="AK40" s="34">
        <v>1</v>
      </c>
      <c r="AL40" s="118">
        <v>1500</v>
      </c>
      <c r="AM40" s="30">
        <f t="shared" si="3"/>
        <v>1500</v>
      </c>
      <c r="AN40" s="141" t="s">
        <v>37</v>
      </c>
      <c r="AO40" s="142"/>
      <c r="AP40" s="145" t="s">
        <v>60</v>
      </c>
      <c r="AQ40" s="146"/>
      <c r="AR40" s="146"/>
      <c r="AS40" s="146"/>
      <c r="AT40" s="146"/>
      <c r="AU40" s="146"/>
      <c r="AV40" s="146"/>
      <c r="AW40" s="146"/>
      <c r="AX40" s="146"/>
      <c r="AY40" s="146"/>
      <c r="AZ40" s="146"/>
      <c r="BA40" s="156"/>
      <c r="BB40" s="33"/>
      <c r="BC40" s="27" t="s">
        <v>59</v>
      </c>
      <c r="BD40" s="34">
        <v>1</v>
      </c>
      <c r="BE40" s="118">
        <v>5000</v>
      </c>
      <c r="BF40" s="30">
        <f t="shared" si="4"/>
        <v>5000</v>
      </c>
    </row>
    <row r="41" spans="2:59" s="20" customFormat="1" ht="15" customHeight="1">
      <c r="B41" s="379" t="s">
        <v>40</v>
      </c>
      <c r="C41" s="380"/>
      <c r="D41" s="383" t="s">
        <v>61</v>
      </c>
      <c r="E41" s="384"/>
      <c r="F41" s="384"/>
      <c r="G41" s="384"/>
      <c r="H41" s="384"/>
      <c r="I41" s="384"/>
      <c r="J41" s="384"/>
      <c r="K41" s="384"/>
      <c r="L41" s="384"/>
      <c r="M41" s="384"/>
      <c r="N41" s="384"/>
      <c r="O41" s="99"/>
      <c r="P41" s="33"/>
      <c r="Q41" s="27" t="s">
        <v>62</v>
      </c>
      <c r="R41" s="34">
        <v>1</v>
      </c>
      <c r="S41" s="118">
        <v>4000</v>
      </c>
      <c r="T41" s="30">
        <f t="shared" si="0"/>
        <v>4000</v>
      </c>
      <c r="U41" s="141" t="s">
        <v>40</v>
      </c>
      <c r="V41" s="142"/>
      <c r="W41" s="145" t="s">
        <v>61</v>
      </c>
      <c r="X41" s="146"/>
      <c r="Y41" s="146"/>
      <c r="Z41" s="146"/>
      <c r="AA41" s="146"/>
      <c r="AB41" s="146"/>
      <c r="AC41" s="146"/>
      <c r="AD41" s="146"/>
      <c r="AE41" s="146"/>
      <c r="AF41" s="146"/>
      <c r="AG41" s="146"/>
      <c r="AH41" s="152"/>
      <c r="AI41" s="33"/>
      <c r="AJ41" s="27" t="s">
        <v>62</v>
      </c>
      <c r="AK41" s="34">
        <v>0</v>
      </c>
      <c r="AL41" s="118">
        <v>5000</v>
      </c>
      <c r="AM41" s="30">
        <f t="shared" si="3"/>
        <v>0</v>
      </c>
      <c r="AN41" s="141" t="s">
        <v>40</v>
      </c>
      <c r="AO41" s="142"/>
      <c r="AP41" s="145" t="s">
        <v>61</v>
      </c>
      <c r="AQ41" s="146"/>
      <c r="AR41" s="146"/>
      <c r="AS41" s="146"/>
      <c r="AT41" s="146"/>
      <c r="AU41" s="146"/>
      <c r="AV41" s="146"/>
      <c r="AW41" s="146"/>
      <c r="AX41" s="146"/>
      <c r="AY41" s="146"/>
      <c r="AZ41" s="146"/>
      <c r="BA41" s="152"/>
      <c r="BB41" s="33"/>
      <c r="BC41" s="27" t="s">
        <v>62</v>
      </c>
      <c r="BD41" s="34">
        <v>1</v>
      </c>
      <c r="BE41" s="118">
        <v>10000</v>
      </c>
      <c r="BF41" s="30">
        <f t="shared" si="4"/>
        <v>10000</v>
      </c>
    </row>
    <row r="42" spans="2:59" s="20" customFormat="1" ht="26.25" customHeight="1">
      <c r="B42" s="379" t="s">
        <v>45</v>
      </c>
      <c r="C42" s="380"/>
      <c r="D42" s="406" t="s">
        <v>128</v>
      </c>
      <c r="E42" s="407"/>
      <c r="F42" s="407"/>
      <c r="G42" s="407"/>
      <c r="H42" s="407"/>
      <c r="I42" s="407"/>
      <c r="J42" s="407"/>
      <c r="K42" s="407"/>
      <c r="L42" s="407"/>
      <c r="M42" s="407"/>
      <c r="N42" s="407"/>
      <c r="O42" s="408"/>
      <c r="P42" s="33"/>
      <c r="Q42" s="27" t="s">
        <v>19</v>
      </c>
      <c r="R42" s="34">
        <v>1</v>
      </c>
      <c r="S42" s="118">
        <v>5000</v>
      </c>
      <c r="T42" s="30">
        <f t="shared" si="0"/>
        <v>5000</v>
      </c>
      <c r="U42" s="141" t="s">
        <v>45</v>
      </c>
      <c r="V42" s="142"/>
      <c r="W42" s="170" t="s">
        <v>128</v>
      </c>
      <c r="X42" s="171"/>
      <c r="Y42" s="171"/>
      <c r="Z42" s="171"/>
      <c r="AA42" s="171"/>
      <c r="AB42" s="171"/>
      <c r="AC42" s="171"/>
      <c r="AD42" s="171"/>
      <c r="AE42" s="171"/>
      <c r="AF42" s="171"/>
      <c r="AG42" s="171"/>
      <c r="AH42" s="172"/>
      <c r="AI42" s="33"/>
      <c r="AJ42" s="27" t="s">
        <v>19</v>
      </c>
      <c r="AK42" s="34">
        <v>1</v>
      </c>
      <c r="AL42" s="118">
        <v>5000</v>
      </c>
      <c r="AM42" s="30">
        <f t="shared" si="3"/>
        <v>5000</v>
      </c>
      <c r="AN42" s="141" t="s">
        <v>45</v>
      </c>
      <c r="AO42" s="142"/>
      <c r="AP42" s="170" t="s">
        <v>128</v>
      </c>
      <c r="AQ42" s="171"/>
      <c r="AR42" s="171"/>
      <c r="AS42" s="171"/>
      <c r="AT42" s="171"/>
      <c r="AU42" s="171"/>
      <c r="AV42" s="171"/>
      <c r="AW42" s="171"/>
      <c r="AX42" s="171"/>
      <c r="AY42" s="171"/>
      <c r="AZ42" s="171"/>
      <c r="BA42" s="172"/>
      <c r="BB42" s="33"/>
      <c r="BC42" s="27" t="s">
        <v>19</v>
      </c>
      <c r="BD42" s="34">
        <v>1</v>
      </c>
      <c r="BE42" s="118">
        <v>5000</v>
      </c>
      <c r="BF42" s="30">
        <f t="shared" si="4"/>
        <v>5000</v>
      </c>
    </row>
    <row r="43" spans="2:59" s="43" customFormat="1" ht="15" customHeight="1">
      <c r="B43" s="396" t="s">
        <v>7</v>
      </c>
      <c r="C43" s="397"/>
      <c r="D43" s="398" t="s">
        <v>51</v>
      </c>
      <c r="E43" s="399"/>
      <c r="F43" s="399"/>
      <c r="G43" s="399"/>
      <c r="H43" s="399"/>
      <c r="I43" s="399"/>
      <c r="J43" s="399"/>
      <c r="K43" s="399"/>
      <c r="L43" s="399"/>
      <c r="M43" s="399"/>
      <c r="N43" s="399"/>
      <c r="O43" s="400"/>
      <c r="P43" s="107"/>
      <c r="Q43" s="39"/>
      <c r="R43" s="40"/>
      <c r="S43" s="41"/>
      <c r="T43" s="42">
        <f>SUM(T35:T42)</f>
        <v>55500</v>
      </c>
      <c r="U43" s="160" t="s">
        <v>7</v>
      </c>
      <c r="V43" s="161"/>
      <c r="W43" s="162" t="s">
        <v>51</v>
      </c>
      <c r="X43" s="163"/>
      <c r="Y43" s="163"/>
      <c r="Z43" s="163"/>
      <c r="AA43" s="163"/>
      <c r="AB43" s="163"/>
      <c r="AC43" s="163"/>
      <c r="AD43" s="163"/>
      <c r="AE43" s="163"/>
      <c r="AF43" s="163"/>
      <c r="AG43" s="163"/>
      <c r="AH43" s="164"/>
      <c r="AI43" s="203"/>
      <c r="AJ43" s="39"/>
      <c r="AK43" s="40"/>
      <c r="AL43" s="41"/>
      <c r="AM43" s="42">
        <f>SUM(AM35:AM42)</f>
        <v>62500</v>
      </c>
      <c r="AN43" s="160" t="s">
        <v>7</v>
      </c>
      <c r="AO43" s="161"/>
      <c r="AP43" s="162" t="s">
        <v>51</v>
      </c>
      <c r="AQ43" s="163"/>
      <c r="AR43" s="163"/>
      <c r="AS43" s="163"/>
      <c r="AT43" s="163"/>
      <c r="AU43" s="163"/>
      <c r="AV43" s="163"/>
      <c r="AW43" s="163"/>
      <c r="AX43" s="163"/>
      <c r="AY43" s="163"/>
      <c r="AZ43" s="163"/>
      <c r="BA43" s="164"/>
      <c r="BB43" s="203"/>
      <c r="BC43" s="39"/>
      <c r="BD43" s="40"/>
      <c r="BE43" s="41"/>
      <c r="BF43" s="42">
        <f>SUM(BF35:BF42)</f>
        <v>94000</v>
      </c>
      <c r="BG43" s="20"/>
    </row>
    <row r="44" spans="2:59" s="43" customFormat="1" ht="15" customHeight="1">
      <c r="B44" s="401"/>
      <c r="C44" s="402"/>
      <c r="D44" s="403"/>
      <c r="E44" s="404"/>
      <c r="F44" s="404"/>
      <c r="G44" s="404"/>
      <c r="H44" s="404"/>
      <c r="I44" s="404"/>
      <c r="J44" s="404"/>
      <c r="K44" s="404"/>
      <c r="L44" s="404"/>
      <c r="M44" s="404"/>
      <c r="N44" s="404"/>
      <c r="O44" s="405"/>
      <c r="P44" s="107"/>
      <c r="Q44" s="39"/>
      <c r="R44" s="40"/>
      <c r="S44" s="41"/>
      <c r="T44" s="42"/>
      <c r="U44" s="165"/>
      <c r="V44" s="166"/>
      <c r="W44" s="167"/>
      <c r="X44" s="168"/>
      <c r="Y44" s="168"/>
      <c r="Z44" s="168"/>
      <c r="AA44" s="168"/>
      <c r="AB44" s="168"/>
      <c r="AC44" s="168"/>
      <c r="AD44" s="168"/>
      <c r="AE44" s="168"/>
      <c r="AF44" s="168"/>
      <c r="AG44" s="168"/>
      <c r="AH44" s="169"/>
      <c r="AI44" s="203"/>
      <c r="AJ44" s="39"/>
      <c r="AK44" s="40"/>
      <c r="AL44" s="41"/>
      <c r="AM44" s="42"/>
      <c r="AN44" s="165"/>
      <c r="AO44" s="166"/>
      <c r="AP44" s="167"/>
      <c r="AQ44" s="168"/>
      <c r="AR44" s="168"/>
      <c r="AS44" s="168"/>
      <c r="AT44" s="168"/>
      <c r="AU44" s="168"/>
      <c r="AV44" s="168"/>
      <c r="AW44" s="168"/>
      <c r="AX44" s="168"/>
      <c r="AY44" s="168"/>
      <c r="AZ44" s="168"/>
      <c r="BA44" s="169"/>
      <c r="BB44" s="203"/>
      <c r="BC44" s="39"/>
      <c r="BD44" s="40"/>
      <c r="BE44" s="41"/>
      <c r="BF44" s="42"/>
      <c r="BG44" s="20"/>
    </row>
    <row r="45" spans="2:59" s="49" customFormat="1" ht="19.5" customHeight="1">
      <c r="B45" s="303"/>
      <c r="C45" s="304"/>
      <c r="D45" s="305"/>
      <c r="E45" s="306"/>
      <c r="F45" s="306"/>
      <c r="G45" s="306"/>
      <c r="H45" s="306"/>
      <c r="I45" s="306"/>
      <c r="J45" s="306"/>
      <c r="K45" s="306"/>
      <c r="L45" s="306"/>
      <c r="M45" s="306"/>
      <c r="N45" s="306"/>
      <c r="O45" s="307"/>
      <c r="P45" s="50"/>
      <c r="Q45" s="46"/>
      <c r="R45" s="47"/>
      <c r="S45" s="51"/>
      <c r="T45" s="48">
        <f t="shared" ref="T45" si="5">S45*R45</f>
        <v>0</v>
      </c>
      <c r="U45" s="176"/>
      <c r="V45" s="177"/>
      <c r="W45" s="173"/>
      <c r="X45" s="174"/>
      <c r="Y45" s="174"/>
      <c r="Z45" s="174"/>
      <c r="AA45" s="174"/>
      <c r="AB45" s="174"/>
      <c r="AC45" s="174"/>
      <c r="AD45" s="174"/>
      <c r="AE45" s="174"/>
      <c r="AF45" s="174"/>
      <c r="AG45" s="174"/>
      <c r="AH45" s="175"/>
      <c r="AI45" s="50"/>
      <c r="AJ45" s="46"/>
      <c r="AK45" s="47"/>
      <c r="AL45" s="51"/>
      <c r="AM45" s="48">
        <f t="shared" ref="AM45" si="6">AL45*AK45</f>
        <v>0</v>
      </c>
      <c r="AN45" s="176"/>
      <c r="AO45" s="177"/>
      <c r="AP45" s="173"/>
      <c r="AQ45" s="174"/>
      <c r="AR45" s="174"/>
      <c r="AS45" s="174"/>
      <c r="AT45" s="174"/>
      <c r="AU45" s="174"/>
      <c r="AV45" s="174"/>
      <c r="AW45" s="174"/>
      <c r="AX45" s="174"/>
      <c r="AY45" s="174"/>
      <c r="AZ45" s="174"/>
      <c r="BA45" s="175"/>
      <c r="BB45" s="50"/>
      <c r="BC45" s="46"/>
      <c r="BD45" s="47"/>
      <c r="BE45" s="51"/>
      <c r="BF45" s="48">
        <f t="shared" ref="BF45" si="7">BE45*BD45</f>
        <v>0</v>
      </c>
      <c r="BG45" s="20"/>
    </row>
    <row r="46" spans="2:59" s="49" customFormat="1" ht="19.5" customHeight="1">
      <c r="B46" s="303"/>
      <c r="C46" s="304"/>
      <c r="D46" s="403" t="s">
        <v>109</v>
      </c>
      <c r="E46" s="404"/>
      <c r="F46" s="404"/>
      <c r="G46" s="404"/>
      <c r="H46" s="404"/>
      <c r="I46" s="404"/>
      <c r="J46" s="404"/>
      <c r="K46" s="404"/>
      <c r="L46" s="404"/>
      <c r="M46" s="404"/>
      <c r="N46" s="404"/>
      <c r="O46" s="405"/>
      <c r="P46" s="50"/>
      <c r="Q46" s="46"/>
      <c r="R46" s="47"/>
      <c r="S46" s="51"/>
      <c r="T46" s="48"/>
      <c r="U46" s="176"/>
      <c r="V46" s="177"/>
      <c r="W46" s="167" t="s">
        <v>109</v>
      </c>
      <c r="X46" s="168"/>
      <c r="Y46" s="168"/>
      <c r="Z46" s="168"/>
      <c r="AA46" s="168"/>
      <c r="AB46" s="168"/>
      <c r="AC46" s="168"/>
      <c r="AD46" s="168"/>
      <c r="AE46" s="168"/>
      <c r="AF46" s="168"/>
      <c r="AG46" s="168"/>
      <c r="AH46" s="169"/>
      <c r="AI46" s="50"/>
      <c r="AJ46" s="46"/>
      <c r="AK46" s="47"/>
      <c r="AL46" s="51"/>
      <c r="AM46" s="48"/>
      <c r="AN46" s="176"/>
      <c r="AO46" s="177"/>
      <c r="AP46" s="167" t="s">
        <v>109</v>
      </c>
      <c r="AQ46" s="168"/>
      <c r="AR46" s="168"/>
      <c r="AS46" s="168"/>
      <c r="AT46" s="168"/>
      <c r="AU46" s="168"/>
      <c r="AV46" s="168"/>
      <c r="AW46" s="168"/>
      <c r="AX46" s="168"/>
      <c r="AY46" s="168"/>
      <c r="AZ46" s="168"/>
      <c r="BA46" s="169"/>
      <c r="BB46" s="50"/>
      <c r="BC46" s="46"/>
      <c r="BD46" s="47"/>
      <c r="BE46" s="51"/>
      <c r="BF46" s="48"/>
      <c r="BG46" s="20"/>
    </row>
    <row r="47" spans="2:59" s="49" customFormat="1" ht="19.5" customHeight="1">
      <c r="B47" s="303">
        <v>1</v>
      </c>
      <c r="C47" s="304"/>
      <c r="D47" s="311" t="s">
        <v>110</v>
      </c>
      <c r="E47" s="312"/>
      <c r="F47" s="312"/>
      <c r="G47" s="312"/>
      <c r="H47" s="312"/>
      <c r="I47" s="312"/>
      <c r="J47" s="312"/>
      <c r="K47" s="312"/>
      <c r="L47" s="312"/>
      <c r="M47" s="312"/>
      <c r="N47" s="312"/>
      <c r="O47" s="313"/>
      <c r="P47" s="50"/>
      <c r="Q47" s="46" t="s">
        <v>63</v>
      </c>
      <c r="R47" s="47">
        <v>14</v>
      </c>
      <c r="S47" s="51">
        <v>13600</v>
      </c>
      <c r="T47" s="48">
        <f>S47*R47</f>
        <v>190400</v>
      </c>
      <c r="U47" s="176">
        <v>1</v>
      </c>
      <c r="V47" s="177"/>
      <c r="W47" s="147" t="s">
        <v>110</v>
      </c>
      <c r="X47" s="148"/>
      <c r="Y47" s="148"/>
      <c r="Z47" s="148"/>
      <c r="AA47" s="148"/>
      <c r="AB47" s="148"/>
      <c r="AC47" s="148"/>
      <c r="AD47" s="148"/>
      <c r="AE47" s="148"/>
      <c r="AF47" s="148"/>
      <c r="AG47" s="148"/>
      <c r="AH47" s="149"/>
      <c r="AI47" s="50"/>
      <c r="AJ47" s="46" t="s">
        <v>63</v>
      </c>
      <c r="AK47" s="47">
        <v>15</v>
      </c>
      <c r="AL47" s="51">
        <v>15000</v>
      </c>
      <c r="AM47" s="48">
        <f>AL47*AK47</f>
        <v>225000</v>
      </c>
      <c r="AN47" s="303">
        <v>1</v>
      </c>
      <c r="AO47" s="304"/>
      <c r="AP47" s="147" t="s">
        <v>110</v>
      </c>
      <c r="AQ47" s="148"/>
      <c r="AR47" s="148"/>
      <c r="AS47" s="148"/>
      <c r="AT47" s="148"/>
      <c r="AU47" s="148"/>
      <c r="AV47" s="148"/>
      <c r="AW47" s="148"/>
      <c r="AX47" s="148"/>
      <c r="AY47" s="148"/>
      <c r="AZ47" s="148"/>
      <c r="BA47" s="149"/>
      <c r="BB47" s="50"/>
      <c r="BC47" s="46" t="s">
        <v>63</v>
      </c>
      <c r="BD47" s="47">
        <v>15</v>
      </c>
      <c r="BE47" s="51">
        <v>10200</v>
      </c>
      <c r="BF47" s="48">
        <f>BE47*BD47</f>
        <v>153000</v>
      </c>
      <c r="BG47" s="43"/>
    </row>
    <row r="48" spans="2:59" s="49" customFormat="1" ht="19.5" customHeight="1">
      <c r="B48" s="303">
        <v>2</v>
      </c>
      <c r="C48" s="304"/>
      <c r="D48" s="311" t="s">
        <v>111</v>
      </c>
      <c r="E48" s="312"/>
      <c r="F48" s="312"/>
      <c r="G48" s="312"/>
      <c r="H48" s="312"/>
      <c r="I48" s="312"/>
      <c r="J48" s="312"/>
      <c r="K48" s="312"/>
      <c r="L48" s="312"/>
      <c r="M48" s="312"/>
      <c r="N48" s="312"/>
      <c r="O48" s="313"/>
      <c r="P48" s="50"/>
      <c r="Q48" s="46" t="s">
        <v>36</v>
      </c>
      <c r="R48" s="47">
        <v>30</v>
      </c>
      <c r="S48" s="51">
        <v>450</v>
      </c>
      <c r="T48" s="48">
        <f>S48*R48</f>
        <v>13500</v>
      </c>
      <c r="U48" s="176">
        <v>2</v>
      </c>
      <c r="V48" s="177"/>
      <c r="W48" s="147" t="s">
        <v>111</v>
      </c>
      <c r="X48" s="148"/>
      <c r="Y48" s="148"/>
      <c r="Z48" s="148"/>
      <c r="AA48" s="148"/>
      <c r="AB48" s="148"/>
      <c r="AC48" s="148"/>
      <c r="AD48" s="148"/>
      <c r="AE48" s="148"/>
      <c r="AF48" s="148"/>
      <c r="AG48" s="148"/>
      <c r="AH48" s="149"/>
      <c r="AI48" s="50"/>
      <c r="AJ48" s="46" t="s">
        <v>36</v>
      </c>
      <c r="AK48" s="47">
        <v>30</v>
      </c>
      <c r="AL48" s="51">
        <v>750</v>
      </c>
      <c r="AM48" s="48">
        <f>AL48*AK48</f>
        <v>22500</v>
      </c>
      <c r="AN48" s="303">
        <v>2</v>
      </c>
      <c r="AO48" s="304"/>
      <c r="AP48" s="147" t="s">
        <v>111</v>
      </c>
      <c r="AQ48" s="148"/>
      <c r="AR48" s="148"/>
      <c r="AS48" s="148"/>
      <c r="AT48" s="148"/>
      <c r="AU48" s="148"/>
      <c r="AV48" s="148"/>
      <c r="AW48" s="148"/>
      <c r="AX48" s="148"/>
      <c r="AY48" s="148"/>
      <c r="AZ48" s="148"/>
      <c r="BA48" s="149"/>
      <c r="BB48" s="50"/>
      <c r="BC48" s="46" t="s">
        <v>36</v>
      </c>
      <c r="BD48" s="47">
        <v>30</v>
      </c>
      <c r="BE48" s="51">
        <v>550</v>
      </c>
      <c r="BF48" s="48">
        <f>BE48*BD48</f>
        <v>16500</v>
      </c>
      <c r="BG48" s="43"/>
    </row>
    <row r="49" spans="2:59" s="49" customFormat="1" ht="19.5" customHeight="1">
      <c r="B49" s="303">
        <v>3</v>
      </c>
      <c r="C49" s="304"/>
      <c r="D49" s="305" t="s">
        <v>112</v>
      </c>
      <c r="E49" s="306"/>
      <c r="F49" s="306"/>
      <c r="G49" s="306"/>
      <c r="H49" s="306"/>
      <c r="I49" s="306"/>
      <c r="J49" s="306"/>
      <c r="K49" s="306"/>
      <c r="L49" s="306"/>
      <c r="M49" s="306"/>
      <c r="N49" s="306"/>
      <c r="O49" s="307"/>
      <c r="P49" s="50"/>
      <c r="Q49" s="46" t="s">
        <v>36</v>
      </c>
      <c r="R49" s="47">
        <v>1</v>
      </c>
      <c r="S49" s="51">
        <v>380</v>
      </c>
      <c r="T49" s="48">
        <f t="shared" ref="T49:T51" si="8">S49*R49</f>
        <v>380</v>
      </c>
      <c r="U49" s="176">
        <v>3</v>
      </c>
      <c r="V49" s="177"/>
      <c r="W49" s="305" t="s">
        <v>112</v>
      </c>
      <c r="X49" s="306"/>
      <c r="Y49" s="306"/>
      <c r="Z49" s="306"/>
      <c r="AA49" s="306"/>
      <c r="AB49" s="174"/>
      <c r="AC49" s="174"/>
      <c r="AD49" s="174"/>
      <c r="AE49" s="174"/>
      <c r="AF49" s="174"/>
      <c r="AG49" s="174"/>
      <c r="AH49" s="175"/>
      <c r="AI49" s="50"/>
      <c r="AJ49" s="46" t="s">
        <v>36</v>
      </c>
      <c r="AK49" s="47">
        <v>1</v>
      </c>
      <c r="AL49" s="51">
        <v>750</v>
      </c>
      <c r="AM49" s="48">
        <f t="shared" ref="AM49" si="9">AL49*AK49</f>
        <v>750</v>
      </c>
      <c r="AN49" s="303">
        <v>3</v>
      </c>
      <c r="AO49" s="304"/>
      <c r="AP49" s="305" t="s">
        <v>112</v>
      </c>
      <c r="AQ49" s="306"/>
      <c r="AR49" s="306"/>
      <c r="AS49" s="306"/>
      <c r="AT49" s="306"/>
      <c r="AU49" s="306"/>
      <c r="AV49" s="306"/>
      <c r="AW49" s="306"/>
      <c r="AX49" s="306"/>
      <c r="AY49" s="306"/>
      <c r="AZ49" s="306"/>
      <c r="BA49" s="307"/>
      <c r="BB49" s="50"/>
      <c r="BC49" s="46" t="s">
        <v>36</v>
      </c>
      <c r="BD49" s="47">
        <v>1</v>
      </c>
      <c r="BE49" s="51">
        <v>1650</v>
      </c>
      <c r="BF49" s="48">
        <f t="shared" ref="BF49:BF50" si="10">BE49*BD49</f>
        <v>1650</v>
      </c>
    </row>
    <row r="50" spans="2:59" s="49" customFormat="1" ht="19.5" customHeight="1">
      <c r="B50" s="303">
        <v>4</v>
      </c>
      <c r="C50" s="304"/>
      <c r="D50" s="305" t="s">
        <v>124</v>
      </c>
      <c r="E50" s="306"/>
      <c r="F50" s="306"/>
      <c r="G50" s="306"/>
      <c r="H50" s="306"/>
      <c r="I50" s="306"/>
      <c r="J50" s="306"/>
      <c r="K50" s="306"/>
      <c r="L50" s="306"/>
      <c r="M50" s="306"/>
      <c r="N50" s="306"/>
      <c r="O50" s="307"/>
      <c r="P50" s="50"/>
      <c r="Q50" s="46" t="s">
        <v>63</v>
      </c>
      <c r="R50" s="47">
        <v>4</v>
      </c>
      <c r="S50" s="51">
        <v>5000</v>
      </c>
      <c r="T50" s="48">
        <f t="shared" si="8"/>
        <v>20000</v>
      </c>
      <c r="U50" s="176">
        <v>4</v>
      </c>
      <c r="V50" s="177"/>
      <c r="W50" s="305" t="s">
        <v>124</v>
      </c>
      <c r="X50" s="306"/>
      <c r="Y50" s="306"/>
      <c r="Z50" s="306"/>
      <c r="AA50" s="306"/>
      <c r="AB50" s="174"/>
      <c r="AC50" s="174"/>
      <c r="AD50" s="174"/>
      <c r="AE50" s="174"/>
      <c r="AF50" s="174"/>
      <c r="AG50" s="174"/>
      <c r="AH50" s="175"/>
      <c r="AI50" s="50"/>
      <c r="AJ50" s="46" t="s">
        <v>63</v>
      </c>
      <c r="AK50" s="47">
        <v>4</v>
      </c>
      <c r="AL50" s="51">
        <v>4000</v>
      </c>
      <c r="AM50" s="48">
        <f t="shared" ref="AM50:AM57" si="11">AL50*AK50</f>
        <v>16000</v>
      </c>
      <c r="AN50" s="303">
        <v>4</v>
      </c>
      <c r="AO50" s="304"/>
      <c r="AP50" s="305" t="s">
        <v>124</v>
      </c>
      <c r="AQ50" s="306"/>
      <c r="AR50" s="306"/>
      <c r="AS50" s="306"/>
      <c r="AT50" s="306"/>
      <c r="AU50" s="306"/>
      <c r="AV50" s="306"/>
      <c r="AW50" s="306"/>
      <c r="AX50" s="306"/>
      <c r="AY50" s="306"/>
      <c r="AZ50" s="306"/>
      <c r="BA50" s="307"/>
      <c r="BB50" s="50"/>
      <c r="BC50" s="46" t="s">
        <v>63</v>
      </c>
      <c r="BD50" s="47">
        <v>4</v>
      </c>
      <c r="BE50" s="51">
        <v>8300</v>
      </c>
      <c r="BF50" s="48">
        <f t="shared" si="10"/>
        <v>33200</v>
      </c>
    </row>
    <row r="51" spans="2:59" s="49" customFormat="1" ht="19.5" customHeight="1">
      <c r="B51" s="303">
        <v>5</v>
      </c>
      <c r="C51" s="304"/>
      <c r="D51" s="305" t="s">
        <v>129</v>
      </c>
      <c r="E51" s="306"/>
      <c r="F51" s="306"/>
      <c r="G51" s="306"/>
      <c r="H51" s="306"/>
      <c r="I51" s="306"/>
      <c r="J51" s="306"/>
      <c r="K51" s="306"/>
      <c r="L51" s="306"/>
      <c r="M51" s="306"/>
      <c r="N51" s="306"/>
      <c r="O51" s="307"/>
      <c r="P51" s="50"/>
      <c r="Q51" s="46" t="s">
        <v>36</v>
      </c>
      <c r="R51" s="47">
        <v>20</v>
      </c>
      <c r="S51" s="51">
        <v>400</v>
      </c>
      <c r="T51" s="48">
        <f t="shared" si="8"/>
        <v>8000</v>
      </c>
      <c r="U51" s="176">
        <v>5</v>
      </c>
      <c r="V51" s="177"/>
      <c r="W51" s="173" t="s">
        <v>129</v>
      </c>
      <c r="X51" s="174"/>
      <c r="Y51" s="174"/>
      <c r="Z51" s="174"/>
      <c r="AA51" s="174"/>
      <c r="AB51" s="174"/>
      <c r="AC51" s="174"/>
      <c r="AD51" s="174"/>
      <c r="AE51" s="174"/>
      <c r="AF51" s="174"/>
      <c r="AG51" s="174"/>
      <c r="AH51" s="175"/>
      <c r="AI51" s="50"/>
      <c r="AJ51" s="46" t="s">
        <v>36</v>
      </c>
      <c r="AK51" s="47">
        <v>20</v>
      </c>
      <c r="AL51" s="51">
        <v>4000</v>
      </c>
      <c r="AM51" s="48">
        <f t="shared" si="11"/>
        <v>80000</v>
      </c>
      <c r="AN51" s="303">
        <v>5</v>
      </c>
      <c r="AO51" s="304"/>
      <c r="AP51" s="305" t="s">
        <v>129</v>
      </c>
      <c r="AQ51" s="306"/>
      <c r="AR51" s="306"/>
      <c r="AS51" s="306"/>
      <c r="AT51" s="306"/>
      <c r="AU51" s="306"/>
      <c r="AV51" s="306"/>
      <c r="AW51" s="306"/>
      <c r="AX51" s="306"/>
      <c r="AY51" s="306"/>
      <c r="AZ51" s="306"/>
      <c r="BA51" s="307"/>
      <c r="BB51" s="50"/>
      <c r="BC51" s="46" t="s">
        <v>36</v>
      </c>
      <c r="BD51" s="47">
        <v>20</v>
      </c>
      <c r="BE51" s="51">
        <v>2600</v>
      </c>
      <c r="BF51" s="48">
        <f>BE51*BD51</f>
        <v>52000</v>
      </c>
    </row>
    <row r="52" spans="2:59" s="49" customFormat="1" ht="19.5" customHeight="1">
      <c r="B52" s="303">
        <v>6</v>
      </c>
      <c r="C52" s="304"/>
      <c r="D52" s="314"/>
      <c r="E52" s="315"/>
      <c r="F52" s="315"/>
      <c r="G52" s="315"/>
      <c r="H52" s="315"/>
      <c r="I52" s="315"/>
      <c r="J52" s="315"/>
      <c r="K52" s="315"/>
      <c r="L52" s="315"/>
      <c r="M52" s="315"/>
      <c r="N52" s="315"/>
      <c r="O52" s="316"/>
      <c r="P52" s="50"/>
      <c r="Q52" s="46"/>
      <c r="R52" s="47"/>
      <c r="S52" s="51"/>
      <c r="T52" s="48"/>
      <c r="U52" s="286">
        <v>6</v>
      </c>
      <c r="V52" s="177"/>
      <c r="W52" s="290" t="s">
        <v>132</v>
      </c>
      <c r="X52" s="291"/>
      <c r="Y52" s="291"/>
      <c r="Z52" s="291"/>
      <c r="AA52" s="291"/>
      <c r="AB52" s="291"/>
      <c r="AC52" s="291"/>
      <c r="AD52" s="291"/>
      <c r="AE52" s="291"/>
      <c r="AF52" s="291"/>
      <c r="AG52" s="291"/>
      <c r="AH52" s="292"/>
      <c r="AI52" s="293"/>
      <c r="AJ52" s="46" t="s">
        <v>36</v>
      </c>
      <c r="AK52" s="47">
        <v>50</v>
      </c>
      <c r="AL52" s="51">
        <v>100</v>
      </c>
      <c r="AM52" s="48">
        <f t="shared" si="11"/>
        <v>5000</v>
      </c>
      <c r="AN52" s="303">
        <v>6</v>
      </c>
      <c r="AO52" s="304"/>
      <c r="AP52" s="305" t="s">
        <v>142</v>
      </c>
      <c r="AQ52" s="306"/>
      <c r="AR52" s="306"/>
      <c r="AS52" s="306"/>
      <c r="AT52" s="306"/>
      <c r="AU52" s="306"/>
      <c r="AV52" s="306"/>
      <c r="AW52" s="306"/>
      <c r="AX52" s="306"/>
      <c r="AY52" s="306"/>
      <c r="AZ52" s="306"/>
      <c r="BA52" s="307"/>
      <c r="BB52" s="50"/>
      <c r="BC52" s="46" t="s">
        <v>36</v>
      </c>
      <c r="BD52" s="47">
        <v>50</v>
      </c>
      <c r="BE52" s="51">
        <v>55</v>
      </c>
      <c r="BF52" s="48">
        <f>BE52*BD52</f>
        <v>2750</v>
      </c>
    </row>
    <row r="53" spans="2:59" s="49" customFormat="1" ht="19.5" customHeight="1">
      <c r="B53" s="303">
        <v>7</v>
      </c>
      <c r="C53" s="304"/>
      <c r="D53" s="314"/>
      <c r="E53" s="315"/>
      <c r="F53" s="315"/>
      <c r="G53" s="315"/>
      <c r="H53" s="315"/>
      <c r="I53" s="315"/>
      <c r="J53" s="315"/>
      <c r="K53" s="315"/>
      <c r="L53" s="315"/>
      <c r="M53" s="315"/>
      <c r="N53" s="315"/>
      <c r="O53" s="316"/>
      <c r="P53" s="50"/>
      <c r="Q53" s="46"/>
      <c r="R53" s="47"/>
      <c r="S53" s="51"/>
      <c r="T53" s="48"/>
      <c r="U53" s="286">
        <v>7</v>
      </c>
      <c r="V53" s="177"/>
      <c r="W53" s="520" t="s">
        <v>133</v>
      </c>
      <c r="X53" s="521"/>
      <c r="Y53" s="521"/>
      <c r="Z53" s="521"/>
      <c r="AA53" s="521"/>
      <c r="AB53" s="291"/>
      <c r="AC53" s="291"/>
      <c r="AD53" s="291"/>
      <c r="AE53" s="291"/>
      <c r="AF53" s="291"/>
      <c r="AG53" s="291"/>
      <c r="AH53" s="292"/>
      <c r="AI53" s="293"/>
      <c r="AJ53" s="46" t="s">
        <v>63</v>
      </c>
      <c r="AK53" s="47">
        <v>3</v>
      </c>
      <c r="AL53" s="51">
        <v>2500</v>
      </c>
      <c r="AM53" s="48">
        <f t="shared" si="11"/>
        <v>7500</v>
      </c>
      <c r="AN53" s="303">
        <v>7</v>
      </c>
      <c r="AO53" s="304"/>
      <c r="AP53" s="305" t="s">
        <v>143</v>
      </c>
      <c r="AQ53" s="306"/>
      <c r="AR53" s="306"/>
      <c r="AS53" s="306"/>
      <c r="AT53" s="306"/>
      <c r="AU53" s="306"/>
      <c r="AV53" s="306"/>
      <c r="AW53" s="306"/>
      <c r="AX53" s="306"/>
      <c r="AY53" s="306"/>
      <c r="AZ53" s="306"/>
      <c r="BA53" s="307"/>
      <c r="BB53" s="50"/>
      <c r="BC53" s="46" t="s">
        <v>63</v>
      </c>
      <c r="BD53" s="47">
        <v>3</v>
      </c>
      <c r="BE53" s="51">
        <v>2400</v>
      </c>
      <c r="BF53" s="48">
        <f>BE53*BD53</f>
        <v>7200</v>
      </c>
    </row>
    <row r="54" spans="2:59" s="49" customFormat="1" ht="19.5" customHeight="1">
      <c r="B54" s="303">
        <v>8</v>
      </c>
      <c r="C54" s="304"/>
      <c r="D54" s="311"/>
      <c r="E54" s="312"/>
      <c r="F54" s="312"/>
      <c r="G54" s="312"/>
      <c r="H54" s="312"/>
      <c r="I54" s="312"/>
      <c r="J54" s="312"/>
      <c r="K54" s="312"/>
      <c r="L54" s="312"/>
      <c r="M54" s="312"/>
      <c r="N54" s="312"/>
      <c r="O54" s="313"/>
      <c r="P54" s="50"/>
      <c r="Q54" s="46"/>
      <c r="R54" s="47"/>
      <c r="S54" s="51"/>
      <c r="T54" s="48"/>
      <c r="U54" s="286">
        <v>8</v>
      </c>
      <c r="V54" s="177"/>
      <c r="W54" s="520" t="s">
        <v>134</v>
      </c>
      <c r="X54" s="521"/>
      <c r="Y54" s="521"/>
      <c r="Z54" s="521"/>
      <c r="AA54" s="521"/>
      <c r="AB54" s="291"/>
      <c r="AC54" s="291"/>
      <c r="AD54" s="291"/>
      <c r="AE54" s="291"/>
      <c r="AF54" s="291"/>
      <c r="AG54" s="291"/>
      <c r="AH54" s="292"/>
      <c r="AI54" s="293"/>
      <c r="AJ54" s="46" t="s">
        <v>63</v>
      </c>
      <c r="AK54" s="47">
        <v>1</v>
      </c>
      <c r="AL54" s="51">
        <v>4000</v>
      </c>
      <c r="AM54" s="48">
        <f t="shared" si="11"/>
        <v>4000</v>
      </c>
      <c r="AN54" s="303">
        <v>8</v>
      </c>
      <c r="AO54" s="304"/>
      <c r="AP54" s="305" t="s">
        <v>144</v>
      </c>
      <c r="AQ54" s="306"/>
      <c r="AR54" s="306"/>
      <c r="AS54" s="306"/>
      <c r="AT54" s="306"/>
      <c r="AU54" s="306"/>
      <c r="AV54" s="306"/>
      <c r="AW54" s="306"/>
      <c r="AX54" s="306"/>
      <c r="AY54" s="306"/>
      <c r="AZ54" s="306"/>
      <c r="BA54" s="307"/>
      <c r="BB54" s="50"/>
      <c r="BC54" s="46" t="s">
        <v>63</v>
      </c>
      <c r="BD54" s="47">
        <v>2</v>
      </c>
      <c r="BE54" s="51">
        <v>4100</v>
      </c>
      <c r="BF54" s="48">
        <f>BE54*BD54</f>
        <v>8200</v>
      </c>
    </row>
    <row r="55" spans="2:59" s="49" customFormat="1" ht="19.5" customHeight="1">
      <c r="B55" s="303">
        <v>9</v>
      </c>
      <c r="C55" s="304"/>
      <c r="D55" s="305"/>
      <c r="E55" s="306"/>
      <c r="F55" s="306"/>
      <c r="G55" s="306"/>
      <c r="H55" s="306"/>
      <c r="I55" s="306"/>
      <c r="J55" s="306"/>
      <c r="K55" s="306"/>
      <c r="L55" s="306"/>
      <c r="M55" s="306"/>
      <c r="N55" s="306"/>
      <c r="O55" s="307"/>
      <c r="P55" s="50"/>
      <c r="Q55" s="46"/>
      <c r="R55" s="47"/>
      <c r="S55" s="51"/>
      <c r="T55" s="48"/>
      <c r="U55" s="286">
        <v>9</v>
      </c>
      <c r="V55" s="177"/>
      <c r="W55" s="520" t="s">
        <v>135</v>
      </c>
      <c r="X55" s="521"/>
      <c r="Y55" s="521"/>
      <c r="Z55" s="521"/>
      <c r="AA55" s="521"/>
      <c r="AB55" s="291"/>
      <c r="AC55" s="291"/>
      <c r="AD55" s="291"/>
      <c r="AE55" s="291"/>
      <c r="AF55" s="291"/>
      <c r="AG55" s="291"/>
      <c r="AH55" s="292"/>
      <c r="AI55" s="293"/>
      <c r="AJ55" s="46" t="s">
        <v>36</v>
      </c>
      <c r="AK55" s="47">
        <v>4</v>
      </c>
      <c r="AL55" s="51">
        <v>2000</v>
      </c>
      <c r="AM55" s="48">
        <f t="shared" si="11"/>
        <v>8000</v>
      </c>
      <c r="AN55" s="176"/>
      <c r="AO55" s="177"/>
      <c r="AP55" s="173"/>
      <c r="AQ55" s="174"/>
      <c r="AR55" s="174"/>
      <c r="AS55" s="174"/>
      <c r="AT55" s="174"/>
      <c r="AU55" s="174"/>
      <c r="AV55" s="174"/>
      <c r="AW55" s="174"/>
      <c r="AX55" s="174"/>
      <c r="AY55" s="174"/>
      <c r="AZ55" s="174"/>
      <c r="BA55" s="175"/>
      <c r="BB55" s="50"/>
      <c r="BC55" s="46"/>
      <c r="BD55" s="47"/>
      <c r="BE55" s="51"/>
      <c r="BF55" s="48"/>
    </row>
    <row r="56" spans="2:59" s="49" customFormat="1" ht="19.5" customHeight="1">
      <c r="B56" s="303">
        <v>10</v>
      </c>
      <c r="C56" s="304"/>
      <c r="D56" s="305"/>
      <c r="E56" s="306"/>
      <c r="F56" s="306"/>
      <c r="G56" s="306"/>
      <c r="H56" s="306"/>
      <c r="I56" s="306"/>
      <c r="J56" s="306"/>
      <c r="K56" s="306"/>
      <c r="L56" s="306"/>
      <c r="M56" s="306"/>
      <c r="N56" s="306"/>
      <c r="O56" s="307"/>
      <c r="P56" s="50"/>
      <c r="Q56" s="46"/>
      <c r="R56" s="47"/>
      <c r="S56" s="51"/>
      <c r="T56" s="48"/>
      <c r="U56" s="286">
        <v>10</v>
      </c>
      <c r="V56" s="177"/>
      <c r="W56" s="290" t="s">
        <v>136</v>
      </c>
      <c r="X56" s="291"/>
      <c r="Y56" s="291"/>
      <c r="Z56" s="291"/>
      <c r="AA56" s="291"/>
      <c r="AB56" s="291"/>
      <c r="AC56" s="291"/>
      <c r="AD56" s="291"/>
      <c r="AE56" s="291"/>
      <c r="AF56" s="291"/>
      <c r="AG56" s="291"/>
      <c r="AH56" s="292"/>
      <c r="AI56" s="293"/>
      <c r="AJ56" s="46" t="s">
        <v>36</v>
      </c>
      <c r="AK56" s="47">
        <v>16</v>
      </c>
      <c r="AL56" s="51">
        <v>1300</v>
      </c>
      <c r="AM56" s="48">
        <f t="shared" si="11"/>
        <v>20800</v>
      </c>
      <c r="AN56" s="176"/>
      <c r="AO56" s="177"/>
      <c r="AP56" s="173"/>
      <c r="AQ56" s="174"/>
      <c r="AR56" s="174"/>
      <c r="AS56" s="174"/>
      <c r="AT56" s="174"/>
      <c r="AU56" s="174"/>
      <c r="AV56" s="174"/>
      <c r="AW56" s="174"/>
      <c r="AX56" s="174"/>
      <c r="AY56" s="174"/>
      <c r="AZ56" s="174"/>
      <c r="BA56" s="175"/>
      <c r="BB56" s="50"/>
      <c r="BC56" s="46"/>
      <c r="BD56" s="47"/>
      <c r="BE56" s="51"/>
      <c r="BF56" s="48"/>
    </row>
    <row r="57" spans="2:59" s="49" customFormat="1" ht="19.5" customHeight="1">
      <c r="B57" s="303">
        <v>11</v>
      </c>
      <c r="C57" s="304"/>
      <c r="D57" s="305"/>
      <c r="E57" s="306"/>
      <c r="F57" s="306"/>
      <c r="G57" s="306"/>
      <c r="H57" s="306"/>
      <c r="I57" s="306"/>
      <c r="J57" s="306"/>
      <c r="K57" s="306"/>
      <c r="L57" s="306"/>
      <c r="M57" s="306"/>
      <c r="N57" s="306"/>
      <c r="O57" s="307"/>
      <c r="P57" s="50"/>
      <c r="Q57" s="46"/>
      <c r="R57" s="47"/>
      <c r="S57" s="51"/>
      <c r="T57" s="48"/>
      <c r="U57" s="286">
        <v>11</v>
      </c>
      <c r="V57" s="177"/>
      <c r="W57" s="290" t="s">
        <v>137</v>
      </c>
      <c r="X57" s="291"/>
      <c r="Y57" s="291"/>
      <c r="Z57" s="291"/>
      <c r="AA57" s="291"/>
      <c r="AB57" s="291"/>
      <c r="AC57" s="291"/>
      <c r="AD57" s="291"/>
      <c r="AE57" s="291"/>
      <c r="AF57" s="291"/>
      <c r="AG57" s="291"/>
      <c r="AH57" s="292"/>
      <c r="AI57" s="293"/>
      <c r="AJ57" s="46" t="s">
        <v>138</v>
      </c>
      <c r="AK57" s="47">
        <v>1</v>
      </c>
      <c r="AL57" s="51">
        <v>10000</v>
      </c>
      <c r="AM57" s="48">
        <f t="shared" si="11"/>
        <v>10000</v>
      </c>
      <c r="AN57" s="176"/>
      <c r="AO57" s="177"/>
      <c r="AP57" s="173"/>
      <c r="AQ57" s="174"/>
      <c r="AR57" s="174"/>
      <c r="AS57" s="174"/>
      <c r="AT57" s="174"/>
      <c r="AU57" s="174"/>
      <c r="AV57" s="174"/>
      <c r="AW57" s="174"/>
      <c r="AX57" s="174"/>
      <c r="AY57" s="174"/>
      <c r="AZ57" s="174"/>
      <c r="BA57" s="175"/>
      <c r="BB57" s="50"/>
      <c r="BC57" s="46"/>
      <c r="BD57" s="47"/>
      <c r="BE57" s="51"/>
      <c r="BF57" s="48"/>
    </row>
    <row r="58" spans="2:59" s="49" customFormat="1" ht="19.5" customHeight="1">
      <c r="B58" s="303"/>
      <c r="C58" s="304"/>
      <c r="D58" s="398" t="s">
        <v>51</v>
      </c>
      <c r="E58" s="399"/>
      <c r="F58" s="399"/>
      <c r="G58" s="399"/>
      <c r="H58" s="399"/>
      <c r="I58" s="399"/>
      <c r="J58" s="399"/>
      <c r="K58" s="399"/>
      <c r="L58" s="399"/>
      <c r="M58" s="399"/>
      <c r="N58" s="399"/>
      <c r="O58" s="400"/>
      <c r="P58" s="50"/>
      <c r="Q58" s="46"/>
      <c r="R58" s="47"/>
      <c r="S58" s="51"/>
      <c r="T58" s="42">
        <f>SUM(T47:T57)</f>
        <v>232280</v>
      </c>
      <c r="U58" s="176"/>
      <c r="V58" s="177"/>
      <c r="W58" s="162" t="s">
        <v>51</v>
      </c>
      <c r="X58" s="163"/>
      <c r="Y58" s="163"/>
      <c r="Z58" s="163"/>
      <c r="AA58" s="163"/>
      <c r="AB58" s="163"/>
      <c r="AC58" s="163"/>
      <c r="AD58" s="163"/>
      <c r="AE58" s="163"/>
      <c r="AF58" s="163"/>
      <c r="AG58" s="163"/>
      <c r="AH58" s="164"/>
      <c r="AI58" s="50"/>
      <c r="AJ58" s="46"/>
      <c r="AK58" s="47"/>
      <c r="AL58" s="51"/>
      <c r="AM58" s="42">
        <f>SUM(AM47:AM57)</f>
        <v>399550</v>
      </c>
      <c r="AN58" s="176"/>
      <c r="AO58" s="177"/>
      <c r="AP58" s="162" t="s">
        <v>51</v>
      </c>
      <c r="AQ58" s="163"/>
      <c r="AR58" s="163"/>
      <c r="AS58" s="163"/>
      <c r="AT58" s="163"/>
      <c r="AU58" s="163"/>
      <c r="AV58" s="163"/>
      <c r="AW58" s="163"/>
      <c r="AX58" s="163"/>
      <c r="AY58" s="163"/>
      <c r="AZ58" s="163"/>
      <c r="BA58" s="164"/>
      <c r="BB58" s="50"/>
      <c r="BC58" s="46"/>
      <c r="BD58" s="47"/>
      <c r="BE58" s="51"/>
      <c r="BF58" s="42">
        <f>SUM(BF47:BF54)</f>
        <v>274500</v>
      </c>
    </row>
    <row r="59" spans="2:59" s="49" customFormat="1" ht="19.5" customHeight="1">
      <c r="B59" s="303"/>
      <c r="C59" s="304"/>
      <c r="D59" s="305"/>
      <c r="E59" s="306"/>
      <c r="F59" s="306"/>
      <c r="G59" s="306"/>
      <c r="H59" s="306"/>
      <c r="I59" s="306"/>
      <c r="J59" s="306"/>
      <c r="K59" s="306"/>
      <c r="L59" s="306"/>
      <c r="M59" s="306"/>
      <c r="N59" s="306"/>
      <c r="O59" s="307"/>
      <c r="P59" s="50"/>
      <c r="Q59" s="46"/>
      <c r="R59" s="47"/>
      <c r="S59" s="51">
        <v>5000</v>
      </c>
      <c r="T59" s="48"/>
      <c r="U59" s="176"/>
      <c r="V59" s="177"/>
      <c r="W59" s="173"/>
      <c r="X59" s="174"/>
      <c r="Y59" s="174"/>
      <c r="Z59" s="174"/>
      <c r="AA59" s="174"/>
      <c r="AB59" s="174"/>
      <c r="AC59" s="174"/>
      <c r="AD59" s="174"/>
      <c r="AE59" s="174"/>
      <c r="AF59" s="174"/>
      <c r="AG59" s="174"/>
      <c r="AH59" s="175"/>
      <c r="AI59" s="50"/>
      <c r="AJ59" s="46"/>
      <c r="AK59" s="47"/>
      <c r="AL59" s="51"/>
      <c r="AM59" s="48"/>
      <c r="AN59" s="176"/>
      <c r="AO59" s="177"/>
      <c r="AP59" s="173"/>
      <c r="AQ59" s="174"/>
      <c r="AR59" s="174"/>
      <c r="AS59" s="174"/>
      <c r="AT59" s="174"/>
      <c r="AU59" s="174"/>
      <c r="AV59" s="174"/>
      <c r="AW59" s="174"/>
      <c r="AX59" s="174"/>
      <c r="AY59" s="174"/>
      <c r="AZ59" s="174"/>
      <c r="BA59" s="175"/>
      <c r="BB59" s="50"/>
      <c r="BC59" s="46"/>
      <c r="BD59" s="47"/>
      <c r="BE59" s="51">
        <v>5000</v>
      </c>
      <c r="BF59" s="48"/>
    </row>
    <row r="60" spans="2:59" s="49" customFormat="1" ht="15" customHeight="1">
      <c r="B60" s="112"/>
      <c r="C60" s="113"/>
      <c r="D60" s="393"/>
      <c r="E60" s="394"/>
      <c r="F60" s="394"/>
      <c r="G60" s="394"/>
      <c r="H60" s="394"/>
      <c r="I60" s="394"/>
      <c r="J60" s="394"/>
      <c r="K60" s="394"/>
      <c r="L60" s="394"/>
      <c r="M60" s="394"/>
      <c r="N60" s="394"/>
      <c r="O60" s="395"/>
      <c r="P60" s="50"/>
      <c r="Q60" s="46"/>
      <c r="R60" s="53"/>
      <c r="S60" s="51"/>
      <c r="T60" s="31"/>
      <c r="U60" s="181"/>
      <c r="V60" s="113"/>
      <c r="W60" s="157"/>
      <c r="X60" s="158"/>
      <c r="Y60" s="158"/>
      <c r="Z60" s="158"/>
      <c r="AA60" s="158"/>
      <c r="AB60" s="158"/>
      <c r="AC60" s="158"/>
      <c r="AD60" s="158"/>
      <c r="AE60" s="158"/>
      <c r="AF60" s="158"/>
      <c r="AG60" s="158"/>
      <c r="AH60" s="159"/>
      <c r="AI60" s="50"/>
      <c r="AJ60" s="46"/>
      <c r="AK60" s="53"/>
      <c r="AL60" s="51"/>
      <c r="AM60" s="31"/>
      <c r="AN60" s="181"/>
      <c r="AO60" s="113"/>
      <c r="AP60" s="157"/>
      <c r="AQ60" s="158"/>
      <c r="AR60" s="158"/>
      <c r="AS60" s="158"/>
      <c r="AT60" s="158"/>
      <c r="AU60" s="158"/>
      <c r="AV60" s="158"/>
      <c r="AW60" s="158"/>
      <c r="AX60" s="158"/>
      <c r="AY60" s="158"/>
      <c r="AZ60" s="158"/>
      <c r="BA60" s="159"/>
      <c r="BB60" s="50"/>
      <c r="BC60" s="46"/>
      <c r="BD60" s="53"/>
      <c r="BE60" s="51"/>
      <c r="BF60" s="31"/>
    </row>
    <row r="61" spans="2:59" s="49" customFormat="1" ht="15" customHeight="1">
      <c r="B61" s="112"/>
      <c r="C61" s="113"/>
      <c r="D61" s="417"/>
      <c r="E61" s="418"/>
      <c r="F61" s="418"/>
      <c r="G61" s="418"/>
      <c r="H61" s="418"/>
      <c r="I61" s="418"/>
      <c r="J61" s="418"/>
      <c r="K61" s="418"/>
      <c r="L61" s="418"/>
      <c r="M61" s="418"/>
      <c r="N61" s="418"/>
      <c r="O61" s="419"/>
      <c r="P61" s="50"/>
      <c r="Q61" s="46"/>
      <c r="R61" s="53"/>
      <c r="S61" s="51"/>
      <c r="T61" s="54"/>
      <c r="U61" s="181"/>
      <c r="V61" s="113"/>
      <c r="W61" s="189"/>
      <c r="X61" s="190"/>
      <c r="Y61" s="190"/>
      <c r="Z61" s="190"/>
      <c r="AA61" s="190"/>
      <c r="AB61" s="190"/>
      <c r="AC61" s="190"/>
      <c r="AD61" s="190"/>
      <c r="AE61" s="190"/>
      <c r="AF61" s="190"/>
      <c r="AG61" s="190"/>
      <c r="AH61" s="191"/>
      <c r="AI61" s="50"/>
      <c r="AJ61" s="46"/>
      <c r="AK61" s="53"/>
      <c r="AL61" s="51"/>
      <c r="AM61" s="54"/>
      <c r="AN61" s="181"/>
      <c r="AO61" s="113"/>
      <c r="AP61" s="189"/>
      <c r="AQ61" s="190"/>
      <c r="AR61" s="190"/>
      <c r="AS61" s="190"/>
      <c r="AT61" s="190"/>
      <c r="AU61" s="190"/>
      <c r="AV61" s="190"/>
      <c r="AW61" s="190"/>
      <c r="AX61" s="190"/>
      <c r="AY61" s="190"/>
      <c r="AZ61" s="190"/>
      <c r="BA61" s="191"/>
      <c r="BB61" s="50"/>
      <c r="BC61" s="46"/>
      <c r="BD61" s="53"/>
      <c r="BE61" s="51"/>
      <c r="BF61" s="54"/>
    </row>
    <row r="62" spans="2:59" s="49" customFormat="1" ht="15" customHeight="1">
      <c r="B62" s="409"/>
      <c r="C62" s="410"/>
      <c r="D62" s="411"/>
      <c r="E62" s="412"/>
      <c r="F62" s="412"/>
      <c r="G62" s="412"/>
      <c r="H62" s="412"/>
      <c r="I62" s="412"/>
      <c r="J62" s="412"/>
      <c r="K62" s="412"/>
      <c r="L62" s="412"/>
      <c r="M62" s="412"/>
      <c r="N62" s="412"/>
      <c r="O62" s="413"/>
      <c r="P62" s="50"/>
      <c r="Q62" s="55"/>
      <c r="R62" s="56"/>
      <c r="S62" s="57"/>
      <c r="T62" s="52"/>
      <c r="U62" s="181"/>
      <c r="V62" s="182"/>
      <c r="W62" s="183"/>
      <c r="X62" s="184"/>
      <c r="Y62" s="184"/>
      <c r="Z62" s="184"/>
      <c r="AA62" s="184"/>
      <c r="AB62" s="184"/>
      <c r="AC62" s="184"/>
      <c r="AD62" s="184"/>
      <c r="AE62" s="184"/>
      <c r="AF62" s="184"/>
      <c r="AG62" s="184"/>
      <c r="AH62" s="185"/>
      <c r="AI62" s="50"/>
      <c r="AJ62" s="55"/>
      <c r="AK62" s="56"/>
      <c r="AL62" s="57"/>
      <c r="AM62" s="52"/>
      <c r="AN62" s="181"/>
      <c r="AO62" s="182"/>
      <c r="AP62" s="183"/>
      <c r="AQ62" s="184"/>
      <c r="AR62" s="184"/>
      <c r="AS62" s="184"/>
      <c r="AT62" s="184"/>
      <c r="AU62" s="184"/>
      <c r="AV62" s="184"/>
      <c r="AW62" s="184"/>
      <c r="AX62" s="184"/>
      <c r="AY62" s="184"/>
      <c r="AZ62" s="184"/>
      <c r="BA62" s="185"/>
      <c r="BB62" s="50"/>
      <c r="BC62" s="55"/>
      <c r="BD62" s="56"/>
      <c r="BE62" s="57"/>
      <c r="BF62" s="52"/>
    </row>
    <row r="63" spans="2:59" s="43" customFormat="1" ht="15" customHeight="1">
      <c r="B63" s="374" t="s">
        <v>102</v>
      </c>
      <c r="C63" s="414"/>
      <c r="D63" s="376" t="s">
        <v>64</v>
      </c>
      <c r="E63" s="415"/>
      <c r="F63" s="415"/>
      <c r="G63" s="415"/>
      <c r="H63" s="415"/>
      <c r="I63" s="415"/>
      <c r="J63" s="415"/>
      <c r="K63" s="415"/>
      <c r="L63" s="415"/>
      <c r="M63" s="415"/>
      <c r="N63" s="415"/>
      <c r="O63" s="416"/>
      <c r="P63" s="44"/>
      <c r="Q63" s="58"/>
      <c r="R63" s="59"/>
      <c r="S63" s="60"/>
      <c r="T63" s="30"/>
      <c r="U63" s="136" t="s">
        <v>102</v>
      </c>
      <c r="V63" s="186"/>
      <c r="W63" s="138" t="s">
        <v>64</v>
      </c>
      <c r="X63" s="187"/>
      <c r="Y63" s="187"/>
      <c r="Z63" s="187"/>
      <c r="AA63" s="187"/>
      <c r="AB63" s="187"/>
      <c r="AC63" s="187"/>
      <c r="AD63" s="187"/>
      <c r="AE63" s="187"/>
      <c r="AF63" s="187"/>
      <c r="AG63" s="187"/>
      <c r="AH63" s="188"/>
      <c r="AI63" s="44"/>
      <c r="AJ63" s="58"/>
      <c r="AK63" s="59"/>
      <c r="AL63" s="60"/>
      <c r="AM63" s="30"/>
      <c r="AN63" s="136" t="s">
        <v>102</v>
      </c>
      <c r="AO63" s="186"/>
      <c r="AP63" s="138" t="s">
        <v>64</v>
      </c>
      <c r="AQ63" s="187"/>
      <c r="AR63" s="187"/>
      <c r="AS63" s="187"/>
      <c r="AT63" s="187"/>
      <c r="AU63" s="187"/>
      <c r="AV63" s="187"/>
      <c r="AW63" s="187"/>
      <c r="AX63" s="187"/>
      <c r="AY63" s="187"/>
      <c r="AZ63" s="187"/>
      <c r="BA63" s="188"/>
      <c r="BB63" s="44"/>
      <c r="BC63" s="58"/>
      <c r="BD63" s="59"/>
      <c r="BE63" s="60"/>
      <c r="BF63" s="30"/>
      <c r="BG63" s="49"/>
    </row>
    <row r="64" spans="2:59" s="43" customFormat="1" ht="15" customHeight="1">
      <c r="B64" s="303">
        <v>1</v>
      </c>
      <c r="C64" s="304"/>
      <c r="D64" s="308" t="s">
        <v>65</v>
      </c>
      <c r="E64" s="309"/>
      <c r="F64" s="309"/>
      <c r="G64" s="309"/>
      <c r="H64" s="309"/>
      <c r="I64" s="309"/>
      <c r="J64" s="309"/>
      <c r="K64" s="309"/>
      <c r="L64" s="309"/>
      <c r="M64" s="309"/>
      <c r="N64" s="309"/>
      <c r="O64" s="310"/>
      <c r="P64" s="44"/>
      <c r="Q64" s="61" t="s">
        <v>36</v>
      </c>
      <c r="R64" s="62">
        <v>40</v>
      </c>
      <c r="S64" s="119">
        <v>115</v>
      </c>
      <c r="T64" s="30">
        <f t="shared" ref="T64:T70" si="12">R64*S64</f>
        <v>4600</v>
      </c>
      <c r="U64" s="176">
        <v>1</v>
      </c>
      <c r="V64" s="177"/>
      <c r="W64" s="178" t="s">
        <v>65</v>
      </c>
      <c r="X64" s="179"/>
      <c r="Y64" s="179"/>
      <c r="Z64" s="179"/>
      <c r="AA64" s="179"/>
      <c r="AB64" s="179"/>
      <c r="AC64" s="179"/>
      <c r="AD64" s="179"/>
      <c r="AE64" s="179"/>
      <c r="AF64" s="179"/>
      <c r="AG64" s="179"/>
      <c r="AH64" s="180"/>
      <c r="AI64" s="44"/>
      <c r="AJ64" s="61" t="s">
        <v>36</v>
      </c>
      <c r="AK64" s="62">
        <v>30</v>
      </c>
      <c r="AL64" s="119">
        <v>120</v>
      </c>
      <c r="AM64" s="30">
        <f t="shared" ref="AM64:AM71" si="13">AK64*AL64</f>
        <v>3600</v>
      </c>
      <c r="AN64" s="303">
        <v>1</v>
      </c>
      <c r="AO64" s="304"/>
      <c r="AP64" s="178" t="s">
        <v>65</v>
      </c>
      <c r="AQ64" s="179"/>
      <c r="AR64" s="179"/>
      <c r="AS64" s="179"/>
      <c r="AT64" s="179"/>
      <c r="AU64" s="179"/>
      <c r="AV64" s="179"/>
      <c r="AW64" s="179"/>
      <c r="AX64" s="179"/>
      <c r="AY64" s="179"/>
      <c r="AZ64" s="179"/>
      <c r="BA64" s="180"/>
      <c r="BB64" s="44"/>
      <c r="BC64" s="61" t="s">
        <v>36</v>
      </c>
      <c r="BD64" s="62">
        <v>30</v>
      </c>
      <c r="BE64" s="119">
        <v>115</v>
      </c>
      <c r="BF64" s="30">
        <f t="shared" ref="BF64:BF71" si="14">BD64*BE64</f>
        <v>3450</v>
      </c>
      <c r="BG64" s="49"/>
    </row>
    <row r="65" spans="2:59" s="43" customFormat="1" ht="15" customHeight="1">
      <c r="B65" s="303">
        <v>2</v>
      </c>
      <c r="C65" s="304"/>
      <c r="D65" s="308" t="s">
        <v>66</v>
      </c>
      <c r="E65" s="309"/>
      <c r="F65" s="309"/>
      <c r="G65" s="309"/>
      <c r="H65" s="309"/>
      <c r="I65" s="309"/>
      <c r="J65" s="309"/>
      <c r="K65" s="309"/>
      <c r="L65" s="309"/>
      <c r="M65" s="309"/>
      <c r="N65" s="309"/>
      <c r="O65" s="310"/>
      <c r="P65" s="44"/>
      <c r="Q65" s="61" t="s">
        <v>36</v>
      </c>
      <c r="R65" s="62">
        <v>15</v>
      </c>
      <c r="S65" s="119">
        <v>125</v>
      </c>
      <c r="T65" s="30">
        <f t="shared" si="12"/>
        <v>1875</v>
      </c>
      <c r="U65" s="176">
        <v>2</v>
      </c>
      <c r="V65" s="177"/>
      <c r="W65" s="178" t="s">
        <v>66</v>
      </c>
      <c r="X65" s="179"/>
      <c r="Y65" s="179"/>
      <c r="Z65" s="179"/>
      <c r="AA65" s="179"/>
      <c r="AB65" s="179"/>
      <c r="AC65" s="179"/>
      <c r="AD65" s="179"/>
      <c r="AE65" s="179"/>
      <c r="AF65" s="179"/>
      <c r="AG65" s="179"/>
      <c r="AH65" s="180"/>
      <c r="AI65" s="44"/>
      <c r="AJ65" s="61" t="s">
        <v>36</v>
      </c>
      <c r="AK65" s="62">
        <v>10</v>
      </c>
      <c r="AL65" s="119">
        <v>120</v>
      </c>
      <c r="AM65" s="30">
        <f t="shared" si="13"/>
        <v>1200</v>
      </c>
      <c r="AN65" s="303">
        <v>2</v>
      </c>
      <c r="AO65" s="304"/>
      <c r="AP65" s="178" t="s">
        <v>66</v>
      </c>
      <c r="AQ65" s="179"/>
      <c r="AR65" s="179"/>
      <c r="AS65" s="179"/>
      <c r="AT65" s="179"/>
      <c r="AU65" s="179"/>
      <c r="AV65" s="179"/>
      <c r="AW65" s="179"/>
      <c r="AX65" s="179"/>
      <c r="AY65" s="179"/>
      <c r="AZ65" s="179"/>
      <c r="BA65" s="180"/>
      <c r="BB65" s="44"/>
      <c r="BC65" s="61" t="s">
        <v>36</v>
      </c>
      <c r="BD65" s="62">
        <v>10</v>
      </c>
      <c r="BE65" s="119">
        <v>95</v>
      </c>
      <c r="BF65" s="30">
        <f t="shared" si="14"/>
        <v>950</v>
      </c>
      <c r="BG65" s="49"/>
    </row>
    <row r="66" spans="2:59" s="43" customFormat="1" ht="15" customHeight="1">
      <c r="B66" s="303">
        <v>3</v>
      </c>
      <c r="C66" s="304"/>
      <c r="D66" s="308" t="s">
        <v>67</v>
      </c>
      <c r="E66" s="309"/>
      <c r="F66" s="309"/>
      <c r="G66" s="309"/>
      <c r="H66" s="309"/>
      <c r="I66" s="309"/>
      <c r="J66" s="309"/>
      <c r="K66" s="309"/>
      <c r="L66" s="309"/>
      <c r="M66" s="309"/>
      <c r="N66" s="309"/>
      <c r="O66" s="310"/>
      <c r="P66" s="44"/>
      <c r="Q66" s="61" t="s">
        <v>36</v>
      </c>
      <c r="R66" s="62">
        <v>4</v>
      </c>
      <c r="S66" s="119">
        <v>180</v>
      </c>
      <c r="T66" s="30">
        <f t="shared" si="12"/>
        <v>720</v>
      </c>
      <c r="U66" s="176">
        <v>3</v>
      </c>
      <c r="V66" s="177"/>
      <c r="W66" s="178" t="s">
        <v>67</v>
      </c>
      <c r="X66" s="179"/>
      <c r="Y66" s="179"/>
      <c r="Z66" s="179"/>
      <c r="AA66" s="179"/>
      <c r="AB66" s="179"/>
      <c r="AC66" s="179"/>
      <c r="AD66" s="179"/>
      <c r="AE66" s="179"/>
      <c r="AF66" s="179"/>
      <c r="AG66" s="179"/>
      <c r="AH66" s="180"/>
      <c r="AI66" s="44"/>
      <c r="AJ66" s="61" t="s">
        <v>36</v>
      </c>
      <c r="AK66" s="62">
        <v>5</v>
      </c>
      <c r="AL66" s="119">
        <v>300</v>
      </c>
      <c r="AM66" s="30">
        <f t="shared" si="13"/>
        <v>1500</v>
      </c>
      <c r="AN66" s="303">
        <v>3</v>
      </c>
      <c r="AO66" s="304"/>
      <c r="AP66" s="178" t="s">
        <v>67</v>
      </c>
      <c r="AQ66" s="179"/>
      <c r="AR66" s="179"/>
      <c r="AS66" s="179"/>
      <c r="AT66" s="179"/>
      <c r="AU66" s="179"/>
      <c r="AV66" s="179"/>
      <c r="AW66" s="179"/>
      <c r="AX66" s="179"/>
      <c r="AY66" s="179"/>
      <c r="AZ66" s="179"/>
      <c r="BA66" s="180"/>
      <c r="BB66" s="44"/>
      <c r="BC66" s="61" t="s">
        <v>36</v>
      </c>
      <c r="BD66" s="62">
        <v>5</v>
      </c>
      <c r="BE66" s="119">
        <v>150</v>
      </c>
      <c r="BF66" s="30">
        <f t="shared" si="14"/>
        <v>750</v>
      </c>
      <c r="BG66" s="49"/>
    </row>
    <row r="67" spans="2:59" s="43" customFormat="1" ht="15" customHeight="1">
      <c r="B67" s="303">
        <v>4</v>
      </c>
      <c r="C67" s="304"/>
      <c r="D67" s="308" t="s">
        <v>108</v>
      </c>
      <c r="E67" s="420"/>
      <c r="F67" s="420"/>
      <c r="G67" s="420"/>
      <c r="H67" s="420"/>
      <c r="I67" s="420"/>
      <c r="J67" s="420"/>
      <c r="K67" s="420"/>
      <c r="L67" s="420"/>
      <c r="M67" s="420"/>
      <c r="N67" s="420"/>
      <c r="O67" s="421"/>
      <c r="P67" s="63"/>
      <c r="Q67" s="64" t="s">
        <v>104</v>
      </c>
      <c r="R67" s="65">
        <v>5</v>
      </c>
      <c r="S67" s="119">
        <v>750</v>
      </c>
      <c r="T67" s="30">
        <f t="shared" si="12"/>
        <v>3750</v>
      </c>
      <c r="U67" s="176">
        <v>4</v>
      </c>
      <c r="V67" s="177"/>
      <c r="W67" s="178" t="s">
        <v>108</v>
      </c>
      <c r="X67" s="192"/>
      <c r="Y67" s="192"/>
      <c r="Z67" s="192"/>
      <c r="AA67" s="192"/>
      <c r="AB67" s="192"/>
      <c r="AC67" s="192"/>
      <c r="AD67" s="192"/>
      <c r="AE67" s="192"/>
      <c r="AF67" s="192"/>
      <c r="AG67" s="192"/>
      <c r="AH67" s="193"/>
      <c r="AI67" s="63"/>
      <c r="AJ67" s="64" t="s">
        <v>104</v>
      </c>
      <c r="AK67" s="65">
        <v>5</v>
      </c>
      <c r="AL67" s="119">
        <v>1000</v>
      </c>
      <c r="AM67" s="30">
        <f t="shared" si="13"/>
        <v>5000</v>
      </c>
      <c r="AN67" s="303">
        <v>4</v>
      </c>
      <c r="AO67" s="304"/>
      <c r="AP67" s="178" t="s">
        <v>108</v>
      </c>
      <c r="AQ67" s="192"/>
      <c r="AR67" s="192"/>
      <c r="AS67" s="192"/>
      <c r="AT67" s="192"/>
      <c r="AU67" s="192"/>
      <c r="AV67" s="192"/>
      <c r="AW67" s="192"/>
      <c r="AX67" s="192"/>
      <c r="AY67" s="192"/>
      <c r="AZ67" s="192"/>
      <c r="BA67" s="193"/>
      <c r="BB67" s="63"/>
      <c r="BC67" s="64" t="s">
        <v>104</v>
      </c>
      <c r="BD67" s="65">
        <v>5</v>
      </c>
      <c r="BE67" s="119">
        <v>690</v>
      </c>
      <c r="BF67" s="30">
        <f t="shared" si="14"/>
        <v>3450</v>
      </c>
    </row>
    <row r="68" spans="2:59" s="43" customFormat="1" ht="15" customHeight="1">
      <c r="B68" s="303">
        <v>5</v>
      </c>
      <c r="C68" s="304"/>
      <c r="D68" s="308" t="s">
        <v>114</v>
      </c>
      <c r="E68" s="309"/>
      <c r="F68" s="309"/>
      <c r="G68" s="309"/>
      <c r="H68" s="309"/>
      <c r="I68" s="309"/>
      <c r="J68" s="309"/>
      <c r="K68" s="309"/>
      <c r="L68" s="309"/>
      <c r="M68" s="309"/>
      <c r="N68" s="309"/>
      <c r="O68" s="310"/>
      <c r="P68" s="63"/>
      <c r="Q68" s="64" t="s">
        <v>36</v>
      </c>
      <c r="R68" s="65">
        <v>20</v>
      </c>
      <c r="S68" s="119">
        <v>130</v>
      </c>
      <c r="T68" s="30">
        <f t="shared" si="12"/>
        <v>2600</v>
      </c>
      <c r="U68" s="176">
        <v>5</v>
      </c>
      <c r="V68" s="177"/>
      <c r="W68" s="178" t="s">
        <v>114</v>
      </c>
      <c r="X68" s="179"/>
      <c r="Y68" s="179"/>
      <c r="Z68" s="179"/>
      <c r="AA68" s="179"/>
      <c r="AB68" s="179"/>
      <c r="AC68" s="179"/>
      <c r="AD68" s="179"/>
      <c r="AE68" s="179"/>
      <c r="AF68" s="179"/>
      <c r="AG68" s="179"/>
      <c r="AH68" s="180"/>
      <c r="AI68" s="63"/>
      <c r="AJ68" s="64" t="s">
        <v>36</v>
      </c>
      <c r="AK68" s="65">
        <v>10</v>
      </c>
      <c r="AL68" s="119">
        <v>350</v>
      </c>
      <c r="AM68" s="30">
        <f t="shared" si="13"/>
        <v>3500</v>
      </c>
      <c r="AN68" s="303">
        <v>5</v>
      </c>
      <c r="AO68" s="304"/>
      <c r="AP68" s="178" t="s">
        <v>114</v>
      </c>
      <c r="AQ68" s="179"/>
      <c r="AR68" s="179"/>
      <c r="AS68" s="179"/>
      <c r="AT68" s="179"/>
      <c r="AU68" s="179"/>
      <c r="AV68" s="179"/>
      <c r="AW68" s="179"/>
      <c r="AX68" s="179"/>
      <c r="AY68" s="179"/>
      <c r="AZ68" s="179"/>
      <c r="BA68" s="180"/>
      <c r="BB68" s="63"/>
      <c r="BC68" s="64" t="s">
        <v>36</v>
      </c>
      <c r="BD68" s="65">
        <v>10</v>
      </c>
      <c r="BE68" s="119">
        <v>100</v>
      </c>
      <c r="BF68" s="30">
        <f t="shared" si="14"/>
        <v>1000</v>
      </c>
    </row>
    <row r="69" spans="2:59" s="43" customFormat="1" ht="15" customHeight="1">
      <c r="B69" s="303">
        <v>6</v>
      </c>
      <c r="C69" s="304"/>
      <c r="D69" s="308" t="s">
        <v>113</v>
      </c>
      <c r="E69" s="309"/>
      <c r="F69" s="309"/>
      <c r="G69" s="309"/>
      <c r="H69" s="309"/>
      <c r="I69" s="309"/>
      <c r="J69" s="309"/>
      <c r="K69" s="309"/>
      <c r="L69" s="309"/>
      <c r="M69" s="309"/>
      <c r="N69" s="309"/>
      <c r="O69" s="310"/>
      <c r="P69" s="63"/>
      <c r="Q69" s="64" t="s">
        <v>104</v>
      </c>
      <c r="R69" s="65">
        <v>1</v>
      </c>
      <c r="S69" s="119">
        <v>150</v>
      </c>
      <c r="T69" s="30">
        <f t="shared" si="12"/>
        <v>150</v>
      </c>
      <c r="U69" s="176">
        <v>6</v>
      </c>
      <c r="V69" s="177"/>
      <c r="W69" s="178" t="s">
        <v>113</v>
      </c>
      <c r="X69" s="179"/>
      <c r="Y69" s="179"/>
      <c r="Z69" s="179"/>
      <c r="AA69" s="179"/>
      <c r="AB69" s="179"/>
      <c r="AC69" s="179"/>
      <c r="AD69" s="179"/>
      <c r="AE69" s="179"/>
      <c r="AF69" s="179"/>
      <c r="AG69" s="179"/>
      <c r="AH69" s="180"/>
      <c r="AI69" s="63"/>
      <c r="AJ69" s="64" t="s">
        <v>104</v>
      </c>
      <c r="AK69" s="65">
        <v>3</v>
      </c>
      <c r="AL69" s="119">
        <v>800</v>
      </c>
      <c r="AM69" s="30">
        <f t="shared" si="13"/>
        <v>2400</v>
      </c>
      <c r="AN69" s="303">
        <v>6</v>
      </c>
      <c r="AO69" s="304"/>
      <c r="AP69" s="178" t="s">
        <v>113</v>
      </c>
      <c r="AQ69" s="179"/>
      <c r="AR69" s="179"/>
      <c r="AS69" s="179"/>
      <c r="AT69" s="179"/>
      <c r="AU69" s="179"/>
      <c r="AV69" s="179"/>
      <c r="AW69" s="179"/>
      <c r="AX69" s="179"/>
      <c r="AY69" s="179"/>
      <c r="AZ69" s="179"/>
      <c r="BA69" s="180"/>
      <c r="BB69" s="63"/>
      <c r="BC69" s="64" t="s">
        <v>104</v>
      </c>
      <c r="BD69" s="65">
        <v>3</v>
      </c>
      <c r="BE69" s="119">
        <v>1600</v>
      </c>
      <c r="BF69" s="30">
        <f t="shared" si="14"/>
        <v>4800</v>
      </c>
    </row>
    <row r="70" spans="2:59" s="43" customFormat="1" ht="15" customHeight="1">
      <c r="B70" s="303">
        <v>7</v>
      </c>
      <c r="C70" s="304"/>
      <c r="D70" s="308" t="s">
        <v>68</v>
      </c>
      <c r="E70" s="420"/>
      <c r="F70" s="420"/>
      <c r="G70" s="420"/>
      <c r="H70" s="420"/>
      <c r="I70" s="420"/>
      <c r="J70" s="420"/>
      <c r="K70" s="420"/>
      <c r="L70" s="420"/>
      <c r="M70" s="420"/>
      <c r="N70" s="420"/>
      <c r="O70" s="421"/>
      <c r="P70" s="63"/>
      <c r="Q70" s="64" t="s">
        <v>105</v>
      </c>
      <c r="R70" s="65">
        <v>7</v>
      </c>
      <c r="S70" s="119">
        <v>4625</v>
      </c>
      <c r="T70" s="30">
        <f t="shared" si="12"/>
        <v>32375</v>
      </c>
      <c r="U70" s="176">
        <v>7</v>
      </c>
      <c r="V70" s="177"/>
      <c r="W70" s="178" t="s">
        <v>68</v>
      </c>
      <c r="X70" s="192"/>
      <c r="Y70" s="192"/>
      <c r="Z70" s="192"/>
      <c r="AA70" s="192"/>
      <c r="AB70" s="192"/>
      <c r="AC70" s="192"/>
      <c r="AD70" s="192"/>
      <c r="AE70" s="192"/>
      <c r="AF70" s="192"/>
      <c r="AG70" s="192"/>
      <c r="AH70" s="193"/>
      <c r="AI70" s="63"/>
      <c r="AJ70" s="64" t="s">
        <v>105</v>
      </c>
      <c r="AK70" s="65">
        <v>15</v>
      </c>
      <c r="AL70" s="119">
        <v>3500</v>
      </c>
      <c r="AM70" s="30">
        <f t="shared" si="13"/>
        <v>52500</v>
      </c>
      <c r="AN70" s="303">
        <v>7</v>
      </c>
      <c r="AO70" s="304"/>
      <c r="AP70" s="178" t="s">
        <v>68</v>
      </c>
      <c r="AQ70" s="192"/>
      <c r="AR70" s="192"/>
      <c r="AS70" s="192"/>
      <c r="AT70" s="192"/>
      <c r="AU70" s="192"/>
      <c r="AV70" s="192"/>
      <c r="AW70" s="192"/>
      <c r="AX70" s="192"/>
      <c r="AY70" s="192"/>
      <c r="AZ70" s="192"/>
      <c r="BA70" s="193"/>
      <c r="BB70" s="63"/>
      <c r="BC70" s="64" t="s">
        <v>105</v>
      </c>
      <c r="BD70" s="65">
        <v>10</v>
      </c>
      <c r="BE70" s="119">
        <v>3900</v>
      </c>
      <c r="BF70" s="30">
        <f t="shared" si="14"/>
        <v>39000</v>
      </c>
    </row>
    <row r="71" spans="2:59" s="43" customFormat="1" ht="15" customHeight="1">
      <c r="B71" s="176"/>
      <c r="C71" s="177"/>
      <c r="D71" s="178"/>
      <c r="E71" s="192"/>
      <c r="F71" s="192"/>
      <c r="G71" s="192"/>
      <c r="H71" s="192"/>
      <c r="I71" s="192"/>
      <c r="J71" s="192"/>
      <c r="K71" s="192"/>
      <c r="L71" s="192"/>
      <c r="M71" s="192"/>
      <c r="N71" s="192"/>
      <c r="O71" s="193"/>
      <c r="P71" s="284"/>
      <c r="Q71" s="64"/>
      <c r="R71" s="65"/>
      <c r="S71" s="119"/>
      <c r="T71" s="30"/>
      <c r="U71" s="176"/>
      <c r="V71" s="177"/>
      <c r="W71" s="294" t="s">
        <v>139</v>
      </c>
      <c r="X71" s="295"/>
      <c r="Y71" s="295"/>
      <c r="Z71" s="295"/>
      <c r="AA71" s="295"/>
      <c r="AB71" s="295"/>
      <c r="AC71" s="295"/>
      <c r="AD71" s="295"/>
      <c r="AE71" s="295"/>
      <c r="AF71" s="295"/>
      <c r="AG71" s="295"/>
      <c r="AH71" s="296"/>
      <c r="AI71" s="297"/>
      <c r="AJ71" s="298" t="s">
        <v>36</v>
      </c>
      <c r="AK71" s="299">
        <v>10</v>
      </c>
      <c r="AL71" s="300">
        <v>150</v>
      </c>
      <c r="AM71" s="301">
        <f t="shared" si="13"/>
        <v>1500</v>
      </c>
      <c r="AN71" s="303">
        <v>8</v>
      </c>
      <c r="AO71" s="304"/>
      <c r="AP71" s="308" t="s">
        <v>145</v>
      </c>
      <c r="AQ71" s="309"/>
      <c r="AR71" s="309"/>
      <c r="AS71" s="309"/>
      <c r="AT71" s="309"/>
      <c r="AU71" s="309"/>
      <c r="AV71" s="309"/>
      <c r="AW71" s="309"/>
      <c r="AX71" s="309"/>
      <c r="AY71" s="309"/>
      <c r="AZ71" s="309"/>
      <c r="BA71" s="310"/>
      <c r="BB71" s="284"/>
      <c r="BC71" s="64" t="s">
        <v>36</v>
      </c>
      <c r="BD71" s="65">
        <v>20</v>
      </c>
      <c r="BE71" s="119">
        <v>55</v>
      </c>
      <c r="BF71" s="30">
        <f t="shared" si="14"/>
        <v>1100</v>
      </c>
    </row>
    <row r="72" spans="2:59" s="43" customFormat="1" ht="15" customHeight="1">
      <c r="B72" s="422"/>
      <c r="C72" s="426"/>
      <c r="D72" s="424" t="s">
        <v>69</v>
      </c>
      <c r="E72" s="427"/>
      <c r="F72" s="427"/>
      <c r="G72" s="427"/>
      <c r="H72" s="427"/>
      <c r="I72" s="427"/>
      <c r="J72" s="427"/>
      <c r="K72" s="427"/>
      <c r="L72" s="427"/>
      <c r="M72" s="427"/>
      <c r="N72" s="427"/>
      <c r="O72" s="428"/>
      <c r="P72" s="107"/>
      <c r="Q72" s="39"/>
      <c r="R72" s="40"/>
      <c r="S72" s="41"/>
      <c r="T72" s="31">
        <f>SUM(T64:T70)</f>
        <v>46070</v>
      </c>
      <c r="U72" s="194"/>
      <c r="V72" s="198"/>
      <c r="W72" s="196" t="s">
        <v>69</v>
      </c>
      <c r="X72" s="199"/>
      <c r="Y72" s="199"/>
      <c r="Z72" s="199"/>
      <c r="AA72" s="199"/>
      <c r="AB72" s="199"/>
      <c r="AC72" s="199"/>
      <c r="AD72" s="199"/>
      <c r="AE72" s="199"/>
      <c r="AF72" s="199"/>
      <c r="AG72" s="199"/>
      <c r="AH72" s="200"/>
      <c r="AI72" s="203"/>
      <c r="AJ72" s="39"/>
      <c r="AK72" s="40"/>
      <c r="AL72" s="41"/>
      <c r="AM72" s="31">
        <f>SUM(AM64:AM71)</f>
        <v>71200</v>
      </c>
      <c r="AN72" s="194"/>
      <c r="AO72" s="198"/>
      <c r="AP72" s="196" t="s">
        <v>69</v>
      </c>
      <c r="AQ72" s="199"/>
      <c r="AR72" s="199"/>
      <c r="AS72" s="199"/>
      <c r="AT72" s="199"/>
      <c r="AU72" s="199"/>
      <c r="AV72" s="199"/>
      <c r="AW72" s="199"/>
      <c r="AX72" s="199"/>
      <c r="AY72" s="199"/>
      <c r="AZ72" s="199"/>
      <c r="BA72" s="200"/>
      <c r="BB72" s="203"/>
      <c r="BC72" s="39"/>
      <c r="BD72" s="40"/>
      <c r="BE72" s="41"/>
      <c r="BF72" s="31">
        <f>SUM(BF64:BF71)</f>
        <v>54500</v>
      </c>
    </row>
    <row r="73" spans="2:59" s="43" customFormat="1" ht="15" customHeight="1">
      <c r="B73" s="422"/>
      <c r="C73" s="423"/>
      <c r="D73" s="424"/>
      <c r="E73" s="425"/>
      <c r="F73" s="425"/>
      <c r="G73" s="425"/>
      <c r="H73" s="425"/>
      <c r="I73" s="425"/>
      <c r="J73" s="425"/>
      <c r="K73" s="425"/>
      <c r="L73" s="425"/>
      <c r="M73" s="425"/>
      <c r="N73" s="425"/>
      <c r="O73" s="423"/>
      <c r="P73" s="66"/>
      <c r="Q73" s="58"/>
      <c r="R73" s="59"/>
      <c r="S73" s="60"/>
      <c r="T73" s="67"/>
      <c r="U73" s="194"/>
      <c r="V73" s="195"/>
      <c r="W73" s="196"/>
      <c r="X73" s="197"/>
      <c r="Y73" s="197"/>
      <c r="Z73" s="197"/>
      <c r="AA73" s="197"/>
      <c r="AB73" s="197"/>
      <c r="AC73" s="197"/>
      <c r="AD73" s="197"/>
      <c r="AE73" s="197"/>
      <c r="AF73" s="197"/>
      <c r="AG73" s="197"/>
      <c r="AH73" s="195"/>
      <c r="AI73" s="66"/>
      <c r="AJ73" s="58"/>
      <c r="AK73" s="59"/>
      <c r="AL73" s="60"/>
      <c r="AM73" s="67"/>
      <c r="AN73" s="194"/>
      <c r="AO73" s="195"/>
      <c r="AP73" s="196"/>
      <c r="AQ73" s="197"/>
      <c r="AR73" s="197"/>
      <c r="AS73" s="197"/>
      <c r="AT73" s="197"/>
      <c r="AU73" s="197"/>
      <c r="AV73" s="197"/>
      <c r="AW73" s="197"/>
      <c r="AX73" s="197"/>
      <c r="AY73" s="197"/>
      <c r="AZ73" s="197"/>
      <c r="BA73" s="195"/>
      <c r="BB73" s="66"/>
      <c r="BC73" s="58"/>
      <c r="BD73" s="59"/>
      <c r="BE73" s="60"/>
      <c r="BF73" s="67"/>
    </row>
    <row r="74" spans="2:59" s="43" customFormat="1" ht="15" customHeight="1">
      <c r="B74" s="374" t="s">
        <v>103</v>
      </c>
      <c r="C74" s="375"/>
      <c r="D74" s="376" t="s">
        <v>70</v>
      </c>
      <c r="E74" s="420"/>
      <c r="F74" s="420"/>
      <c r="G74" s="420"/>
      <c r="H74" s="420"/>
      <c r="I74" s="420"/>
      <c r="J74" s="420"/>
      <c r="K74" s="420"/>
      <c r="L74" s="420"/>
      <c r="M74" s="420"/>
      <c r="N74" s="420"/>
      <c r="O74" s="421"/>
      <c r="P74" s="44"/>
      <c r="Q74" s="61"/>
      <c r="R74" s="59"/>
      <c r="S74" s="60"/>
      <c r="T74" s="30"/>
      <c r="U74" s="136" t="s">
        <v>103</v>
      </c>
      <c r="V74" s="137"/>
      <c r="W74" s="138" t="s">
        <v>70</v>
      </c>
      <c r="X74" s="192"/>
      <c r="Y74" s="192"/>
      <c r="Z74" s="192"/>
      <c r="AA74" s="192"/>
      <c r="AB74" s="192"/>
      <c r="AC74" s="192"/>
      <c r="AD74" s="192"/>
      <c r="AE74" s="192"/>
      <c r="AF74" s="192"/>
      <c r="AG74" s="192"/>
      <c r="AH74" s="193"/>
      <c r="AI74" s="44"/>
      <c r="AJ74" s="61"/>
      <c r="AK74" s="59"/>
      <c r="AL74" s="60"/>
      <c r="AM74" s="30"/>
      <c r="AN74" s="136" t="s">
        <v>103</v>
      </c>
      <c r="AO74" s="137"/>
      <c r="AP74" s="138" t="s">
        <v>70</v>
      </c>
      <c r="AQ74" s="192"/>
      <c r="AR74" s="192"/>
      <c r="AS74" s="192"/>
      <c r="AT74" s="192"/>
      <c r="AU74" s="192"/>
      <c r="AV74" s="192"/>
      <c r="AW74" s="192"/>
      <c r="AX74" s="192"/>
      <c r="AY74" s="192"/>
      <c r="AZ74" s="192"/>
      <c r="BA74" s="193"/>
      <c r="BB74" s="44"/>
      <c r="BC74" s="61"/>
      <c r="BD74" s="59"/>
      <c r="BE74" s="60"/>
      <c r="BF74" s="30"/>
    </row>
    <row r="75" spans="2:59" s="43" customFormat="1" ht="15" customHeight="1">
      <c r="B75" s="374"/>
      <c r="C75" s="414"/>
      <c r="D75" s="429" t="s">
        <v>116</v>
      </c>
      <c r="E75" s="430"/>
      <c r="F75" s="430"/>
      <c r="G75" s="430"/>
      <c r="H75" s="430"/>
      <c r="I75" s="430"/>
      <c r="J75" s="430"/>
      <c r="K75" s="430"/>
      <c r="L75" s="430"/>
      <c r="M75" s="430"/>
      <c r="N75" s="430"/>
      <c r="O75" s="431"/>
      <c r="P75" s="44"/>
      <c r="Q75" s="61"/>
      <c r="R75" s="59"/>
      <c r="S75" s="60"/>
      <c r="T75" s="30"/>
      <c r="U75" s="136"/>
      <c r="V75" s="186"/>
      <c r="W75" s="201" t="s">
        <v>116</v>
      </c>
      <c r="X75" s="202"/>
      <c r="Y75" s="202"/>
      <c r="Z75" s="202"/>
      <c r="AA75" s="202"/>
      <c r="AB75" s="202"/>
      <c r="AC75" s="202"/>
      <c r="AD75" s="202"/>
      <c r="AE75" s="202"/>
      <c r="AF75" s="202"/>
      <c r="AG75" s="202"/>
      <c r="AH75" s="203"/>
      <c r="AI75" s="44"/>
      <c r="AJ75" s="61"/>
      <c r="AK75" s="59"/>
      <c r="AL75" s="60"/>
      <c r="AM75" s="30"/>
      <c r="AN75" s="136"/>
      <c r="AO75" s="186"/>
      <c r="AP75" s="201" t="s">
        <v>116</v>
      </c>
      <c r="AQ75" s="202"/>
      <c r="AR75" s="202"/>
      <c r="AS75" s="202"/>
      <c r="AT75" s="202"/>
      <c r="AU75" s="202"/>
      <c r="AV75" s="202"/>
      <c r="AW75" s="202"/>
      <c r="AX75" s="202"/>
      <c r="AY75" s="202"/>
      <c r="AZ75" s="202"/>
      <c r="BA75" s="203"/>
      <c r="BB75" s="44"/>
      <c r="BC75" s="61"/>
      <c r="BD75" s="59"/>
      <c r="BE75" s="60"/>
      <c r="BF75" s="30"/>
    </row>
    <row r="76" spans="2:59" s="43" customFormat="1" ht="15" customHeight="1">
      <c r="B76" s="303">
        <v>1</v>
      </c>
      <c r="C76" s="304"/>
      <c r="D76" s="432" t="s">
        <v>117</v>
      </c>
      <c r="E76" s="433"/>
      <c r="F76" s="433"/>
      <c r="G76" s="433"/>
      <c r="H76" s="433"/>
      <c r="I76" s="433"/>
      <c r="J76" s="433"/>
      <c r="K76" s="433"/>
      <c r="L76" s="433"/>
      <c r="M76" s="433"/>
      <c r="N76" s="433"/>
      <c r="O76" s="434"/>
      <c r="P76" s="44">
        <v>1</v>
      </c>
      <c r="Q76" s="61" t="s">
        <v>71</v>
      </c>
      <c r="R76" s="44">
        <v>10</v>
      </c>
      <c r="S76" s="45">
        <v>1300</v>
      </c>
      <c r="T76" s="30">
        <f>S76*R76*P76</f>
        <v>13000</v>
      </c>
      <c r="U76" s="176">
        <v>1</v>
      </c>
      <c r="V76" s="177"/>
      <c r="W76" s="204" t="s">
        <v>117</v>
      </c>
      <c r="X76" s="205"/>
      <c r="Y76" s="205"/>
      <c r="Z76" s="205"/>
      <c r="AA76" s="205"/>
      <c r="AB76" s="205"/>
      <c r="AC76" s="205"/>
      <c r="AD76" s="205"/>
      <c r="AE76" s="205"/>
      <c r="AF76" s="205"/>
      <c r="AG76" s="205"/>
      <c r="AH76" s="206"/>
      <c r="AI76" s="44">
        <v>1</v>
      </c>
      <c r="AJ76" s="61" t="s">
        <v>71</v>
      </c>
      <c r="AK76" s="44">
        <v>10</v>
      </c>
      <c r="AL76" s="45">
        <v>1500</v>
      </c>
      <c r="AM76" s="30">
        <f>AL76*AK76*AI76</f>
        <v>15000</v>
      </c>
      <c r="AN76" s="303">
        <v>1</v>
      </c>
      <c r="AO76" s="304"/>
      <c r="AP76" s="204" t="s">
        <v>117</v>
      </c>
      <c r="AQ76" s="205"/>
      <c r="AR76" s="205"/>
      <c r="AS76" s="205"/>
      <c r="AT76" s="205"/>
      <c r="AU76" s="205"/>
      <c r="AV76" s="205"/>
      <c r="AW76" s="205"/>
      <c r="AX76" s="205"/>
      <c r="AY76" s="205"/>
      <c r="AZ76" s="205"/>
      <c r="BA76" s="206"/>
      <c r="BB76" s="44">
        <v>1</v>
      </c>
      <c r="BC76" s="61" t="s">
        <v>71</v>
      </c>
      <c r="BD76" s="44">
        <v>10</v>
      </c>
      <c r="BE76" s="45">
        <v>980</v>
      </c>
      <c r="BF76" s="30">
        <f>BE76*BD76*BB76</f>
        <v>9800</v>
      </c>
    </row>
    <row r="77" spans="2:59" s="43" customFormat="1" ht="15" customHeight="1">
      <c r="B77" s="303">
        <v>2</v>
      </c>
      <c r="C77" s="304"/>
      <c r="D77" s="432" t="s">
        <v>101</v>
      </c>
      <c r="E77" s="438"/>
      <c r="F77" s="438"/>
      <c r="G77" s="438"/>
      <c r="H77" s="438"/>
      <c r="I77" s="438"/>
      <c r="J77" s="438"/>
      <c r="K77" s="438"/>
      <c r="L77" s="438"/>
      <c r="M77" s="438"/>
      <c r="N77" s="438"/>
      <c r="O77" s="439"/>
      <c r="P77" s="44">
        <v>1</v>
      </c>
      <c r="Q77" s="61" t="s">
        <v>71</v>
      </c>
      <c r="R77" s="44">
        <v>10</v>
      </c>
      <c r="S77" s="45">
        <v>1100</v>
      </c>
      <c r="T77" s="30">
        <f>S77*R77*P77</f>
        <v>11000</v>
      </c>
      <c r="U77" s="176">
        <v>2</v>
      </c>
      <c r="V77" s="177"/>
      <c r="W77" s="204" t="s">
        <v>101</v>
      </c>
      <c r="X77" s="210"/>
      <c r="Y77" s="210"/>
      <c r="Z77" s="210"/>
      <c r="AA77" s="210"/>
      <c r="AB77" s="210"/>
      <c r="AC77" s="210"/>
      <c r="AD77" s="210"/>
      <c r="AE77" s="210"/>
      <c r="AF77" s="210"/>
      <c r="AG77" s="210"/>
      <c r="AH77" s="211"/>
      <c r="AI77" s="44">
        <v>1</v>
      </c>
      <c r="AJ77" s="61" t="s">
        <v>71</v>
      </c>
      <c r="AK77" s="44">
        <v>10</v>
      </c>
      <c r="AL77" s="45">
        <v>1200</v>
      </c>
      <c r="AM77" s="30">
        <f>AL77*AK77*AI77</f>
        <v>12000</v>
      </c>
      <c r="AN77" s="303">
        <v>2</v>
      </c>
      <c r="AO77" s="304"/>
      <c r="AP77" s="204" t="s">
        <v>101</v>
      </c>
      <c r="AQ77" s="210"/>
      <c r="AR77" s="210"/>
      <c r="AS77" s="210"/>
      <c r="AT77" s="210"/>
      <c r="AU77" s="210"/>
      <c r="AV77" s="210"/>
      <c r="AW77" s="210"/>
      <c r="AX77" s="210"/>
      <c r="AY77" s="210"/>
      <c r="AZ77" s="210"/>
      <c r="BA77" s="211"/>
      <c r="BB77" s="44">
        <v>1</v>
      </c>
      <c r="BC77" s="61" t="s">
        <v>71</v>
      </c>
      <c r="BD77" s="44">
        <v>10</v>
      </c>
      <c r="BE77" s="45">
        <v>950</v>
      </c>
      <c r="BF77" s="30">
        <f>BE77*BD77*BB77</f>
        <v>9500</v>
      </c>
    </row>
    <row r="78" spans="2:59" s="43" customFormat="1" ht="15" customHeight="1">
      <c r="B78" s="303">
        <v>3</v>
      </c>
      <c r="C78" s="304"/>
      <c r="D78" s="432" t="s">
        <v>115</v>
      </c>
      <c r="E78" s="438"/>
      <c r="F78" s="438"/>
      <c r="G78" s="438"/>
      <c r="H78" s="438"/>
      <c r="I78" s="438"/>
      <c r="J78" s="438"/>
      <c r="K78" s="438"/>
      <c r="L78" s="438"/>
      <c r="M78" s="438"/>
      <c r="N78" s="438"/>
      <c r="O78" s="439"/>
      <c r="P78" s="44">
        <v>1</v>
      </c>
      <c r="Q78" s="61" t="s">
        <v>71</v>
      </c>
      <c r="R78" s="44">
        <v>10</v>
      </c>
      <c r="S78" s="45">
        <v>1100</v>
      </c>
      <c r="T78" s="30">
        <f>S78*R78*P78</f>
        <v>11000</v>
      </c>
      <c r="U78" s="176">
        <v>3</v>
      </c>
      <c r="V78" s="177"/>
      <c r="W78" s="204" t="s">
        <v>115</v>
      </c>
      <c r="X78" s="210"/>
      <c r="Y78" s="210"/>
      <c r="Z78" s="210"/>
      <c r="AA78" s="210"/>
      <c r="AB78" s="210"/>
      <c r="AC78" s="210"/>
      <c r="AD78" s="210"/>
      <c r="AE78" s="210"/>
      <c r="AF78" s="210"/>
      <c r="AG78" s="210"/>
      <c r="AH78" s="211"/>
      <c r="AI78" s="44">
        <v>0</v>
      </c>
      <c r="AJ78" s="61" t="s">
        <v>71</v>
      </c>
      <c r="AK78" s="44">
        <v>0</v>
      </c>
      <c r="AL78" s="45">
        <v>1200</v>
      </c>
      <c r="AM78" s="30">
        <f>AL78*AK78*AI78</f>
        <v>0</v>
      </c>
      <c r="AN78" s="303">
        <v>3</v>
      </c>
      <c r="AO78" s="304"/>
      <c r="AP78" s="204" t="s">
        <v>115</v>
      </c>
      <c r="AQ78" s="210"/>
      <c r="AR78" s="210"/>
      <c r="AS78" s="210"/>
      <c r="AT78" s="210"/>
      <c r="AU78" s="210"/>
      <c r="AV78" s="210"/>
      <c r="AW78" s="210"/>
      <c r="AX78" s="210"/>
      <c r="AY78" s="210"/>
      <c r="AZ78" s="210"/>
      <c r="BA78" s="211"/>
      <c r="BB78" s="44">
        <v>0</v>
      </c>
      <c r="BC78" s="61" t="s">
        <v>71</v>
      </c>
      <c r="BD78" s="44">
        <v>0</v>
      </c>
      <c r="BE78" s="45">
        <v>900</v>
      </c>
      <c r="BF78" s="30">
        <f>BE78*BD78*BB78</f>
        <v>0</v>
      </c>
    </row>
    <row r="79" spans="2:59" s="43" customFormat="1" ht="15" customHeight="1">
      <c r="B79" s="303">
        <v>4</v>
      </c>
      <c r="C79" s="304"/>
      <c r="D79" s="435" t="s">
        <v>118</v>
      </c>
      <c r="E79" s="436"/>
      <c r="F79" s="436"/>
      <c r="G79" s="436"/>
      <c r="H79" s="436"/>
      <c r="I79" s="436"/>
      <c r="J79" s="436"/>
      <c r="K79" s="436"/>
      <c r="L79" s="436"/>
      <c r="M79" s="436"/>
      <c r="N79" s="436"/>
      <c r="O79" s="437"/>
      <c r="P79" s="44">
        <v>1</v>
      </c>
      <c r="Q79" s="61" t="s">
        <v>71</v>
      </c>
      <c r="R79" s="44">
        <v>10</v>
      </c>
      <c r="S79" s="45">
        <v>1100</v>
      </c>
      <c r="T79" s="30">
        <f t="shared" ref="T79:T81" si="15">S79*R79*P79</f>
        <v>11000</v>
      </c>
      <c r="U79" s="176">
        <v>4</v>
      </c>
      <c r="V79" s="177"/>
      <c r="W79" s="207" t="s">
        <v>118</v>
      </c>
      <c r="X79" s="208"/>
      <c r="Y79" s="208"/>
      <c r="Z79" s="208"/>
      <c r="AA79" s="208"/>
      <c r="AB79" s="208"/>
      <c r="AC79" s="208"/>
      <c r="AD79" s="208"/>
      <c r="AE79" s="208"/>
      <c r="AF79" s="208"/>
      <c r="AG79" s="208"/>
      <c r="AH79" s="209"/>
      <c r="AI79" s="44">
        <v>1</v>
      </c>
      <c r="AJ79" s="61" t="s">
        <v>71</v>
      </c>
      <c r="AK79" s="44">
        <v>10</v>
      </c>
      <c r="AL79" s="45">
        <v>1200</v>
      </c>
      <c r="AM79" s="30">
        <f t="shared" ref="AM79:AM81" si="16">AL79*AK79*AI79</f>
        <v>12000</v>
      </c>
      <c r="AN79" s="303">
        <v>4</v>
      </c>
      <c r="AO79" s="304"/>
      <c r="AP79" s="207" t="s">
        <v>118</v>
      </c>
      <c r="AQ79" s="208"/>
      <c r="AR79" s="208"/>
      <c r="AS79" s="208"/>
      <c r="AT79" s="208"/>
      <c r="AU79" s="208"/>
      <c r="AV79" s="208"/>
      <c r="AW79" s="208"/>
      <c r="AX79" s="208"/>
      <c r="AY79" s="208"/>
      <c r="AZ79" s="208"/>
      <c r="BA79" s="209"/>
      <c r="BB79" s="44">
        <v>1</v>
      </c>
      <c r="BC79" s="61" t="s">
        <v>71</v>
      </c>
      <c r="BD79" s="44">
        <v>10</v>
      </c>
      <c r="BE79" s="45">
        <v>900</v>
      </c>
      <c r="BF79" s="30">
        <f t="shared" ref="BF79:BF81" si="17">BE79*BD79*BB79</f>
        <v>9000</v>
      </c>
    </row>
    <row r="80" spans="2:59" s="43" customFormat="1" ht="15" customHeight="1">
      <c r="B80" s="303">
        <v>5</v>
      </c>
      <c r="C80" s="304"/>
      <c r="D80" s="432" t="s">
        <v>119</v>
      </c>
      <c r="E80" s="438"/>
      <c r="F80" s="438"/>
      <c r="G80" s="438"/>
      <c r="H80" s="438"/>
      <c r="I80" s="438"/>
      <c r="J80" s="438"/>
      <c r="K80" s="438"/>
      <c r="L80" s="438"/>
      <c r="M80" s="438"/>
      <c r="N80" s="438"/>
      <c r="O80" s="439"/>
      <c r="P80" s="44">
        <v>2</v>
      </c>
      <c r="Q80" s="61" t="s">
        <v>71</v>
      </c>
      <c r="R80" s="44">
        <v>10</v>
      </c>
      <c r="S80" s="45">
        <v>1050</v>
      </c>
      <c r="T80" s="30">
        <f t="shared" si="15"/>
        <v>21000</v>
      </c>
      <c r="U80" s="176">
        <v>5</v>
      </c>
      <c r="V80" s="177"/>
      <c r="W80" s="204" t="s">
        <v>119</v>
      </c>
      <c r="X80" s="210"/>
      <c r="Y80" s="210"/>
      <c r="Z80" s="210"/>
      <c r="AA80" s="210"/>
      <c r="AB80" s="210"/>
      <c r="AC80" s="210"/>
      <c r="AD80" s="210"/>
      <c r="AE80" s="210"/>
      <c r="AF80" s="210"/>
      <c r="AG80" s="210"/>
      <c r="AH80" s="211"/>
      <c r="AI80" s="44">
        <v>2</v>
      </c>
      <c r="AJ80" s="61" t="s">
        <v>71</v>
      </c>
      <c r="AK80" s="44">
        <v>10</v>
      </c>
      <c r="AL80" s="45">
        <v>1200</v>
      </c>
      <c r="AM80" s="30">
        <f t="shared" si="16"/>
        <v>24000</v>
      </c>
      <c r="AN80" s="303">
        <v>5</v>
      </c>
      <c r="AO80" s="304"/>
      <c r="AP80" s="204" t="s">
        <v>119</v>
      </c>
      <c r="AQ80" s="210"/>
      <c r="AR80" s="210"/>
      <c r="AS80" s="210"/>
      <c r="AT80" s="210"/>
      <c r="AU80" s="210"/>
      <c r="AV80" s="210"/>
      <c r="AW80" s="210"/>
      <c r="AX80" s="210"/>
      <c r="AY80" s="210"/>
      <c r="AZ80" s="210"/>
      <c r="BA80" s="211"/>
      <c r="BB80" s="44">
        <v>2</v>
      </c>
      <c r="BC80" s="61" t="s">
        <v>71</v>
      </c>
      <c r="BD80" s="44">
        <v>10</v>
      </c>
      <c r="BE80" s="45">
        <v>850</v>
      </c>
      <c r="BF80" s="30">
        <f t="shared" si="17"/>
        <v>17000</v>
      </c>
    </row>
    <row r="81" spans="2:58" s="43" customFormat="1" ht="15" customHeight="1">
      <c r="B81" s="303">
        <v>6</v>
      </c>
      <c r="C81" s="304"/>
      <c r="D81" s="435" t="s">
        <v>120</v>
      </c>
      <c r="E81" s="440"/>
      <c r="F81" s="440"/>
      <c r="G81" s="440"/>
      <c r="H81" s="440"/>
      <c r="I81" s="440"/>
      <c r="J81" s="440"/>
      <c r="K81" s="440"/>
      <c r="L81" s="440"/>
      <c r="M81" s="440"/>
      <c r="N81" s="440"/>
      <c r="O81" s="441"/>
      <c r="P81" s="44">
        <v>3</v>
      </c>
      <c r="Q81" s="61" t="s">
        <v>71</v>
      </c>
      <c r="R81" s="44">
        <v>10</v>
      </c>
      <c r="S81" s="45">
        <v>1050</v>
      </c>
      <c r="T81" s="30">
        <f t="shared" si="15"/>
        <v>31500</v>
      </c>
      <c r="U81" s="176">
        <v>6</v>
      </c>
      <c r="V81" s="177"/>
      <c r="W81" s="207" t="s">
        <v>120</v>
      </c>
      <c r="X81" s="212"/>
      <c r="Y81" s="212"/>
      <c r="Z81" s="212"/>
      <c r="AA81" s="212"/>
      <c r="AB81" s="212"/>
      <c r="AC81" s="212"/>
      <c r="AD81" s="212"/>
      <c r="AE81" s="212"/>
      <c r="AF81" s="212"/>
      <c r="AG81" s="212"/>
      <c r="AH81" s="213"/>
      <c r="AI81" s="302">
        <v>2</v>
      </c>
      <c r="AJ81" s="61" t="s">
        <v>71</v>
      </c>
      <c r="AK81" s="44">
        <v>10</v>
      </c>
      <c r="AL81" s="45">
        <v>1000</v>
      </c>
      <c r="AM81" s="30">
        <f t="shared" si="16"/>
        <v>20000</v>
      </c>
      <c r="AN81" s="303">
        <v>6</v>
      </c>
      <c r="AO81" s="304"/>
      <c r="AP81" s="207" t="s">
        <v>120</v>
      </c>
      <c r="AQ81" s="212"/>
      <c r="AR81" s="212"/>
      <c r="AS81" s="212"/>
      <c r="AT81" s="212"/>
      <c r="AU81" s="212"/>
      <c r="AV81" s="212"/>
      <c r="AW81" s="212"/>
      <c r="AX81" s="212"/>
      <c r="AY81" s="212"/>
      <c r="AZ81" s="212"/>
      <c r="BA81" s="213"/>
      <c r="BB81" s="44">
        <v>2</v>
      </c>
      <c r="BC81" s="61" t="s">
        <v>71</v>
      </c>
      <c r="BD81" s="44">
        <v>10</v>
      </c>
      <c r="BE81" s="45">
        <v>850</v>
      </c>
      <c r="BF81" s="30">
        <f t="shared" si="17"/>
        <v>17000</v>
      </c>
    </row>
    <row r="82" spans="2:58" s="43" customFormat="1" ht="15" customHeight="1">
      <c r="B82" s="374"/>
      <c r="C82" s="414"/>
      <c r="D82" s="424" t="s">
        <v>69</v>
      </c>
      <c r="E82" s="427"/>
      <c r="F82" s="427"/>
      <c r="G82" s="427"/>
      <c r="H82" s="427"/>
      <c r="I82" s="427"/>
      <c r="J82" s="427"/>
      <c r="K82" s="427"/>
      <c r="L82" s="427"/>
      <c r="M82" s="427"/>
      <c r="N82" s="427"/>
      <c r="O82" s="428"/>
      <c r="P82" s="73">
        <f>SUM(P76:P81)</f>
        <v>9</v>
      </c>
      <c r="Q82" s="61"/>
      <c r="R82" s="59"/>
      <c r="S82" s="60"/>
      <c r="T82" s="73">
        <f>SUM(T76:T81)</f>
        <v>98500</v>
      </c>
      <c r="U82" s="136"/>
      <c r="V82" s="186"/>
      <c r="W82" s="196" t="s">
        <v>69</v>
      </c>
      <c r="X82" s="199"/>
      <c r="Y82" s="199"/>
      <c r="Z82" s="199"/>
      <c r="AA82" s="199"/>
      <c r="AB82" s="199"/>
      <c r="AC82" s="199"/>
      <c r="AD82" s="199"/>
      <c r="AE82" s="199"/>
      <c r="AF82" s="199"/>
      <c r="AG82" s="199"/>
      <c r="AH82" s="200"/>
      <c r="AI82" s="73">
        <f>SUM(AI76:AI81)</f>
        <v>7</v>
      </c>
      <c r="AJ82" s="61"/>
      <c r="AK82" s="59"/>
      <c r="AL82" s="60"/>
      <c r="AM82" s="73">
        <f>SUM(AM76:AM81)</f>
        <v>83000</v>
      </c>
      <c r="AN82" s="136"/>
      <c r="AO82" s="186"/>
      <c r="AP82" s="196" t="s">
        <v>69</v>
      </c>
      <c r="AQ82" s="199"/>
      <c r="AR82" s="199"/>
      <c r="AS82" s="199"/>
      <c r="AT82" s="199"/>
      <c r="AU82" s="199"/>
      <c r="AV82" s="199"/>
      <c r="AW82" s="199"/>
      <c r="AX82" s="199"/>
      <c r="AY82" s="199"/>
      <c r="AZ82" s="199"/>
      <c r="BA82" s="200"/>
      <c r="BB82" s="73">
        <f>SUM(BB76:BB81)</f>
        <v>7</v>
      </c>
      <c r="BC82" s="61"/>
      <c r="BD82" s="59"/>
      <c r="BE82" s="60"/>
      <c r="BF82" s="73">
        <f>SUM(BF76:BF81)</f>
        <v>62300</v>
      </c>
    </row>
    <row r="83" spans="2:58" s="43" customFormat="1" ht="18.75" customHeight="1">
      <c r="B83" s="374"/>
      <c r="C83" s="414"/>
      <c r="D83" s="429"/>
      <c r="E83" s="430"/>
      <c r="F83" s="430"/>
      <c r="G83" s="430"/>
      <c r="H83" s="430"/>
      <c r="I83" s="430"/>
      <c r="J83" s="430"/>
      <c r="K83" s="430"/>
      <c r="L83" s="430"/>
      <c r="M83" s="430"/>
      <c r="N83" s="430"/>
      <c r="O83" s="431"/>
      <c r="P83" s="68"/>
      <c r="Q83" s="61"/>
      <c r="R83" s="69"/>
      <c r="S83" s="70"/>
      <c r="T83" s="71"/>
      <c r="U83" s="136"/>
      <c r="V83" s="186"/>
      <c r="W83" s="201"/>
      <c r="X83" s="202"/>
      <c r="Y83" s="202"/>
      <c r="Z83" s="202"/>
      <c r="AA83" s="202"/>
      <c r="AB83" s="202"/>
      <c r="AC83" s="202"/>
      <c r="AD83" s="202"/>
      <c r="AE83" s="202"/>
      <c r="AF83" s="202"/>
      <c r="AG83" s="202"/>
      <c r="AH83" s="203"/>
      <c r="AI83" s="68"/>
      <c r="AJ83" s="61"/>
      <c r="AK83" s="69"/>
      <c r="AL83" s="70"/>
      <c r="AM83" s="71"/>
      <c r="AN83" s="136"/>
      <c r="AO83" s="186"/>
      <c r="AP83" s="201"/>
      <c r="AQ83" s="202"/>
      <c r="AR83" s="202"/>
      <c r="AS83" s="202"/>
      <c r="AT83" s="202"/>
      <c r="AU83" s="202"/>
      <c r="AV83" s="202"/>
      <c r="AW83" s="202"/>
      <c r="AX83" s="202"/>
      <c r="AY83" s="202"/>
      <c r="AZ83" s="202"/>
      <c r="BA83" s="203"/>
      <c r="BB83" s="68"/>
      <c r="BC83" s="61"/>
      <c r="BD83" s="69"/>
      <c r="BE83" s="70"/>
      <c r="BF83" s="71"/>
    </row>
    <row r="84" spans="2:58" s="43" customFormat="1" ht="18.75" customHeight="1">
      <c r="B84" s="374"/>
      <c r="C84" s="414"/>
      <c r="D84" s="429"/>
      <c r="E84" s="430"/>
      <c r="F84" s="430"/>
      <c r="G84" s="430"/>
      <c r="H84" s="430"/>
      <c r="I84" s="430"/>
      <c r="J84" s="430"/>
      <c r="K84" s="430"/>
      <c r="L84" s="430"/>
      <c r="M84" s="430"/>
      <c r="N84" s="430"/>
      <c r="O84" s="431"/>
      <c r="P84" s="68"/>
      <c r="Q84" s="61"/>
      <c r="R84" s="69"/>
      <c r="S84" s="70"/>
      <c r="T84" s="71"/>
      <c r="U84" s="136"/>
      <c r="V84" s="186"/>
      <c r="W84" s="201"/>
      <c r="X84" s="202"/>
      <c r="Y84" s="202"/>
      <c r="Z84" s="202"/>
      <c r="AA84" s="202"/>
      <c r="AB84" s="202"/>
      <c r="AC84" s="202"/>
      <c r="AD84" s="202"/>
      <c r="AE84" s="202"/>
      <c r="AF84" s="202"/>
      <c r="AG84" s="202"/>
      <c r="AH84" s="203"/>
      <c r="AI84" s="68"/>
      <c r="AJ84" s="61"/>
      <c r="AK84" s="69"/>
      <c r="AL84" s="70"/>
      <c r="AM84" s="71"/>
      <c r="AN84" s="136"/>
      <c r="AO84" s="186"/>
      <c r="AP84" s="201"/>
      <c r="AQ84" s="202"/>
      <c r="AR84" s="202"/>
      <c r="AS84" s="202"/>
      <c r="AT84" s="202"/>
      <c r="AU84" s="202"/>
      <c r="AV84" s="202"/>
      <c r="AW84" s="202"/>
      <c r="AX84" s="202"/>
      <c r="AY84" s="202"/>
      <c r="AZ84" s="202"/>
      <c r="BA84" s="203"/>
      <c r="BB84" s="68"/>
      <c r="BC84" s="61"/>
      <c r="BD84" s="69"/>
      <c r="BE84" s="70"/>
      <c r="BF84" s="71"/>
    </row>
    <row r="85" spans="2:58" s="43" customFormat="1" ht="19.5" customHeight="1">
      <c r="B85" s="374"/>
      <c r="C85" s="414"/>
      <c r="D85" s="429" t="s">
        <v>123</v>
      </c>
      <c r="E85" s="430"/>
      <c r="F85" s="430"/>
      <c r="G85" s="430"/>
      <c r="H85" s="430"/>
      <c r="I85" s="430"/>
      <c r="J85" s="430"/>
      <c r="K85" s="430"/>
      <c r="L85" s="430"/>
      <c r="M85" s="430"/>
      <c r="N85" s="430"/>
      <c r="O85" s="431"/>
      <c r="P85" s="68"/>
      <c r="Q85" s="61"/>
      <c r="R85" s="69"/>
      <c r="S85" s="70"/>
      <c r="T85" s="71"/>
      <c r="U85" s="136"/>
      <c r="V85" s="186"/>
      <c r="W85" s="201" t="s">
        <v>123</v>
      </c>
      <c r="X85" s="202"/>
      <c r="Y85" s="202"/>
      <c r="Z85" s="202"/>
      <c r="AA85" s="202"/>
      <c r="AB85" s="202"/>
      <c r="AC85" s="202"/>
      <c r="AD85" s="202"/>
      <c r="AE85" s="202"/>
      <c r="AF85" s="202"/>
      <c r="AG85" s="202"/>
      <c r="AH85" s="203"/>
      <c r="AI85" s="68"/>
      <c r="AJ85" s="61"/>
      <c r="AK85" s="69"/>
      <c r="AL85" s="70"/>
      <c r="AM85" s="71"/>
      <c r="AN85" s="136"/>
      <c r="AO85" s="186"/>
      <c r="AP85" s="201" t="s">
        <v>123</v>
      </c>
      <c r="AQ85" s="202"/>
      <c r="AR85" s="202"/>
      <c r="AS85" s="202"/>
      <c r="AT85" s="202"/>
      <c r="AU85" s="202"/>
      <c r="AV85" s="202"/>
      <c r="AW85" s="202"/>
      <c r="AX85" s="202"/>
      <c r="AY85" s="202"/>
      <c r="AZ85" s="202"/>
      <c r="BA85" s="203"/>
      <c r="BB85" s="68"/>
      <c r="BC85" s="61"/>
      <c r="BD85" s="69"/>
      <c r="BE85" s="70"/>
      <c r="BF85" s="71"/>
    </row>
    <row r="86" spans="2:58" s="43" customFormat="1" ht="15" customHeight="1">
      <c r="B86" s="445">
        <v>1</v>
      </c>
      <c r="C86" s="446"/>
      <c r="D86" s="432" t="s">
        <v>117</v>
      </c>
      <c r="E86" s="433"/>
      <c r="F86" s="433"/>
      <c r="G86" s="433"/>
      <c r="H86" s="433"/>
      <c r="I86" s="433"/>
      <c r="J86" s="433"/>
      <c r="K86" s="433"/>
      <c r="L86" s="433"/>
      <c r="M86" s="433"/>
      <c r="N86" s="433"/>
      <c r="O86" s="434"/>
      <c r="P86" s="44">
        <v>1</v>
      </c>
      <c r="Q86" s="61" t="s">
        <v>71</v>
      </c>
      <c r="R86" s="44">
        <v>5</v>
      </c>
      <c r="S86" s="45">
        <v>1300</v>
      </c>
      <c r="T86" s="30">
        <f>S86*R86*P86</f>
        <v>6500</v>
      </c>
      <c r="U86" s="220">
        <v>1</v>
      </c>
      <c r="V86" s="221"/>
      <c r="W86" s="204" t="s">
        <v>117</v>
      </c>
      <c r="X86" s="205"/>
      <c r="Y86" s="205"/>
      <c r="Z86" s="205"/>
      <c r="AA86" s="205"/>
      <c r="AB86" s="205"/>
      <c r="AC86" s="205"/>
      <c r="AD86" s="205"/>
      <c r="AE86" s="205"/>
      <c r="AF86" s="205"/>
      <c r="AG86" s="205"/>
      <c r="AH86" s="206"/>
      <c r="AI86" s="44">
        <v>1</v>
      </c>
      <c r="AJ86" s="61" t="s">
        <v>71</v>
      </c>
      <c r="AK86" s="44">
        <v>10</v>
      </c>
      <c r="AL86" s="45">
        <v>1500</v>
      </c>
      <c r="AM86" s="30">
        <f>AL86*AK86*AI86</f>
        <v>15000</v>
      </c>
      <c r="AN86" s="453">
        <v>1</v>
      </c>
      <c r="AO86" s="454"/>
      <c r="AP86" s="204" t="s">
        <v>117</v>
      </c>
      <c r="AQ86" s="205"/>
      <c r="AR86" s="205"/>
      <c r="AS86" s="205"/>
      <c r="AT86" s="205"/>
      <c r="AU86" s="205"/>
      <c r="AV86" s="205"/>
      <c r="AW86" s="205"/>
      <c r="AX86" s="205"/>
      <c r="AY86" s="205"/>
      <c r="AZ86" s="205"/>
      <c r="BA86" s="206"/>
      <c r="BB86" s="44">
        <v>1</v>
      </c>
      <c r="BC86" s="61" t="s">
        <v>71</v>
      </c>
      <c r="BD86" s="44">
        <v>15</v>
      </c>
      <c r="BE86" s="45">
        <v>980</v>
      </c>
      <c r="BF86" s="30">
        <f>BE86*BD86*BB86</f>
        <v>14700</v>
      </c>
    </row>
    <row r="87" spans="2:58" s="43" customFormat="1" ht="15" customHeight="1">
      <c r="B87" s="445">
        <v>2</v>
      </c>
      <c r="C87" s="446"/>
      <c r="D87" s="432" t="s">
        <v>101</v>
      </c>
      <c r="E87" s="438"/>
      <c r="F87" s="438"/>
      <c r="G87" s="438"/>
      <c r="H87" s="438"/>
      <c r="I87" s="438"/>
      <c r="J87" s="438"/>
      <c r="K87" s="438"/>
      <c r="L87" s="438"/>
      <c r="M87" s="438"/>
      <c r="N87" s="438"/>
      <c r="O87" s="439"/>
      <c r="P87" s="44">
        <v>1</v>
      </c>
      <c r="Q87" s="61" t="s">
        <v>71</v>
      </c>
      <c r="R87" s="44">
        <v>5</v>
      </c>
      <c r="S87" s="45">
        <v>1100</v>
      </c>
      <c r="T87" s="30">
        <f t="shared" ref="T87:T96" si="18">S87*R87*P87</f>
        <v>5500</v>
      </c>
      <c r="U87" s="220">
        <v>2</v>
      </c>
      <c r="V87" s="221"/>
      <c r="W87" s="204" t="s">
        <v>101</v>
      </c>
      <c r="X87" s="210"/>
      <c r="Y87" s="210"/>
      <c r="Z87" s="210"/>
      <c r="AA87" s="210"/>
      <c r="AB87" s="210"/>
      <c r="AC87" s="210"/>
      <c r="AD87" s="210"/>
      <c r="AE87" s="210"/>
      <c r="AF87" s="210"/>
      <c r="AG87" s="210"/>
      <c r="AH87" s="211"/>
      <c r="AI87" s="44">
        <v>1</v>
      </c>
      <c r="AJ87" s="61" t="s">
        <v>71</v>
      </c>
      <c r="AK87" s="44">
        <v>10</v>
      </c>
      <c r="AL87" s="45">
        <v>1200</v>
      </c>
      <c r="AM87" s="30">
        <f t="shared" ref="AM87:AM96" si="19">AL87*AK87*AI87</f>
        <v>12000</v>
      </c>
      <c r="AN87" s="453">
        <v>2</v>
      </c>
      <c r="AO87" s="454"/>
      <c r="AP87" s="204" t="s">
        <v>101</v>
      </c>
      <c r="AQ87" s="210"/>
      <c r="AR87" s="210"/>
      <c r="AS87" s="210"/>
      <c r="AT87" s="210"/>
      <c r="AU87" s="210"/>
      <c r="AV87" s="210"/>
      <c r="AW87" s="210"/>
      <c r="AX87" s="210"/>
      <c r="AY87" s="210"/>
      <c r="AZ87" s="210"/>
      <c r="BA87" s="211"/>
      <c r="BB87" s="44">
        <v>1</v>
      </c>
      <c r="BC87" s="61" t="s">
        <v>71</v>
      </c>
      <c r="BD87" s="44">
        <v>15</v>
      </c>
      <c r="BE87" s="45">
        <v>950</v>
      </c>
      <c r="BF87" s="30">
        <f t="shared" ref="BF87:BF96" si="20">BE87*BD87*BB87</f>
        <v>14250</v>
      </c>
    </row>
    <row r="88" spans="2:58" s="43" customFormat="1" ht="15" customHeight="1">
      <c r="B88" s="445">
        <v>3</v>
      </c>
      <c r="C88" s="446"/>
      <c r="D88" s="432" t="s">
        <v>115</v>
      </c>
      <c r="E88" s="438"/>
      <c r="F88" s="438"/>
      <c r="G88" s="438"/>
      <c r="H88" s="438"/>
      <c r="I88" s="438"/>
      <c r="J88" s="438"/>
      <c r="K88" s="438"/>
      <c r="L88" s="438"/>
      <c r="M88" s="438"/>
      <c r="N88" s="438"/>
      <c r="O88" s="439"/>
      <c r="P88" s="44">
        <v>1</v>
      </c>
      <c r="Q88" s="61" t="s">
        <v>71</v>
      </c>
      <c r="R88" s="44">
        <v>5</v>
      </c>
      <c r="S88" s="45">
        <v>1100</v>
      </c>
      <c r="T88" s="30">
        <f t="shared" si="18"/>
        <v>5500</v>
      </c>
      <c r="U88" s="220">
        <v>3</v>
      </c>
      <c r="V88" s="221"/>
      <c r="W88" s="204" t="s">
        <v>115</v>
      </c>
      <c r="X88" s="210"/>
      <c r="Y88" s="210"/>
      <c r="Z88" s="210"/>
      <c r="AA88" s="210"/>
      <c r="AB88" s="210"/>
      <c r="AC88" s="210"/>
      <c r="AD88" s="210"/>
      <c r="AE88" s="210"/>
      <c r="AF88" s="210"/>
      <c r="AG88" s="210"/>
      <c r="AH88" s="211"/>
      <c r="AI88" s="44">
        <v>0</v>
      </c>
      <c r="AJ88" s="61" t="s">
        <v>71</v>
      </c>
      <c r="AK88" s="44">
        <v>0</v>
      </c>
      <c r="AL88" s="45">
        <v>1200</v>
      </c>
      <c r="AM88" s="30">
        <f t="shared" si="19"/>
        <v>0</v>
      </c>
      <c r="AN88" s="453">
        <v>3</v>
      </c>
      <c r="AO88" s="454"/>
      <c r="AP88" s="204" t="s">
        <v>115</v>
      </c>
      <c r="AQ88" s="210"/>
      <c r="AR88" s="210"/>
      <c r="AS88" s="210"/>
      <c r="AT88" s="210"/>
      <c r="AU88" s="210"/>
      <c r="AV88" s="210"/>
      <c r="AW88" s="210"/>
      <c r="AX88" s="210"/>
      <c r="AY88" s="210"/>
      <c r="AZ88" s="210"/>
      <c r="BA88" s="211"/>
      <c r="BB88" s="44">
        <v>0</v>
      </c>
      <c r="BC88" s="61" t="s">
        <v>71</v>
      </c>
      <c r="BD88" s="44">
        <v>0</v>
      </c>
      <c r="BE88" s="45">
        <v>900</v>
      </c>
      <c r="BF88" s="30">
        <f t="shared" si="20"/>
        <v>0</v>
      </c>
    </row>
    <row r="89" spans="2:58" s="43" customFormat="1" ht="15" customHeight="1">
      <c r="B89" s="445">
        <v>4</v>
      </c>
      <c r="C89" s="446"/>
      <c r="D89" s="435" t="s">
        <v>118</v>
      </c>
      <c r="E89" s="436"/>
      <c r="F89" s="436"/>
      <c r="G89" s="436"/>
      <c r="H89" s="436"/>
      <c r="I89" s="436"/>
      <c r="J89" s="436"/>
      <c r="K89" s="436"/>
      <c r="L89" s="436"/>
      <c r="M89" s="436"/>
      <c r="N89" s="436"/>
      <c r="O89" s="437"/>
      <c r="P89" s="44">
        <v>1</v>
      </c>
      <c r="Q89" s="61" t="s">
        <v>71</v>
      </c>
      <c r="R89" s="44">
        <v>5</v>
      </c>
      <c r="S89" s="45">
        <v>1100</v>
      </c>
      <c r="T89" s="30">
        <f t="shared" si="18"/>
        <v>5500</v>
      </c>
      <c r="U89" s="220">
        <v>4</v>
      </c>
      <c r="V89" s="221"/>
      <c r="W89" s="207" t="s">
        <v>118</v>
      </c>
      <c r="X89" s="208"/>
      <c r="Y89" s="208"/>
      <c r="Z89" s="208"/>
      <c r="AA89" s="208"/>
      <c r="AB89" s="208"/>
      <c r="AC89" s="208"/>
      <c r="AD89" s="208"/>
      <c r="AE89" s="208"/>
      <c r="AF89" s="208"/>
      <c r="AG89" s="208"/>
      <c r="AH89" s="209"/>
      <c r="AI89" s="44">
        <v>1</v>
      </c>
      <c r="AJ89" s="61" t="s">
        <v>71</v>
      </c>
      <c r="AK89" s="44">
        <v>10</v>
      </c>
      <c r="AL89" s="45">
        <v>1200</v>
      </c>
      <c r="AM89" s="30">
        <f t="shared" si="19"/>
        <v>12000</v>
      </c>
      <c r="AN89" s="453">
        <v>4</v>
      </c>
      <c r="AO89" s="454"/>
      <c r="AP89" s="207" t="s">
        <v>118</v>
      </c>
      <c r="AQ89" s="208"/>
      <c r="AR89" s="208"/>
      <c r="AS89" s="208"/>
      <c r="AT89" s="208"/>
      <c r="AU89" s="208"/>
      <c r="AV89" s="208"/>
      <c r="AW89" s="208"/>
      <c r="AX89" s="208"/>
      <c r="AY89" s="208"/>
      <c r="AZ89" s="208"/>
      <c r="BA89" s="209"/>
      <c r="BB89" s="44">
        <v>1</v>
      </c>
      <c r="BC89" s="61" t="s">
        <v>71</v>
      </c>
      <c r="BD89" s="44">
        <v>15</v>
      </c>
      <c r="BE89" s="45">
        <v>900</v>
      </c>
      <c r="BF89" s="30">
        <f t="shared" si="20"/>
        <v>13500</v>
      </c>
    </row>
    <row r="90" spans="2:58" s="43" customFormat="1" ht="15" customHeight="1">
      <c r="B90" s="445">
        <v>5</v>
      </c>
      <c r="C90" s="446"/>
      <c r="D90" s="432" t="s">
        <v>119</v>
      </c>
      <c r="E90" s="438"/>
      <c r="F90" s="438"/>
      <c r="G90" s="438"/>
      <c r="H90" s="438"/>
      <c r="I90" s="438"/>
      <c r="J90" s="438"/>
      <c r="K90" s="438"/>
      <c r="L90" s="438"/>
      <c r="M90" s="438"/>
      <c r="N90" s="438"/>
      <c r="O90" s="439"/>
      <c r="P90" s="44">
        <v>2</v>
      </c>
      <c r="Q90" s="61" t="s">
        <v>71</v>
      </c>
      <c r="R90" s="44">
        <v>5</v>
      </c>
      <c r="S90" s="45">
        <v>900</v>
      </c>
      <c r="T90" s="30">
        <f t="shared" si="18"/>
        <v>9000</v>
      </c>
      <c r="U90" s="220">
        <v>5</v>
      </c>
      <c r="V90" s="221"/>
      <c r="W90" s="204" t="s">
        <v>119</v>
      </c>
      <c r="X90" s="210"/>
      <c r="Y90" s="210"/>
      <c r="Z90" s="210"/>
      <c r="AA90" s="210"/>
      <c r="AB90" s="210"/>
      <c r="AC90" s="210"/>
      <c r="AD90" s="210"/>
      <c r="AE90" s="210"/>
      <c r="AF90" s="210"/>
      <c r="AG90" s="210"/>
      <c r="AH90" s="211"/>
      <c r="AI90" s="44">
        <v>2</v>
      </c>
      <c r="AJ90" s="61" t="s">
        <v>71</v>
      </c>
      <c r="AK90" s="44">
        <v>10</v>
      </c>
      <c r="AL90" s="45">
        <v>1000</v>
      </c>
      <c r="AM90" s="30">
        <f t="shared" si="19"/>
        <v>20000</v>
      </c>
      <c r="AN90" s="453">
        <v>5</v>
      </c>
      <c r="AO90" s="454"/>
      <c r="AP90" s="204" t="s">
        <v>119</v>
      </c>
      <c r="AQ90" s="210"/>
      <c r="AR90" s="210"/>
      <c r="AS90" s="210"/>
      <c r="AT90" s="210"/>
      <c r="AU90" s="210"/>
      <c r="AV90" s="210"/>
      <c r="AW90" s="210"/>
      <c r="AX90" s="210"/>
      <c r="AY90" s="210"/>
      <c r="AZ90" s="210"/>
      <c r="BA90" s="211"/>
      <c r="BB90" s="44">
        <v>2</v>
      </c>
      <c r="BC90" s="61" t="s">
        <v>71</v>
      </c>
      <c r="BD90" s="44">
        <v>15</v>
      </c>
      <c r="BE90" s="45">
        <v>850</v>
      </c>
      <c r="BF90" s="30">
        <f t="shared" si="20"/>
        <v>25500</v>
      </c>
    </row>
    <row r="91" spans="2:58" s="43" customFormat="1" ht="15" customHeight="1">
      <c r="B91" s="445">
        <v>6</v>
      </c>
      <c r="C91" s="446"/>
      <c r="D91" s="435" t="s">
        <v>120</v>
      </c>
      <c r="E91" s="440"/>
      <c r="F91" s="440"/>
      <c r="G91" s="440"/>
      <c r="H91" s="440"/>
      <c r="I91" s="440"/>
      <c r="J91" s="440"/>
      <c r="K91" s="440"/>
      <c r="L91" s="440"/>
      <c r="M91" s="440"/>
      <c r="N91" s="440"/>
      <c r="O91" s="441"/>
      <c r="P91" s="44">
        <v>2</v>
      </c>
      <c r="Q91" s="61" t="s">
        <v>71</v>
      </c>
      <c r="R91" s="44">
        <v>5</v>
      </c>
      <c r="S91" s="45">
        <v>900</v>
      </c>
      <c r="T91" s="30">
        <f t="shared" si="18"/>
        <v>9000</v>
      </c>
      <c r="U91" s="220">
        <v>6</v>
      </c>
      <c r="V91" s="221"/>
      <c r="W91" s="207" t="s">
        <v>120</v>
      </c>
      <c r="X91" s="212"/>
      <c r="Y91" s="212"/>
      <c r="Z91" s="212"/>
      <c r="AA91" s="212"/>
      <c r="AB91" s="212"/>
      <c r="AC91" s="212"/>
      <c r="AD91" s="212"/>
      <c r="AE91" s="212"/>
      <c r="AF91" s="212"/>
      <c r="AG91" s="212"/>
      <c r="AH91" s="213"/>
      <c r="AI91" s="44">
        <v>2</v>
      </c>
      <c r="AJ91" s="61" t="s">
        <v>71</v>
      </c>
      <c r="AK91" s="44">
        <v>10</v>
      </c>
      <c r="AL91" s="45">
        <v>1000</v>
      </c>
      <c r="AM91" s="30">
        <f t="shared" si="19"/>
        <v>20000</v>
      </c>
      <c r="AN91" s="453">
        <v>6</v>
      </c>
      <c r="AO91" s="454"/>
      <c r="AP91" s="207" t="s">
        <v>120</v>
      </c>
      <c r="AQ91" s="212"/>
      <c r="AR91" s="212"/>
      <c r="AS91" s="212"/>
      <c r="AT91" s="212"/>
      <c r="AU91" s="212"/>
      <c r="AV91" s="212"/>
      <c r="AW91" s="212"/>
      <c r="AX91" s="212"/>
      <c r="AY91" s="212"/>
      <c r="AZ91" s="212"/>
      <c r="BA91" s="213"/>
      <c r="BB91" s="44">
        <v>2</v>
      </c>
      <c r="BC91" s="61" t="s">
        <v>71</v>
      </c>
      <c r="BD91" s="44">
        <v>15</v>
      </c>
      <c r="BE91" s="45">
        <v>850</v>
      </c>
      <c r="BF91" s="30">
        <f t="shared" si="20"/>
        <v>25500</v>
      </c>
    </row>
    <row r="92" spans="2:58" s="43" customFormat="1" ht="15" customHeight="1">
      <c r="B92" s="445">
        <v>7</v>
      </c>
      <c r="C92" s="446"/>
      <c r="D92" s="435" t="s">
        <v>122</v>
      </c>
      <c r="E92" s="440"/>
      <c r="F92" s="440"/>
      <c r="G92" s="440"/>
      <c r="H92" s="440"/>
      <c r="I92" s="440"/>
      <c r="J92" s="440"/>
      <c r="K92" s="440"/>
      <c r="L92" s="440"/>
      <c r="M92" s="440"/>
      <c r="N92" s="440"/>
      <c r="O92" s="441"/>
      <c r="P92" s="44">
        <v>2</v>
      </c>
      <c r="Q92" s="61" t="s">
        <v>71</v>
      </c>
      <c r="R92" s="44">
        <v>5</v>
      </c>
      <c r="S92" s="45">
        <v>800</v>
      </c>
      <c r="T92" s="29">
        <f t="shared" si="18"/>
        <v>8000</v>
      </c>
      <c r="U92" s="220">
        <v>7</v>
      </c>
      <c r="V92" s="221"/>
      <c r="W92" s="207" t="s">
        <v>122</v>
      </c>
      <c r="X92" s="212"/>
      <c r="Y92" s="212"/>
      <c r="Z92" s="212"/>
      <c r="AA92" s="212"/>
      <c r="AB92" s="212"/>
      <c r="AC92" s="212"/>
      <c r="AD92" s="212"/>
      <c r="AE92" s="212"/>
      <c r="AF92" s="212"/>
      <c r="AG92" s="212"/>
      <c r="AH92" s="213"/>
      <c r="AI92" s="44">
        <v>2</v>
      </c>
      <c r="AJ92" s="61" t="s">
        <v>71</v>
      </c>
      <c r="AK92" s="44">
        <v>10</v>
      </c>
      <c r="AL92" s="45">
        <v>900</v>
      </c>
      <c r="AM92" s="29">
        <f t="shared" si="19"/>
        <v>18000</v>
      </c>
      <c r="AN92" s="453">
        <v>7</v>
      </c>
      <c r="AO92" s="454"/>
      <c r="AP92" s="207" t="s">
        <v>122</v>
      </c>
      <c r="AQ92" s="212"/>
      <c r="AR92" s="212"/>
      <c r="AS92" s="212"/>
      <c r="AT92" s="212"/>
      <c r="AU92" s="212"/>
      <c r="AV92" s="212"/>
      <c r="AW92" s="212"/>
      <c r="AX92" s="212"/>
      <c r="AY92" s="212"/>
      <c r="AZ92" s="212"/>
      <c r="BA92" s="213"/>
      <c r="BB92" s="44">
        <v>2</v>
      </c>
      <c r="BC92" s="61" t="s">
        <v>71</v>
      </c>
      <c r="BD92" s="44">
        <v>15</v>
      </c>
      <c r="BE92" s="45">
        <v>850</v>
      </c>
      <c r="BF92" s="29">
        <f t="shared" si="20"/>
        <v>25500</v>
      </c>
    </row>
    <row r="93" spans="2:58" s="43" customFormat="1" ht="15" customHeight="1">
      <c r="B93" s="445">
        <v>8</v>
      </c>
      <c r="C93" s="446"/>
      <c r="D93" s="435" t="s">
        <v>121</v>
      </c>
      <c r="E93" s="440"/>
      <c r="F93" s="440"/>
      <c r="G93" s="440"/>
      <c r="H93" s="440"/>
      <c r="I93" s="440"/>
      <c r="J93" s="440"/>
      <c r="K93" s="440"/>
      <c r="L93" s="440"/>
      <c r="M93" s="440"/>
      <c r="N93" s="440"/>
      <c r="O93" s="441"/>
      <c r="P93" s="72">
        <v>1</v>
      </c>
      <c r="Q93" s="61" t="s">
        <v>71</v>
      </c>
      <c r="R93" s="44">
        <v>5</v>
      </c>
      <c r="S93" s="45">
        <v>800</v>
      </c>
      <c r="T93" s="29">
        <f t="shared" si="18"/>
        <v>4000</v>
      </c>
      <c r="U93" s="220">
        <v>8</v>
      </c>
      <c r="V93" s="221"/>
      <c r="W93" s="207" t="s">
        <v>121</v>
      </c>
      <c r="X93" s="212"/>
      <c r="Y93" s="212"/>
      <c r="Z93" s="212"/>
      <c r="AA93" s="212"/>
      <c r="AB93" s="212"/>
      <c r="AC93" s="212"/>
      <c r="AD93" s="212"/>
      <c r="AE93" s="212"/>
      <c r="AF93" s="212"/>
      <c r="AG93" s="212"/>
      <c r="AH93" s="213"/>
      <c r="AI93" s="72">
        <v>0</v>
      </c>
      <c r="AJ93" s="61" t="s">
        <v>71</v>
      </c>
      <c r="AK93" s="44">
        <v>0</v>
      </c>
      <c r="AL93" s="45">
        <v>900</v>
      </c>
      <c r="AM93" s="29">
        <f t="shared" si="19"/>
        <v>0</v>
      </c>
      <c r="AN93" s="453">
        <v>8</v>
      </c>
      <c r="AO93" s="454"/>
      <c r="AP93" s="207" t="s">
        <v>121</v>
      </c>
      <c r="AQ93" s="212"/>
      <c r="AR93" s="212"/>
      <c r="AS93" s="212"/>
      <c r="AT93" s="212"/>
      <c r="AU93" s="212"/>
      <c r="AV93" s="212"/>
      <c r="AW93" s="212"/>
      <c r="AX93" s="212"/>
      <c r="AY93" s="212"/>
      <c r="AZ93" s="212"/>
      <c r="BA93" s="213"/>
      <c r="BB93" s="72">
        <v>0</v>
      </c>
      <c r="BC93" s="61" t="s">
        <v>71</v>
      </c>
      <c r="BD93" s="44">
        <v>0</v>
      </c>
      <c r="BE93" s="45">
        <v>800</v>
      </c>
      <c r="BF93" s="29">
        <f t="shared" si="20"/>
        <v>0</v>
      </c>
    </row>
    <row r="94" spans="2:58" s="43" customFormat="1" ht="15" customHeight="1">
      <c r="B94" s="220"/>
      <c r="C94" s="221"/>
      <c r="D94" s="207"/>
      <c r="E94" s="212"/>
      <c r="F94" s="212"/>
      <c r="G94" s="212"/>
      <c r="H94" s="212"/>
      <c r="I94" s="212"/>
      <c r="J94" s="212"/>
      <c r="K94" s="212"/>
      <c r="L94" s="212"/>
      <c r="M94" s="212"/>
      <c r="N94" s="212"/>
      <c r="O94" s="213"/>
      <c r="P94" s="72"/>
      <c r="Q94" s="61"/>
      <c r="R94" s="44"/>
      <c r="S94" s="45"/>
      <c r="T94" s="29"/>
      <c r="U94" s="220"/>
      <c r="V94" s="221"/>
      <c r="W94" s="207"/>
      <c r="X94" s="212"/>
      <c r="Y94" s="212"/>
      <c r="Z94" s="212"/>
      <c r="AA94" s="212"/>
      <c r="AB94" s="212"/>
      <c r="AC94" s="212"/>
      <c r="AD94" s="212"/>
      <c r="AE94" s="212"/>
      <c r="AF94" s="212"/>
      <c r="AG94" s="212"/>
      <c r="AH94" s="213"/>
      <c r="AI94" s="72"/>
      <c r="AJ94" s="61"/>
      <c r="AK94" s="44"/>
      <c r="AL94" s="45"/>
      <c r="AM94" s="29"/>
      <c r="AN94" s="225"/>
      <c r="AO94" s="226"/>
      <c r="AP94" s="513" t="s">
        <v>125</v>
      </c>
      <c r="AQ94" s="514"/>
      <c r="AR94" s="514"/>
      <c r="AS94" s="514"/>
      <c r="AT94" s="514"/>
      <c r="AU94" s="514"/>
      <c r="AV94" s="514"/>
      <c r="AW94" s="514"/>
      <c r="AX94" s="514"/>
      <c r="AY94" s="514"/>
      <c r="AZ94" s="514"/>
      <c r="BA94" s="515"/>
      <c r="BB94" s="27">
        <v>0</v>
      </c>
      <c r="BC94" s="61" t="s">
        <v>71</v>
      </c>
      <c r="BD94" s="44">
        <v>0</v>
      </c>
      <c r="BE94" s="45">
        <v>850</v>
      </c>
      <c r="BF94" s="29">
        <f t="shared" si="20"/>
        <v>0</v>
      </c>
    </row>
    <row r="95" spans="2:58" s="43" customFormat="1" ht="15" customHeight="1">
      <c r="B95" s="220"/>
      <c r="C95" s="221"/>
      <c r="D95" s="207"/>
      <c r="E95" s="212"/>
      <c r="F95" s="212"/>
      <c r="G95" s="212"/>
      <c r="H95" s="212"/>
      <c r="I95" s="212"/>
      <c r="J95" s="212"/>
      <c r="K95" s="212"/>
      <c r="L95" s="212"/>
      <c r="M95" s="212"/>
      <c r="N95" s="212"/>
      <c r="O95" s="213"/>
      <c r="P95" s="72"/>
      <c r="Q95" s="61"/>
      <c r="R95" s="44"/>
      <c r="S95" s="45"/>
      <c r="T95" s="29"/>
      <c r="U95" s="220"/>
      <c r="V95" s="221"/>
      <c r="W95" s="207"/>
      <c r="X95" s="212"/>
      <c r="Y95" s="212"/>
      <c r="Z95" s="212"/>
      <c r="AA95" s="212"/>
      <c r="AB95" s="212"/>
      <c r="AC95" s="212"/>
      <c r="AD95" s="212"/>
      <c r="AE95" s="212"/>
      <c r="AF95" s="212"/>
      <c r="AG95" s="212"/>
      <c r="AH95" s="213"/>
      <c r="AI95" s="72"/>
      <c r="AJ95" s="61"/>
      <c r="AK95" s="44"/>
      <c r="AL95" s="45"/>
      <c r="AM95" s="29"/>
      <c r="AN95" s="225"/>
      <c r="AO95" s="226"/>
      <c r="AP95" s="516"/>
      <c r="AQ95" s="517"/>
      <c r="AR95" s="517"/>
      <c r="AS95" s="517"/>
      <c r="AT95" s="517"/>
      <c r="AU95" s="517"/>
      <c r="AV95" s="517"/>
      <c r="AW95" s="517"/>
      <c r="AX95" s="517"/>
      <c r="AY95" s="517"/>
      <c r="AZ95" s="517"/>
      <c r="BA95" s="518"/>
      <c r="BB95" s="72"/>
      <c r="BC95" s="61"/>
      <c r="BD95" s="44"/>
      <c r="BE95" s="45"/>
      <c r="BF95" s="29"/>
    </row>
    <row r="96" spans="2:58" s="43" customFormat="1" ht="15" customHeight="1">
      <c r="B96" s="445">
        <v>9</v>
      </c>
      <c r="C96" s="446"/>
      <c r="D96" s="450" t="s">
        <v>125</v>
      </c>
      <c r="E96" s="451"/>
      <c r="F96" s="451"/>
      <c r="G96" s="451"/>
      <c r="H96" s="451"/>
      <c r="I96" s="451"/>
      <c r="J96" s="451"/>
      <c r="K96" s="451"/>
      <c r="L96" s="451"/>
      <c r="M96" s="451"/>
      <c r="N96" s="451"/>
      <c r="O96" s="452"/>
      <c r="P96" s="27">
        <v>1</v>
      </c>
      <c r="Q96" s="61" t="s">
        <v>71</v>
      </c>
      <c r="R96" s="44">
        <v>5</v>
      </c>
      <c r="S96" s="45">
        <v>800</v>
      </c>
      <c r="T96" s="29">
        <f t="shared" si="18"/>
        <v>4000</v>
      </c>
      <c r="U96" s="220">
        <v>9</v>
      </c>
      <c r="V96" s="221"/>
      <c r="W96" s="214" t="s">
        <v>125</v>
      </c>
      <c r="X96" s="215"/>
      <c r="Y96" s="215"/>
      <c r="Z96" s="215"/>
      <c r="AA96" s="215"/>
      <c r="AB96" s="215"/>
      <c r="AC96" s="215"/>
      <c r="AD96" s="215"/>
      <c r="AE96" s="215"/>
      <c r="AF96" s="215"/>
      <c r="AG96" s="215"/>
      <c r="AH96" s="216"/>
      <c r="AI96" s="27">
        <v>1</v>
      </c>
      <c r="AJ96" s="61" t="s">
        <v>71</v>
      </c>
      <c r="AK96" s="44">
        <v>0</v>
      </c>
      <c r="AL96" s="45">
        <v>1000</v>
      </c>
      <c r="AM96" s="29">
        <f t="shared" si="19"/>
        <v>0</v>
      </c>
      <c r="AN96" s="453">
        <v>9</v>
      </c>
      <c r="AO96" s="454"/>
      <c r="AP96" s="513"/>
      <c r="AQ96" s="514"/>
      <c r="AR96" s="514"/>
      <c r="AS96" s="514"/>
      <c r="AT96" s="514"/>
      <c r="AU96" s="514"/>
      <c r="AV96" s="514"/>
      <c r="AW96" s="514"/>
      <c r="AX96" s="514"/>
      <c r="AY96" s="514"/>
      <c r="AZ96" s="514"/>
      <c r="BA96" s="515"/>
      <c r="BB96" s="27"/>
      <c r="BC96" s="61"/>
      <c r="BD96" s="44"/>
      <c r="BE96" s="45"/>
      <c r="BF96" s="29">
        <f t="shared" si="20"/>
        <v>0</v>
      </c>
    </row>
    <row r="97" spans="2:58" s="43" customFormat="1" ht="15" customHeight="1">
      <c r="B97" s="108"/>
      <c r="C97" s="109"/>
      <c r="D97" s="442"/>
      <c r="E97" s="443"/>
      <c r="F97" s="443"/>
      <c r="G97" s="443"/>
      <c r="H97" s="443"/>
      <c r="I97" s="443"/>
      <c r="J97" s="443"/>
      <c r="K97" s="443"/>
      <c r="L97" s="443"/>
      <c r="M97" s="443"/>
      <c r="N97" s="443"/>
      <c r="O97" s="106" t="s">
        <v>69</v>
      </c>
      <c r="P97" s="73">
        <f>SUM(P86:P96)</f>
        <v>12</v>
      </c>
      <c r="Q97" s="61"/>
      <c r="R97" s="44"/>
      <c r="S97" s="60"/>
      <c r="T97" s="73">
        <f>SUM(T86:T96)</f>
        <v>57000</v>
      </c>
      <c r="U97" s="220"/>
      <c r="V97" s="221"/>
      <c r="W97" s="217"/>
      <c r="X97" s="218"/>
      <c r="Y97" s="218"/>
      <c r="Z97" s="218"/>
      <c r="AA97" s="218"/>
      <c r="AB97" s="218"/>
      <c r="AC97" s="218"/>
      <c r="AD97" s="218"/>
      <c r="AE97" s="218"/>
      <c r="AF97" s="218"/>
      <c r="AG97" s="218"/>
      <c r="AH97" s="200" t="s">
        <v>69</v>
      </c>
      <c r="AI97" s="73">
        <f>SUM(AI86:AI96)</f>
        <v>10</v>
      </c>
      <c r="AJ97" s="61"/>
      <c r="AK97" s="44"/>
      <c r="AL97" s="60"/>
      <c r="AM97" s="73">
        <f>SUM(AM86:AM96)</f>
        <v>97000</v>
      </c>
      <c r="AN97" s="220"/>
      <c r="AO97" s="221"/>
      <c r="AP97" s="217"/>
      <c r="AQ97" s="218"/>
      <c r="AR97" s="218"/>
      <c r="AS97" s="218"/>
      <c r="AT97" s="218"/>
      <c r="AU97" s="218"/>
      <c r="AV97" s="218"/>
      <c r="AW97" s="218"/>
      <c r="AX97" s="218"/>
      <c r="AY97" s="218"/>
      <c r="AZ97" s="218"/>
      <c r="BA97" s="200" t="s">
        <v>69</v>
      </c>
      <c r="BB97" s="73">
        <f>SUM(BB86:BB96)</f>
        <v>9</v>
      </c>
      <c r="BC97" s="61"/>
      <c r="BD97" s="44"/>
      <c r="BE97" s="60"/>
      <c r="BF97" s="73">
        <f>SUM(BF86:BF96)</f>
        <v>118950</v>
      </c>
    </row>
    <row r="98" spans="2:58" s="43" customFormat="1" ht="15" customHeight="1">
      <c r="B98" s="114"/>
      <c r="C98" s="115"/>
      <c r="D98" s="442"/>
      <c r="E98" s="443"/>
      <c r="F98" s="443"/>
      <c r="G98" s="443"/>
      <c r="H98" s="443"/>
      <c r="I98" s="443"/>
      <c r="J98" s="443"/>
      <c r="K98" s="443"/>
      <c r="L98" s="443"/>
      <c r="M98" s="443"/>
      <c r="N98" s="443"/>
      <c r="O98" s="444"/>
      <c r="P98" s="44"/>
      <c r="Q98" s="61"/>
      <c r="R98" s="44"/>
      <c r="S98" s="60"/>
      <c r="T98" s="73"/>
      <c r="U98" s="220"/>
      <c r="V98" s="221"/>
      <c r="W98" s="217"/>
      <c r="X98" s="218"/>
      <c r="Y98" s="218"/>
      <c r="Z98" s="218"/>
      <c r="AA98" s="218"/>
      <c r="AB98" s="218"/>
      <c r="AC98" s="218"/>
      <c r="AD98" s="218"/>
      <c r="AE98" s="218"/>
      <c r="AF98" s="218"/>
      <c r="AG98" s="218"/>
      <c r="AH98" s="219"/>
      <c r="AI98" s="44"/>
      <c r="AJ98" s="61"/>
      <c r="AK98" s="44"/>
      <c r="AL98" s="60"/>
      <c r="AM98" s="73"/>
      <c r="AN98" s="220"/>
      <c r="AO98" s="221"/>
      <c r="AP98" s="217"/>
      <c r="AQ98" s="218"/>
      <c r="AR98" s="218"/>
      <c r="AS98" s="218"/>
      <c r="AT98" s="218"/>
      <c r="AU98" s="218"/>
      <c r="AV98" s="218"/>
      <c r="AW98" s="218"/>
      <c r="AX98" s="218"/>
      <c r="AY98" s="218"/>
      <c r="AZ98" s="218"/>
      <c r="BA98" s="219"/>
      <c r="BB98" s="44"/>
      <c r="BC98" s="61"/>
      <c r="BD98" s="44"/>
      <c r="BE98" s="60"/>
      <c r="BF98" s="73"/>
    </row>
    <row r="99" spans="2:58" s="43" customFormat="1" ht="15" customHeight="1">
      <c r="B99" s="114"/>
      <c r="C99" s="115"/>
      <c r="D99" s="447" t="s">
        <v>72</v>
      </c>
      <c r="E99" s="448"/>
      <c r="F99" s="448"/>
      <c r="G99" s="448"/>
      <c r="H99" s="448"/>
      <c r="I99" s="448"/>
      <c r="J99" s="448"/>
      <c r="K99" s="448"/>
      <c r="L99" s="448"/>
      <c r="M99" s="448"/>
      <c r="N99" s="448"/>
      <c r="O99" s="449"/>
      <c r="P99" s="44" t="s">
        <v>73</v>
      </c>
      <c r="Q99" s="61" t="s">
        <v>74</v>
      </c>
      <c r="R99" s="74" t="s">
        <v>75</v>
      </c>
      <c r="S99" s="75" t="s">
        <v>76</v>
      </c>
      <c r="T99" s="73"/>
      <c r="U99" s="220"/>
      <c r="V99" s="221"/>
      <c r="W99" s="222" t="s">
        <v>72</v>
      </c>
      <c r="X99" s="223"/>
      <c r="Y99" s="223" t="s">
        <v>140</v>
      </c>
      <c r="Z99" s="223"/>
      <c r="AA99" s="223"/>
      <c r="AB99" s="223"/>
      <c r="AC99" s="223"/>
      <c r="AD99" s="223"/>
      <c r="AE99" s="223"/>
      <c r="AF99" s="223"/>
      <c r="AG99" s="223"/>
      <c r="AH99" s="224"/>
      <c r="AI99" s="44" t="s">
        <v>73</v>
      </c>
      <c r="AJ99" s="61" t="s">
        <v>74</v>
      </c>
      <c r="AK99" s="74" t="s">
        <v>75</v>
      </c>
      <c r="AL99" s="75" t="s">
        <v>76</v>
      </c>
      <c r="AM99" s="73"/>
      <c r="AN99" s="220"/>
      <c r="AO99" s="221"/>
      <c r="AP99" s="222" t="s">
        <v>72</v>
      </c>
      <c r="AQ99" s="223"/>
      <c r="AR99" s="223"/>
      <c r="AS99" s="223"/>
      <c r="AT99" s="223"/>
      <c r="AU99" s="223"/>
      <c r="AV99" s="223"/>
      <c r="AW99" s="223"/>
      <c r="AX99" s="223"/>
      <c r="AY99" s="223"/>
      <c r="AZ99" s="223"/>
      <c r="BA99" s="224"/>
      <c r="BB99" s="44" t="s">
        <v>73</v>
      </c>
      <c r="BC99" s="61" t="s">
        <v>74</v>
      </c>
      <c r="BD99" s="74" t="s">
        <v>75</v>
      </c>
      <c r="BE99" s="75" t="s">
        <v>76</v>
      </c>
      <c r="BF99" s="73"/>
    </row>
    <row r="100" spans="2:58" s="43" customFormat="1" ht="15" customHeight="1">
      <c r="B100" s="453">
        <v>1</v>
      </c>
      <c r="C100" s="454"/>
      <c r="D100" s="432" t="s">
        <v>117</v>
      </c>
      <c r="E100" s="433"/>
      <c r="F100" s="433"/>
      <c r="G100" s="433"/>
      <c r="H100" s="433"/>
      <c r="I100" s="433"/>
      <c r="J100" s="433"/>
      <c r="K100" s="433"/>
      <c r="L100" s="433"/>
      <c r="M100" s="433"/>
      <c r="N100" s="433"/>
      <c r="O100" s="434"/>
      <c r="P100" s="44">
        <v>1</v>
      </c>
      <c r="Q100" s="61" t="s">
        <v>75</v>
      </c>
      <c r="R100" s="44">
        <v>5</v>
      </c>
      <c r="S100" s="75">
        <v>162.5</v>
      </c>
      <c r="T100" s="95">
        <f>S100*R100*P100</f>
        <v>812.5</v>
      </c>
      <c r="U100" s="225">
        <v>1</v>
      </c>
      <c r="V100" s="226"/>
      <c r="W100" s="204" t="s">
        <v>117</v>
      </c>
      <c r="X100" s="205"/>
      <c r="Y100" s="205">
        <v>2</v>
      </c>
      <c r="Z100" s="205"/>
      <c r="AA100" s="205"/>
      <c r="AB100" s="205"/>
      <c r="AC100" s="205"/>
      <c r="AD100" s="205"/>
      <c r="AE100" s="205"/>
      <c r="AF100" s="205"/>
      <c r="AG100" s="205"/>
      <c r="AH100" s="206"/>
      <c r="AI100" s="44">
        <v>0</v>
      </c>
      <c r="AJ100" s="61" t="s">
        <v>75</v>
      </c>
      <c r="AK100" s="44">
        <v>12</v>
      </c>
      <c r="AL100" s="75">
        <v>243.75</v>
      </c>
      <c r="AM100" s="95">
        <f>AL100*AK100*AI100*Y100</f>
        <v>0</v>
      </c>
      <c r="AN100" s="453">
        <v>1</v>
      </c>
      <c r="AO100" s="454"/>
      <c r="AP100" s="204" t="s">
        <v>117</v>
      </c>
      <c r="AQ100" s="205"/>
      <c r="AR100" s="205"/>
      <c r="AS100" s="205"/>
      <c r="AT100" s="205"/>
      <c r="AU100" s="205"/>
      <c r="AV100" s="205"/>
      <c r="AW100" s="205"/>
      <c r="AX100" s="205"/>
      <c r="AY100" s="205"/>
      <c r="AZ100" s="205"/>
      <c r="BA100" s="285">
        <v>3</v>
      </c>
      <c r="BB100" s="44">
        <v>0</v>
      </c>
      <c r="BC100" s="61" t="s">
        <v>75</v>
      </c>
      <c r="BD100" s="44">
        <v>40</v>
      </c>
      <c r="BE100" s="75">
        <v>148</v>
      </c>
      <c r="BF100" s="95">
        <f>BE100*BD100*BB100*BA100</f>
        <v>0</v>
      </c>
    </row>
    <row r="101" spans="2:58" s="43" customFormat="1" ht="15" customHeight="1">
      <c r="B101" s="453">
        <v>2</v>
      </c>
      <c r="C101" s="454"/>
      <c r="D101" s="432" t="s">
        <v>101</v>
      </c>
      <c r="E101" s="438"/>
      <c r="F101" s="438"/>
      <c r="G101" s="438"/>
      <c r="H101" s="438"/>
      <c r="I101" s="438"/>
      <c r="J101" s="438"/>
      <c r="K101" s="438"/>
      <c r="L101" s="438"/>
      <c r="M101" s="438"/>
      <c r="N101" s="438"/>
      <c r="O101" s="439"/>
      <c r="P101" s="44">
        <v>1</v>
      </c>
      <c r="Q101" s="61" t="s">
        <v>75</v>
      </c>
      <c r="R101" s="44">
        <v>5</v>
      </c>
      <c r="S101" s="75">
        <v>137.5</v>
      </c>
      <c r="T101" s="95">
        <f t="shared" ref="T101:T108" si="21">S101*R101*P101</f>
        <v>687.5</v>
      </c>
      <c r="U101" s="225">
        <v>2</v>
      </c>
      <c r="V101" s="226"/>
      <c r="W101" s="204" t="s">
        <v>101</v>
      </c>
      <c r="X101" s="210"/>
      <c r="Y101" s="205">
        <v>2</v>
      </c>
      <c r="Z101" s="210"/>
      <c r="AA101" s="210"/>
      <c r="AB101" s="210"/>
      <c r="AC101" s="210"/>
      <c r="AD101" s="210"/>
      <c r="AE101" s="210"/>
      <c r="AF101" s="210"/>
      <c r="AG101" s="210"/>
      <c r="AH101" s="211"/>
      <c r="AI101" s="44">
        <v>0</v>
      </c>
      <c r="AJ101" s="61" t="s">
        <v>75</v>
      </c>
      <c r="AK101" s="44">
        <v>12</v>
      </c>
      <c r="AL101" s="75">
        <v>195</v>
      </c>
      <c r="AM101" s="95">
        <f t="shared" ref="AM101:AM108" si="22">AL101*AK101*AI101*Y101</f>
        <v>0</v>
      </c>
      <c r="AN101" s="453">
        <v>2</v>
      </c>
      <c r="AO101" s="454"/>
      <c r="AP101" s="204" t="s">
        <v>101</v>
      </c>
      <c r="AQ101" s="210"/>
      <c r="AR101" s="210"/>
      <c r="AS101" s="210"/>
      <c r="AT101" s="210"/>
      <c r="AU101" s="210"/>
      <c r="AV101" s="210"/>
      <c r="AW101" s="210"/>
      <c r="AX101" s="210"/>
      <c r="AY101" s="210"/>
      <c r="AZ101" s="210"/>
      <c r="BA101" s="285">
        <v>3</v>
      </c>
      <c r="BB101" s="44">
        <v>0</v>
      </c>
      <c r="BC101" s="61" t="s">
        <v>75</v>
      </c>
      <c r="BD101" s="44">
        <v>40</v>
      </c>
      <c r="BE101" s="75">
        <v>148</v>
      </c>
      <c r="BF101" s="95">
        <f t="shared" ref="BF101:BF107" si="23">BE101*BD101*BB101*BA101</f>
        <v>0</v>
      </c>
    </row>
    <row r="102" spans="2:58" s="43" customFormat="1" ht="15" customHeight="1">
      <c r="B102" s="453">
        <v>3</v>
      </c>
      <c r="C102" s="454"/>
      <c r="D102" s="432" t="s">
        <v>115</v>
      </c>
      <c r="E102" s="438"/>
      <c r="F102" s="438"/>
      <c r="G102" s="438"/>
      <c r="H102" s="438"/>
      <c r="I102" s="438"/>
      <c r="J102" s="438"/>
      <c r="K102" s="438"/>
      <c r="L102" s="438"/>
      <c r="M102" s="438"/>
      <c r="N102" s="438"/>
      <c r="O102" s="439"/>
      <c r="P102" s="44">
        <v>1</v>
      </c>
      <c r="Q102" s="61" t="s">
        <v>75</v>
      </c>
      <c r="R102" s="44">
        <v>5</v>
      </c>
      <c r="S102" s="75">
        <v>137.5</v>
      </c>
      <c r="T102" s="95">
        <f t="shared" si="21"/>
        <v>687.5</v>
      </c>
      <c r="U102" s="225">
        <v>3</v>
      </c>
      <c r="V102" s="226"/>
      <c r="W102" s="204" t="s">
        <v>115</v>
      </c>
      <c r="X102" s="210"/>
      <c r="Y102" s="205">
        <v>2</v>
      </c>
      <c r="Z102" s="210"/>
      <c r="AA102" s="210"/>
      <c r="AB102" s="210"/>
      <c r="AC102" s="210"/>
      <c r="AD102" s="210"/>
      <c r="AE102" s="210"/>
      <c r="AF102" s="210"/>
      <c r="AG102" s="210"/>
      <c r="AH102" s="211"/>
      <c r="AI102" s="44">
        <v>0</v>
      </c>
      <c r="AJ102" s="61" t="s">
        <v>75</v>
      </c>
      <c r="AK102" s="44">
        <v>12</v>
      </c>
      <c r="AL102" s="75">
        <v>195</v>
      </c>
      <c r="AM102" s="95">
        <f t="shared" si="22"/>
        <v>0</v>
      </c>
      <c r="AN102" s="453">
        <v>3</v>
      </c>
      <c r="AO102" s="454"/>
      <c r="AP102" s="204" t="s">
        <v>115</v>
      </c>
      <c r="AQ102" s="210"/>
      <c r="AR102" s="210"/>
      <c r="AS102" s="210"/>
      <c r="AT102" s="210"/>
      <c r="AU102" s="210"/>
      <c r="AV102" s="210"/>
      <c r="AW102" s="210"/>
      <c r="AX102" s="210"/>
      <c r="AY102" s="210"/>
      <c r="AZ102" s="210"/>
      <c r="BA102" s="285">
        <v>3</v>
      </c>
      <c r="BB102" s="44">
        <v>0</v>
      </c>
      <c r="BC102" s="61" t="s">
        <v>75</v>
      </c>
      <c r="BD102" s="44">
        <v>40</v>
      </c>
      <c r="BE102" s="75">
        <v>140</v>
      </c>
      <c r="BF102" s="95">
        <f t="shared" si="23"/>
        <v>0</v>
      </c>
    </row>
    <row r="103" spans="2:58" s="43" customFormat="1" ht="15" customHeight="1">
      <c r="B103" s="453">
        <v>4</v>
      </c>
      <c r="C103" s="454"/>
      <c r="D103" s="435" t="s">
        <v>118</v>
      </c>
      <c r="E103" s="436"/>
      <c r="F103" s="436"/>
      <c r="G103" s="436"/>
      <c r="H103" s="436"/>
      <c r="I103" s="436"/>
      <c r="J103" s="436"/>
      <c r="K103" s="436"/>
      <c r="L103" s="436"/>
      <c r="M103" s="436"/>
      <c r="N103" s="436"/>
      <c r="O103" s="437"/>
      <c r="P103" s="44">
        <v>2</v>
      </c>
      <c r="Q103" s="61" t="s">
        <v>75</v>
      </c>
      <c r="R103" s="44">
        <v>5</v>
      </c>
      <c r="S103" s="75">
        <v>137.5</v>
      </c>
      <c r="T103" s="95">
        <f t="shared" si="21"/>
        <v>1375</v>
      </c>
      <c r="U103" s="225">
        <v>4</v>
      </c>
      <c r="V103" s="226"/>
      <c r="W103" s="207" t="s">
        <v>118</v>
      </c>
      <c r="X103" s="208"/>
      <c r="Y103" s="205">
        <v>2</v>
      </c>
      <c r="Z103" s="208"/>
      <c r="AA103" s="208"/>
      <c r="AB103" s="208"/>
      <c r="AC103" s="208"/>
      <c r="AD103" s="208"/>
      <c r="AE103" s="208"/>
      <c r="AF103" s="208"/>
      <c r="AG103" s="208"/>
      <c r="AH103" s="209"/>
      <c r="AI103" s="44">
        <v>0</v>
      </c>
      <c r="AJ103" s="61" t="s">
        <v>75</v>
      </c>
      <c r="AK103" s="44">
        <v>12</v>
      </c>
      <c r="AL103" s="75">
        <v>162.5</v>
      </c>
      <c r="AM103" s="95">
        <f t="shared" si="22"/>
        <v>0</v>
      </c>
      <c r="AN103" s="453">
        <v>4</v>
      </c>
      <c r="AO103" s="454"/>
      <c r="AP103" s="207" t="s">
        <v>118</v>
      </c>
      <c r="AQ103" s="208"/>
      <c r="AR103" s="208"/>
      <c r="AS103" s="208"/>
      <c r="AT103" s="208"/>
      <c r="AU103" s="208"/>
      <c r="AV103" s="208"/>
      <c r="AW103" s="208"/>
      <c r="AX103" s="208"/>
      <c r="AY103" s="208"/>
      <c r="AZ103" s="208"/>
      <c r="BA103" s="285">
        <v>3</v>
      </c>
      <c r="BB103" s="44">
        <v>0</v>
      </c>
      <c r="BC103" s="61" t="s">
        <v>75</v>
      </c>
      <c r="BD103" s="44">
        <v>40</v>
      </c>
      <c r="BE103" s="75">
        <v>140</v>
      </c>
      <c r="BF103" s="95">
        <f t="shared" si="23"/>
        <v>0</v>
      </c>
    </row>
    <row r="104" spans="2:58" s="43" customFormat="1" ht="15" customHeight="1">
      <c r="B104" s="453">
        <v>5</v>
      </c>
      <c r="C104" s="454"/>
      <c r="D104" s="432" t="s">
        <v>119</v>
      </c>
      <c r="E104" s="438"/>
      <c r="F104" s="438"/>
      <c r="G104" s="438"/>
      <c r="H104" s="438"/>
      <c r="I104" s="438"/>
      <c r="J104" s="438"/>
      <c r="K104" s="438"/>
      <c r="L104" s="438"/>
      <c r="M104" s="438"/>
      <c r="N104" s="438"/>
      <c r="O104" s="439"/>
      <c r="P104" s="44">
        <v>3</v>
      </c>
      <c r="Q104" s="61" t="s">
        <v>75</v>
      </c>
      <c r="R104" s="44">
        <v>5</v>
      </c>
      <c r="S104" s="75">
        <v>112.5</v>
      </c>
      <c r="T104" s="95">
        <f t="shared" si="21"/>
        <v>1687.5</v>
      </c>
      <c r="U104" s="225">
        <v>5</v>
      </c>
      <c r="V104" s="226"/>
      <c r="W104" s="204" t="s">
        <v>119</v>
      </c>
      <c r="X104" s="210"/>
      <c r="Y104" s="205">
        <v>2</v>
      </c>
      <c r="Z104" s="210"/>
      <c r="AA104" s="210"/>
      <c r="AB104" s="210"/>
      <c r="AC104" s="210"/>
      <c r="AD104" s="210"/>
      <c r="AE104" s="210"/>
      <c r="AF104" s="210"/>
      <c r="AG104" s="210"/>
      <c r="AH104" s="211"/>
      <c r="AI104" s="44">
        <v>0</v>
      </c>
      <c r="AJ104" s="61" t="s">
        <v>75</v>
      </c>
      <c r="AK104" s="44">
        <v>12</v>
      </c>
      <c r="AL104" s="75">
        <v>162.5</v>
      </c>
      <c r="AM104" s="95">
        <f t="shared" si="22"/>
        <v>0</v>
      </c>
      <c r="AN104" s="453">
        <v>5</v>
      </c>
      <c r="AO104" s="454"/>
      <c r="AP104" s="204" t="s">
        <v>119</v>
      </c>
      <c r="AQ104" s="210"/>
      <c r="AR104" s="210"/>
      <c r="AS104" s="210"/>
      <c r="AT104" s="210"/>
      <c r="AU104" s="210"/>
      <c r="AV104" s="210"/>
      <c r="AW104" s="210"/>
      <c r="AX104" s="210"/>
      <c r="AY104" s="210"/>
      <c r="AZ104" s="210"/>
      <c r="BA104" s="285">
        <v>3</v>
      </c>
      <c r="BB104" s="44">
        <v>0</v>
      </c>
      <c r="BC104" s="61" t="s">
        <v>75</v>
      </c>
      <c r="BD104" s="44">
        <v>40</v>
      </c>
      <c r="BE104" s="75">
        <v>133</v>
      </c>
      <c r="BF104" s="95">
        <f t="shared" si="23"/>
        <v>0</v>
      </c>
    </row>
    <row r="105" spans="2:58" s="43" customFormat="1" ht="15" customHeight="1">
      <c r="B105" s="453">
        <v>6</v>
      </c>
      <c r="C105" s="454"/>
      <c r="D105" s="435" t="s">
        <v>120</v>
      </c>
      <c r="E105" s="440"/>
      <c r="F105" s="440"/>
      <c r="G105" s="440"/>
      <c r="H105" s="440"/>
      <c r="I105" s="440"/>
      <c r="J105" s="440"/>
      <c r="K105" s="440"/>
      <c r="L105" s="440"/>
      <c r="M105" s="440"/>
      <c r="N105" s="440"/>
      <c r="O105" s="441"/>
      <c r="P105" s="44">
        <v>2</v>
      </c>
      <c r="Q105" s="61" t="s">
        <v>75</v>
      </c>
      <c r="R105" s="44">
        <v>5</v>
      </c>
      <c r="S105" s="75">
        <v>112.5</v>
      </c>
      <c r="T105" s="95">
        <f t="shared" si="21"/>
        <v>1125</v>
      </c>
      <c r="U105" s="225">
        <v>6</v>
      </c>
      <c r="V105" s="226"/>
      <c r="W105" s="207" t="s">
        <v>120</v>
      </c>
      <c r="X105" s="212"/>
      <c r="Y105" s="205">
        <v>2</v>
      </c>
      <c r="Z105" s="212"/>
      <c r="AA105" s="212"/>
      <c r="AB105" s="212"/>
      <c r="AC105" s="212"/>
      <c r="AD105" s="212"/>
      <c r="AE105" s="212"/>
      <c r="AF105" s="212"/>
      <c r="AG105" s="212"/>
      <c r="AH105" s="213"/>
      <c r="AI105" s="44">
        <v>0</v>
      </c>
      <c r="AJ105" s="61" t="s">
        <v>75</v>
      </c>
      <c r="AK105" s="44">
        <v>12</v>
      </c>
      <c r="AL105" s="75">
        <v>162.5</v>
      </c>
      <c r="AM105" s="95">
        <f t="shared" si="22"/>
        <v>0</v>
      </c>
      <c r="AN105" s="453">
        <v>6</v>
      </c>
      <c r="AO105" s="454"/>
      <c r="AP105" s="207" t="s">
        <v>120</v>
      </c>
      <c r="AQ105" s="212"/>
      <c r="AR105" s="212"/>
      <c r="AS105" s="212"/>
      <c r="AT105" s="212"/>
      <c r="AU105" s="212"/>
      <c r="AV105" s="212"/>
      <c r="AW105" s="212"/>
      <c r="AX105" s="212"/>
      <c r="AY105" s="212"/>
      <c r="AZ105" s="212"/>
      <c r="BA105" s="285">
        <v>3</v>
      </c>
      <c r="BB105" s="44">
        <v>0</v>
      </c>
      <c r="BC105" s="61" t="s">
        <v>75</v>
      </c>
      <c r="BD105" s="44">
        <v>40</v>
      </c>
      <c r="BE105" s="75">
        <v>133</v>
      </c>
      <c r="BF105" s="95">
        <f t="shared" si="23"/>
        <v>0</v>
      </c>
    </row>
    <row r="106" spans="2:58" s="43" customFormat="1" ht="15" customHeight="1">
      <c r="B106" s="453">
        <v>7</v>
      </c>
      <c r="C106" s="454"/>
      <c r="D106" s="435" t="s">
        <v>122</v>
      </c>
      <c r="E106" s="440"/>
      <c r="F106" s="440"/>
      <c r="G106" s="440"/>
      <c r="H106" s="440"/>
      <c r="I106" s="440"/>
      <c r="J106" s="440"/>
      <c r="K106" s="440"/>
      <c r="L106" s="440"/>
      <c r="M106" s="440"/>
      <c r="N106" s="440"/>
      <c r="O106" s="441"/>
      <c r="P106" s="72">
        <v>2</v>
      </c>
      <c r="Q106" s="61" t="s">
        <v>75</v>
      </c>
      <c r="R106" s="44">
        <v>5</v>
      </c>
      <c r="S106" s="75">
        <v>100</v>
      </c>
      <c r="T106" s="95">
        <f t="shared" si="21"/>
        <v>1000</v>
      </c>
      <c r="U106" s="225">
        <v>7</v>
      </c>
      <c r="V106" s="226"/>
      <c r="W106" s="207" t="s">
        <v>122</v>
      </c>
      <c r="X106" s="212"/>
      <c r="Y106" s="205">
        <v>2</v>
      </c>
      <c r="Z106" s="212"/>
      <c r="AA106" s="212"/>
      <c r="AB106" s="212"/>
      <c r="AC106" s="212"/>
      <c r="AD106" s="212"/>
      <c r="AE106" s="212"/>
      <c r="AF106" s="212"/>
      <c r="AG106" s="212"/>
      <c r="AH106" s="213"/>
      <c r="AI106" s="44">
        <v>0</v>
      </c>
      <c r="AJ106" s="61" t="s">
        <v>75</v>
      </c>
      <c r="AK106" s="44">
        <v>12</v>
      </c>
      <c r="AL106" s="75">
        <v>146.25</v>
      </c>
      <c r="AM106" s="95">
        <f t="shared" si="22"/>
        <v>0</v>
      </c>
      <c r="AN106" s="453">
        <v>7</v>
      </c>
      <c r="AO106" s="454"/>
      <c r="AP106" s="207" t="s">
        <v>122</v>
      </c>
      <c r="AQ106" s="212"/>
      <c r="AR106" s="212"/>
      <c r="AS106" s="212"/>
      <c r="AT106" s="212"/>
      <c r="AU106" s="212"/>
      <c r="AV106" s="212"/>
      <c r="AW106" s="212"/>
      <c r="AX106" s="212"/>
      <c r="AY106" s="212"/>
      <c r="AZ106" s="212"/>
      <c r="BA106" s="285">
        <v>3</v>
      </c>
      <c r="BB106" s="44">
        <v>0</v>
      </c>
      <c r="BC106" s="61" t="s">
        <v>75</v>
      </c>
      <c r="BD106" s="44">
        <v>40</v>
      </c>
      <c r="BE106" s="75">
        <v>133</v>
      </c>
      <c r="BF106" s="95">
        <f t="shared" si="23"/>
        <v>0</v>
      </c>
    </row>
    <row r="107" spans="2:58" s="43" customFormat="1" ht="15" customHeight="1">
      <c r="B107" s="453">
        <v>8</v>
      </c>
      <c r="C107" s="454"/>
      <c r="D107" s="435" t="s">
        <v>121</v>
      </c>
      <c r="E107" s="440"/>
      <c r="F107" s="440"/>
      <c r="G107" s="440"/>
      <c r="H107" s="440"/>
      <c r="I107" s="440"/>
      <c r="J107" s="440"/>
      <c r="K107" s="440"/>
      <c r="L107" s="440"/>
      <c r="M107" s="440"/>
      <c r="N107" s="440"/>
      <c r="O107" s="441"/>
      <c r="P107" s="27">
        <v>1</v>
      </c>
      <c r="Q107" s="61" t="s">
        <v>75</v>
      </c>
      <c r="R107" s="44">
        <v>5</v>
      </c>
      <c r="S107" s="75">
        <v>100</v>
      </c>
      <c r="T107" s="95">
        <f t="shared" si="21"/>
        <v>500</v>
      </c>
      <c r="U107" s="225">
        <v>8</v>
      </c>
      <c r="V107" s="226"/>
      <c r="W107" s="207" t="s">
        <v>121</v>
      </c>
      <c r="X107" s="212"/>
      <c r="Y107" s="205">
        <v>2</v>
      </c>
      <c r="Z107" s="212"/>
      <c r="AA107" s="212"/>
      <c r="AB107" s="212"/>
      <c r="AC107" s="212"/>
      <c r="AD107" s="212"/>
      <c r="AE107" s="212"/>
      <c r="AF107" s="212"/>
      <c r="AG107" s="212"/>
      <c r="AH107" s="213"/>
      <c r="AI107" s="44">
        <v>0</v>
      </c>
      <c r="AJ107" s="61" t="s">
        <v>75</v>
      </c>
      <c r="AK107" s="44">
        <v>12</v>
      </c>
      <c r="AL107" s="75">
        <v>146.25</v>
      </c>
      <c r="AM107" s="95">
        <f t="shared" si="22"/>
        <v>0</v>
      </c>
      <c r="AN107" s="453">
        <v>8</v>
      </c>
      <c r="AO107" s="454"/>
      <c r="AP107" s="207" t="s">
        <v>121</v>
      </c>
      <c r="AQ107" s="212"/>
      <c r="AR107" s="212"/>
      <c r="AS107" s="212"/>
      <c r="AT107" s="212"/>
      <c r="AU107" s="212"/>
      <c r="AV107" s="212"/>
      <c r="AW107" s="212"/>
      <c r="AX107" s="212"/>
      <c r="AY107" s="212"/>
      <c r="AZ107" s="212"/>
      <c r="BA107" s="285">
        <v>3</v>
      </c>
      <c r="BB107" s="44">
        <v>0</v>
      </c>
      <c r="BC107" s="61" t="s">
        <v>75</v>
      </c>
      <c r="BD107" s="44">
        <v>40</v>
      </c>
      <c r="BE107" s="75">
        <v>125</v>
      </c>
      <c r="BF107" s="95">
        <f t="shared" si="23"/>
        <v>0</v>
      </c>
    </row>
    <row r="108" spans="2:58" s="43" customFormat="1" ht="15" customHeight="1">
      <c r="B108" s="453">
        <v>9</v>
      </c>
      <c r="C108" s="454"/>
      <c r="D108" s="450" t="s">
        <v>125</v>
      </c>
      <c r="E108" s="451"/>
      <c r="F108" s="451"/>
      <c r="G108" s="451"/>
      <c r="H108" s="451"/>
      <c r="I108" s="451"/>
      <c r="J108" s="451"/>
      <c r="K108" s="451"/>
      <c r="L108" s="451"/>
      <c r="M108" s="451"/>
      <c r="N108" s="451"/>
      <c r="O108" s="452"/>
      <c r="P108" s="27">
        <v>1</v>
      </c>
      <c r="Q108" s="61" t="s">
        <v>75</v>
      </c>
      <c r="R108" s="44">
        <v>5</v>
      </c>
      <c r="S108" s="75">
        <v>100</v>
      </c>
      <c r="T108" s="95">
        <f t="shared" si="21"/>
        <v>500</v>
      </c>
      <c r="U108" s="225">
        <v>9</v>
      </c>
      <c r="V108" s="226"/>
      <c r="W108" s="214" t="s">
        <v>125</v>
      </c>
      <c r="X108" s="215"/>
      <c r="Y108" s="205">
        <v>2</v>
      </c>
      <c r="Z108" s="215"/>
      <c r="AA108" s="215"/>
      <c r="AB108" s="215"/>
      <c r="AC108" s="215"/>
      <c r="AD108" s="215"/>
      <c r="AE108" s="215"/>
      <c r="AF108" s="215"/>
      <c r="AG108" s="215"/>
      <c r="AH108" s="216"/>
      <c r="AI108" s="44">
        <v>0</v>
      </c>
      <c r="AJ108" s="61" t="s">
        <v>75</v>
      </c>
      <c r="AK108" s="44">
        <v>12</v>
      </c>
      <c r="AL108" s="75">
        <v>162.5</v>
      </c>
      <c r="AM108" s="95">
        <f t="shared" si="22"/>
        <v>0</v>
      </c>
      <c r="AN108" s="453">
        <v>9</v>
      </c>
      <c r="AO108" s="454"/>
      <c r="AP108" s="214" t="s">
        <v>125</v>
      </c>
      <c r="AQ108" s="215"/>
      <c r="AR108" s="215"/>
      <c r="AS108" s="215"/>
      <c r="AT108" s="215"/>
      <c r="AU108" s="215"/>
      <c r="AV108" s="215"/>
      <c r="AW108" s="215"/>
      <c r="AX108" s="215"/>
      <c r="AY108" s="215"/>
      <c r="AZ108" s="215"/>
      <c r="BA108" s="285">
        <v>3</v>
      </c>
      <c r="BB108" s="44">
        <v>0</v>
      </c>
      <c r="BC108" s="61" t="s">
        <v>75</v>
      </c>
      <c r="BD108" s="44">
        <v>40</v>
      </c>
      <c r="BE108" s="75">
        <v>133</v>
      </c>
      <c r="BF108" s="95">
        <f>BE108*BD108*BB108*BA108</f>
        <v>0</v>
      </c>
    </row>
    <row r="109" spans="2:58" s="43" customFormat="1" ht="15" customHeight="1">
      <c r="B109" s="114"/>
      <c r="C109" s="115"/>
      <c r="D109" s="442"/>
      <c r="E109" s="443"/>
      <c r="F109" s="443"/>
      <c r="G109" s="443"/>
      <c r="H109" s="443"/>
      <c r="I109" s="443"/>
      <c r="J109" s="443"/>
      <c r="K109" s="443"/>
      <c r="L109" s="443"/>
      <c r="M109" s="443"/>
      <c r="N109" s="443"/>
      <c r="O109" s="444"/>
      <c r="P109" s="44"/>
      <c r="Q109" s="61"/>
      <c r="R109" s="59"/>
      <c r="S109" s="60"/>
      <c r="T109" s="73">
        <f>SUM(T100:T108)</f>
        <v>8375</v>
      </c>
      <c r="U109" s="220"/>
      <c r="V109" s="221"/>
      <c r="W109" s="217"/>
      <c r="X109" s="218"/>
      <c r="Y109" s="218"/>
      <c r="Z109" s="218"/>
      <c r="AA109" s="218"/>
      <c r="AB109" s="218"/>
      <c r="AC109" s="218"/>
      <c r="AD109" s="218"/>
      <c r="AE109" s="218"/>
      <c r="AF109" s="218"/>
      <c r="AG109" s="218"/>
      <c r="AH109" s="219"/>
      <c r="AI109" s="44"/>
      <c r="AJ109" s="61"/>
      <c r="AK109" s="59"/>
      <c r="AL109" s="60"/>
      <c r="AM109" s="73">
        <f>SUM(AM100:AM108)</f>
        <v>0</v>
      </c>
      <c r="AN109" s="220"/>
      <c r="AO109" s="221"/>
      <c r="AP109" s="217"/>
      <c r="AQ109" s="218"/>
      <c r="AR109" s="218"/>
      <c r="AS109" s="218"/>
      <c r="AT109" s="218"/>
      <c r="AU109" s="218"/>
      <c r="AV109" s="218"/>
      <c r="AW109" s="218"/>
      <c r="AX109" s="218"/>
      <c r="AY109" s="218"/>
      <c r="AZ109" s="218"/>
      <c r="BA109" s="219"/>
      <c r="BB109" s="44"/>
      <c r="BC109" s="61"/>
      <c r="BD109" s="59"/>
      <c r="BE109" s="60"/>
      <c r="BF109" s="73">
        <f>SUM(BF100:BF108)</f>
        <v>0</v>
      </c>
    </row>
    <row r="110" spans="2:58" s="43" customFormat="1" ht="15" customHeight="1">
      <c r="B110" s="114"/>
      <c r="C110" s="115"/>
      <c r="D110" s="442"/>
      <c r="E110" s="443"/>
      <c r="F110" s="443"/>
      <c r="G110" s="443"/>
      <c r="H110" s="443"/>
      <c r="I110" s="443"/>
      <c r="J110" s="443"/>
      <c r="K110" s="443"/>
      <c r="L110" s="443"/>
      <c r="M110" s="443"/>
      <c r="N110" s="443"/>
      <c r="O110" s="444"/>
      <c r="P110" s="44"/>
      <c r="Q110" s="61"/>
      <c r="R110" s="59"/>
      <c r="S110" s="60"/>
      <c r="T110" s="73"/>
      <c r="U110" s="220"/>
      <c r="V110" s="221"/>
      <c r="W110" s="217"/>
      <c r="X110" s="218"/>
      <c r="Y110" s="218"/>
      <c r="Z110" s="218"/>
      <c r="AA110" s="218"/>
      <c r="AB110" s="218"/>
      <c r="AC110" s="218"/>
      <c r="AD110" s="218"/>
      <c r="AE110" s="218"/>
      <c r="AF110" s="218"/>
      <c r="AG110" s="218"/>
      <c r="AH110" s="219"/>
      <c r="AI110" s="44"/>
      <c r="AJ110" s="61"/>
      <c r="AK110" s="59"/>
      <c r="AL110" s="60"/>
      <c r="AM110" s="73"/>
      <c r="AN110" s="220"/>
      <c r="AO110" s="221"/>
      <c r="AP110" s="217"/>
      <c r="AQ110" s="218"/>
      <c r="AR110" s="218"/>
      <c r="AS110" s="218"/>
      <c r="AT110" s="218"/>
      <c r="AU110" s="218"/>
      <c r="AV110" s="218"/>
      <c r="AW110" s="218"/>
      <c r="AX110" s="218"/>
      <c r="AY110" s="218"/>
      <c r="AZ110" s="218"/>
      <c r="BA110" s="219"/>
      <c r="BB110" s="44"/>
      <c r="BC110" s="61"/>
      <c r="BD110" s="59"/>
      <c r="BE110" s="60"/>
      <c r="BF110" s="73"/>
    </row>
    <row r="111" spans="2:58" s="43" customFormat="1" ht="15" customHeight="1">
      <c r="B111" s="445"/>
      <c r="C111" s="421"/>
      <c r="D111" s="424"/>
      <c r="E111" s="420"/>
      <c r="F111" s="420"/>
      <c r="G111" s="420"/>
      <c r="H111" s="420"/>
      <c r="I111" s="420"/>
      <c r="J111" s="420"/>
      <c r="K111" s="420"/>
      <c r="L111" s="420"/>
      <c r="M111" s="420"/>
      <c r="N111" s="420"/>
      <c r="O111" s="421"/>
      <c r="P111" s="44"/>
      <c r="Q111" s="61"/>
      <c r="R111" s="59"/>
      <c r="S111" s="60"/>
      <c r="T111" s="76"/>
      <c r="U111" s="220"/>
      <c r="V111" s="193"/>
      <c r="W111" s="196"/>
      <c r="X111" s="192"/>
      <c r="Y111" s="192"/>
      <c r="Z111" s="192"/>
      <c r="AA111" s="192"/>
      <c r="AB111" s="192"/>
      <c r="AC111" s="192"/>
      <c r="AD111" s="192"/>
      <c r="AE111" s="192"/>
      <c r="AF111" s="192"/>
      <c r="AG111" s="192"/>
      <c r="AH111" s="193"/>
      <c r="AI111" s="44"/>
      <c r="AJ111" s="61"/>
      <c r="AK111" s="59"/>
      <c r="AL111" s="60"/>
      <c r="AM111" s="76"/>
      <c r="AN111" s="220"/>
      <c r="AO111" s="193"/>
      <c r="AP111" s="196"/>
      <c r="AQ111" s="192"/>
      <c r="AR111" s="192"/>
      <c r="AS111" s="192"/>
      <c r="AT111" s="192"/>
      <c r="AU111" s="192"/>
      <c r="AV111" s="192"/>
      <c r="AW111" s="192"/>
      <c r="AX111" s="192"/>
      <c r="AY111" s="192"/>
      <c r="AZ111" s="192"/>
      <c r="BA111" s="193"/>
      <c r="BB111" s="44"/>
      <c r="BC111" s="61"/>
      <c r="BD111" s="59"/>
      <c r="BE111" s="60"/>
      <c r="BF111" s="76"/>
    </row>
    <row r="112" spans="2:58" s="43" customFormat="1" ht="15" customHeight="1">
      <c r="B112" s="374" t="s">
        <v>77</v>
      </c>
      <c r="C112" s="375"/>
      <c r="D112" s="376" t="s">
        <v>78</v>
      </c>
      <c r="E112" s="420"/>
      <c r="F112" s="420"/>
      <c r="G112" s="420"/>
      <c r="H112" s="420"/>
      <c r="I112" s="420"/>
      <c r="J112" s="420"/>
      <c r="K112" s="420"/>
      <c r="L112" s="420"/>
      <c r="M112" s="420"/>
      <c r="N112" s="420"/>
      <c r="O112" s="421"/>
      <c r="P112" s="44"/>
      <c r="Q112" s="61"/>
      <c r="R112" s="59"/>
      <c r="S112" s="60"/>
      <c r="T112" s="76"/>
      <c r="U112" s="136" t="s">
        <v>77</v>
      </c>
      <c r="V112" s="137"/>
      <c r="W112" s="138" t="s">
        <v>78</v>
      </c>
      <c r="X112" s="192"/>
      <c r="Y112" s="192"/>
      <c r="Z112" s="192"/>
      <c r="AA112" s="192"/>
      <c r="AB112" s="192"/>
      <c r="AC112" s="192"/>
      <c r="AD112" s="192"/>
      <c r="AE112" s="192"/>
      <c r="AF112" s="192"/>
      <c r="AG112" s="192"/>
      <c r="AH112" s="193"/>
      <c r="AI112" s="44"/>
      <c r="AJ112" s="61"/>
      <c r="AK112" s="59"/>
      <c r="AL112" s="60"/>
      <c r="AM112" s="76"/>
      <c r="AN112" s="136" t="s">
        <v>77</v>
      </c>
      <c r="AO112" s="137"/>
      <c r="AP112" s="138" t="s">
        <v>78</v>
      </c>
      <c r="AQ112" s="192"/>
      <c r="AR112" s="192"/>
      <c r="AS112" s="192"/>
      <c r="AT112" s="192"/>
      <c r="AU112" s="192"/>
      <c r="AV112" s="192"/>
      <c r="AW112" s="192"/>
      <c r="AX112" s="192"/>
      <c r="AY112" s="192"/>
      <c r="AZ112" s="192"/>
      <c r="BA112" s="193"/>
      <c r="BB112" s="44"/>
      <c r="BC112" s="61"/>
      <c r="BD112" s="59"/>
      <c r="BE112" s="60"/>
      <c r="BF112" s="76"/>
    </row>
    <row r="113" spans="2:59" s="43" customFormat="1" ht="15" customHeight="1">
      <c r="B113" s="445"/>
      <c r="C113" s="421"/>
      <c r="D113" s="361" t="s">
        <v>79</v>
      </c>
      <c r="E113" s="309"/>
      <c r="F113" s="309"/>
      <c r="G113" s="309"/>
      <c r="H113" s="309"/>
      <c r="I113" s="309"/>
      <c r="J113" s="309"/>
      <c r="K113" s="309"/>
      <c r="L113" s="309"/>
      <c r="M113" s="309"/>
      <c r="N113" s="309"/>
      <c r="O113" s="310"/>
      <c r="P113" s="44"/>
      <c r="Q113" s="61"/>
      <c r="R113" s="59"/>
      <c r="S113" s="60"/>
      <c r="T113" s="73">
        <f>(T117+T118+T119)*0.03</f>
        <v>17247.974999999999</v>
      </c>
      <c r="U113" s="220"/>
      <c r="V113" s="193"/>
      <c r="W113" s="123" t="s">
        <v>79</v>
      </c>
      <c r="X113" s="179"/>
      <c r="Y113" s="179"/>
      <c r="Z113" s="179"/>
      <c r="AA113" s="179"/>
      <c r="AB113" s="179"/>
      <c r="AC113" s="179"/>
      <c r="AD113" s="179"/>
      <c r="AE113" s="179"/>
      <c r="AF113" s="179"/>
      <c r="AG113" s="179"/>
      <c r="AH113" s="180"/>
      <c r="AI113" s="44"/>
      <c r="AJ113" s="61"/>
      <c r="AK113" s="59"/>
      <c r="AL113" s="60"/>
      <c r="AM113" s="73">
        <f>(AM117+AM118+AM119)*0.03</f>
        <v>24388.5</v>
      </c>
      <c r="AN113" s="220"/>
      <c r="AO113" s="193"/>
      <c r="AP113" s="123" t="s">
        <v>79</v>
      </c>
      <c r="AQ113" s="179"/>
      <c r="AR113" s="179"/>
      <c r="AS113" s="179"/>
      <c r="AT113" s="179"/>
      <c r="AU113" s="179"/>
      <c r="AV113" s="179"/>
      <c r="AW113" s="179"/>
      <c r="AX113" s="179"/>
      <c r="AY113" s="179"/>
      <c r="AZ113" s="179"/>
      <c r="BA113" s="180"/>
      <c r="BB113" s="44"/>
      <c r="BC113" s="61"/>
      <c r="BD113" s="59"/>
      <c r="BE113" s="60"/>
      <c r="BF113" s="73">
        <f>(BF117+BF118+BF119)*0.003</f>
        <v>2072.4900000000002</v>
      </c>
    </row>
    <row r="114" spans="2:59" s="43" customFormat="1" ht="15" customHeight="1">
      <c r="B114" s="453"/>
      <c r="C114" s="454"/>
      <c r="D114" s="361" t="s">
        <v>80</v>
      </c>
      <c r="E114" s="509"/>
      <c r="F114" s="509"/>
      <c r="G114" s="509"/>
      <c r="H114" s="509"/>
      <c r="I114" s="509"/>
      <c r="J114" s="509"/>
      <c r="K114" s="509"/>
      <c r="L114" s="509"/>
      <c r="M114" s="509"/>
      <c r="N114" s="509"/>
      <c r="O114" s="510"/>
      <c r="P114" s="44"/>
      <c r="Q114" s="61"/>
      <c r="R114" s="59"/>
      <c r="S114" s="60"/>
      <c r="T114" s="73">
        <f>(T117+T118+T119)*0.05</f>
        <v>28746.625</v>
      </c>
      <c r="U114" s="225"/>
      <c r="V114" s="226"/>
      <c r="W114" s="123" t="s">
        <v>80</v>
      </c>
      <c r="X114" s="281"/>
      <c r="Y114" s="281"/>
      <c r="Z114" s="281"/>
      <c r="AA114" s="281"/>
      <c r="AB114" s="281"/>
      <c r="AC114" s="281"/>
      <c r="AD114" s="281"/>
      <c r="AE114" s="281"/>
      <c r="AF114" s="281"/>
      <c r="AG114" s="281"/>
      <c r="AH114" s="282"/>
      <c r="AI114" s="44"/>
      <c r="AJ114" s="61"/>
      <c r="AK114" s="59"/>
      <c r="AL114" s="60"/>
      <c r="AM114" s="73">
        <f>(AM117+AM118+AM119)*0.05</f>
        <v>40647.5</v>
      </c>
      <c r="AN114" s="225"/>
      <c r="AO114" s="226"/>
      <c r="AP114" s="123" t="s">
        <v>80</v>
      </c>
      <c r="AQ114" s="281"/>
      <c r="AR114" s="281"/>
      <c r="AS114" s="281"/>
      <c r="AT114" s="281"/>
      <c r="AU114" s="281"/>
      <c r="AV114" s="281"/>
      <c r="AW114" s="281"/>
      <c r="AX114" s="281"/>
      <c r="AY114" s="281"/>
      <c r="AZ114" s="281"/>
      <c r="BA114" s="282"/>
      <c r="BB114" s="44"/>
      <c r="BC114" s="61"/>
      <c r="BD114" s="59"/>
      <c r="BE114" s="60"/>
      <c r="BF114" s="73">
        <f>(BF117+BF118+BF119)*0.07376344</f>
        <v>50957.997255199996</v>
      </c>
    </row>
    <row r="115" spans="2:59" s="43" customFormat="1" ht="15" customHeight="1">
      <c r="B115" s="445"/>
      <c r="C115" s="421"/>
      <c r="D115" s="511"/>
      <c r="E115" s="309"/>
      <c r="F115" s="309"/>
      <c r="G115" s="309"/>
      <c r="H115" s="309"/>
      <c r="I115" s="309"/>
      <c r="J115" s="309"/>
      <c r="K115" s="309"/>
      <c r="L115" s="309"/>
      <c r="M115" s="309"/>
      <c r="N115" s="309"/>
      <c r="O115" s="310"/>
      <c r="P115" s="44"/>
      <c r="Q115" s="61"/>
      <c r="R115" s="59"/>
      <c r="S115" s="60"/>
      <c r="T115" s="29"/>
      <c r="U115" s="220"/>
      <c r="V115" s="193"/>
      <c r="W115" s="283"/>
      <c r="X115" s="179"/>
      <c r="Y115" s="179"/>
      <c r="Z115" s="179"/>
      <c r="AA115" s="179"/>
      <c r="AB115" s="179"/>
      <c r="AC115" s="179"/>
      <c r="AD115" s="179"/>
      <c r="AE115" s="179"/>
      <c r="AF115" s="179"/>
      <c r="AG115" s="179"/>
      <c r="AH115" s="180"/>
      <c r="AI115" s="44"/>
      <c r="AJ115" s="61"/>
      <c r="AK115" s="59"/>
      <c r="AL115" s="60"/>
      <c r="AM115" s="29"/>
      <c r="AN115" s="220"/>
      <c r="AO115" s="193"/>
      <c r="AP115" s="283"/>
      <c r="AQ115" s="179"/>
      <c r="AR115" s="179"/>
      <c r="AS115" s="179"/>
      <c r="AT115" s="179"/>
      <c r="AU115" s="179"/>
      <c r="AV115" s="179"/>
      <c r="AW115" s="179"/>
      <c r="AX115" s="179"/>
      <c r="AY115" s="179"/>
      <c r="AZ115" s="179"/>
      <c r="BA115" s="180"/>
      <c r="BB115" s="44"/>
      <c r="BC115" s="61"/>
      <c r="BD115" s="59"/>
      <c r="BE115" s="60"/>
      <c r="BF115" s="29"/>
    </row>
    <row r="116" spans="2:59" s="43" customFormat="1" ht="15" customHeight="1">
      <c r="B116" s="445"/>
      <c r="C116" s="421"/>
      <c r="D116" s="505" t="s">
        <v>81</v>
      </c>
      <c r="E116" s="506"/>
      <c r="F116" s="506"/>
      <c r="G116" s="506"/>
      <c r="H116" s="506"/>
      <c r="I116" s="506"/>
      <c r="J116" s="506"/>
      <c r="K116" s="506"/>
      <c r="L116" s="506"/>
      <c r="M116" s="506"/>
      <c r="N116" s="506"/>
      <c r="O116" s="507"/>
      <c r="P116" s="44"/>
      <c r="Q116" s="61"/>
      <c r="R116" s="59"/>
      <c r="S116" s="60"/>
      <c r="T116" s="29"/>
      <c r="U116" s="220"/>
      <c r="V116" s="193"/>
      <c r="W116" s="277" t="s">
        <v>81</v>
      </c>
      <c r="X116" s="278"/>
      <c r="Y116" s="278"/>
      <c r="Z116" s="278"/>
      <c r="AA116" s="278"/>
      <c r="AB116" s="278"/>
      <c r="AC116" s="278"/>
      <c r="AD116" s="278"/>
      <c r="AE116" s="278"/>
      <c r="AF116" s="278"/>
      <c r="AG116" s="278"/>
      <c r="AH116" s="279"/>
      <c r="AI116" s="44"/>
      <c r="AJ116" s="61"/>
      <c r="AK116" s="59"/>
      <c r="AL116" s="60"/>
      <c r="AM116" s="29"/>
      <c r="AN116" s="220"/>
      <c r="AO116" s="193"/>
      <c r="AP116" s="277" t="s">
        <v>81</v>
      </c>
      <c r="AQ116" s="278"/>
      <c r="AR116" s="278"/>
      <c r="AS116" s="278"/>
      <c r="AT116" s="278"/>
      <c r="AU116" s="278"/>
      <c r="AV116" s="278"/>
      <c r="AW116" s="278"/>
      <c r="AX116" s="278"/>
      <c r="AY116" s="278"/>
      <c r="AZ116" s="278"/>
      <c r="BA116" s="279"/>
      <c r="BB116" s="44"/>
      <c r="BC116" s="61"/>
      <c r="BD116" s="59"/>
      <c r="BE116" s="60"/>
      <c r="BF116" s="29"/>
    </row>
    <row r="117" spans="2:59" s="43" customFormat="1" ht="15" customHeight="1">
      <c r="B117" s="453"/>
      <c r="C117" s="454"/>
      <c r="D117" s="505" t="s">
        <v>82</v>
      </c>
      <c r="E117" s="506"/>
      <c r="F117" s="506"/>
      <c r="G117" s="506"/>
      <c r="H117" s="506"/>
      <c r="I117" s="506"/>
      <c r="J117" s="506"/>
      <c r="K117" s="506"/>
      <c r="L117" s="506"/>
      <c r="M117" s="506"/>
      <c r="N117" s="506"/>
      <c r="O117" s="507"/>
      <c r="P117" s="44"/>
      <c r="Q117" s="61"/>
      <c r="R117" s="59"/>
      <c r="S117" s="60"/>
      <c r="T117" s="77">
        <f>T33+T43</f>
        <v>132707.5</v>
      </c>
      <c r="U117" s="225"/>
      <c r="V117" s="226"/>
      <c r="W117" s="277" t="s">
        <v>82</v>
      </c>
      <c r="X117" s="278"/>
      <c r="Y117" s="278"/>
      <c r="Z117" s="278"/>
      <c r="AA117" s="278"/>
      <c r="AB117" s="278"/>
      <c r="AC117" s="278"/>
      <c r="AD117" s="278"/>
      <c r="AE117" s="278"/>
      <c r="AF117" s="278"/>
      <c r="AG117" s="278"/>
      <c r="AH117" s="279"/>
      <c r="AI117" s="44"/>
      <c r="AJ117" s="61"/>
      <c r="AK117" s="59"/>
      <c r="AL117" s="60"/>
      <c r="AM117" s="77">
        <f>AM33+AM43</f>
        <v>162200</v>
      </c>
      <c r="AN117" s="225"/>
      <c r="AO117" s="226"/>
      <c r="AP117" s="277" t="s">
        <v>82</v>
      </c>
      <c r="AQ117" s="278"/>
      <c r="AR117" s="278"/>
      <c r="AS117" s="278"/>
      <c r="AT117" s="278"/>
      <c r="AU117" s="278"/>
      <c r="AV117" s="278"/>
      <c r="AW117" s="278"/>
      <c r="AX117" s="278"/>
      <c r="AY117" s="278"/>
      <c r="AZ117" s="278"/>
      <c r="BA117" s="279"/>
      <c r="BB117" s="44"/>
      <c r="BC117" s="61"/>
      <c r="BD117" s="59"/>
      <c r="BE117" s="60"/>
      <c r="BF117" s="77">
        <f>BF33+BF43</f>
        <v>180580</v>
      </c>
    </row>
    <row r="118" spans="2:59" s="43" customFormat="1" ht="15" customHeight="1">
      <c r="B118" s="445"/>
      <c r="C118" s="420"/>
      <c r="D118" s="505" t="s">
        <v>83</v>
      </c>
      <c r="E118" s="506"/>
      <c r="F118" s="506"/>
      <c r="G118" s="506"/>
      <c r="H118" s="506"/>
      <c r="I118" s="506"/>
      <c r="J118" s="506"/>
      <c r="K118" s="506"/>
      <c r="L118" s="506"/>
      <c r="M118" s="506"/>
      <c r="N118" s="506"/>
      <c r="O118" s="507"/>
      <c r="P118" s="44"/>
      <c r="Q118" s="61"/>
      <c r="R118" s="59"/>
      <c r="S118" s="60"/>
      <c r="T118" s="73">
        <f>T58+T72</f>
        <v>278350</v>
      </c>
      <c r="U118" s="220"/>
      <c r="V118" s="192"/>
      <c r="W118" s="277" t="s">
        <v>83</v>
      </c>
      <c r="X118" s="278"/>
      <c r="Y118" s="278"/>
      <c r="Z118" s="278"/>
      <c r="AA118" s="278"/>
      <c r="AB118" s="278"/>
      <c r="AC118" s="278"/>
      <c r="AD118" s="278"/>
      <c r="AE118" s="278"/>
      <c r="AF118" s="278"/>
      <c r="AG118" s="278"/>
      <c r="AH118" s="279"/>
      <c r="AI118" s="44"/>
      <c r="AJ118" s="61"/>
      <c r="AK118" s="59"/>
      <c r="AL118" s="60"/>
      <c r="AM118" s="73">
        <f>AM58+AM72</f>
        <v>470750</v>
      </c>
      <c r="AN118" s="220"/>
      <c r="AO118" s="192"/>
      <c r="AP118" s="277" t="s">
        <v>83</v>
      </c>
      <c r="AQ118" s="278"/>
      <c r="AR118" s="278"/>
      <c r="AS118" s="278"/>
      <c r="AT118" s="278"/>
      <c r="AU118" s="278"/>
      <c r="AV118" s="278"/>
      <c r="AW118" s="278"/>
      <c r="AX118" s="278"/>
      <c r="AY118" s="278"/>
      <c r="AZ118" s="278"/>
      <c r="BA118" s="279"/>
      <c r="BB118" s="44"/>
      <c r="BC118" s="61"/>
      <c r="BD118" s="59"/>
      <c r="BE118" s="60"/>
      <c r="BF118" s="73">
        <f>BF58+BF72</f>
        <v>329000</v>
      </c>
    </row>
    <row r="119" spans="2:59" s="43" customFormat="1" ht="15" customHeight="1">
      <c r="B119" s="445"/>
      <c r="C119" s="420"/>
      <c r="D119" s="505" t="s">
        <v>84</v>
      </c>
      <c r="E119" s="506"/>
      <c r="F119" s="506"/>
      <c r="G119" s="506"/>
      <c r="H119" s="506"/>
      <c r="I119" s="506"/>
      <c r="J119" s="506"/>
      <c r="K119" s="506"/>
      <c r="L119" s="506"/>
      <c r="M119" s="506"/>
      <c r="N119" s="506"/>
      <c r="O119" s="507"/>
      <c r="P119" s="44"/>
      <c r="Q119" s="61"/>
      <c r="R119" s="59"/>
      <c r="S119" s="60"/>
      <c r="T119" s="73">
        <f>T82+T97+T109</f>
        <v>163875</v>
      </c>
      <c r="U119" s="220"/>
      <c r="V119" s="192"/>
      <c r="W119" s="277" t="s">
        <v>84</v>
      </c>
      <c r="X119" s="278"/>
      <c r="Y119" s="278"/>
      <c r="Z119" s="278"/>
      <c r="AA119" s="278"/>
      <c r="AB119" s="278"/>
      <c r="AC119" s="278"/>
      <c r="AD119" s="278"/>
      <c r="AE119" s="278"/>
      <c r="AF119" s="278"/>
      <c r="AG119" s="278"/>
      <c r="AH119" s="279"/>
      <c r="AI119" s="44"/>
      <c r="AJ119" s="61"/>
      <c r="AK119" s="59"/>
      <c r="AL119" s="60"/>
      <c r="AM119" s="73">
        <f>AM82+AM97+AM109</f>
        <v>180000</v>
      </c>
      <c r="AN119" s="220"/>
      <c r="AO119" s="192"/>
      <c r="AP119" s="277" t="s">
        <v>84</v>
      </c>
      <c r="AQ119" s="278"/>
      <c r="AR119" s="278"/>
      <c r="AS119" s="278"/>
      <c r="AT119" s="278"/>
      <c r="AU119" s="278"/>
      <c r="AV119" s="278"/>
      <c r="AW119" s="278"/>
      <c r="AX119" s="278"/>
      <c r="AY119" s="278"/>
      <c r="AZ119" s="278"/>
      <c r="BA119" s="279"/>
      <c r="BB119" s="44"/>
      <c r="BC119" s="61"/>
      <c r="BD119" s="59"/>
      <c r="BE119" s="60"/>
      <c r="BF119" s="73">
        <f>BF82+BF97+BF109</f>
        <v>181250</v>
      </c>
    </row>
    <row r="120" spans="2:59" s="43" customFormat="1" ht="15" customHeight="1">
      <c r="B120" s="445"/>
      <c r="C120" s="420"/>
      <c r="D120" s="505" t="s">
        <v>85</v>
      </c>
      <c r="E120" s="506"/>
      <c r="F120" s="506"/>
      <c r="G120" s="506"/>
      <c r="H120" s="506"/>
      <c r="I120" s="506"/>
      <c r="J120" s="506"/>
      <c r="K120" s="506"/>
      <c r="L120" s="506"/>
      <c r="M120" s="506"/>
      <c r="N120" s="506"/>
      <c r="O120" s="507"/>
      <c r="P120" s="44"/>
      <c r="Q120" s="61"/>
      <c r="R120" s="59"/>
      <c r="S120" s="60"/>
      <c r="T120" s="73">
        <f>(T119+T118+T117)*0.15</f>
        <v>86239.875</v>
      </c>
      <c r="U120" s="220"/>
      <c r="V120" s="192"/>
      <c r="W120" s="277" t="s">
        <v>85</v>
      </c>
      <c r="X120" s="278"/>
      <c r="Y120" s="278"/>
      <c r="Z120" s="278"/>
      <c r="AA120" s="278"/>
      <c r="AB120" s="278"/>
      <c r="AC120" s="278"/>
      <c r="AD120" s="278"/>
      <c r="AE120" s="278"/>
      <c r="AF120" s="278"/>
      <c r="AG120" s="278"/>
      <c r="AH120" s="279"/>
      <c r="AI120" s="44"/>
      <c r="AJ120" s="61"/>
      <c r="AK120" s="59"/>
      <c r="AL120" s="60"/>
      <c r="AM120" s="73">
        <f>(AM119+AM118+AM117)*0.15</f>
        <v>121942.5</v>
      </c>
      <c r="AN120" s="220"/>
      <c r="AO120" s="192"/>
      <c r="AP120" s="277" t="s">
        <v>85</v>
      </c>
      <c r="AQ120" s="278"/>
      <c r="AR120" s="278"/>
      <c r="AS120" s="278"/>
      <c r="AT120" s="278"/>
      <c r="AU120" s="278"/>
      <c r="AV120" s="278"/>
      <c r="AW120" s="278"/>
      <c r="AX120" s="278"/>
      <c r="AY120" s="278"/>
      <c r="AZ120" s="278"/>
      <c r="BA120" s="279"/>
      <c r="BB120" s="44"/>
      <c r="BC120" s="61"/>
      <c r="BD120" s="59"/>
      <c r="BE120" s="60"/>
      <c r="BF120" s="73">
        <f>(BF119+BF118+BF117)*0.11064516596</f>
        <v>76437.0000001468</v>
      </c>
    </row>
    <row r="121" spans="2:59" s="43" customFormat="1" ht="15" customHeight="1">
      <c r="B121" s="445"/>
      <c r="C121" s="420"/>
      <c r="D121" s="508" t="s">
        <v>86</v>
      </c>
      <c r="E121" s="420"/>
      <c r="F121" s="420"/>
      <c r="G121" s="420"/>
      <c r="H121" s="420"/>
      <c r="I121" s="420"/>
      <c r="J121" s="420"/>
      <c r="K121" s="420"/>
      <c r="L121" s="420"/>
      <c r="M121" s="420"/>
      <c r="N121" s="420"/>
      <c r="O121" s="421"/>
      <c r="P121" s="44"/>
      <c r="Q121" s="61"/>
      <c r="R121" s="59"/>
      <c r="S121" s="60"/>
      <c r="T121" s="73">
        <f>SUM(T113:T120)</f>
        <v>707166.97499999998</v>
      </c>
      <c r="U121" s="220"/>
      <c r="V121" s="192"/>
      <c r="W121" s="280" t="s">
        <v>86</v>
      </c>
      <c r="X121" s="192"/>
      <c r="Y121" s="192"/>
      <c r="Z121" s="192"/>
      <c r="AA121" s="192"/>
      <c r="AB121" s="192"/>
      <c r="AC121" s="192"/>
      <c r="AD121" s="192"/>
      <c r="AE121" s="192"/>
      <c r="AF121" s="192"/>
      <c r="AG121" s="192"/>
      <c r="AH121" s="193"/>
      <c r="AI121" s="44"/>
      <c r="AJ121" s="61"/>
      <c r="AK121" s="59"/>
      <c r="AL121" s="60"/>
      <c r="AM121" s="73">
        <f>SUM(AM116:AM120)</f>
        <v>934892.5</v>
      </c>
      <c r="AN121" s="220"/>
      <c r="AO121" s="192"/>
      <c r="AP121" s="280" t="s">
        <v>86</v>
      </c>
      <c r="AQ121" s="192"/>
      <c r="AR121" s="192"/>
      <c r="AS121" s="192"/>
      <c r="AT121" s="192"/>
      <c r="AU121" s="192"/>
      <c r="AV121" s="192"/>
      <c r="AW121" s="192"/>
      <c r="AX121" s="192"/>
      <c r="AY121" s="192"/>
      <c r="AZ121" s="192"/>
      <c r="BA121" s="193"/>
      <c r="BB121" s="44"/>
      <c r="BC121" s="61"/>
      <c r="BD121" s="59"/>
      <c r="BE121" s="60"/>
      <c r="BF121" s="73">
        <f>SUM(BF113:BF120)</f>
        <v>820297.48725534684</v>
      </c>
    </row>
    <row r="122" spans="2:59" s="43" customFormat="1" ht="15" customHeight="1">
      <c r="B122" s="445"/>
      <c r="C122" s="420"/>
      <c r="D122" s="508" t="s">
        <v>87</v>
      </c>
      <c r="E122" s="420"/>
      <c r="F122" s="420"/>
      <c r="G122" s="420"/>
      <c r="H122" s="420"/>
      <c r="I122" s="420"/>
      <c r="J122" s="420"/>
      <c r="K122" s="420"/>
      <c r="L122" s="420"/>
      <c r="M122" s="420"/>
      <c r="N122" s="420"/>
      <c r="O122" s="421"/>
      <c r="P122" s="44"/>
      <c r="Q122" s="61"/>
      <c r="R122" s="59"/>
      <c r="S122" s="60"/>
      <c r="T122" s="73">
        <f>T121*1.12</f>
        <v>792027.0120000001</v>
      </c>
      <c r="U122" s="220"/>
      <c r="V122" s="192"/>
      <c r="W122" s="280" t="s">
        <v>87</v>
      </c>
      <c r="X122" s="192"/>
      <c r="Y122" s="192"/>
      <c r="Z122" s="192"/>
      <c r="AA122" s="192"/>
      <c r="AB122" s="192"/>
      <c r="AC122" s="192"/>
      <c r="AD122" s="192"/>
      <c r="AE122" s="192"/>
      <c r="AF122" s="192"/>
      <c r="AG122" s="192"/>
      <c r="AH122" s="193"/>
      <c r="AI122" s="44"/>
      <c r="AJ122" s="61"/>
      <c r="AK122" s="59"/>
      <c r="AL122" s="60"/>
      <c r="AM122" s="73">
        <f>AM121*1.12</f>
        <v>1047079.6000000001</v>
      </c>
      <c r="AN122" s="220"/>
      <c r="AO122" s="192"/>
      <c r="AP122" s="280" t="s">
        <v>87</v>
      </c>
      <c r="AQ122" s="192"/>
      <c r="AR122" s="192"/>
      <c r="AS122" s="192"/>
      <c r="AT122" s="192"/>
      <c r="AU122" s="192"/>
      <c r="AV122" s="192"/>
      <c r="AW122" s="192"/>
      <c r="AX122" s="192"/>
      <c r="AY122" s="192"/>
      <c r="AZ122" s="192"/>
      <c r="BA122" s="193"/>
      <c r="BB122" s="44"/>
      <c r="BC122" s="61"/>
      <c r="BD122" s="59"/>
      <c r="BE122" s="60"/>
      <c r="BF122" s="73">
        <f>BF121*1.12</f>
        <v>918733.18572598859</v>
      </c>
    </row>
    <row r="123" spans="2:59" s="43" customFormat="1" ht="15" customHeight="1" thickBot="1">
      <c r="B123" s="445"/>
      <c r="C123" s="420"/>
      <c r="D123" s="495" t="s">
        <v>88</v>
      </c>
      <c r="E123" s="496"/>
      <c r="F123" s="496"/>
      <c r="G123" s="497"/>
      <c r="H123" s="497"/>
      <c r="I123" s="497"/>
      <c r="J123" s="497"/>
      <c r="K123" s="497"/>
      <c r="L123" s="497"/>
      <c r="M123" s="497"/>
      <c r="N123" s="497"/>
      <c r="O123" s="498"/>
      <c r="P123" s="495" t="s">
        <v>100</v>
      </c>
      <c r="Q123" s="496"/>
      <c r="R123" s="496"/>
      <c r="S123" s="499"/>
      <c r="T123" s="73">
        <f>SUM(T121)</f>
        <v>707166.97499999998</v>
      </c>
      <c r="U123" s="220"/>
      <c r="V123" s="192"/>
      <c r="W123" s="267" t="s">
        <v>88</v>
      </c>
      <c r="X123" s="268"/>
      <c r="Y123" s="268"/>
      <c r="Z123" s="269"/>
      <c r="AA123" s="269"/>
      <c r="AB123" s="269"/>
      <c r="AC123" s="269"/>
      <c r="AD123" s="269"/>
      <c r="AE123" s="269"/>
      <c r="AF123" s="269"/>
      <c r="AG123" s="269"/>
      <c r="AH123" s="270"/>
      <c r="AI123" s="267" t="s">
        <v>100</v>
      </c>
      <c r="AJ123" s="268"/>
      <c r="AK123" s="268"/>
      <c r="AL123" s="271"/>
      <c r="AM123" s="73">
        <f>SUM(AM121)</f>
        <v>934892.5</v>
      </c>
      <c r="AN123" s="220"/>
      <c r="AO123" s="192"/>
      <c r="AP123" s="267" t="s">
        <v>88</v>
      </c>
      <c r="AQ123" s="268"/>
      <c r="AR123" s="268"/>
      <c r="AS123" s="269"/>
      <c r="AT123" s="269"/>
      <c r="AU123" s="269"/>
      <c r="AV123" s="269"/>
      <c r="AW123" s="269"/>
      <c r="AX123" s="269"/>
      <c r="AY123" s="269"/>
      <c r="AZ123" s="269"/>
      <c r="BA123" s="270"/>
      <c r="BB123" s="267" t="s">
        <v>100</v>
      </c>
      <c r="BC123" s="268"/>
      <c r="BD123" s="268"/>
      <c r="BE123" s="271"/>
      <c r="BF123" s="73">
        <f>SUM(BF121)</f>
        <v>820297.48725534684</v>
      </c>
    </row>
    <row r="124" spans="2:59" s="83" customFormat="1" ht="24.95" customHeight="1" thickBot="1">
      <c r="B124" s="500"/>
      <c r="C124" s="501"/>
      <c r="D124" s="502" t="s">
        <v>89</v>
      </c>
      <c r="E124" s="503"/>
      <c r="F124" s="503"/>
      <c r="G124" s="503"/>
      <c r="H124" s="503"/>
      <c r="I124" s="503"/>
      <c r="J124" s="503"/>
      <c r="K124" s="503"/>
      <c r="L124" s="503"/>
      <c r="M124" s="503"/>
      <c r="N124" s="503"/>
      <c r="O124" s="504"/>
      <c r="P124" s="78"/>
      <c r="Q124" s="79"/>
      <c r="R124" s="80"/>
      <c r="S124" s="81" t="s">
        <v>90</v>
      </c>
      <c r="T124" s="82">
        <f>T121</f>
        <v>707166.97499999998</v>
      </c>
      <c r="U124" s="272"/>
      <c r="V124" s="273"/>
      <c r="W124" s="274" t="s">
        <v>89</v>
      </c>
      <c r="X124" s="275"/>
      <c r="Y124" s="275"/>
      <c r="Z124" s="275"/>
      <c r="AA124" s="275"/>
      <c r="AB124" s="275"/>
      <c r="AC124" s="275"/>
      <c r="AD124" s="275"/>
      <c r="AE124" s="275"/>
      <c r="AF124" s="275"/>
      <c r="AG124" s="275"/>
      <c r="AH124" s="276"/>
      <c r="AI124" s="78"/>
      <c r="AJ124" s="79"/>
      <c r="AK124" s="80"/>
      <c r="AL124" s="81" t="s">
        <v>90</v>
      </c>
      <c r="AM124" s="82">
        <f>AM121</f>
        <v>934892.5</v>
      </c>
      <c r="AN124" s="272"/>
      <c r="AO124" s="273"/>
      <c r="AP124" s="274" t="s">
        <v>89</v>
      </c>
      <c r="AQ124" s="275"/>
      <c r="AR124" s="275"/>
      <c r="AS124" s="275"/>
      <c r="AT124" s="275"/>
      <c r="AU124" s="275"/>
      <c r="AV124" s="275"/>
      <c r="AW124" s="275"/>
      <c r="AX124" s="275"/>
      <c r="AY124" s="275"/>
      <c r="AZ124" s="275"/>
      <c r="BA124" s="276"/>
      <c r="BB124" s="78"/>
      <c r="BC124" s="79"/>
      <c r="BD124" s="80"/>
      <c r="BE124" s="81" t="s">
        <v>90</v>
      </c>
      <c r="BF124" s="82">
        <f>BF121</f>
        <v>820297.48725534684</v>
      </c>
      <c r="BG124" s="43"/>
    </row>
    <row r="125" spans="2:59" ht="8.25" customHeight="1" thickBot="1">
      <c r="B125" s="84"/>
      <c r="C125" s="85"/>
      <c r="D125" s="86"/>
      <c r="E125" s="86"/>
      <c r="F125" s="86"/>
      <c r="G125" s="86"/>
      <c r="H125" s="86"/>
      <c r="I125" s="86"/>
      <c r="J125" s="86"/>
      <c r="K125" s="86"/>
      <c r="L125" s="86"/>
      <c r="M125" s="86"/>
      <c r="N125" s="86"/>
      <c r="O125" s="86"/>
      <c r="P125" s="87"/>
      <c r="Q125" s="86"/>
      <c r="R125" s="86"/>
      <c r="S125" s="120"/>
      <c r="T125" s="88"/>
      <c r="U125" s="84"/>
      <c r="V125" s="85"/>
      <c r="W125" s="86"/>
      <c r="X125" s="86"/>
      <c r="Y125" s="86"/>
      <c r="Z125" s="86"/>
      <c r="AA125" s="86"/>
      <c r="AB125" s="86"/>
      <c r="AC125" s="86"/>
      <c r="AD125" s="86"/>
      <c r="AE125" s="86"/>
      <c r="AF125" s="86"/>
      <c r="AG125" s="86"/>
      <c r="AH125" s="86"/>
      <c r="AI125" s="87"/>
      <c r="AJ125" s="86"/>
      <c r="AK125" s="86"/>
      <c r="AL125" s="120"/>
      <c r="AM125" s="88"/>
      <c r="AN125" s="84"/>
      <c r="AO125" s="85"/>
      <c r="AP125" s="86"/>
      <c r="AQ125" s="86"/>
      <c r="AR125" s="86"/>
      <c r="AS125" s="86"/>
      <c r="AT125" s="86"/>
      <c r="AU125" s="86"/>
      <c r="AV125" s="86"/>
      <c r="AW125" s="86"/>
      <c r="AX125" s="86"/>
      <c r="AY125" s="86"/>
      <c r="AZ125" s="86"/>
      <c r="BA125" s="86"/>
      <c r="BB125" s="87"/>
      <c r="BC125" s="86"/>
      <c r="BD125" s="86"/>
      <c r="BE125" s="120"/>
      <c r="BF125" s="88"/>
      <c r="BG125" s="43"/>
    </row>
    <row r="126" spans="2:59" s="90" customFormat="1" ht="11.25" customHeight="1">
      <c r="B126" s="456" t="s">
        <v>91</v>
      </c>
      <c r="C126" s="457"/>
      <c r="D126" s="462" t="s">
        <v>92</v>
      </c>
      <c r="E126" s="463"/>
      <c r="F126" s="463"/>
      <c r="G126" s="463"/>
      <c r="H126" s="463"/>
      <c r="I126" s="463"/>
      <c r="J126" s="463"/>
      <c r="K126" s="463"/>
      <c r="L126" s="463"/>
      <c r="M126" s="463"/>
      <c r="N126" s="463"/>
      <c r="O126" s="464"/>
      <c r="P126" s="89"/>
      <c r="Q126" s="468" t="s">
        <v>93</v>
      </c>
      <c r="R126" s="469"/>
      <c r="S126" s="469"/>
      <c r="T126" s="470"/>
      <c r="U126" s="228" t="s">
        <v>91</v>
      </c>
      <c r="V126" s="229"/>
      <c r="W126" s="234" t="s">
        <v>92</v>
      </c>
      <c r="X126" s="235"/>
      <c r="Y126" s="235"/>
      <c r="Z126" s="235"/>
      <c r="AA126" s="235"/>
      <c r="AB126" s="235"/>
      <c r="AC126" s="235"/>
      <c r="AD126" s="235"/>
      <c r="AE126" s="235"/>
      <c r="AF126" s="235"/>
      <c r="AG126" s="235"/>
      <c r="AH126" s="236"/>
      <c r="AI126" s="89"/>
      <c r="AJ126" s="240" t="s">
        <v>93</v>
      </c>
      <c r="AK126" s="241"/>
      <c r="AL126" s="241"/>
      <c r="AM126" s="242"/>
      <c r="AN126" s="228" t="s">
        <v>91</v>
      </c>
      <c r="AO126" s="229"/>
      <c r="AP126" s="234" t="s">
        <v>92</v>
      </c>
      <c r="AQ126" s="235"/>
      <c r="AR126" s="235"/>
      <c r="AS126" s="235"/>
      <c r="AT126" s="235"/>
      <c r="AU126" s="235"/>
      <c r="AV126" s="235"/>
      <c r="AW126" s="235"/>
      <c r="AX126" s="235"/>
      <c r="AY126" s="235"/>
      <c r="AZ126" s="235"/>
      <c r="BA126" s="236"/>
      <c r="BB126" s="89"/>
      <c r="BC126" s="240" t="s">
        <v>93</v>
      </c>
      <c r="BD126" s="241"/>
      <c r="BE126" s="241"/>
      <c r="BF126" s="242"/>
      <c r="BG126" s="43"/>
    </row>
    <row r="127" spans="2:59" s="92" customFormat="1" ht="12" customHeight="1">
      <c r="B127" s="458"/>
      <c r="C127" s="459"/>
      <c r="D127" s="465"/>
      <c r="E127" s="466"/>
      <c r="F127" s="466"/>
      <c r="G127" s="466"/>
      <c r="H127" s="466"/>
      <c r="I127" s="466"/>
      <c r="J127" s="466"/>
      <c r="K127" s="466"/>
      <c r="L127" s="466"/>
      <c r="M127" s="466"/>
      <c r="N127" s="466"/>
      <c r="O127" s="467"/>
      <c r="P127" s="91"/>
      <c r="Q127" s="471"/>
      <c r="R127" s="472"/>
      <c r="S127" s="472"/>
      <c r="T127" s="473"/>
      <c r="U127" s="230"/>
      <c r="V127" s="231"/>
      <c r="W127" s="237"/>
      <c r="X127" s="238"/>
      <c r="Y127" s="238"/>
      <c r="Z127" s="238"/>
      <c r="AA127" s="238"/>
      <c r="AB127" s="238"/>
      <c r="AC127" s="238"/>
      <c r="AD127" s="238"/>
      <c r="AE127" s="238"/>
      <c r="AF127" s="238"/>
      <c r="AG127" s="238"/>
      <c r="AH127" s="239"/>
      <c r="AI127" s="91"/>
      <c r="AJ127" s="243"/>
      <c r="AK127" s="244"/>
      <c r="AL127" s="244"/>
      <c r="AM127" s="245"/>
      <c r="AN127" s="230"/>
      <c r="AO127" s="231"/>
      <c r="AP127" s="237"/>
      <c r="AQ127" s="238"/>
      <c r="AR127" s="238"/>
      <c r="AS127" s="238"/>
      <c r="AT127" s="238"/>
      <c r="AU127" s="238"/>
      <c r="AV127" s="238"/>
      <c r="AW127" s="238"/>
      <c r="AX127" s="238"/>
      <c r="AY127" s="238"/>
      <c r="AZ127" s="238"/>
      <c r="BA127" s="239"/>
      <c r="BB127" s="91"/>
      <c r="BC127" s="243"/>
      <c r="BD127" s="244"/>
      <c r="BE127" s="244"/>
      <c r="BF127" s="245"/>
      <c r="BG127" s="43"/>
    </row>
    <row r="128" spans="2:59" s="93" customFormat="1" ht="23.25" customHeight="1">
      <c r="B128" s="460"/>
      <c r="C128" s="461"/>
      <c r="D128" s="474"/>
      <c r="E128" s="475"/>
      <c r="F128" s="475"/>
      <c r="G128" s="475"/>
      <c r="H128" s="475"/>
      <c r="I128" s="475"/>
      <c r="J128" s="475"/>
      <c r="K128" s="475"/>
      <c r="L128" s="475"/>
      <c r="M128" s="475"/>
      <c r="N128" s="475"/>
      <c r="O128" s="476"/>
      <c r="P128" s="110"/>
      <c r="Q128" s="477"/>
      <c r="R128" s="478"/>
      <c r="S128" s="478"/>
      <c r="T128" s="479"/>
      <c r="U128" s="232"/>
      <c r="V128" s="233"/>
      <c r="W128" s="246"/>
      <c r="X128" s="247"/>
      <c r="Y128" s="247"/>
      <c r="Z128" s="247"/>
      <c r="AA128" s="247"/>
      <c r="AB128" s="247"/>
      <c r="AC128" s="247"/>
      <c r="AD128" s="247"/>
      <c r="AE128" s="247"/>
      <c r="AF128" s="247"/>
      <c r="AG128" s="247"/>
      <c r="AH128" s="248"/>
      <c r="AI128" s="247"/>
      <c r="AJ128" s="249"/>
      <c r="AK128" s="250"/>
      <c r="AL128" s="250"/>
      <c r="AM128" s="251"/>
      <c r="AN128" s="232"/>
      <c r="AO128" s="233"/>
      <c r="AP128" s="246"/>
      <c r="AQ128" s="247"/>
      <c r="AR128" s="247"/>
      <c r="AS128" s="247"/>
      <c r="AT128" s="247"/>
      <c r="AU128" s="247"/>
      <c r="AV128" s="247"/>
      <c r="AW128" s="247"/>
      <c r="AX128" s="247"/>
      <c r="AY128" s="247"/>
      <c r="AZ128" s="247"/>
      <c r="BA128" s="248"/>
      <c r="BB128" s="247"/>
      <c r="BC128" s="249"/>
      <c r="BD128" s="250"/>
      <c r="BE128" s="250"/>
      <c r="BF128" s="251"/>
      <c r="BG128" s="83"/>
    </row>
    <row r="129" spans="2:59" s="93" customFormat="1" ht="16.5" customHeight="1" thickBot="1">
      <c r="B129" s="480" t="s">
        <v>94</v>
      </c>
      <c r="C129" s="481"/>
      <c r="D129" s="482"/>
      <c r="E129" s="483"/>
      <c r="F129" s="483"/>
      <c r="G129" s="483"/>
      <c r="H129" s="483"/>
      <c r="I129" s="483"/>
      <c r="J129" s="483"/>
      <c r="K129" s="483"/>
      <c r="L129" s="483"/>
      <c r="M129" s="483"/>
      <c r="N129" s="483"/>
      <c r="O129" s="484"/>
      <c r="P129" s="111"/>
      <c r="Q129" s="485"/>
      <c r="R129" s="486"/>
      <c r="S129" s="486"/>
      <c r="T129" s="487"/>
      <c r="U129" s="252" t="s">
        <v>94</v>
      </c>
      <c r="V129" s="253"/>
      <c r="W129" s="254"/>
      <c r="X129" s="255"/>
      <c r="Y129" s="255"/>
      <c r="Z129" s="255"/>
      <c r="AA129" s="255"/>
      <c r="AB129" s="255"/>
      <c r="AC129" s="255"/>
      <c r="AD129" s="255"/>
      <c r="AE129" s="255"/>
      <c r="AF129" s="255"/>
      <c r="AG129" s="255"/>
      <c r="AH129" s="256"/>
      <c r="AI129" s="255"/>
      <c r="AJ129" s="257"/>
      <c r="AK129" s="258"/>
      <c r="AL129" s="258"/>
      <c r="AM129" s="259"/>
      <c r="AN129" s="252" t="s">
        <v>94</v>
      </c>
      <c r="AO129" s="253"/>
      <c r="AP129" s="254"/>
      <c r="AQ129" s="255"/>
      <c r="AR129" s="255"/>
      <c r="AS129" s="255"/>
      <c r="AT129" s="255"/>
      <c r="AU129" s="255"/>
      <c r="AV129" s="255"/>
      <c r="AW129" s="255"/>
      <c r="AX129" s="255"/>
      <c r="AY129" s="255"/>
      <c r="AZ129" s="255"/>
      <c r="BA129" s="256"/>
      <c r="BB129" s="255"/>
      <c r="BC129" s="257"/>
      <c r="BD129" s="258"/>
      <c r="BE129" s="258"/>
      <c r="BF129" s="259"/>
      <c r="BG129" s="2"/>
    </row>
    <row r="130" spans="2:59" s="92" customFormat="1" ht="15" customHeight="1">
      <c r="B130" s="488" t="s">
        <v>95</v>
      </c>
      <c r="C130" s="488"/>
      <c r="D130" s="488"/>
      <c r="E130" s="488"/>
      <c r="F130" s="488"/>
      <c r="G130" s="488"/>
      <c r="H130" s="488"/>
      <c r="I130" s="488"/>
      <c r="J130" s="488"/>
      <c r="K130" s="488"/>
      <c r="L130" s="488"/>
      <c r="M130" s="488"/>
      <c r="N130" s="488"/>
      <c r="O130" s="488"/>
      <c r="P130" s="488"/>
      <c r="Q130" s="488"/>
      <c r="R130" s="488"/>
      <c r="S130" s="488"/>
      <c r="T130" s="488"/>
      <c r="U130" s="260" t="s">
        <v>95</v>
      </c>
      <c r="V130" s="260"/>
      <c r="W130" s="260"/>
      <c r="X130" s="260"/>
      <c r="Y130" s="260"/>
      <c r="Z130" s="260"/>
      <c r="AA130" s="260"/>
      <c r="AB130" s="260"/>
      <c r="AC130" s="260"/>
      <c r="AD130" s="260"/>
      <c r="AE130" s="260"/>
      <c r="AF130" s="260"/>
      <c r="AG130" s="260"/>
      <c r="AH130" s="260"/>
      <c r="AI130" s="260"/>
      <c r="AJ130" s="260"/>
      <c r="AK130" s="260"/>
      <c r="AL130" s="260"/>
      <c r="AM130" s="260"/>
      <c r="AN130" s="260" t="s">
        <v>95</v>
      </c>
      <c r="AO130" s="260"/>
      <c r="AP130" s="260"/>
      <c r="AQ130" s="260"/>
      <c r="AR130" s="260"/>
      <c r="AS130" s="260"/>
      <c r="AT130" s="260"/>
      <c r="AU130" s="260"/>
      <c r="AV130" s="260"/>
      <c r="AW130" s="260"/>
      <c r="AX130" s="260"/>
      <c r="AY130" s="260"/>
      <c r="AZ130" s="260"/>
      <c r="BA130" s="260"/>
      <c r="BB130" s="260"/>
      <c r="BC130" s="260"/>
      <c r="BD130" s="260"/>
      <c r="BE130" s="260"/>
      <c r="BF130" s="260"/>
      <c r="BG130" s="90"/>
    </row>
    <row r="131" spans="2:59" ht="15" customHeight="1">
      <c r="B131" s="489"/>
      <c r="C131" s="489"/>
      <c r="D131" s="489"/>
      <c r="E131" s="489"/>
      <c r="F131" s="489"/>
      <c r="G131" s="489"/>
      <c r="H131" s="489"/>
      <c r="I131" s="489"/>
      <c r="J131" s="489"/>
      <c r="K131" s="489"/>
      <c r="L131" s="489"/>
      <c r="M131" s="489"/>
      <c r="N131" s="489"/>
      <c r="O131" s="489"/>
      <c r="P131" s="489"/>
      <c r="Q131" s="489"/>
      <c r="R131" s="489"/>
      <c r="S131" s="489"/>
      <c r="T131" s="489"/>
      <c r="U131" s="261"/>
      <c r="V131" s="261"/>
      <c r="W131" s="261"/>
      <c r="X131" s="261"/>
      <c r="Y131" s="261"/>
      <c r="Z131" s="261"/>
      <c r="AA131" s="261"/>
      <c r="AB131" s="261"/>
      <c r="AC131" s="261"/>
      <c r="AD131" s="261"/>
      <c r="AE131" s="261"/>
      <c r="AF131" s="261"/>
      <c r="AG131" s="261"/>
      <c r="AH131" s="261"/>
      <c r="AI131" s="261"/>
      <c r="AJ131" s="261"/>
      <c r="AK131" s="261"/>
      <c r="AL131" s="261"/>
      <c r="AM131" s="261"/>
      <c r="AN131" s="261"/>
      <c r="AO131" s="261"/>
      <c r="AP131" s="261"/>
      <c r="AQ131" s="261"/>
      <c r="AR131" s="261"/>
      <c r="AS131" s="261"/>
      <c r="AT131" s="261"/>
      <c r="AU131" s="261"/>
      <c r="AV131" s="261"/>
      <c r="AW131" s="261"/>
      <c r="AX131" s="261"/>
      <c r="AY131" s="261"/>
      <c r="AZ131" s="261"/>
      <c r="BA131" s="261"/>
      <c r="BB131" s="261"/>
      <c r="BC131" s="261"/>
      <c r="BD131" s="261"/>
      <c r="BE131" s="523" t="s">
        <v>78</v>
      </c>
      <c r="BF131" s="522">
        <f>2072.49/(BF117+BF118+BF119)</f>
        <v>2.9999999999999996E-3</v>
      </c>
      <c r="BG131" s="92"/>
    </row>
    <row r="132" spans="2:59" ht="15" customHeight="1">
      <c r="B132" s="490" t="s">
        <v>96</v>
      </c>
      <c r="C132" s="490"/>
      <c r="D132" s="490"/>
      <c r="E132" s="490"/>
      <c r="F132" s="490"/>
      <c r="G132" s="490"/>
      <c r="H132" s="490"/>
      <c r="I132" s="490"/>
      <c r="J132" s="490"/>
      <c r="K132" s="490"/>
      <c r="L132" s="490"/>
      <c r="M132" s="490"/>
      <c r="N132" s="490"/>
      <c r="O132" s="490"/>
      <c r="P132" s="490"/>
      <c r="Q132" s="490"/>
      <c r="R132" s="490"/>
      <c r="S132" s="490"/>
      <c r="T132" s="490"/>
      <c r="U132" s="262" t="s">
        <v>96</v>
      </c>
      <c r="V132" s="262"/>
      <c r="W132" s="262"/>
      <c r="X132" s="262"/>
      <c r="Y132" s="262"/>
      <c r="Z132" s="262"/>
      <c r="AA132" s="262"/>
      <c r="AB132" s="262"/>
      <c r="AC132" s="262"/>
      <c r="AD132" s="262"/>
      <c r="AE132" s="262"/>
      <c r="AF132" s="262"/>
      <c r="AG132" s="262"/>
      <c r="AH132" s="262"/>
      <c r="AI132" s="262"/>
      <c r="AJ132" s="262"/>
      <c r="AK132" s="262"/>
      <c r="AL132" s="262"/>
      <c r="AM132" s="262"/>
      <c r="AN132" s="262" t="s">
        <v>96</v>
      </c>
      <c r="AO132" s="262"/>
      <c r="AP132" s="262"/>
      <c r="AQ132" s="262"/>
      <c r="AR132" s="262"/>
      <c r="AS132" s="262"/>
      <c r="AT132" s="262"/>
      <c r="AU132" s="262"/>
      <c r="AV132" s="262"/>
      <c r="AW132" s="262"/>
      <c r="AX132" s="262"/>
      <c r="AY132" s="262"/>
      <c r="AZ132" s="262"/>
      <c r="BA132" s="262"/>
      <c r="BB132" s="262"/>
      <c r="BC132" s="262"/>
      <c r="BD132" s="262"/>
      <c r="BE132" s="262"/>
      <c r="BF132" s="526">
        <f>50958/(BF117+BF118+BF119)</f>
        <v>7.3763443973191664E-2</v>
      </c>
      <c r="BG132" s="93"/>
    </row>
    <row r="133" spans="2:59" ht="15" customHeight="1">
      <c r="B133" s="490"/>
      <c r="C133" s="490"/>
      <c r="D133" s="490"/>
      <c r="E133" s="490"/>
      <c r="F133" s="490"/>
      <c r="G133" s="490"/>
      <c r="H133" s="490"/>
      <c r="I133" s="490"/>
      <c r="J133" s="490"/>
      <c r="K133" s="490"/>
      <c r="L133" s="490"/>
      <c r="M133" s="490"/>
      <c r="N133" s="490"/>
      <c r="O133" s="490"/>
      <c r="P133" s="490"/>
      <c r="Q133" s="490"/>
      <c r="R133" s="490"/>
      <c r="S133" s="490"/>
      <c r="T133" s="490"/>
      <c r="U133" s="262"/>
      <c r="V133" s="262"/>
      <c r="W133" s="262"/>
      <c r="X133" s="262"/>
      <c r="Y133" s="262"/>
      <c r="Z133" s="262"/>
      <c r="AA133" s="262"/>
      <c r="AB133" s="262"/>
      <c r="AC133" s="262"/>
      <c r="AD133" s="262"/>
      <c r="AE133" s="262"/>
      <c r="AF133" s="262"/>
      <c r="AG133" s="262"/>
      <c r="AH133" s="262"/>
      <c r="AI133" s="262"/>
      <c r="AJ133" s="262"/>
      <c r="AK133" s="262"/>
      <c r="AL133" s="262"/>
      <c r="AM133" s="262"/>
      <c r="AN133" s="262"/>
      <c r="AO133" s="262"/>
      <c r="AP133" s="262"/>
      <c r="AQ133" s="262"/>
      <c r="AR133" s="262"/>
      <c r="AS133" s="262"/>
      <c r="AT133" s="262"/>
      <c r="AU133" s="262"/>
      <c r="AV133" s="262"/>
      <c r="AW133" s="262"/>
      <c r="AX133" s="262"/>
      <c r="AY133" s="262"/>
      <c r="AZ133" s="262"/>
      <c r="BA133" s="262"/>
      <c r="BB133" s="262"/>
      <c r="BC133" s="262"/>
      <c r="BD133" s="262"/>
      <c r="BE133" s="524" t="s">
        <v>146</v>
      </c>
      <c r="BF133" s="525">
        <f>76437/(BF117+BF118+BF119)</f>
        <v>0.1106451659597875</v>
      </c>
      <c r="BG133" s="93"/>
    </row>
    <row r="134" spans="2:59" ht="15" customHeight="1">
      <c r="AI134" s="94"/>
      <c r="AL134" s="121"/>
      <c r="BB134" s="94"/>
      <c r="BE134" s="121"/>
      <c r="BG134" s="92"/>
    </row>
    <row r="135" spans="2:59" ht="15" customHeight="1">
      <c r="C135" s="2" t="s">
        <v>97</v>
      </c>
      <c r="H135" s="491"/>
      <c r="I135" s="492"/>
      <c r="J135" s="492"/>
      <c r="K135" s="492"/>
      <c r="L135" s="492"/>
      <c r="V135" s="2" t="s">
        <v>97</v>
      </c>
      <c r="AA135" s="263"/>
      <c r="AB135" s="264"/>
      <c r="AC135" s="264"/>
      <c r="AD135" s="264"/>
      <c r="AE135" s="264"/>
      <c r="AI135" s="94"/>
      <c r="AL135" s="121"/>
      <c r="AO135" s="2" t="s">
        <v>97</v>
      </c>
      <c r="AT135" s="263"/>
      <c r="AU135" s="264"/>
      <c r="AV135" s="264"/>
      <c r="AW135" s="264"/>
      <c r="AX135" s="264"/>
      <c r="BB135" s="94"/>
      <c r="BE135" s="121"/>
    </row>
    <row r="136" spans="2:59" ht="15" customHeight="1">
      <c r="AI136" s="94"/>
      <c r="AL136" s="121"/>
      <c r="BB136" s="94"/>
      <c r="BE136" s="121"/>
    </row>
    <row r="137" spans="2:59" ht="15" customHeight="1">
      <c r="C137" s="2" t="s">
        <v>92</v>
      </c>
      <c r="F137" s="493"/>
      <c r="G137" s="493"/>
      <c r="H137" s="493"/>
      <c r="I137" s="493"/>
      <c r="J137" s="493"/>
      <c r="K137" s="493"/>
      <c r="L137" s="493"/>
      <c r="M137" s="493"/>
      <c r="O137" s="493"/>
      <c r="P137" s="494"/>
      <c r="Q137" s="494"/>
      <c r="R137" s="494"/>
      <c r="S137" s="494"/>
      <c r="V137" s="2" t="s">
        <v>92</v>
      </c>
      <c r="Y137" s="265"/>
      <c r="Z137" s="265"/>
      <c r="AA137" s="265"/>
      <c r="AB137" s="265"/>
      <c r="AC137" s="265"/>
      <c r="AD137" s="265"/>
      <c r="AE137" s="265"/>
      <c r="AF137" s="265"/>
      <c r="AH137" s="265"/>
      <c r="AI137" s="266"/>
      <c r="AJ137" s="266"/>
      <c r="AK137" s="266"/>
      <c r="AL137" s="266"/>
      <c r="AO137" s="2" t="s">
        <v>92</v>
      </c>
      <c r="AR137" s="265"/>
      <c r="AS137" s="265"/>
      <c r="AT137" s="265"/>
      <c r="AU137" s="265"/>
      <c r="AV137" s="265"/>
      <c r="AW137" s="265"/>
      <c r="AX137" s="265"/>
      <c r="AY137" s="265"/>
      <c r="BA137" s="265"/>
      <c r="BB137" s="266"/>
      <c r="BC137" s="266"/>
      <c r="BD137" s="266"/>
      <c r="BE137" s="266"/>
    </row>
    <row r="138" spans="2:59" ht="15" customHeight="1">
      <c r="F138" s="455" t="s">
        <v>98</v>
      </c>
      <c r="G138" s="455"/>
      <c r="H138" s="455"/>
      <c r="I138" s="455"/>
      <c r="J138" s="455"/>
      <c r="K138" s="455"/>
      <c r="L138" s="455"/>
      <c r="M138" s="455"/>
      <c r="O138" s="455" t="s">
        <v>99</v>
      </c>
      <c r="P138" s="455"/>
      <c r="Q138" s="455"/>
      <c r="R138" s="455"/>
      <c r="S138" s="455"/>
      <c r="Y138" s="227" t="s">
        <v>98</v>
      </c>
      <c r="Z138" s="227"/>
      <c r="AA138" s="227"/>
      <c r="AB138" s="227"/>
      <c r="AC138" s="227"/>
      <c r="AD138" s="227"/>
      <c r="AE138" s="227"/>
      <c r="AF138" s="227"/>
      <c r="AH138" s="227" t="s">
        <v>99</v>
      </c>
      <c r="AI138" s="227"/>
      <c r="AJ138" s="227"/>
      <c r="AK138" s="227"/>
      <c r="AL138" s="227"/>
      <c r="AR138" s="227" t="s">
        <v>98</v>
      </c>
      <c r="AS138" s="227"/>
      <c r="AT138" s="227"/>
      <c r="AU138" s="227"/>
      <c r="AV138" s="227"/>
      <c r="AW138" s="227"/>
      <c r="AX138" s="227"/>
      <c r="AY138" s="227"/>
      <c r="BA138" s="227" t="s">
        <v>99</v>
      </c>
      <c r="BB138" s="227"/>
      <c r="BC138" s="227"/>
      <c r="BD138" s="227"/>
      <c r="BE138" s="227"/>
    </row>
    <row r="139" spans="2:59" ht="15" customHeight="1">
      <c r="AI139" s="94"/>
      <c r="AL139" s="121"/>
      <c r="BB139" s="94"/>
      <c r="BE139" s="121"/>
    </row>
    <row r="140" spans="2:59">
      <c r="AI140" s="94"/>
      <c r="AL140" s="121"/>
      <c r="BB140" s="94"/>
      <c r="BE140" s="121"/>
    </row>
  </sheetData>
  <mergeCells count="323">
    <mergeCell ref="W2:X3"/>
    <mergeCell ref="AN101:AO101"/>
    <mergeCell ref="AN102:AO102"/>
    <mergeCell ref="AN103:AO103"/>
    <mergeCell ref="AN104:AO104"/>
    <mergeCell ref="AN107:AO107"/>
    <mergeCell ref="AN108:AO108"/>
    <mergeCell ref="AN105:AO105"/>
    <mergeCell ref="AN106:AO106"/>
    <mergeCell ref="AN100:AO100"/>
    <mergeCell ref="AN69:AO69"/>
    <mergeCell ref="AN70:AO70"/>
    <mergeCell ref="AN76:AO76"/>
    <mergeCell ref="W49:AA49"/>
    <mergeCell ref="W50:AA50"/>
    <mergeCell ref="W53:AA53"/>
    <mergeCell ref="W54:AA54"/>
    <mergeCell ref="W55:AA55"/>
    <mergeCell ref="AN17:AO17"/>
    <mergeCell ref="AN18:AO18"/>
    <mergeCell ref="AN19:AO19"/>
    <mergeCell ref="AN34:AO34"/>
    <mergeCell ref="AN47:AO47"/>
    <mergeCell ref="AN49:AO49"/>
    <mergeCell ref="AP2:AZ3"/>
    <mergeCell ref="AN90:AO90"/>
    <mergeCell ref="AN91:AO91"/>
    <mergeCell ref="AN96:AO96"/>
    <mergeCell ref="AP94:BA94"/>
    <mergeCell ref="AP95:BA95"/>
    <mergeCell ref="AP96:BA96"/>
    <mergeCell ref="AN92:AO92"/>
    <mergeCell ref="AN93:AO93"/>
    <mergeCell ref="AN77:AO77"/>
    <mergeCell ref="AN78:AO78"/>
    <mergeCell ref="AN79:AO79"/>
    <mergeCell ref="AN80:AO80"/>
    <mergeCell ref="AN81:AO81"/>
    <mergeCell ref="AN86:AO86"/>
    <mergeCell ref="AN87:AO87"/>
    <mergeCell ref="AN88:AO88"/>
    <mergeCell ref="AN89:AO89"/>
    <mergeCell ref="AP51:BA51"/>
    <mergeCell ref="AN64:AO64"/>
    <mergeCell ref="AN65:AO65"/>
    <mergeCell ref="AN66:AO66"/>
    <mergeCell ref="AN67:AO67"/>
    <mergeCell ref="AN68:AO68"/>
    <mergeCell ref="AR6:BC6"/>
    <mergeCell ref="BE6:BF6"/>
    <mergeCell ref="AR7:BC7"/>
    <mergeCell ref="BE7:BF7"/>
    <mergeCell ref="AR8:BC8"/>
    <mergeCell ref="BE8:BF8"/>
    <mergeCell ref="AN9:AQ9"/>
    <mergeCell ref="AR9:BC9"/>
    <mergeCell ref="BD9:BF9"/>
    <mergeCell ref="B100:C100"/>
    <mergeCell ref="B87:C87"/>
    <mergeCell ref="D87:O87"/>
    <mergeCell ref="B88:C88"/>
    <mergeCell ref="D88:O88"/>
    <mergeCell ref="B89:C89"/>
    <mergeCell ref="B84:C84"/>
    <mergeCell ref="D84:O84"/>
    <mergeCell ref="B85:C85"/>
    <mergeCell ref="D85:O85"/>
    <mergeCell ref="B86:C86"/>
    <mergeCell ref="D86:O86"/>
    <mergeCell ref="D89:O89"/>
    <mergeCell ref="B74:C74"/>
    <mergeCell ref="D74:O74"/>
    <mergeCell ref="B83:C83"/>
    <mergeCell ref="D83:O83"/>
    <mergeCell ref="D91:O91"/>
    <mergeCell ref="B91:C91"/>
    <mergeCell ref="B122:C122"/>
    <mergeCell ref="D122:O122"/>
    <mergeCell ref="B117:C117"/>
    <mergeCell ref="D117:O117"/>
    <mergeCell ref="B118:C118"/>
    <mergeCell ref="D118:O118"/>
    <mergeCell ref="B113:C113"/>
    <mergeCell ref="D113:O113"/>
    <mergeCell ref="B114:C114"/>
    <mergeCell ref="D114:O114"/>
    <mergeCell ref="B115:C115"/>
    <mergeCell ref="D115:O115"/>
    <mergeCell ref="B116:C116"/>
    <mergeCell ref="D116:O116"/>
    <mergeCell ref="B111:C111"/>
    <mergeCell ref="D111:O111"/>
    <mergeCell ref="B112:C112"/>
    <mergeCell ref="D112:O112"/>
    <mergeCell ref="D104:O104"/>
    <mergeCell ref="D105:O105"/>
    <mergeCell ref="D106:O106"/>
    <mergeCell ref="B123:C123"/>
    <mergeCell ref="D123:O123"/>
    <mergeCell ref="P123:S123"/>
    <mergeCell ref="B124:C124"/>
    <mergeCell ref="D124:O124"/>
    <mergeCell ref="B119:C119"/>
    <mergeCell ref="D119:O119"/>
    <mergeCell ref="B120:C120"/>
    <mergeCell ref="D120:O120"/>
    <mergeCell ref="B121:C121"/>
    <mergeCell ref="D121:O121"/>
    <mergeCell ref="D107:O107"/>
    <mergeCell ref="D108:O108"/>
    <mergeCell ref="B107:C107"/>
    <mergeCell ref="F138:M138"/>
    <mergeCell ref="O138:S138"/>
    <mergeCell ref="B126:C128"/>
    <mergeCell ref="D126:O127"/>
    <mergeCell ref="Q126:T127"/>
    <mergeCell ref="D128:O128"/>
    <mergeCell ref="Q128:T128"/>
    <mergeCell ref="B129:C129"/>
    <mergeCell ref="D129:O129"/>
    <mergeCell ref="Q129:T129"/>
    <mergeCell ref="B130:T131"/>
    <mergeCell ref="B132:T133"/>
    <mergeCell ref="H135:L135"/>
    <mergeCell ref="F137:M137"/>
    <mergeCell ref="O137:S137"/>
    <mergeCell ref="D98:O98"/>
    <mergeCell ref="D110:O110"/>
    <mergeCell ref="D109:O109"/>
    <mergeCell ref="B90:C90"/>
    <mergeCell ref="D90:O90"/>
    <mergeCell ref="B92:C92"/>
    <mergeCell ref="D92:O92"/>
    <mergeCell ref="D93:O93"/>
    <mergeCell ref="D99:O99"/>
    <mergeCell ref="D100:O100"/>
    <mergeCell ref="D101:O101"/>
    <mergeCell ref="D102:O102"/>
    <mergeCell ref="D96:O96"/>
    <mergeCell ref="D97:N97"/>
    <mergeCell ref="B101:C101"/>
    <mergeCell ref="B102:C102"/>
    <mergeCell ref="B104:C104"/>
    <mergeCell ref="B105:C105"/>
    <mergeCell ref="B106:C106"/>
    <mergeCell ref="B103:C103"/>
    <mergeCell ref="D103:O103"/>
    <mergeCell ref="B108:C108"/>
    <mergeCell ref="B93:C93"/>
    <mergeCell ref="B96:C96"/>
    <mergeCell ref="D82:O82"/>
    <mergeCell ref="B82:C82"/>
    <mergeCell ref="D75:O75"/>
    <mergeCell ref="D76:O76"/>
    <mergeCell ref="D79:O79"/>
    <mergeCell ref="D80:O80"/>
    <mergeCell ref="D81:O81"/>
    <mergeCell ref="B75:C75"/>
    <mergeCell ref="B76:C76"/>
    <mergeCell ref="B79:C79"/>
    <mergeCell ref="B80:C80"/>
    <mergeCell ref="B81:C81"/>
    <mergeCell ref="D77:O77"/>
    <mergeCell ref="D78:O78"/>
    <mergeCell ref="B77:C77"/>
    <mergeCell ref="B78:C78"/>
    <mergeCell ref="B70:C70"/>
    <mergeCell ref="D70:O70"/>
    <mergeCell ref="B69:C69"/>
    <mergeCell ref="D69:O69"/>
    <mergeCell ref="B66:C66"/>
    <mergeCell ref="D66:O66"/>
    <mergeCell ref="B67:C67"/>
    <mergeCell ref="D67:O67"/>
    <mergeCell ref="B73:C73"/>
    <mergeCell ref="D73:O73"/>
    <mergeCell ref="B72:C72"/>
    <mergeCell ref="D72:O72"/>
    <mergeCell ref="D68:O68"/>
    <mergeCell ref="B68:C68"/>
    <mergeCell ref="B64:C64"/>
    <mergeCell ref="D64:O64"/>
    <mergeCell ref="B65:C65"/>
    <mergeCell ref="D65:O65"/>
    <mergeCell ref="B62:C62"/>
    <mergeCell ref="D62:O62"/>
    <mergeCell ref="B63:C63"/>
    <mergeCell ref="D63:O63"/>
    <mergeCell ref="D61:O61"/>
    <mergeCell ref="B59:C59"/>
    <mergeCell ref="D45:O45"/>
    <mergeCell ref="D46:O46"/>
    <mergeCell ref="D47:O47"/>
    <mergeCell ref="D54:O54"/>
    <mergeCell ref="B45:C45"/>
    <mergeCell ref="B46:C46"/>
    <mergeCell ref="B47:C47"/>
    <mergeCell ref="B54:C54"/>
    <mergeCell ref="B56:C56"/>
    <mergeCell ref="B55:C55"/>
    <mergeCell ref="D56:O56"/>
    <mergeCell ref="D55:O55"/>
    <mergeCell ref="D57:O57"/>
    <mergeCell ref="B57:C57"/>
    <mergeCell ref="B43:C43"/>
    <mergeCell ref="D43:O43"/>
    <mergeCell ref="B44:C44"/>
    <mergeCell ref="D44:O44"/>
    <mergeCell ref="B41:C41"/>
    <mergeCell ref="D41:N41"/>
    <mergeCell ref="B42:C42"/>
    <mergeCell ref="D42:O42"/>
    <mergeCell ref="D58:O58"/>
    <mergeCell ref="B58:C58"/>
    <mergeCell ref="B38:C38"/>
    <mergeCell ref="D38:O38"/>
    <mergeCell ref="B39:C39"/>
    <mergeCell ref="D39:O39"/>
    <mergeCell ref="B40:C40"/>
    <mergeCell ref="D40:O40"/>
    <mergeCell ref="B36:C36"/>
    <mergeCell ref="D36:O36"/>
    <mergeCell ref="B37:C37"/>
    <mergeCell ref="D37:O37"/>
    <mergeCell ref="B30:C30"/>
    <mergeCell ref="B32:C32"/>
    <mergeCell ref="B34:C34"/>
    <mergeCell ref="B35:C35"/>
    <mergeCell ref="D35:K35"/>
    <mergeCell ref="B31:C31"/>
    <mergeCell ref="D31:O31"/>
    <mergeCell ref="D32:O32"/>
    <mergeCell ref="B19:C19"/>
    <mergeCell ref="D19:O19"/>
    <mergeCell ref="B25:C25"/>
    <mergeCell ref="B26:C26"/>
    <mergeCell ref="B27:C27"/>
    <mergeCell ref="B28:C28"/>
    <mergeCell ref="B29:C29"/>
    <mergeCell ref="D29:O29"/>
    <mergeCell ref="B20:C20"/>
    <mergeCell ref="D20:O20"/>
    <mergeCell ref="B21:C21"/>
    <mergeCell ref="B22:C22"/>
    <mergeCell ref="B23:C23"/>
    <mergeCell ref="B24:C24"/>
    <mergeCell ref="Y6:AJ6"/>
    <mergeCell ref="AL6:AM6"/>
    <mergeCell ref="Y7:AJ7"/>
    <mergeCell ref="AL7:AM7"/>
    <mergeCell ref="Y8:AJ8"/>
    <mergeCell ref="AL8:AM8"/>
    <mergeCell ref="U9:X9"/>
    <mergeCell ref="Y9:AJ9"/>
    <mergeCell ref="AK9:AM9"/>
    <mergeCell ref="R5:T8"/>
    <mergeCell ref="H7:Q8"/>
    <mergeCell ref="F10:Q10"/>
    <mergeCell ref="S10:T10"/>
    <mergeCell ref="F11:Q11"/>
    <mergeCell ref="S11:T11"/>
    <mergeCell ref="F12:Q12"/>
    <mergeCell ref="S12:T12"/>
    <mergeCell ref="B5:G8"/>
    <mergeCell ref="H5:Q6"/>
    <mergeCell ref="BE10:BF10"/>
    <mergeCell ref="AR10:BC10"/>
    <mergeCell ref="AL10:AM10"/>
    <mergeCell ref="Y10:AJ10"/>
    <mergeCell ref="AN48:AO48"/>
    <mergeCell ref="BD13:BF13"/>
    <mergeCell ref="AR13:BC13"/>
    <mergeCell ref="AN13:AQ13"/>
    <mergeCell ref="AK13:AM13"/>
    <mergeCell ref="Y13:AJ13"/>
    <mergeCell ref="BE12:BF12"/>
    <mergeCell ref="AR12:BC12"/>
    <mergeCell ref="AL12:AM12"/>
    <mergeCell ref="Y12:AJ12"/>
    <mergeCell ref="B48:C48"/>
    <mergeCell ref="B49:C49"/>
    <mergeCell ref="B50:C50"/>
    <mergeCell ref="B51:C51"/>
    <mergeCell ref="B52:C52"/>
    <mergeCell ref="B53:C53"/>
    <mergeCell ref="BE11:BF11"/>
    <mergeCell ref="AR11:BC11"/>
    <mergeCell ref="AL11:AM11"/>
    <mergeCell ref="Y11:AJ11"/>
    <mergeCell ref="U13:X13"/>
    <mergeCell ref="B17:C17"/>
    <mergeCell ref="D17:O17"/>
    <mergeCell ref="B18:C18"/>
    <mergeCell ref="D18:O18"/>
    <mergeCell ref="B14:C14"/>
    <mergeCell ref="D14:O14"/>
    <mergeCell ref="B15:C15"/>
    <mergeCell ref="D15:O15"/>
    <mergeCell ref="B16:C16"/>
    <mergeCell ref="D16:O16"/>
    <mergeCell ref="B13:E13"/>
    <mergeCell ref="F13:Q13"/>
    <mergeCell ref="R13:T13"/>
    <mergeCell ref="AN52:AO52"/>
    <mergeCell ref="AN53:AO53"/>
    <mergeCell ref="AN54:AO54"/>
    <mergeCell ref="AP52:BA52"/>
    <mergeCell ref="AP53:BA53"/>
    <mergeCell ref="AP54:BA54"/>
    <mergeCell ref="AN71:AO71"/>
    <mergeCell ref="AP71:BA71"/>
    <mergeCell ref="D48:O48"/>
    <mergeCell ref="D49:O49"/>
    <mergeCell ref="D50:O50"/>
    <mergeCell ref="D51:O51"/>
    <mergeCell ref="D52:O52"/>
    <mergeCell ref="D53:O53"/>
    <mergeCell ref="D60:O60"/>
    <mergeCell ref="D59:O59"/>
    <mergeCell ref="AN50:AO50"/>
    <mergeCell ref="AN51:AO51"/>
    <mergeCell ref="AP49:BA49"/>
    <mergeCell ref="AP50:BA50"/>
  </mergeCells>
  <printOptions horizontalCentered="1" verticalCentered="1"/>
  <pageMargins left="0.7" right="0.7" top="0.75" bottom="0.75" header="0.3" footer="0.3"/>
  <pageSetup paperSize="8" scale="77" fitToHeight="0" orientation="portrait" horizontalDpi="300" verticalDpi="300" r:id="rId1"/>
  <headerFooter alignWithMargins="0"/>
  <rowBreaks count="1" manualBreakCount="1">
    <brk id="73"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Inhouse Vs OJCS &amp; GR</vt:lpstr>
      <vt:lpstr>'Inhouse Vs OJCS &amp; GR'!Print_Area</vt:lpstr>
      <vt:lpstr>'Inhouse Vs OJCS &amp; GR'!Print_Titles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Tolentino,Rodel,CAGAYAN DE ORO,Engineering,-External</dc:creator>
  <cp:lastModifiedBy>PHLasPinDe</cp:lastModifiedBy>
  <dcterms:created xsi:type="dcterms:W3CDTF">2022-05-14T03:00:54Z</dcterms:created>
  <dcterms:modified xsi:type="dcterms:W3CDTF">2022-10-09T09:06:53Z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2022-05-14T03:00:54Z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5b7e8651-8f7e-4a43-b114-995a8762d53d</vt:lpwstr>
  </property>
  <property fmtid="{D5CDD505-2E9C-101B-9397-08002B2CF9AE}" pid="8" name="MSIP_Label_1ada0a2f-b917-4d51-b0d0-d418a10c8b23_ContentBits">
    <vt:lpwstr>0</vt:lpwstr>
  </property>
</Properties>
</file>