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agdfs0001\Shares\Engineering\10. Projects\PROJECT OFFICE DOCUMENTS\2021\02 Coffee Team\03 CAPEX 2021\SIR System Upgrade\Phase 2\17 BidDocs\4 AbsOfBid\E45\"/>
    </mc:Choice>
  </mc:AlternateContent>
  <xr:revisionPtr revIDLastSave="0" documentId="13_ncr:1_{AA0CD4FA-3852-4BC8-86F8-FC5C3D4465A9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Cost Summary" sheetId="12" r:id="rId1"/>
    <sheet name="Original Bid" sheetId="11" r:id="rId2"/>
    <sheet name="Final Bid " sheetId="13" r:id="rId3"/>
    <sheet name="Reconciled Qty with Contr's amt" sheetId="5" state="hidden" r:id="rId4"/>
  </sheets>
  <definedNames>
    <definedName name="_xlnm.Print_Area" localSheetId="2">'Final Bid '!$A$1:$AC$142</definedName>
    <definedName name="_xlnm.Print_Area" localSheetId="1">'Original Bid'!$A$1:$AC$138</definedName>
    <definedName name="_xlnm.Print_Titles" localSheetId="2">'Final Bid '!$10:$11</definedName>
    <definedName name="_xlnm.Print_Titles" localSheetId="1">'Original Bid'!$10:$11</definedName>
    <definedName name="_xlnm.Print_Titles" localSheetId="3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2" l="1"/>
  <c r="K15" i="12"/>
  <c r="K11" i="12"/>
  <c r="K9" i="12"/>
  <c r="K7" i="12"/>
  <c r="K5" i="12"/>
  <c r="H19" i="12"/>
  <c r="E19" i="12"/>
  <c r="H15" i="12"/>
  <c r="H11" i="12"/>
  <c r="E11" i="12"/>
  <c r="H9" i="12"/>
  <c r="H5" i="12"/>
  <c r="H7" i="12"/>
  <c r="E15" i="12"/>
  <c r="E9" i="12"/>
  <c r="E7" i="12"/>
  <c r="E5" i="12"/>
  <c r="J21" i="12"/>
  <c r="J17" i="12"/>
  <c r="G21" i="12"/>
  <c r="N130" i="13"/>
  <c r="G17" i="12"/>
  <c r="D17" i="12"/>
  <c r="D21" i="12"/>
  <c r="N132" i="13" l="1"/>
  <c r="N126" i="11"/>
  <c r="N128" i="11"/>
  <c r="I132" i="13" l="1"/>
  <c r="I76" i="13"/>
  <c r="I55" i="13"/>
  <c r="I33" i="13"/>
  <c r="S109" i="13"/>
  <c r="S92" i="13"/>
  <c r="S91" i="13"/>
  <c r="S86" i="13"/>
  <c r="S54" i="13"/>
  <c r="S32" i="13" l="1"/>
  <c r="N75" i="13"/>
  <c r="O118" i="13"/>
  <c r="J118" i="13"/>
  <c r="E118" i="13"/>
  <c r="S117" i="13"/>
  <c r="N117" i="13"/>
  <c r="I117" i="13"/>
  <c r="S116" i="13"/>
  <c r="N116" i="13"/>
  <c r="I116" i="13"/>
  <c r="S115" i="13"/>
  <c r="N115" i="13"/>
  <c r="I115" i="13"/>
  <c r="S113" i="13"/>
  <c r="N113" i="13"/>
  <c r="I113" i="13"/>
  <c r="S112" i="13"/>
  <c r="N112" i="13"/>
  <c r="I112" i="13"/>
  <c r="O109" i="13"/>
  <c r="J109" i="13"/>
  <c r="E109" i="13"/>
  <c r="S108" i="13"/>
  <c r="N108" i="13"/>
  <c r="I108" i="13"/>
  <c r="S107" i="13"/>
  <c r="N107" i="13"/>
  <c r="I107" i="13"/>
  <c r="S106" i="13"/>
  <c r="N106" i="13"/>
  <c r="I106" i="13"/>
  <c r="S105" i="13"/>
  <c r="N105" i="13"/>
  <c r="I105" i="13"/>
  <c r="S104" i="13"/>
  <c r="N104" i="13"/>
  <c r="I104" i="13"/>
  <c r="S103" i="13"/>
  <c r="N103" i="13"/>
  <c r="I103" i="13"/>
  <c r="S102" i="13"/>
  <c r="N102" i="13"/>
  <c r="I102" i="13"/>
  <c r="O99" i="13"/>
  <c r="J99" i="13"/>
  <c r="E99" i="13"/>
  <c r="S98" i="13"/>
  <c r="N98" i="13"/>
  <c r="I98" i="13"/>
  <c r="S97" i="13"/>
  <c r="N97" i="13"/>
  <c r="I97" i="13"/>
  <c r="S96" i="13"/>
  <c r="N96" i="13"/>
  <c r="I96" i="13"/>
  <c r="S95" i="13"/>
  <c r="N95" i="13"/>
  <c r="N99" i="13" s="1"/>
  <c r="I95" i="13"/>
  <c r="S90" i="13"/>
  <c r="N90" i="13"/>
  <c r="I90" i="13"/>
  <c r="S89" i="13"/>
  <c r="N89" i="13"/>
  <c r="I89" i="13"/>
  <c r="S88" i="13"/>
  <c r="N88" i="13"/>
  <c r="I88" i="13"/>
  <c r="S87" i="13"/>
  <c r="N87" i="13"/>
  <c r="I87" i="13"/>
  <c r="N86" i="13"/>
  <c r="I86" i="13"/>
  <c r="S85" i="13"/>
  <c r="N85" i="13"/>
  <c r="I85" i="13"/>
  <c r="S84" i="13"/>
  <c r="N84" i="13"/>
  <c r="I84" i="13"/>
  <c r="S83" i="13"/>
  <c r="N83" i="13"/>
  <c r="I83" i="13"/>
  <c r="S82" i="13"/>
  <c r="N82" i="13"/>
  <c r="I82" i="13"/>
  <c r="S81" i="13"/>
  <c r="N81" i="13"/>
  <c r="I81" i="13"/>
  <c r="S80" i="13"/>
  <c r="N80" i="13"/>
  <c r="I80" i="13"/>
  <c r="S79" i="13"/>
  <c r="N79" i="13"/>
  <c r="I79" i="13"/>
  <c r="S74" i="13"/>
  <c r="N74" i="13"/>
  <c r="I74" i="13"/>
  <c r="S73" i="13"/>
  <c r="N73" i="13"/>
  <c r="I73" i="13"/>
  <c r="S72" i="13"/>
  <c r="N72" i="13"/>
  <c r="I72" i="13"/>
  <c r="S71" i="13"/>
  <c r="N71" i="13"/>
  <c r="I71" i="13"/>
  <c r="S70" i="13"/>
  <c r="N70" i="13"/>
  <c r="I70" i="13"/>
  <c r="S69" i="13"/>
  <c r="N69" i="13"/>
  <c r="I69" i="13"/>
  <c r="S68" i="13"/>
  <c r="N68" i="13"/>
  <c r="I68" i="13"/>
  <c r="S67" i="13"/>
  <c r="N67" i="13"/>
  <c r="I67" i="13"/>
  <c r="S66" i="13"/>
  <c r="N66" i="13"/>
  <c r="I66" i="13"/>
  <c r="S65" i="13"/>
  <c r="N65" i="13"/>
  <c r="I65" i="13"/>
  <c r="S61" i="13"/>
  <c r="N61" i="13"/>
  <c r="I61" i="13"/>
  <c r="S60" i="13"/>
  <c r="N60" i="13"/>
  <c r="I60" i="13"/>
  <c r="S59" i="13"/>
  <c r="N59" i="13"/>
  <c r="I59" i="13"/>
  <c r="S58" i="13"/>
  <c r="N58" i="13"/>
  <c r="I58" i="13"/>
  <c r="S53" i="13"/>
  <c r="N53" i="13"/>
  <c r="I53" i="13"/>
  <c r="S52" i="13"/>
  <c r="N52" i="13"/>
  <c r="I52" i="13"/>
  <c r="S48" i="13"/>
  <c r="N48" i="13"/>
  <c r="I48" i="13"/>
  <c r="S47" i="13"/>
  <c r="N47" i="13"/>
  <c r="I47" i="13"/>
  <c r="S46" i="13"/>
  <c r="N46" i="13"/>
  <c r="I46" i="13"/>
  <c r="S45" i="13"/>
  <c r="N45" i="13"/>
  <c r="I45" i="13"/>
  <c r="S44" i="13"/>
  <c r="N44" i="13"/>
  <c r="I44" i="13"/>
  <c r="S43" i="13"/>
  <c r="N43" i="13"/>
  <c r="I43" i="13"/>
  <c r="S42" i="13"/>
  <c r="N42" i="13"/>
  <c r="I42" i="13"/>
  <c r="S39" i="13"/>
  <c r="N39" i="13"/>
  <c r="I39" i="13"/>
  <c r="S38" i="13"/>
  <c r="N38" i="13"/>
  <c r="I38" i="13"/>
  <c r="S37" i="13"/>
  <c r="N37" i="13"/>
  <c r="I37" i="13"/>
  <c r="S36" i="13"/>
  <c r="N36" i="13"/>
  <c r="I36" i="13"/>
  <c r="S31" i="13"/>
  <c r="N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2" i="13"/>
  <c r="N22" i="13"/>
  <c r="I22" i="13"/>
  <c r="S21" i="13"/>
  <c r="N21" i="13"/>
  <c r="I21" i="13"/>
  <c r="S20" i="13"/>
  <c r="N20" i="13"/>
  <c r="I20" i="13"/>
  <c r="S19" i="13"/>
  <c r="N19" i="13"/>
  <c r="I19" i="13"/>
  <c r="S18" i="13"/>
  <c r="N18" i="13"/>
  <c r="I18" i="13"/>
  <c r="S17" i="13"/>
  <c r="N17" i="13"/>
  <c r="I17" i="13"/>
  <c r="S15" i="13"/>
  <c r="N15" i="13"/>
  <c r="I15" i="13"/>
  <c r="S14" i="13"/>
  <c r="S33" i="13" s="1"/>
  <c r="N14" i="13"/>
  <c r="I14" i="13"/>
  <c r="AC113" i="11"/>
  <c r="AC112" i="11"/>
  <c r="AC111" i="11"/>
  <c r="AC110" i="11"/>
  <c r="AC109" i="11"/>
  <c r="AC108" i="11"/>
  <c r="AC104" i="11"/>
  <c r="AC103" i="11"/>
  <c r="AC102" i="11"/>
  <c r="AC101" i="11"/>
  <c r="AC100" i="11"/>
  <c r="AC99" i="11"/>
  <c r="AC98" i="11"/>
  <c r="Y105" i="11"/>
  <c r="Y95" i="11"/>
  <c r="AC94" i="11"/>
  <c r="AC93" i="11"/>
  <c r="AC92" i="11"/>
  <c r="AC91" i="11"/>
  <c r="AC87" i="11"/>
  <c r="AC86" i="11"/>
  <c r="AC85" i="11"/>
  <c r="AC84" i="11"/>
  <c r="AC83" i="11"/>
  <c r="AC82" i="11"/>
  <c r="AC81" i="11"/>
  <c r="AC80" i="11"/>
  <c r="AC79" i="11"/>
  <c r="AC78" i="11"/>
  <c r="AC77" i="11"/>
  <c r="AC76" i="11"/>
  <c r="AC72" i="11"/>
  <c r="AC71" i="11"/>
  <c r="AC70" i="11"/>
  <c r="AC69" i="11"/>
  <c r="AC68" i="11"/>
  <c r="AC67" i="11"/>
  <c r="AC66" i="11"/>
  <c r="AC65" i="11"/>
  <c r="AC64" i="11"/>
  <c r="AC63" i="11"/>
  <c r="AC59" i="11"/>
  <c r="AC58" i="11"/>
  <c r="AC57" i="11"/>
  <c r="AC56" i="11"/>
  <c r="AC52" i="11"/>
  <c r="AC51" i="11"/>
  <c r="AC47" i="11"/>
  <c r="AC46" i="11"/>
  <c r="AC45" i="11"/>
  <c r="AC44" i="11"/>
  <c r="AC43" i="11"/>
  <c r="AC42" i="11"/>
  <c r="AC41" i="11"/>
  <c r="AC38" i="11"/>
  <c r="AC37" i="11"/>
  <c r="AC36" i="11"/>
  <c r="AC35" i="11"/>
  <c r="AC31" i="11"/>
  <c r="AC30" i="11"/>
  <c r="AC29" i="11"/>
  <c r="AC28" i="11"/>
  <c r="AC27" i="11"/>
  <c r="AC26" i="11"/>
  <c r="AC25" i="11"/>
  <c r="AC24" i="11"/>
  <c r="AC22" i="11"/>
  <c r="AC21" i="11"/>
  <c r="AC20" i="11"/>
  <c r="AC19" i="11"/>
  <c r="AC18" i="11"/>
  <c r="AC17" i="11"/>
  <c r="AC15" i="11"/>
  <c r="AC14" i="11"/>
  <c r="S49" i="13" l="1"/>
  <c r="N40" i="13"/>
  <c r="N49" i="13"/>
  <c r="N55" i="13"/>
  <c r="N92" i="13"/>
  <c r="S55" i="13"/>
  <c r="I62" i="13"/>
  <c r="I99" i="13"/>
  <c r="N76" i="13"/>
  <c r="S118" i="13"/>
  <c r="N33" i="13"/>
  <c r="N126" i="13" s="1"/>
  <c r="S126" i="13"/>
  <c r="I109" i="13"/>
  <c r="S76" i="13"/>
  <c r="S99" i="13"/>
  <c r="N109" i="13"/>
  <c r="I92" i="13"/>
  <c r="S40" i="13"/>
  <c r="N62" i="13"/>
  <c r="I49" i="13"/>
  <c r="I118" i="13"/>
  <c r="I40" i="13"/>
  <c r="S62" i="13"/>
  <c r="I126" i="13"/>
  <c r="N118" i="13"/>
  <c r="N128" i="13" s="1"/>
  <c r="AC60" i="11"/>
  <c r="AC53" i="11"/>
  <c r="AC114" i="11"/>
  <c r="AC105" i="11"/>
  <c r="AC32" i="11"/>
  <c r="AC122" i="11" s="1"/>
  <c r="AC73" i="11"/>
  <c r="AC39" i="11"/>
  <c r="AC48" i="11"/>
  <c r="AC88" i="11"/>
  <c r="AC95" i="11"/>
  <c r="O114" i="11"/>
  <c r="S113" i="11"/>
  <c r="S112" i="11"/>
  <c r="S111" i="11"/>
  <c r="S109" i="11"/>
  <c r="S108" i="11"/>
  <c r="O105" i="11"/>
  <c r="S104" i="11"/>
  <c r="S103" i="11"/>
  <c r="S102" i="11"/>
  <c r="S101" i="11"/>
  <c r="S100" i="11"/>
  <c r="S99" i="11"/>
  <c r="S98" i="11"/>
  <c r="O95" i="11"/>
  <c r="S94" i="11"/>
  <c r="S93" i="11"/>
  <c r="S92" i="11"/>
  <c r="S91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2" i="11"/>
  <c r="S71" i="11"/>
  <c r="S70" i="11"/>
  <c r="S69" i="11"/>
  <c r="S68" i="11"/>
  <c r="S67" i="11"/>
  <c r="S66" i="11"/>
  <c r="S65" i="11"/>
  <c r="S64" i="11"/>
  <c r="S63" i="11"/>
  <c r="S59" i="11"/>
  <c r="S58" i="11"/>
  <c r="S57" i="11"/>
  <c r="S56" i="11"/>
  <c r="S52" i="11"/>
  <c r="S51" i="11"/>
  <c r="S53" i="11" s="1"/>
  <c r="S47" i="11"/>
  <c r="S46" i="11"/>
  <c r="S45" i="11"/>
  <c r="S44" i="11"/>
  <c r="S43" i="11"/>
  <c r="S42" i="11"/>
  <c r="S41" i="11"/>
  <c r="S38" i="11"/>
  <c r="S37" i="11"/>
  <c r="S36" i="11"/>
  <c r="S35" i="11"/>
  <c r="S31" i="11"/>
  <c r="S30" i="11"/>
  <c r="S29" i="11"/>
  <c r="S28" i="11"/>
  <c r="S27" i="11"/>
  <c r="S26" i="11"/>
  <c r="S25" i="11"/>
  <c r="S24" i="11"/>
  <c r="S22" i="11"/>
  <c r="S21" i="11"/>
  <c r="S20" i="11"/>
  <c r="S19" i="11"/>
  <c r="S18" i="11"/>
  <c r="S17" i="11"/>
  <c r="S15" i="11"/>
  <c r="S14" i="11"/>
  <c r="N127" i="13" l="1"/>
  <c r="I128" i="13"/>
  <c r="S128" i="13"/>
  <c r="S127" i="13"/>
  <c r="I127" i="13"/>
  <c r="N122" i="13"/>
  <c r="N129" i="13"/>
  <c r="N123" i="13"/>
  <c r="AC124" i="11"/>
  <c r="AC123" i="11"/>
  <c r="S60" i="11"/>
  <c r="S48" i="11"/>
  <c r="S39" i="11"/>
  <c r="S95" i="11"/>
  <c r="S114" i="11"/>
  <c r="S105" i="11"/>
  <c r="S73" i="11"/>
  <c r="S88" i="11"/>
  <c r="S32" i="11"/>
  <c r="S122" i="11" s="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91" i="11"/>
  <c r="N31" i="11"/>
  <c r="J114" i="11"/>
  <c r="N113" i="11"/>
  <c r="N112" i="11"/>
  <c r="N111" i="11"/>
  <c r="N109" i="11"/>
  <c r="N108" i="11"/>
  <c r="J105" i="11"/>
  <c r="N104" i="11"/>
  <c r="N103" i="11"/>
  <c r="N102" i="11"/>
  <c r="N101" i="11"/>
  <c r="N100" i="11"/>
  <c r="N99" i="11"/>
  <c r="N98" i="11"/>
  <c r="J95" i="11"/>
  <c r="N94" i="11"/>
  <c r="N93" i="11"/>
  <c r="N92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59" i="11"/>
  <c r="N58" i="11"/>
  <c r="N57" i="11"/>
  <c r="N56" i="11"/>
  <c r="N52" i="11"/>
  <c r="N51" i="11"/>
  <c r="N47" i="11"/>
  <c r="N46" i="11"/>
  <c r="N45" i="11"/>
  <c r="N44" i="11"/>
  <c r="N43" i="11"/>
  <c r="N42" i="11"/>
  <c r="N41" i="11"/>
  <c r="N38" i="11"/>
  <c r="N37" i="11"/>
  <c r="N36" i="11"/>
  <c r="N35" i="11"/>
  <c r="N30" i="11"/>
  <c r="N29" i="11"/>
  <c r="N28" i="11"/>
  <c r="N27" i="11"/>
  <c r="N26" i="11"/>
  <c r="N25" i="11"/>
  <c r="N24" i="11"/>
  <c r="N22" i="11"/>
  <c r="N21" i="11"/>
  <c r="N20" i="11"/>
  <c r="N19" i="11"/>
  <c r="N18" i="11"/>
  <c r="N17" i="11"/>
  <c r="N15" i="11"/>
  <c r="N14" i="11"/>
  <c r="I59" i="11"/>
  <c r="I58" i="11"/>
  <c r="I57" i="11"/>
  <c r="I56" i="11"/>
  <c r="I47" i="11"/>
  <c r="I83" i="11"/>
  <c r="I84" i="11"/>
  <c r="I85" i="11"/>
  <c r="I122" i="13" l="1"/>
  <c r="S129" i="13"/>
  <c r="I129" i="13"/>
  <c r="I123" i="13"/>
  <c r="AC118" i="11"/>
  <c r="S124" i="11"/>
  <c r="S123" i="11"/>
  <c r="I73" i="11"/>
  <c r="N73" i="11"/>
  <c r="N32" i="11"/>
  <c r="N122" i="11" s="1"/>
  <c r="N48" i="11"/>
  <c r="N39" i="11"/>
  <c r="N114" i="11"/>
  <c r="N95" i="11"/>
  <c r="N60" i="11"/>
  <c r="N53" i="11"/>
  <c r="N88" i="11"/>
  <c r="N105" i="11"/>
  <c r="I60" i="11"/>
  <c r="I99" i="11"/>
  <c r="E114" i="11"/>
  <c r="I113" i="11"/>
  <c r="I112" i="11"/>
  <c r="I111" i="11"/>
  <c r="I109" i="11"/>
  <c r="I108" i="11"/>
  <c r="S130" i="13" l="1"/>
  <c r="S132" i="13" s="1"/>
  <c r="I130" i="13"/>
  <c r="I114" i="11"/>
  <c r="S125" i="11"/>
  <c r="AC126" i="11"/>
  <c r="AC128" i="11" s="1"/>
  <c r="S119" i="11"/>
  <c r="S118" i="11"/>
  <c r="S126" i="11" s="1"/>
  <c r="S128" i="11" s="1"/>
  <c r="N124" i="11"/>
  <c r="N123" i="11"/>
  <c r="E95" i="11"/>
  <c r="I94" i="11"/>
  <c r="I93" i="11"/>
  <c r="I92" i="11"/>
  <c r="I91" i="11"/>
  <c r="I86" i="11"/>
  <c r="I51" i="11"/>
  <c r="I52" i="11"/>
  <c r="I102" i="11"/>
  <c r="I98" i="11"/>
  <c r="I46" i="11"/>
  <c r="I45" i="11"/>
  <c r="N119" i="11" l="1"/>
  <c r="N118" i="11"/>
  <c r="N125" i="11"/>
  <c r="I95" i="11"/>
  <c r="I53" i="11"/>
  <c r="I38" i="11"/>
  <c r="I43" i="11"/>
  <c r="I81" i="11" l="1"/>
  <c r="I44" i="11" l="1"/>
  <c r="I42" i="11"/>
  <c r="I41" i="11"/>
  <c r="I37" i="11"/>
  <c r="I36" i="11"/>
  <c r="I35" i="11"/>
  <c r="I27" i="11"/>
  <c r="I48" i="11" l="1"/>
  <c r="I39" i="11"/>
  <c r="I82" i="11"/>
  <c r="I26" i="11" l="1"/>
  <c r="I22" i="11"/>
  <c r="E105" i="11" l="1"/>
  <c r="I15" i="11" l="1"/>
  <c r="I14" i="11" l="1"/>
  <c r="I104" i="11"/>
  <c r="I103" i="11"/>
  <c r="I101" i="11"/>
  <c r="I100" i="11"/>
  <c r="I87" i="11"/>
  <c r="I80" i="11"/>
  <c r="I79" i="11"/>
  <c r="I78" i="11"/>
  <c r="I77" i="11"/>
  <c r="I76" i="11"/>
  <c r="I30" i="11"/>
  <c r="I29" i="11"/>
  <c r="I28" i="11"/>
  <c r="I25" i="11"/>
  <c r="I24" i="11"/>
  <c r="I21" i="11"/>
  <c r="I20" i="11"/>
  <c r="I19" i="11"/>
  <c r="I18" i="11"/>
  <c r="I17" i="11"/>
  <c r="I105" i="11" l="1"/>
  <c r="I124" i="11" s="1"/>
  <c r="I88" i="11"/>
  <c r="I123" i="11" s="1"/>
  <c r="I32" i="11"/>
  <c r="I122" i="11" s="1"/>
  <c r="I118" i="11" l="1"/>
  <c r="I125" i="11"/>
  <c r="I119" i="11"/>
  <c r="I126" i="11" l="1"/>
  <c r="I128" i="11" s="1"/>
</calcChain>
</file>

<file path=xl/sharedStrings.xml><?xml version="1.0" encoding="utf-8"?>
<sst xmlns="http://schemas.openxmlformats.org/spreadsheetml/2006/main" count="951" uniqueCount="196">
  <si>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</si>
  <si>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</si>
  <si>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</si>
  <si>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</si>
  <si>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</si>
  <si>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</si>
  <si>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</si>
  <si>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</si>
  <si>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</si>
  <si>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</si>
  <si>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</si>
  <si>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</si>
  <si>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</si>
  <si>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</si>
  <si>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</si>
  <si>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</si>
  <si>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</si>
  <si>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</si>
  <si>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</si>
  <si>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</si>
  <si>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</si>
  <si>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</si>
  <si>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</si>
  <si>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</si>
  <si>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</si>
  <si>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</si>
  <si>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</si>
  <si>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</si>
  <si>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</si>
  <si>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</si>
  <si>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</si>
  <si>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</si>
  <si>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</si>
  <si>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</si>
  <si>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</si>
  <si>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</si>
  <si>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</si>
  <si>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</si>
  <si>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</si>
  <si>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</si>
  <si>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</si>
  <si>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</si>
  <si>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</si>
  <si>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</si>
  <si>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</si>
  <si>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</si>
  <si>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</si>
  <si>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</si>
  <si>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</si>
  <si>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>Welding Panel (both for 440 and 220 volts supply )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</si>
  <si>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</si>
  <si>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</si>
  <si>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</si>
  <si>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</si>
  <si>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</si>
  <si>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</si>
  <si>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</si>
  <si>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</si>
  <si>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</si>
  <si>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</si>
  <si>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</si>
  <si>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</si>
  <si>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</si>
  <si>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</si>
  <si>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</si>
  <si>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</si>
  <si>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</si>
  <si>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</si>
  <si>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</si>
  <si>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</si>
  <si>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G.</t>
  </si>
  <si>
    <t>H.</t>
  </si>
  <si>
    <t>I.</t>
  </si>
  <si>
    <t>Administrative</t>
  </si>
  <si>
    <t>Demobilization</t>
  </si>
  <si>
    <t>Mobilization/Temfacil/Housing, Personnel travel, etc.</t>
  </si>
  <si>
    <t>Project Head</t>
  </si>
  <si>
    <t>Project Engineer</t>
  </si>
  <si>
    <t>Lngth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</si>
  <si>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</si>
  <si>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</si>
  <si>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</si>
  <si>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</si>
  <si>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</si>
  <si>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</si>
  <si>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</si>
  <si>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</si>
  <si>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</si>
  <si>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</si>
  <si>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</si>
  <si>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</si>
  <si>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</si>
  <si>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</si>
  <si>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</si>
  <si>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</si>
  <si>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</si>
  <si>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</si>
  <si>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>ITEMS</t>
  </si>
  <si>
    <t>GUIDE:</t>
  </si>
  <si>
    <t>REASON FOR EXCESS</t>
  </si>
  <si>
    <t>of Project Cost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</si>
  <si>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</si>
  <si>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</si>
  <si>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</si>
  <si>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</si>
  <si>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</si>
  <si>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</si>
  <si>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</si>
  <si>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</si>
  <si>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</si>
  <si>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</si>
  <si>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V.</t>
  </si>
  <si>
    <t>OVERHEAD &amp; CONTINGENCIES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</si>
  <si>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</si>
  <si>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</si>
  <si>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</si>
  <si>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</si>
  <si>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</si>
  <si>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</si>
  <si>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</si>
  <si>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</si>
  <si>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The formula is 5% of(general requirements+material cost+labor cost) 
Material cost is high due to expensive items like flanges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</si>
  <si>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</si>
  <si>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</si>
  <si>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</si>
  <si>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</si>
  <si>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</si>
  <si>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</si>
  <si>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</si>
  <si>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>J.</t>
  </si>
  <si>
    <t>K.</t>
  </si>
  <si>
    <t xml:space="preserve">      Project Engineer/Quality Officer</t>
  </si>
  <si>
    <t>f. Welding blanket Size: 2m x 2m,
Minimum Type Rating = Heavy Duty = 1200 - 1500°C)</t>
  </si>
  <si>
    <t>pc</t>
  </si>
  <si>
    <t>L.</t>
  </si>
  <si>
    <t>Sand Paper, # 120</t>
  </si>
  <si>
    <t>Sand Paper, # 400</t>
  </si>
  <si>
    <t>Flap Wheel, 4"Ø</t>
  </si>
  <si>
    <t>Drill bit</t>
  </si>
  <si>
    <t>SUPPLY OF MATERIALS, LABOR, CONSUMABLES, TOOLS, TECHNICAL SUPERVISION, TESTING AND COMMISSIONING FOR THE PROPOSED E45 Upgradation of SIR System - Relocation of existing equipment</t>
  </si>
  <si>
    <t xml:space="preserve">SS304 Seamless Pipe 80mm dia. x sch. 40 x 6m </t>
  </si>
  <si>
    <t xml:space="preserve">SS304 Seamless Pipe 50mm dia. x sch. 40 x 6m </t>
  </si>
  <si>
    <t>Pump slab</t>
  </si>
  <si>
    <t xml:space="preserve">SS304 Seamless Pipe 38mm dia. x sch. 40 x 6m </t>
  </si>
  <si>
    <t xml:space="preserve">SS304 Seamless Pipe 13mm dia. x sch. 40 x 6m </t>
  </si>
  <si>
    <t>SS304 Elbow 38mm dia. x sch. 40 x 90 degree</t>
  </si>
  <si>
    <t>Sub Scope 01 - Relocation of condensate tank and pump assembly</t>
  </si>
  <si>
    <t>Sub Scope 02 - Relocation of steam and condensate piping and support</t>
  </si>
  <si>
    <t>SS304 Elbow 80mm dia. x sch. 40 x 90 degree</t>
  </si>
  <si>
    <t>SS304 Elbow 50mm dia. x sch. 40 x 90 degree</t>
  </si>
  <si>
    <t>SS304 Angle bar 38mm x 5mm x 6m (pipe support)</t>
  </si>
  <si>
    <t>SS304 Pipe support (bended) with lock bolt and nut</t>
  </si>
  <si>
    <t xml:space="preserve">Sub Scope 05 - Relocation of compressed air piping and support </t>
  </si>
  <si>
    <t xml:space="preserve">BI Pipe 13mm dia. x sch. 40 x 6m </t>
  </si>
  <si>
    <t>BI Elbow 80mm dia. x sch. 40 x 90 degree</t>
  </si>
  <si>
    <t xml:space="preserve">LABOR COSTING FOR FABRICATION </t>
  </si>
  <si>
    <t>LABOR COSTING FOR TESTING AND MONITORING</t>
  </si>
  <si>
    <t xml:space="preserve">      Skilled Helpers/cladder</t>
  </si>
  <si>
    <t>Skilled helper</t>
  </si>
  <si>
    <t>Cladding material</t>
  </si>
  <si>
    <t xml:space="preserve">Sub Scope 03 - Relocation of tubular heater assembly </t>
  </si>
  <si>
    <t>LABOR COSTING FOR INSTALLATION AND RELOCATION (with overtime)</t>
  </si>
  <si>
    <t>13 working days</t>
  </si>
  <si>
    <t>In-House</t>
  </si>
  <si>
    <t>Megantech</t>
  </si>
  <si>
    <t>Asbuilt drawing</t>
  </si>
  <si>
    <t>35 working days</t>
  </si>
  <si>
    <t>OTHERS</t>
  </si>
  <si>
    <t>SS 304 Pipe 1"ø sch. 40 x 20' long (seamless) Buttweld</t>
  </si>
  <si>
    <t>SS 304 Elbow 90˚ 1"ø sch. 40 (seamless) Buttweld</t>
  </si>
  <si>
    <t>BI Pipe 3"ø sch. 40 x 20' long (seamless) Buttweld</t>
  </si>
  <si>
    <t>BI Pipe 3/4"ø sch. 40 x 20' long (seamless) Buttweld</t>
  </si>
  <si>
    <t>BI Pipe 1"ø sch. 40 x 20' long (seamless) Buttweld</t>
  </si>
  <si>
    <t>BI Elbow 90˚ 3/4"ø sch. 40 (seamless) Buttweld</t>
  </si>
  <si>
    <t>BI Elbow 90˚ 1/2"ø sch. 40 (seamless) Buttweld</t>
  </si>
  <si>
    <t>BI Elbow 90˚ 1"ø sch. 40 (seamless) Buttweld</t>
  </si>
  <si>
    <t>MS Channel 2"x4"x6mm thk</t>
  </si>
  <si>
    <t>SS 304 Angle bar 2"x2"x6mm thk</t>
  </si>
  <si>
    <t>Fedcon</t>
  </si>
  <si>
    <t>25 working days</t>
  </si>
  <si>
    <t>G&amp;R</t>
  </si>
  <si>
    <t>No quotation submitted</t>
  </si>
  <si>
    <t>O&amp;J</t>
  </si>
  <si>
    <t>41 working days</t>
  </si>
  <si>
    <t>In-house (original bid) + contractors (original bid)</t>
  </si>
  <si>
    <t>In-house (Final bid) + contractors (Final bid)</t>
  </si>
  <si>
    <t>Not included in the technical reconciliation</t>
  </si>
  <si>
    <t>SS Anchor bolt, base plate and sika flex</t>
  </si>
  <si>
    <t>Hand palet (rental)</t>
  </si>
  <si>
    <t>SS304 Slip-on flanges w/matching bolts and nuts DN50</t>
  </si>
  <si>
    <t>Drill bit/carbide</t>
  </si>
  <si>
    <t>Painting works</t>
  </si>
  <si>
    <t>pair</t>
  </si>
  <si>
    <t>In-house</t>
  </si>
  <si>
    <t>Did not submit quotation</t>
  </si>
  <si>
    <t>of general requirements+material cost+labor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</si>
</sst>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PHP]\ #,##0.00"/>
    <numFmt numFmtId="170" formatCode="0.0%"/>
  </numFmts>
  <fonts count="6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0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3" fillId="0" borderId="0"/>
    <xf numFmtId="0" fontId="3" fillId="0" borderId="0"/>
  </cellStyleXfs>
  <cellXfs count="504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" fillId="3" borderId="66" xfId="0" applyFont="1" applyFill="1" applyBorder="1"/>
    <xf numFmtId="0" fontId="1" fillId="3" borderId="11" xfId="0" applyFont="1" applyFill="1" applyBorder="1"/>
    <xf numFmtId="0" fontId="1" fillId="3" borderId="5" xfId="0" applyFont="1" applyFill="1" applyBorder="1"/>
    <xf numFmtId="0" fontId="0" fillId="0" borderId="58" xfId="0" applyBorder="1"/>
    <xf numFmtId="0" fontId="0" fillId="0" borderId="32" xfId="0" applyBorder="1"/>
    <xf numFmtId="0" fontId="0" fillId="0" borderId="18" xfId="0" applyBorder="1"/>
    <xf numFmtId="0" fontId="0" fillId="0" borderId="55" xfId="0" applyBorder="1"/>
    <xf numFmtId="0" fontId="0" fillId="0" borderId="59" xfId="0" applyBorder="1"/>
    <xf numFmtId="169" fontId="0" fillId="0" borderId="62" xfId="0" applyNumberFormat="1" applyBorder="1"/>
    <xf numFmtId="0" fontId="0" fillId="0" borderId="62" xfId="0" applyBorder="1"/>
    <xf numFmtId="169" fontId="0" fillId="0" borderId="18" xfId="0" applyNumberFormat="1" applyBorder="1"/>
    <xf numFmtId="170" fontId="64" fillId="0" borderId="55" xfId="0" applyNumberFormat="1" applyFont="1" applyBorder="1"/>
    <xf numFmtId="169" fontId="1" fillId="0" borderId="62" xfId="0" applyNumberFormat="1" applyFont="1" applyBorder="1"/>
    <xf numFmtId="0" fontId="0" fillId="0" borderId="57" xfId="0" applyBorder="1"/>
    <xf numFmtId="0" fontId="0" fillId="0" borderId="54" xfId="0" applyBorder="1"/>
    <xf numFmtId="169" fontId="0" fillId="0" borderId="65" xfId="0" applyNumberFormat="1" applyBorder="1"/>
    <xf numFmtId="0" fontId="0" fillId="0" borderId="65" xfId="0" applyBorder="1"/>
    <xf numFmtId="169" fontId="0" fillId="0" borderId="0" xfId="0" applyNumberFormat="1"/>
    <xf numFmtId="0" fontId="0" fillId="0" borderId="66" xfId="0" applyBorder="1"/>
    <xf numFmtId="0" fontId="0" fillId="0" borderId="10" xfId="0" applyBorder="1" applyAlignment="1">
      <alignment horizontal="left" indent="1"/>
    </xf>
    <xf numFmtId="169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62" xfId="0" applyBorder="1" applyAlignment="1">
      <alignment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4" borderId="10" xfId="0" applyFont="1" applyFill="1" applyBorder="1" applyAlignment="1">
      <alignment vertical="center"/>
    </xf>
    <xf numFmtId="169" fontId="0" fillId="0" borderId="62" xfId="0" quotePrefix="1" applyNumberFormat="1" applyBorder="1"/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0" fontId="65" fillId="0" borderId="55" xfId="0" applyNumberFormat="1" applyFont="1" applyBorder="1"/>
    <xf numFmtId="0" fontId="61" fillId="0" borderId="0" xfId="0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" fillId="3" borderId="66" xfId="0" applyFont="1" applyFill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2" fontId="59" fillId="0" borderId="0" xfId="0" applyNumberFormat="1" applyFont="1" applyBorder="1" applyAlignment="1">
      <alignment horizontal="center" vertical="top"/>
    </xf>
    <xf numFmtId="0" fontId="66" fillId="0" borderId="11" xfId="0" applyFont="1" applyBorder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43" fontId="66" fillId="0" borderId="11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43" fontId="16" fillId="0" borderId="66" xfId="2" applyFont="1" applyFill="1" applyBorder="1" applyAlignment="1">
      <alignment vertical="center"/>
    </xf>
    <xf numFmtId="43" fontId="19" fillId="0" borderId="66" xfId="2" applyFont="1" applyBorder="1" applyAlignment="1">
      <alignment vertical="center"/>
    </xf>
    <xf numFmtId="43" fontId="16" fillId="0" borderId="67" xfId="2" applyFont="1" applyBorder="1" applyAlignment="1">
      <alignment vertical="center"/>
    </xf>
    <xf numFmtId="43" fontId="10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17" fillId="0" borderId="66" xfId="2" applyFont="1" applyBorder="1" applyAlignment="1">
      <alignment vertical="center"/>
    </xf>
    <xf numFmtId="0" fontId="16" fillId="0" borderId="6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3" fontId="10" fillId="0" borderId="66" xfId="2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43" fontId="24" fillId="0" borderId="66" xfId="2" applyFont="1" applyBorder="1" applyAlignment="1">
      <alignment vertical="center"/>
    </xf>
    <xf numFmtId="4" fontId="10" fillId="0" borderId="5" xfId="0" applyNumberFormat="1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43" fontId="10" fillId="0" borderId="5" xfId="2" applyFont="1" applyBorder="1" applyAlignment="1">
      <alignment vertical="center"/>
    </xf>
    <xf numFmtId="43" fontId="10" fillId="0" borderId="5" xfId="2" applyFont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43" fontId="10" fillId="0" borderId="5" xfId="2" applyFont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 wrapText="1"/>
    </xf>
    <xf numFmtId="1" fontId="10" fillId="0" borderId="18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vertical="top"/>
    </xf>
    <xf numFmtId="4" fontId="10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168" fontId="10" fillId="0" borderId="53" xfId="4" applyNumberFormat="1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center" vertical="center"/>
    </xf>
    <xf numFmtId="1" fontId="10" fillId="0" borderId="18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0" fontId="1" fillId="3" borderId="6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63" fillId="0" borderId="57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 wrapText="1"/>
    </xf>
    <xf numFmtId="49" fontId="60" fillId="0" borderId="0" xfId="0" applyNumberFormat="1" applyFont="1" applyBorder="1" applyAlignment="1">
      <alignment horizontal="center" vertical="top"/>
    </xf>
    <xf numFmtId="0" fontId="60" fillId="0" borderId="57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15" fontId="60" fillId="0" borderId="0" xfId="0" applyNumberFormat="1" applyFont="1" applyBorder="1" applyAlignment="1">
      <alignment horizontal="center" vertical="center" wrapText="1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0" fillId="4" borderId="17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1" fillId="0" borderId="66" xfId="0" applyFont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  <xf numFmtId="0" fontId="11" fillId="0" borderId="31" xfId="0" applyFont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0" borderId="59" xfId="0" applyBorder="1" applyAlignment="1">
      <alignment wrapText="1"/>
    </xf>
    <xf numFmtId="169" fontId="1" fillId="0" borderId="57" xfId="0" quotePrefix="1" applyNumberFormat="1" applyFont="1" applyBorder="1" applyAlignment="1">
      <alignment horizontal="center" vertical="center" wrapText="1"/>
    </xf>
    <xf numFmtId="169" fontId="1" fillId="0" borderId="54" xfId="0" quotePrefix="1" applyNumberFormat="1" applyFont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0" fillId="0" borderId="32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54" xfId="0" applyBorder="1" applyAlignment="1">
      <alignment wrapText="1"/>
    </xf>
    <xf numFmtId="169" fontId="1" fillId="0" borderId="55" xfId="0" quotePrefix="1" applyNumberFormat="1" applyFont="1" applyBorder="1" applyAlignment="1">
      <alignment horizontal="center" vertical="center" wrapText="1"/>
    </xf>
    <xf numFmtId="169" fontId="1" fillId="0" borderId="56" xfId="0" quotePrefix="1" applyNumberFormat="1" applyFont="1" applyBorder="1" applyAlignment="1">
      <alignment horizontal="center" vertical="center" wrapText="1"/>
    </xf>
    <xf numFmtId="169" fontId="1" fillId="0" borderId="59" xfId="0" quotePrefix="1" applyNumberFormat="1" applyFont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169" fontId="1" fillId="0" borderId="0" xfId="0" quotePrefix="1" applyNumberFormat="1" applyFont="1" applyBorder="1" applyAlignment="1">
      <alignment horizontal="center" vertical="center" wrapText="1"/>
    </xf>
  </cellXfs>
  <cellStyles count="60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3 2" xfId="58" xr:uid="{BC882A8A-7CCA-46EF-A839-246D3EC5C8D0}"/>
    <cellStyle name="Normal 4" xfId="54" xr:uid="{00000000-0005-0000-0000-00002F000000}"/>
    <cellStyle name="Normal 4 2" xfId="59" xr:uid="{5A4CAB43-E205-4A55-BB98-3FF36BD42808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" xfId="57" builtinId="5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7CDB4020-95E5-4FE1-A7A0-E55B16115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06545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E27DE8AA-F1E1-4A00-894A-D28EAA39A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CDD906CB-EAF9-42D4-B04F-CDD30967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059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28AE-7C1B-431F-96AD-9587B614FE65}">
  <sheetPr>
    <pageSetUpPr fitToPage="1"/>
  </sheetPr>
  <dimension ref="B3:T21"/>
  <sheetViews>
    <sheetView workbookViewId="0">
      <selection activeCell="K11" sqref="K11"/>
    </sheetView>
  </sheetViews>
  <sheetFormatPr defaultRowHeight="15"/>
  <cols>
    <col min="1" max="1" width="4.5703125" customWidth="1"/>
    <col min="2" max="2" width="4.7109375" customWidth="1"/>
    <col min="3" max="3" width="20" customWidth="1"/>
    <col min="4" max="4" width="15.5703125" customWidth="1"/>
    <col min="5" max="5" width="7" customWidth="1"/>
    <col min="6" max="6" width="16.28515625" customWidth="1"/>
    <col min="7" max="7" width="17" customWidth="1"/>
    <col min="10" max="10" width="17.28515625" customWidth="1"/>
    <col min="13" max="13" width="13.7109375" customWidth="1"/>
    <col min="14" max="15" width="0" hidden="1" customWidth="1"/>
    <col min="16" max="16" width="13.5703125" customWidth="1"/>
    <col min="17" max="18" width="0" hidden="1" customWidth="1"/>
    <col min="19" max="19" width="14.140625" customWidth="1"/>
    <col min="20" max="20" width="19" customWidth="1"/>
  </cols>
  <sheetData>
    <row r="3" spans="2:20">
      <c r="B3" s="177"/>
      <c r="C3" s="178" t="s">
        <v>97</v>
      </c>
      <c r="D3" s="491" t="s">
        <v>193</v>
      </c>
      <c r="E3" s="320" t="s">
        <v>193</v>
      </c>
      <c r="F3" s="321"/>
      <c r="G3" s="227" t="s">
        <v>164</v>
      </c>
      <c r="H3" s="320" t="s">
        <v>164</v>
      </c>
      <c r="I3" s="321"/>
      <c r="J3" s="491" t="s">
        <v>178</v>
      </c>
      <c r="K3" s="320" t="s">
        <v>178</v>
      </c>
      <c r="L3" s="321"/>
      <c r="M3" s="491" t="s">
        <v>180</v>
      </c>
      <c r="N3" s="320" t="s">
        <v>180</v>
      </c>
      <c r="O3" s="321"/>
      <c r="P3" s="491" t="s">
        <v>182</v>
      </c>
      <c r="Q3" s="320" t="s">
        <v>182</v>
      </c>
      <c r="R3" s="321"/>
      <c r="S3" s="179" t="s">
        <v>98</v>
      </c>
      <c r="T3" s="179" t="s">
        <v>99</v>
      </c>
    </row>
    <row r="4" spans="2:20">
      <c r="B4" s="180"/>
      <c r="C4" s="181"/>
      <c r="D4" s="182"/>
      <c r="E4" s="180"/>
      <c r="F4" s="181"/>
      <c r="G4" s="502"/>
      <c r="H4" s="180"/>
      <c r="I4" s="181"/>
      <c r="J4" s="182"/>
      <c r="K4" s="180"/>
      <c r="L4" s="181"/>
      <c r="M4" s="182"/>
      <c r="N4" s="180"/>
      <c r="O4" s="181"/>
      <c r="P4" s="182"/>
      <c r="Q4" s="180"/>
      <c r="R4" s="181"/>
      <c r="S4" s="182"/>
      <c r="T4" s="324"/>
    </row>
    <row r="5" spans="2:20" ht="45">
      <c r="B5" s="183" t="s">
        <v>72</v>
      </c>
      <c r="C5" s="492" t="s">
        <v>17</v>
      </c>
      <c r="D5" s="185">
        <v>85800</v>
      </c>
      <c r="E5" s="219">
        <f>D5/D21</f>
        <v>8.3900474382376272E-2</v>
      </c>
      <c r="F5" s="492" t="s">
        <v>100</v>
      </c>
      <c r="G5" s="205">
        <v>59681</v>
      </c>
      <c r="H5" s="188">
        <f>G5/G21</f>
        <v>4.2646125694249172E-2</v>
      </c>
      <c r="I5" s="492" t="s">
        <v>100</v>
      </c>
      <c r="J5" s="205">
        <v>62560</v>
      </c>
      <c r="K5" s="188">
        <f>J5/J21</f>
        <v>4.1735647900568822E-2</v>
      </c>
      <c r="L5" s="492" t="s">
        <v>100</v>
      </c>
      <c r="M5" s="493" t="s">
        <v>194</v>
      </c>
      <c r="N5" s="503"/>
      <c r="O5" s="494"/>
      <c r="P5" s="493" t="s">
        <v>186</v>
      </c>
      <c r="Q5" s="503"/>
      <c r="R5" s="494"/>
      <c r="S5" s="186" t="s">
        <v>101</v>
      </c>
      <c r="T5" s="325"/>
    </row>
    <row r="6" spans="2:20">
      <c r="B6" s="180"/>
      <c r="C6" s="495"/>
      <c r="D6" s="187"/>
      <c r="E6" s="180"/>
      <c r="F6" s="181"/>
      <c r="G6" s="187"/>
      <c r="H6" s="180"/>
      <c r="I6" s="181"/>
      <c r="J6" s="187"/>
      <c r="K6" s="180"/>
      <c r="L6" s="181"/>
      <c r="M6" s="493"/>
      <c r="N6" s="503"/>
      <c r="O6" s="494"/>
      <c r="P6" s="493"/>
      <c r="Q6" s="503"/>
      <c r="R6" s="494"/>
      <c r="S6" s="182"/>
      <c r="T6" s="182"/>
    </row>
    <row r="7" spans="2:20" ht="42" customHeight="1">
      <c r="B7" s="183" t="s">
        <v>102</v>
      </c>
      <c r="C7" s="492" t="s">
        <v>103</v>
      </c>
      <c r="D7" s="185">
        <v>47700</v>
      </c>
      <c r="E7" s="188">
        <f>D7/D21</f>
        <v>4.6643970023768626E-2</v>
      </c>
      <c r="F7" s="492" t="s">
        <v>100</v>
      </c>
      <c r="G7" s="185">
        <v>148750</v>
      </c>
      <c r="H7" s="219">
        <f>G7/G21</f>
        <v>0.10629197226955923</v>
      </c>
      <c r="I7" s="492" t="s">
        <v>100</v>
      </c>
      <c r="J7" s="185">
        <v>72500</v>
      </c>
      <c r="K7" s="188">
        <f>J7/J21</f>
        <v>4.836691932211061E-2</v>
      </c>
      <c r="L7" s="492" t="s">
        <v>100</v>
      </c>
      <c r="M7" s="493"/>
      <c r="N7" s="503"/>
      <c r="O7" s="494"/>
      <c r="P7" s="493"/>
      <c r="Q7" s="503"/>
      <c r="R7" s="494"/>
      <c r="S7" s="200" t="s">
        <v>104</v>
      </c>
      <c r="T7" s="186"/>
    </row>
    <row r="8" spans="2:20">
      <c r="B8" s="180"/>
      <c r="C8" s="495"/>
      <c r="D8" s="187"/>
      <c r="E8" s="180"/>
      <c r="F8" s="181"/>
      <c r="G8" s="187"/>
      <c r="H8" s="180"/>
      <c r="I8" s="181"/>
      <c r="J8" s="187"/>
      <c r="K8" s="180"/>
      <c r="L8" s="181"/>
      <c r="M8" s="493"/>
      <c r="N8" s="503"/>
      <c r="O8" s="494"/>
      <c r="P8" s="493"/>
      <c r="Q8" s="503"/>
      <c r="R8" s="494"/>
      <c r="S8" s="182"/>
      <c r="T8" s="182"/>
    </row>
    <row r="9" spans="2:20" ht="43.5" customHeight="1">
      <c r="B9" s="183" t="s">
        <v>105</v>
      </c>
      <c r="C9" s="492" t="s">
        <v>106</v>
      </c>
      <c r="D9" s="185">
        <v>479275</v>
      </c>
      <c r="E9" s="188">
        <f>D9/D21</f>
        <v>0.46866433402812802</v>
      </c>
      <c r="F9" s="492" t="s">
        <v>100</v>
      </c>
      <c r="G9" s="185">
        <v>607973.32999999996</v>
      </c>
      <c r="H9" s="188">
        <f>G9/G21</f>
        <v>0.43443821400330473</v>
      </c>
      <c r="I9" s="492" t="s">
        <v>100</v>
      </c>
      <c r="J9" s="185">
        <v>746720</v>
      </c>
      <c r="K9" s="188">
        <f>J9/J21</f>
        <v>0.49815925512008874</v>
      </c>
      <c r="L9" s="492" t="s">
        <v>100</v>
      </c>
      <c r="M9" s="493"/>
      <c r="N9" s="503"/>
      <c r="O9" s="494"/>
      <c r="P9" s="493"/>
      <c r="Q9" s="503"/>
      <c r="R9" s="494"/>
      <c r="S9" s="186"/>
      <c r="T9" s="186"/>
    </row>
    <row r="10" spans="2:20">
      <c r="B10" s="180"/>
      <c r="C10" s="495"/>
      <c r="D10" s="187"/>
      <c r="E10" s="180"/>
      <c r="F10" s="181"/>
      <c r="G10" s="187"/>
      <c r="H10" s="180"/>
      <c r="I10" s="181"/>
      <c r="J10" s="187"/>
      <c r="K10" s="180"/>
      <c r="L10" s="181"/>
      <c r="M10" s="493"/>
      <c r="N10" s="503"/>
      <c r="O10" s="494"/>
      <c r="P10" s="493"/>
      <c r="Q10" s="503"/>
      <c r="R10" s="494"/>
      <c r="S10" s="182"/>
      <c r="T10" s="182"/>
    </row>
    <row r="11" spans="2:20" ht="57.75" customHeight="1">
      <c r="B11" s="183" t="s">
        <v>107</v>
      </c>
      <c r="C11" s="492" t="s">
        <v>108</v>
      </c>
      <c r="D11" s="185">
        <v>237300</v>
      </c>
      <c r="E11" s="219">
        <f>D11/D9</f>
        <v>0.49512284179229044</v>
      </c>
      <c r="F11" s="492" t="s">
        <v>109</v>
      </c>
      <c r="G11" s="185">
        <v>263518.33999999997</v>
      </c>
      <c r="H11" s="219">
        <f>G11/G9</f>
        <v>0.43343733515415878</v>
      </c>
      <c r="I11" s="492" t="s">
        <v>109</v>
      </c>
      <c r="J11" s="185">
        <v>285375</v>
      </c>
      <c r="K11" s="219">
        <f>J11/J9</f>
        <v>0.38217136275980285</v>
      </c>
      <c r="L11" s="492" t="s">
        <v>109</v>
      </c>
      <c r="M11" s="493"/>
      <c r="N11" s="503"/>
      <c r="O11" s="494"/>
      <c r="P11" s="493"/>
      <c r="Q11" s="503"/>
      <c r="R11" s="494"/>
      <c r="S11" s="200" t="s">
        <v>110</v>
      </c>
      <c r="T11" s="186"/>
    </row>
    <row r="12" spans="2:20">
      <c r="B12" s="180"/>
      <c r="C12" s="495"/>
      <c r="D12" s="187"/>
      <c r="E12" s="180"/>
      <c r="F12" s="496" t="s">
        <v>195</v>
      </c>
      <c r="G12" s="187"/>
      <c r="H12" s="180"/>
      <c r="I12" s="496" t="s">
        <v>195</v>
      </c>
      <c r="J12" s="187"/>
      <c r="K12" s="180"/>
      <c r="L12" s="496" t="s">
        <v>195</v>
      </c>
      <c r="M12" s="493"/>
      <c r="N12" s="503"/>
      <c r="O12" s="494"/>
      <c r="P12" s="493"/>
      <c r="Q12" s="503"/>
      <c r="R12" s="494"/>
      <c r="S12" s="182"/>
      <c r="T12" s="322" t="s">
        <v>121</v>
      </c>
    </row>
    <row r="13" spans="2:20" ht="46.5" customHeight="1">
      <c r="B13" s="183" t="s">
        <v>111</v>
      </c>
      <c r="C13" s="492" t="s">
        <v>112</v>
      </c>
      <c r="D13" s="185">
        <v>42503.75</v>
      </c>
      <c r="E13" s="188">
        <v>0.05</v>
      </c>
      <c r="F13" s="497"/>
      <c r="G13" s="185">
        <v>53996.133499999996</v>
      </c>
      <c r="H13" s="188">
        <v>0.05</v>
      </c>
      <c r="I13" s="497"/>
      <c r="J13" s="185">
        <v>116715.5</v>
      </c>
      <c r="K13" s="188">
        <v>0.05</v>
      </c>
      <c r="L13" s="497"/>
      <c r="M13" s="493"/>
      <c r="N13" s="503"/>
      <c r="O13" s="494"/>
      <c r="P13" s="493"/>
      <c r="Q13" s="503"/>
      <c r="R13" s="494"/>
      <c r="S13" s="186" t="s">
        <v>113</v>
      </c>
      <c r="T13" s="323"/>
    </row>
    <row r="14" spans="2:20">
      <c r="B14" s="180"/>
      <c r="C14" s="495"/>
      <c r="D14" s="187"/>
      <c r="E14" s="180"/>
      <c r="F14" s="181"/>
      <c r="G14" s="187"/>
      <c r="H14" s="180"/>
      <c r="I14" s="181"/>
      <c r="J14" s="187"/>
      <c r="K14" s="180"/>
      <c r="L14" s="181"/>
      <c r="M14" s="493"/>
      <c r="N14" s="503"/>
      <c r="O14" s="494"/>
      <c r="P14" s="493"/>
      <c r="Q14" s="503"/>
      <c r="R14" s="494"/>
      <c r="S14" s="182"/>
      <c r="T14" s="182"/>
    </row>
    <row r="15" spans="2:20" ht="42.75" customHeight="1">
      <c r="B15" s="183" t="s">
        <v>114</v>
      </c>
      <c r="C15" s="492" t="s">
        <v>20</v>
      </c>
      <c r="D15" s="185">
        <v>2550.2249999999999</v>
      </c>
      <c r="E15" s="188">
        <f>D15/D21</f>
        <v>2.4937655860349127E-3</v>
      </c>
      <c r="F15" s="492" t="s">
        <v>100</v>
      </c>
      <c r="G15" s="185">
        <v>3239.7680099999998</v>
      </c>
      <c r="H15" s="188">
        <f>G15/G21</f>
        <v>2.3150341612015132E-3</v>
      </c>
      <c r="I15" s="492" t="s">
        <v>100</v>
      </c>
      <c r="J15" s="185">
        <v>5000</v>
      </c>
      <c r="K15" s="188">
        <f>J15/J21</f>
        <v>3.3356496084214213E-3</v>
      </c>
      <c r="L15" s="492" t="s">
        <v>100</v>
      </c>
      <c r="M15" s="493"/>
      <c r="N15" s="503"/>
      <c r="O15" s="494"/>
      <c r="P15" s="493"/>
      <c r="Q15" s="503"/>
      <c r="R15" s="494"/>
      <c r="S15" s="200" t="s">
        <v>56</v>
      </c>
      <c r="T15" s="186"/>
    </row>
    <row r="16" spans="2:20">
      <c r="B16" s="180"/>
      <c r="C16" s="495"/>
      <c r="D16" s="187"/>
      <c r="E16" s="180"/>
      <c r="F16" s="181"/>
      <c r="G16" s="187"/>
      <c r="H16" s="180"/>
      <c r="I16" s="181"/>
      <c r="J16" s="187"/>
      <c r="K16" s="180"/>
      <c r="L16" s="181"/>
      <c r="M16" s="493"/>
      <c r="N16" s="503"/>
      <c r="O16" s="494"/>
      <c r="P16" s="493"/>
      <c r="Q16" s="503"/>
      <c r="R16" s="494"/>
      <c r="S16" s="182"/>
      <c r="T16" s="182"/>
    </row>
    <row r="17" spans="2:20" ht="38.25" customHeight="1">
      <c r="B17" s="183" t="s">
        <v>115</v>
      </c>
      <c r="C17" s="492" t="s">
        <v>116</v>
      </c>
      <c r="D17" s="189">
        <f>SUM(D5:D15)</f>
        <v>895128.97499999998</v>
      </c>
      <c r="E17" s="183"/>
      <c r="F17" s="184"/>
      <c r="G17" s="189">
        <f>SUM(G5:G16)</f>
        <v>1137158.5715099999</v>
      </c>
      <c r="H17" s="183"/>
      <c r="I17" s="184"/>
      <c r="J17" s="189">
        <f>SUM(J5:J16)</f>
        <v>1288870.5</v>
      </c>
      <c r="K17" s="183"/>
      <c r="L17" s="184"/>
      <c r="M17" s="493"/>
      <c r="N17" s="503"/>
      <c r="O17" s="494"/>
      <c r="P17" s="493"/>
      <c r="Q17" s="503"/>
      <c r="R17" s="494"/>
      <c r="S17" s="186"/>
      <c r="T17" s="186"/>
    </row>
    <row r="18" spans="2:20">
      <c r="B18" s="190"/>
      <c r="C18" s="498"/>
      <c r="D18" s="192"/>
      <c r="E18" s="190"/>
      <c r="F18" s="191"/>
      <c r="G18" s="192"/>
      <c r="H18" s="190"/>
      <c r="I18" s="191"/>
      <c r="J18" s="192"/>
      <c r="K18" s="190"/>
      <c r="L18" s="191"/>
      <c r="M18" s="493"/>
      <c r="N18" s="503"/>
      <c r="O18" s="494"/>
      <c r="P18" s="493"/>
      <c r="Q18" s="503"/>
      <c r="R18" s="494"/>
      <c r="S18" s="193"/>
      <c r="T18" s="193"/>
    </row>
    <row r="19" spans="2:20" ht="30">
      <c r="B19" s="183" t="s">
        <v>117</v>
      </c>
      <c r="C19" s="492" t="s">
        <v>118</v>
      </c>
      <c r="D19" s="185">
        <v>127511.25</v>
      </c>
      <c r="E19" s="188">
        <f>D19/D21</f>
        <v>0.12468827930174564</v>
      </c>
      <c r="F19" s="184"/>
      <c r="G19" s="185">
        <v>161988.40049999999</v>
      </c>
      <c r="H19" s="188">
        <f>G19/G21</f>
        <v>0.11575170806007566</v>
      </c>
      <c r="I19" s="184"/>
      <c r="J19" s="185">
        <v>210087.9</v>
      </c>
      <c r="K19" s="188">
        <f>J19/J21</f>
        <v>0.14015592427381574</v>
      </c>
      <c r="L19" s="184"/>
      <c r="M19" s="499"/>
      <c r="N19" s="500"/>
      <c r="O19" s="501"/>
      <c r="P19" s="499"/>
      <c r="Q19" s="500"/>
      <c r="R19" s="501"/>
      <c r="S19" s="200" t="s">
        <v>119</v>
      </c>
      <c r="T19" s="186"/>
    </row>
    <row r="20" spans="2:20">
      <c r="D20" s="194"/>
      <c r="G20" s="194"/>
      <c r="J20" s="194"/>
      <c r="M20" s="194"/>
      <c r="P20" s="194"/>
    </row>
    <row r="21" spans="2:20">
      <c r="B21" s="195"/>
      <c r="C21" s="196" t="s">
        <v>120</v>
      </c>
      <c r="D21" s="197">
        <f>SUM(D17:D19)</f>
        <v>1022640.225</v>
      </c>
      <c r="E21" s="198"/>
      <c r="F21" s="198"/>
      <c r="G21" s="197">
        <f>SUM(G17:G19)+100300.2</f>
        <v>1399447.1720099999</v>
      </c>
      <c r="H21" s="198"/>
      <c r="I21" s="198"/>
      <c r="J21" s="197">
        <f>SUM(J17:J20)</f>
        <v>1498958.4</v>
      </c>
      <c r="K21" s="198"/>
      <c r="L21" s="198"/>
      <c r="M21" s="197"/>
      <c r="N21" s="198"/>
      <c r="O21" s="198"/>
      <c r="P21" s="197"/>
      <c r="Q21" s="198"/>
      <c r="R21" s="198"/>
      <c r="S21" s="199"/>
    </row>
  </sheetData>
  <mergeCells count="12">
    <mergeCell ref="K3:L3"/>
    <mergeCell ref="Q3:R3"/>
    <mergeCell ref="T4:T5"/>
    <mergeCell ref="L12:L13"/>
    <mergeCell ref="T12:T13"/>
    <mergeCell ref="H3:I3"/>
    <mergeCell ref="I12:I13"/>
    <mergeCell ref="N3:O3"/>
    <mergeCell ref="M5:O19"/>
    <mergeCell ref="P5:R19"/>
    <mergeCell ref="E3:F3"/>
    <mergeCell ref="F12:F13"/>
  </mergeCells>
  <pageMargins left="0.7" right="0.7" top="0.75" bottom="0.75" header="0.3" footer="0.3"/>
  <pageSetup paperSize="8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D144"/>
  <sheetViews>
    <sheetView view="pageBreakPreview" topLeftCell="A91" zoomScale="60" zoomScaleNormal="55" workbookViewId="0">
      <selection activeCell="I125" sqref="I125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278" customWidth="1"/>
    <col min="22" max="22" width="10.7109375" style="278" customWidth="1"/>
    <col min="23" max="23" width="15.7109375" style="279" customWidth="1"/>
    <col min="24" max="24" width="22.140625" style="280" customWidth="1"/>
    <col min="25" max="26" width="6.7109375" style="278" customWidth="1"/>
    <col min="27" max="27" width="10.7109375" style="278" customWidth="1"/>
    <col min="28" max="28" width="15.7109375" style="279" customWidth="1"/>
    <col min="29" max="29" width="22.140625" style="280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42"/>
      <c r="B1" s="343"/>
      <c r="C1" s="344"/>
      <c r="D1" s="333" t="s">
        <v>85</v>
      </c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5"/>
      <c r="AA1" s="342"/>
      <c r="AB1" s="343"/>
      <c r="AC1" s="344"/>
    </row>
    <row r="2" spans="1:30">
      <c r="A2" s="345"/>
      <c r="B2" s="346"/>
      <c r="C2" s="347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5"/>
      <c r="AA2" s="345"/>
      <c r="AB2" s="346"/>
      <c r="AC2" s="347"/>
    </row>
    <row r="3" spans="1:30">
      <c r="A3" s="345"/>
      <c r="B3" s="346"/>
      <c r="C3" s="347"/>
      <c r="D3" s="336" t="s">
        <v>86</v>
      </c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45"/>
      <c r="AB3" s="346"/>
      <c r="AC3" s="347"/>
    </row>
    <row r="4" spans="1:30" ht="13.5" customHeight="1">
      <c r="A4" s="348"/>
      <c r="B4" s="349"/>
      <c r="C4" s="350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8"/>
      <c r="AB4" s="349"/>
      <c r="AC4" s="350"/>
    </row>
    <row r="5" spans="1:30" ht="10.5" customHeight="1">
      <c r="A5" s="163"/>
      <c r="B5" s="164"/>
      <c r="C5" s="164"/>
      <c r="D5" s="164"/>
      <c r="E5" s="162"/>
      <c r="F5" s="162"/>
      <c r="G5" s="162"/>
      <c r="H5" s="165"/>
      <c r="I5" s="166"/>
      <c r="J5" s="220"/>
      <c r="K5" s="220"/>
      <c r="L5" s="220"/>
      <c r="M5" s="311"/>
      <c r="N5" s="251"/>
      <c r="O5" s="310"/>
      <c r="P5" s="310"/>
      <c r="Q5" s="310"/>
      <c r="R5" s="311"/>
      <c r="S5" s="251"/>
      <c r="T5" s="310"/>
      <c r="U5" s="310"/>
      <c r="V5" s="310"/>
      <c r="W5" s="311"/>
      <c r="X5" s="251"/>
      <c r="Y5" s="310"/>
      <c r="Z5" s="310"/>
      <c r="AA5" s="310"/>
      <c r="AB5" s="311"/>
      <c r="AC5" s="312"/>
    </row>
    <row r="6" spans="1:30" ht="17.25" customHeight="1">
      <c r="A6" s="167" t="s">
        <v>87</v>
      </c>
      <c r="B6" s="164"/>
      <c r="C6" s="168"/>
      <c r="D6" s="169"/>
      <c r="E6" s="169"/>
      <c r="F6" s="169"/>
      <c r="G6" s="170"/>
      <c r="H6" s="351"/>
      <c r="I6" s="341"/>
      <c r="J6" s="169"/>
      <c r="K6" s="169"/>
      <c r="L6" s="170"/>
      <c r="M6" s="351"/>
      <c r="N6" s="337"/>
      <c r="O6" s="313"/>
      <c r="P6" s="313"/>
      <c r="Q6" s="314"/>
      <c r="R6" s="351"/>
      <c r="S6" s="337"/>
      <c r="T6" s="313"/>
      <c r="U6" s="313"/>
      <c r="V6" s="314"/>
      <c r="W6" s="351"/>
      <c r="X6" s="337"/>
      <c r="Y6" s="313"/>
      <c r="Z6" s="313"/>
      <c r="AA6" s="314" t="s">
        <v>88</v>
      </c>
      <c r="AB6" s="351">
        <v>44763</v>
      </c>
      <c r="AC6" s="341"/>
    </row>
    <row r="7" spans="1:30" ht="23.25" customHeight="1">
      <c r="A7" s="171"/>
      <c r="B7" s="164"/>
      <c r="C7" s="168"/>
      <c r="D7" s="337" t="s">
        <v>139</v>
      </c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10"/>
      <c r="AB7" s="352"/>
      <c r="AC7" s="353"/>
    </row>
    <row r="8" spans="1:30" ht="17.25" customHeight="1">
      <c r="A8" s="339" t="s">
        <v>184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</row>
    <row r="9" spans="1:30" ht="15.75" customHeight="1">
      <c r="A9" s="167" t="s">
        <v>89</v>
      </c>
      <c r="B9" s="164"/>
      <c r="C9" s="16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10"/>
      <c r="AB9" s="354"/>
      <c r="AC9" s="355"/>
    </row>
    <row r="10" spans="1:30" ht="15" customHeight="1">
      <c r="A10" s="172"/>
      <c r="B10" s="173"/>
      <c r="C10" s="174"/>
      <c r="D10" s="175"/>
      <c r="E10" s="364" t="s">
        <v>163</v>
      </c>
      <c r="F10" s="364"/>
      <c r="G10" s="364"/>
      <c r="H10" s="364"/>
      <c r="I10" s="364"/>
      <c r="J10" s="364" t="s">
        <v>164</v>
      </c>
      <c r="K10" s="364"/>
      <c r="L10" s="364"/>
      <c r="M10" s="364"/>
      <c r="N10" s="364"/>
      <c r="O10" s="364" t="s">
        <v>178</v>
      </c>
      <c r="P10" s="364"/>
      <c r="Q10" s="364"/>
      <c r="R10" s="364"/>
      <c r="S10" s="364"/>
      <c r="T10" s="364" t="s">
        <v>180</v>
      </c>
      <c r="U10" s="364"/>
      <c r="V10" s="364"/>
      <c r="W10" s="364"/>
      <c r="X10" s="364"/>
      <c r="Y10" s="364" t="s">
        <v>182</v>
      </c>
      <c r="Z10" s="364"/>
      <c r="AA10" s="364"/>
      <c r="AB10" s="364"/>
      <c r="AC10" s="364"/>
    </row>
    <row r="11" spans="1:30" s="8" customFormat="1" ht="15" customHeight="1">
      <c r="A11" s="385" t="s">
        <v>4</v>
      </c>
      <c r="B11" s="387" t="s">
        <v>5</v>
      </c>
      <c r="C11" s="358"/>
      <c r="D11" s="388"/>
      <c r="E11" s="326" t="s">
        <v>8</v>
      </c>
      <c r="F11" s="356" t="s">
        <v>33</v>
      </c>
      <c r="G11" s="358" t="s">
        <v>34</v>
      </c>
      <c r="H11" s="360" t="s">
        <v>6</v>
      </c>
      <c r="I11" s="362" t="s">
        <v>7</v>
      </c>
      <c r="J11" s="326" t="s">
        <v>8</v>
      </c>
      <c r="K11" s="356" t="s">
        <v>33</v>
      </c>
      <c r="L11" s="358" t="s">
        <v>34</v>
      </c>
      <c r="M11" s="360" t="s">
        <v>6</v>
      </c>
      <c r="N11" s="362" t="s">
        <v>7</v>
      </c>
      <c r="O11" s="326" t="s">
        <v>8</v>
      </c>
      <c r="P11" s="356" t="s">
        <v>33</v>
      </c>
      <c r="Q11" s="358" t="s">
        <v>34</v>
      </c>
      <c r="R11" s="360" t="s">
        <v>6</v>
      </c>
      <c r="S11" s="362" t="s">
        <v>7</v>
      </c>
      <c r="T11" s="326" t="s">
        <v>8</v>
      </c>
      <c r="U11" s="356" t="s">
        <v>33</v>
      </c>
      <c r="V11" s="358" t="s">
        <v>34</v>
      </c>
      <c r="W11" s="360" t="s">
        <v>6</v>
      </c>
      <c r="X11" s="362" t="s">
        <v>7</v>
      </c>
      <c r="Y11" s="326" t="s">
        <v>8</v>
      </c>
      <c r="Z11" s="356" t="s">
        <v>33</v>
      </c>
      <c r="AA11" s="358" t="s">
        <v>34</v>
      </c>
      <c r="AB11" s="360" t="s">
        <v>6</v>
      </c>
      <c r="AC11" s="362" t="s">
        <v>7</v>
      </c>
    </row>
    <row r="12" spans="1:30" s="8" customFormat="1" ht="15.75" customHeight="1" thickBot="1">
      <c r="A12" s="386"/>
      <c r="B12" s="389"/>
      <c r="C12" s="359"/>
      <c r="D12" s="390"/>
      <c r="E12" s="370"/>
      <c r="F12" s="357"/>
      <c r="G12" s="359"/>
      <c r="H12" s="361"/>
      <c r="I12" s="363"/>
      <c r="J12" s="370"/>
      <c r="K12" s="357"/>
      <c r="L12" s="359"/>
      <c r="M12" s="361"/>
      <c r="N12" s="363"/>
      <c r="O12" s="370"/>
      <c r="P12" s="357"/>
      <c r="Q12" s="359"/>
      <c r="R12" s="361"/>
      <c r="S12" s="363"/>
      <c r="T12" s="327"/>
      <c r="U12" s="365"/>
      <c r="V12" s="366"/>
      <c r="W12" s="367"/>
      <c r="X12" s="368"/>
      <c r="Y12" s="327"/>
      <c r="Z12" s="357"/>
      <c r="AA12" s="359"/>
      <c r="AB12" s="361"/>
      <c r="AC12" s="363"/>
    </row>
    <row r="13" spans="1:30" s="8" customFormat="1">
      <c r="A13" s="145" t="s">
        <v>18</v>
      </c>
      <c r="B13" s="391" t="s">
        <v>17</v>
      </c>
      <c r="C13" s="392"/>
      <c r="D13" s="393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258"/>
      <c r="T13" s="369" t="s">
        <v>181</v>
      </c>
      <c r="U13" s="369"/>
      <c r="V13" s="369"/>
      <c r="W13" s="369"/>
      <c r="X13" s="369"/>
      <c r="Y13" s="262"/>
      <c r="Z13" s="304"/>
      <c r="AA13" s="304"/>
      <c r="AB13" s="305"/>
      <c r="AC13" s="258"/>
      <c r="AD13" s="176"/>
    </row>
    <row r="14" spans="1:30" s="8" customFormat="1" ht="15" customHeight="1">
      <c r="A14" s="146">
        <v>1</v>
      </c>
      <c r="B14" s="371" t="s">
        <v>75</v>
      </c>
      <c r="C14" s="394"/>
      <c r="D14" s="395"/>
      <c r="E14" s="126"/>
      <c r="F14" s="87" t="s">
        <v>12</v>
      </c>
      <c r="G14" s="88">
        <v>1</v>
      </c>
      <c r="H14" s="108">
        <v>5000</v>
      </c>
      <c r="I14" s="109">
        <f>H14*G14</f>
        <v>5000</v>
      </c>
      <c r="J14" s="126"/>
      <c r="K14" s="87" t="s">
        <v>12</v>
      </c>
      <c r="L14" s="88">
        <v>1</v>
      </c>
      <c r="M14" s="108">
        <v>25000</v>
      </c>
      <c r="N14" s="109">
        <f>M14*L14</f>
        <v>25000</v>
      </c>
      <c r="O14" s="126"/>
      <c r="P14" s="87" t="s">
        <v>12</v>
      </c>
      <c r="Q14" s="268">
        <v>1</v>
      </c>
      <c r="R14" s="269">
        <v>20000</v>
      </c>
      <c r="S14" s="264">
        <f>R14*Q14</f>
        <v>20000</v>
      </c>
      <c r="T14" s="369"/>
      <c r="U14" s="369"/>
      <c r="V14" s="369"/>
      <c r="W14" s="369"/>
      <c r="X14" s="369"/>
      <c r="Y14" s="265"/>
      <c r="Z14" s="287" t="s">
        <v>12</v>
      </c>
      <c r="AA14" s="287">
        <v>1</v>
      </c>
      <c r="AB14" s="298">
        <v>25000</v>
      </c>
      <c r="AC14" s="264">
        <f>AB14*AA14</f>
        <v>25000</v>
      </c>
    </row>
    <row r="15" spans="1:30" s="8" customFormat="1" ht="15" customHeight="1">
      <c r="A15" s="146"/>
      <c r="B15" s="371" t="s">
        <v>74</v>
      </c>
      <c r="C15" s="372"/>
      <c r="D15" s="373"/>
      <c r="E15" s="126"/>
      <c r="F15" s="87" t="s">
        <v>12</v>
      </c>
      <c r="G15" s="88">
        <v>1</v>
      </c>
      <c r="H15" s="108">
        <v>5000</v>
      </c>
      <c r="I15" s="109">
        <f>H15*G15</f>
        <v>5000</v>
      </c>
      <c r="J15" s="126"/>
      <c r="K15" s="87" t="s">
        <v>12</v>
      </c>
      <c r="L15" s="88">
        <v>1</v>
      </c>
      <c r="M15" s="108">
        <v>2500</v>
      </c>
      <c r="N15" s="109">
        <f>M15*L15</f>
        <v>2500</v>
      </c>
      <c r="O15" s="126"/>
      <c r="P15" s="87" t="s">
        <v>12</v>
      </c>
      <c r="Q15" s="268">
        <v>1</v>
      </c>
      <c r="R15" s="269">
        <v>15000</v>
      </c>
      <c r="S15" s="264">
        <f>R15*Q15</f>
        <v>15000</v>
      </c>
      <c r="T15" s="369"/>
      <c r="U15" s="369"/>
      <c r="V15" s="369"/>
      <c r="W15" s="369"/>
      <c r="X15" s="369"/>
      <c r="Y15" s="265"/>
      <c r="Z15" s="287" t="s">
        <v>12</v>
      </c>
      <c r="AA15" s="287">
        <v>1</v>
      </c>
      <c r="AB15" s="298">
        <v>25000</v>
      </c>
      <c r="AC15" s="264">
        <f>AB15*AA15</f>
        <v>25000</v>
      </c>
    </row>
    <row r="16" spans="1:30" s="8" customFormat="1">
      <c r="A16" s="147">
        <v>2</v>
      </c>
      <c r="B16" s="396" t="s">
        <v>41</v>
      </c>
      <c r="C16" s="397"/>
      <c r="D16" s="398"/>
      <c r="E16" s="127"/>
      <c r="F16" s="87"/>
      <c r="G16" s="89"/>
      <c r="H16" s="108"/>
      <c r="I16" s="109"/>
      <c r="J16" s="127"/>
      <c r="K16" s="87"/>
      <c r="L16" s="89"/>
      <c r="M16" s="108"/>
      <c r="N16" s="109"/>
      <c r="O16" s="127"/>
      <c r="P16" s="87"/>
      <c r="Q16" s="89"/>
      <c r="R16" s="108"/>
      <c r="S16" s="264"/>
      <c r="T16" s="369"/>
      <c r="U16" s="369"/>
      <c r="V16" s="369"/>
      <c r="W16" s="369"/>
      <c r="X16" s="369"/>
      <c r="Y16" s="265"/>
      <c r="Z16" s="287"/>
      <c r="AA16" s="89"/>
      <c r="AB16" s="298"/>
      <c r="AC16" s="264"/>
      <c r="AD16" s="176"/>
    </row>
    <row r="17" spans="1:29" s="8" customFormat="1">
      <c r="A17" s="147"/>
      <c r="B17" s="396" t="s">
        <v>42</v>
      </c>
      <c r="C17" s="397"/>
      <c r="D17" s="398"/>
      <c r="E17" s="127"/>
      <c r="F17" s="87" t="s">
        <v>9</v>
      </c>
      <c r="G17" s="89">
        <v>150</v>
      </c>
      <c r="H17" s="108">
        <v>35</v>
      </c>
      <c r="I17" s="109">
        <f t="shared" ref="I17:I30" si="0">H17*G17</f>
        <v>5250</v>
      </c>
      <c r="J17" s="127"/>
      <c r="K17" s="87" t="s">
        <v>9</v>
      </c>
      <c r="L17" s="89">
        <v>50</v>
      </c>
      <c r="M17" s="108">
        <v>38.5</v>
      </c>
      <c r="N17" s="109">
        <f t="shared" ref="N17:N22" si="1">M17*L17</f>
        <v>1925</v>
      </c>
      <c r="O17" s="127"/>
      <c r="P17" s="87" t="s">
        <v>9</v>
      </c>
      <c r="Q17" s="271">
        <v>44</v>
      </c>
      <c r="R17" s="270">
        <v>20</v>
      </c>
      <c r="S17" s="264">
        <f t="shared" ref="S17:S22" si="2">R17*Q17</f>
        <v>880</v>
      </c>
      <c r="T17" s="369"/>
      <c r="U17" s="369"/>
      <c r="V17" s="369"/>
      <c r="W17" s="369"/>
      <c r="X17" s="369"/>
      <c r="Y17" s="265"/>
      <c r="Z17" s="287" t="s">
        <v>9</v>
      </c>
      <c r="AA17" s="315">
        <v>240</v>
      </c>
      <c r="AB17" s="298">
        <v>35</v>
      </c>
      <c r="AC17" s="264">
        <f t="shared" ref="AC17:AC22" si="3">AB17*AA17</f>
        <v>8400</v>
      </c>
    </row>
    <row r="18" spans="1:29" s="8" customFormat="1">
      <c r="A18" s="147"/>
      <c r="B18" s="139" t="s">
        <v>82</v>
      </c>
      <c r="C18" s="140"/>
      <c r="D18" s="141"/>
      <c r="E18" s="127"/>
      <c r="F18" s="87" t="s">
        <v>16</v>
      </c>
      <c r="G18" s="89">
        <v>3</v>
      </c>
      <c r="H18" s="108">
        <v>3250</v>
      </c>
      <c r="I18" s="109">
        <f t="shared" si="0"/>
        <v>9750</v>
      </c>
      <c r="J18" s="127"/>
      <c r="K18" s="87" t="s">
        <v>16</v>
      </c>
      <c r="L18" s="89">
        <v>10</v>
      </c>
      <c r="M18" s="108">
        <v>110</v>
      </c>
      <c r="N18" s="109">
        <f t="shared" si="1"/>
        <v>1100</v>
      </c>
      <c r="O18" s="127"/>
      <c r="P18" s="87" t="s">
        <v>16</v>
      </c>
      <c r="Q18" s="271">
        <v>15</v>
      </c>
      <c r="R18" s="270">
        <v>400</v>
      </c>
      <c r="S18" s="264">
        <f t="shared" si="2"/>
        <v>6000</v>
      </c>
      <c r="T18" s="369"/>
      <c r="U18" s="369"/>
      <c r="V18" s="369"/>
      <c r="W18" s="369"/>
      <c r="X18" s="369"/>
      <c r="Y18" s="265"/>
      <c r="Z18" s="287" t="s">
        <v>16</v>
      </c>
      <c r="AA18" s="315">
        <v>24</v>
      </c>
      <c r="AB18" s="298">
        <v>150</v>
      </c>
      <c r="AC18" s="264">
        <f t="shared" si="3"/>
        <v>3600</v>
      </c>
    </row>
    <row r="19" spans="1:29" s="8" customFormat="1">
      <c r="A19" s="147"/>
      <c r="B19" s="139" t="s">
        <v>43</v>
      </c>
      <c r="C19" s="140"/>
      <c r="D19" s="141"/>
      <c r="E19" s="127"/>
      <c r="F19" s="87" t="s">
        <v>15</v>
      </c>
      <c r="G19" s="89">
        <v>1</v>
      </c>
      <c r="H19" s="108">
        <v>650</v>
      </c>
      <c r="I19" s="109">
        <f t="shared" si="0"/>
        <v>650</v>
      </c>
      <c r="J19" s="127"/>
      <c r="K19" s="87" t="s">
        <v>15</v>
      </c>
      <c r="L19" s="89">
        <v>2</v>
      </c>
      <c r="M19" s="108">
        <v>1078</v>
      </c>
      <c r="N19" s="109">
        <f t="shared" si="1"/>
        <v>2156</v>
      </c>
      <c r="O19" s="127"/>
      <c r="P19" s="87" t="s">
        <v>15</v>
      </c>
      <c r="Q19" s="271">
        <v>4</v>
      </c>
      <c r="R19" s="270">
        <v>1500</v>
      </c>
      <c r="S19" s="264">
        <f t="shared" si="2"/>
        <v>6000</v>
      </c>
      <c r="T19" s="369"/>
      <c r="U19" s="369"/>
      <c r="V19" s="369"/>
      <c r="W19" s="369"/>
      <c r="X19" s="369"/>
      <c r="Y19" s="265"/>
      <c r="Z19" s="287" t="s">
        <v>15</v>
      </c>
      <c r="AA19" s="315">
        <v>1</v>
      </c>
      <c r="AB19" s="298">
        <v>680</v>
      </c>
      <c r="AC19" s="264">
        <f t="shared" si="3"/>
        <v>680</v>
      </c>
    </row>
    <row r="20" spans="1:29" s="8" customFormat="1">
      <c r="A20" s="147"/>
      <c r="B20" s="139" t="s">
        <v>79</v>
      </c>
      <c r="C20" s="140"/>
      <c r="D20" s="141"/>
      <c r="E20" s="127"/>
      <c r="F20" s="87" t="s">
        <v>12</v>
      </c>
      <c r="G20" s="89">
        <v>1</v>
      </c>
      <c r="H20" s="108">
        <v>3000</v>
      </c>
      <c r="I20" s="109">
        <f t="shared" si="0"/>
        <v>3000</v>
      </c>
      <c r="J20" s="127"/>
      <c r="K20" s="87" t="s">
        <v>12</v>
      </c>
      <c r="L20" s="89">
        <v>1</v>
      </c>
      <c r="M20" s="108">
        <v>5000</v>
      </c>
      <c r="N20" s="109">
        <f t="shared" si="1"/>
        <v>5000</v>
      </c>
      <c r="O20" s="127"/>
      <c r="P20" s="87" t="s">
        <v>12</v>
      </c>
      <c r="Q20" s="271">
        <v>1</v>
      </c>
      <c r="R20" s="270">
        <v>3000</v>
      </c>
      <c r="S20" s="264">
        <f t="shared" si="2"/>
        <v>3000</v>
      </c>
      <c r="T20" s="369"/>
      <c r="U20" s="369"/>
      <c r="V20" s="369"/>
      <c r="W20" s="369"/>
      <c r="X20" s="369"/>
      <c r="Y20" s="265"/>
      <c r="Z20" s="287" t="s">
        <v>12</v>
      </c>
      <c r="AA20" s="315">
        <v>1</v>
      </c>
      <c r="AB20" s="298">
        <v>5000</v>
      </c>
      <c r="AC20" s="264">
        <f t="shared" si="3"/>
        <v>5000</v>
      </c>
    </row>
    <row r="21" spans="1:29" s="8" customFormat="1">
      <c r="A21" s="147"/>
      <c r="B21" s="139" t="s">
        <v>124</v>
      </c>
      <c r="C21" s="140"/>
      <c r="D21" s="141"/>
      <c r="E21" s="127"/>
      <c r="F21" s="87" t="s">
        <v>45</v>
      </c>
      <c r="G21" s="90">
        <v>2</v>
      </c>
      <c r="H21" s="108">
        <v>4500</v>
      </c>
      <c r="I21" s="109">
        <f t="shared" si="0"/>
        <v>9000</v>
      </c>
      <c r="J21" s="127"/>
      <c r="K21" s="87" t="s">
        <v>45</v>
      </c>
      <c r="L21" s="90">
        <v>2</v>
      </c>
      <c r="M21" s="108">
        <v>5500</v>
      </c>
      <c r="N21" s="109">
        <f t="shared" si="1"/>
        <v>11000</v>
      </c>
      <c r="O21" s="127"/>
      <c r="P21" s="87" t="s">
        <v>45</v>
      </c>
      <c r="Q21" s="271">
        <v>2</v>
      </c>
      <c r="R21" s="270">
        <v>3640</v>
      </c>
      <c r="S21" s="264">
        <f t="shared" si="2"/>
        <v>7280</v>
      </c>
      <c r="T21" s="369"/>
      <c r="U21" s="369"/>
      <c r="V21" s="369"/>
      <c r="W21" s="369"/>
      <c r="X21" s="369"/>
      <c r="Y21" s="265"/>
      <c r="Z21" s="287" t="s">
        <v>45</v>
      </c>
      <c r="AA21" s="315">
        <v>2</v>
      </c>
      <c r="AB21" s="298">
        <v>3500</v>
      </c>
      <c r="AC21" s="264">
        <f t="shared" si="3"/>
        <v>7000</v>
      </c>
    </row>
    <row r="22" spans="1:29" s="8" customFormat="1">
      <c r="A22" s="147"/>
      <c r="B22" s="213" t="s">
        <v>132</v>
      </c>
      <c r="C22" s="204"/>
      <c r="D22" s="158"/>
      <c r="E22" s="127"/>
      <c r="F22" s="87" t="s">
        <v>45</v>
      </c>
      <c r="G22" s="90">
        <v>2</v>
      </c>
      <c r="H22" s="108">
        <v>6000</v>
      </c>
      <c r="I22" s="109">
        <f t="shared" si="0"/>
        <v>12000</v>
      </c>
      <c r="J22" s="127"/>
      <c r="K22" s="87" t="s">
        <v>45</v>
      </c>
      <c r="L22" s="90">
        <v>2</v>
      </c>
      <c r="M22" s="108">
        <v>5500</v>
      </c>
      <c r="N22" s="109">
        <f t="shared" si="1"/>
        <v>11000</v>
      </c>
      <c r="O22" s="127"/>
      <c r="P22" s="87" t="s">
        <v>45</v>
      </c>
      <c r="Q22" s="271">
        <v>2</v>
      </c>
      <c r="R22" s="270">
        <v>3640</v>
      </c>
      <c r="S22" s="264">
        <f t="shared" si="2"/>
        <v>7280</v>
      </c>
      <c r="T22" s="369"/>
      <c r="U22" s="369"/>
      <c r="V22" s="369"/>
      <c r="W22" s="369"/>
      <c r="X22" s="369"/>
      <c r="Y22" s="265"/>
      <c r="Z22" s="287" t="s">
        <v>45</v>
      </c>
      <c r="AA22" s="315">
        <v>2</v>
      </c>
      <c r="AB22" s="298">
        <v>3500</v>
      </c>
      <c r="AC22" s="264">
        <f t="shared" si="3"/>
        <v>7000</v>
      </c>
    </row>
    <row r="23" spans="1:29" s="8" customFormat="1">
      <c r="A23" s="147">
        <v>3</v>
      </c>
      <c r="B23" s="139" t="s">
        <v>46</v>
      </c>
      <c r="C23" s="140"/>
      <c r="D23" s="141"/>
      <c r="E23" s="127"/>
      <c r="F23" s="87"/>
      <c r="G23" s="90"/>
      <c r="H23" s="108"/>
      <c r="I23" s="108"/>
      <c r="J23" s="127"/>
      <c r="K23" s="87"/>
      <c r="L23" s="90"/>
      <c r="M23" s="108"/>
      <c r="N23" s="108"/>
      <c r="O23" s="127"/>
      <c r="P23" s="87"/>
      <c r="Q23" s="90"/>
      <c r="R23" s="108"/>
      <c r="S23" s="264"/>
      <c r="T23" s="369"/>
      <c r="U23" s="369"/>
      <c r="V23" s="369"/>
      <c r="W23" s="369"/>
      <c r="X23" s="369"/>
      <c r="Y23" s="265"/>
      <c r="Z23" s="287"/>
      <c r="AA23" s="90"/>
      <c r="AB23" s="298"/>
      <c r="AC23" s="264"/>
    </row>
    <row r="24" spans="1:29" s="8" customFormat="1">
      <c r="A24" s="147"/>
      <c r="B24" s="405" t="s">
        <v>47</v>
      </c>
      <c r="C24" s="411"/>
      <c r="D24" s="412"/>
      <c r="E24" s="127"/>
      <c r="F24" s="87" t="s">
        <v>39</v>
      </c>
      <c r="G24" s="90">
        <v>4</v>
      </c>
      <c r="H24" s="108">
        <v>2500</v>
      </c>
      <c r="I24" s="109">
        <f t="shared" si="0"/>
        <v>10000</v>
      </c>
      <c r="J24" s="127"/>
      <c r="K24" s="87" t="s">
        <v>39</v>
      </c>
      <c r="L24" s="90">
        <v>3</v>
      </c>
      <c r="M24" s="108">
        <v>7500</v>
      </c>
      <c r="N24" s="109">
        <f t="shared" ref="N24:N31" si="4">M24*L24</f>
        <v>22500</v>
      </c>
      <c r="O24" s="127"/>
      <c r="P24" s="87" t="s">
        <v>39</v>
      </c>
      <c r="Q24" s="273">
        <v>2</v>
      </c>
      <c r="R24" s="272">
        <v>7500</v>
      </c>
      <c r="S24" s="264">
        <f t="shared" ref="S24:S31" si="5">R24*Q24</f>
        <v>15000</v>
      </c>
      <c r="T24" s="369"/>
      <c r="U24" s="369"/>
      <c r="V24" s="369"/>
      <c r="W24" s="369"/>
      <c r="X24" s="369"/>
      <c r="Y24" s="265"/>
      <c r="Z24" s="287" t="s">
        <v>39</v>
      </c>
      <c r="AA24" s="315">
        <v>2</v>
      </c>
      <c r="AB24" s="298">
        <v>6000</v>
      </c>
      <c r="AC24" s="264">
        <f t="shared" ref="AC24:AC31" si="6">AB24*AA24</f>
        <v>12000</v>
      </c>
    </row>
    <row r="25" spans="1:29" s="8" customFormat="1">
      <c r="A25" s="147"/>
      <c r="B25" s="405" t="s">
        <v>83</v>
      </c>
      <c r="C25" s="411"/>
      <c r="D25" s="412"/>
      <c r="E25" s="127"/>
      <c r="F25" s="87" t="s">
        <v>39</v>
      </c>
      <c r="G25" s="90">
        <v>2</v>
      </c>
      <c r="H25" s="108">
        <v>1800</v>
      </c>
      <c r="I25" s="109">
        <f t="shared" si="0"/>
        <v>3600</v>
      </c>
      <c r="J25" s="127"/>
      <c r="K25" s="87" t="s">
        <v>39</v>
      </c>
      <c r="L25" s="90">
        <v>2</v>
      </c>
      <c r="M25" s="108">
        <v>1500</v>
      </c>
      <c r="N25" s="109">
        <f t="shared" si="4"/>
        <v>3000</v>
      </c>
      <c r="O25" s="127"/>
      <c r="P25" s="87" t="s">
        <v>39</v>
      </c>
      <c r="Q25" s="273">
        <v>2</v>
      </c>
      <c r="R25" s="272">
        <v>6000</v>
      </c>
      <c r="S25" s="264">
        <f t="shared" si="5"/>
        <v>12000</v>
      </c>
      <c r="T25" s="369"/>
      <c r="U25" s="369"/>
      <c r="V25" s="369"/>
      <c r="W25" s="369"/>
      <c r="X25" s="369"/>
      <c r="Y25" s="265"/>
      <c r="Z25" s="287" t="s">
        <v>39</v>
      </c>
      <c r="AA25" s="315">
        <v>2</v>
      </c>
      <c r="AB25" s="298">
        <v>4000</v>
      </c>
      <c r="AC25" s="264">
        <f t="shared" si="6"/>
        <v>8000</v>
      </c>
    </row>
    <row r="26" spans="1:29" s="8" customFormat="1">
      <c r="A26" s="147"/>
      <c r="B26" s="405" t="s">
        <v>84</v>
      </c>
      <c r="C26" s="411"/>
      <c r="D26" s="412"/>
      <c r="E26" s="127"/>
      <c r="F26" s="87" t="s">
        <v>39</v>
      </c>
      <c r="G26" s="90">
        <v>4</v>
      </c>
      <c r="H26" s="108">
        <v>1800</v>
      </c>
      <c r="I26" s="109">
        <f t="shared" si="0"/>
        <v>7200</v>
      </c>
      <c r="J26" s="127"/>
      <c r="K26" s="87" t="s">
        <v>39</v>
      </c>
      <c r="L26" s="90">
        <v>3</v>
      </c>
      <c r="M26" s="108">
        <v>750</v>
      </c>
      <c r="N26" s="109">
        <f t="shared" si="4"/>
        <v>2250</v>
      </c>
      <c r="O26" s="127"/>
      <c r="P26" s="87" t="s">
        <v>39</v>
      </c>
      <c r="Q26" s="273">
        <v>2</v>
      </c>
      <c r="R26" s="272">
        <v>4000</v>
      </c>
      <c r="S26" s="264">
        <f t="shared" si="5"/>
        <v>8000</v>
      </c>
      <c r="T26" s="369"/>
      <c r="U26" s="369"/>
      <c r="V26" s="369"/>
      <c r="W26" s="369"/>
      <c r="X26" s="369"/>
      <c r="Y26" s="265"/>
      <c r="Z26" s="287" t="s">
        <v>39</v>
      </c>
      <c r="AA26" s="315">
        <v>2</v>
      </c>
      <c r="AB26" s="298">
        <v>4000</v>
      </c>
      <c r="AC26" s="264">
        <f t="shared" si="6"/>
        <v>8000</v>
      </c>
    </row>
    <row r="27" spans="1:29" s="8" customFormat="1">
      <c r="A27" s="147"/>
      <c r="B27" s="405" t="s">
        <v>91</v>
      </c>
      <c r="C27" s="406"/>
      <c r="D27" s="407"/>
      <c r="E27" s="127"/>
      <c r="F27" s="87" t="s">
        <v>39</v>
      </c>
      <c r="G27" s="90">
        <v>3</v>
      </c>
      <c r="H27" s="108">
        <v>500</v>
      </c>
      <c r="I27" s="109">
        <f t="shared" si="0"/>
        <v>1500</v>
      </c>
      <c r="J27" s="127"/>
      <c r="K27" s="87" t="s">
        <v>39</v>
      </c>
      <c r="L27" s="90">
        <v>4</v>
      </c>
      <c r="M27" s="108">
        <v>1500</v>
      </c>
      <c r="N27" s="109">
        <f t="shared" si="4"/>
        <v>6000</v>
      </c>
      <c r="O27" s="127"/>
      <c r="P27" s="87" t="s">
        <v>39</v>
      </c>
      <c r="Q27" s="273">
        <v>3</v>
      </c>
      <c r="R27" s="272">
        <v>1500</v>
      </c>
      <c r="S27" s="264">
        <f t="shared" si="5"/>
        <v>4500</v>
      </c>
      <c r="T27" s="369"/>
      <c r="U27" s="369"/>
      <c r="V27" s="369"/>
      <c r="W27" s="369"/>
      <c r="X27" s="369"/>
      <c r="Y27" s="265"/>
      <c r="Z27" s="287" t="s">
        <v>39</v>
      </c>
      <c r="AA27" s="315">
        <v>2</v>
      </c>
      <c r="AB27" s="298">
        <v>4000</v>
      </c>
      <c r="AC27" s="264">
        <f t="shared" si="6"/>
        <v>8000</v>
      </c>
    </row>
    <row r="28" spans="1:29" s="8" customFormat="1">
      <c r="A28" s="147"/>
      <c r="B28" s="405" t="s">
        <v>48</v>
      </c>
      <c r="C28" s="411"/>
      <c r="D28" s="412"/>
      <c r="E28" s="127"/>
      <c r="F28" s="87" t="s">
        <v>12</v>
      </c>
      <c r="G28" s="90">
        <v>1</v>
      </c>
      <c r="H28" s="108">
        <v>1000</v>
      </c>
      <c r="I28" s="109">
        <f t="shared" si="0"/>
        <v>1000</v>
      </c>
      <c r="J28" s="127"/>
      <c r="K28" s="87" t="s">
        <v>12</v>
      </c>
      <c r="L28" s="90">
        <v>1</v>
      </c>
      <c r="M28" s="108">
        <v>10000</v>
      </c>
      <c r="N28" s="109">
        <f t="shared" si="4"/>
        <v>10000</v>
      </c>
      <c r="O28" s="127"/>
      <c r="P28" s="87" t="s">
        <v>12</v>
      </c>
      <c r="Q28" s="273">
        <v>1</v>
      </c>
      <c r="R28" s="272">
        <v>3000</v>
      </c>
      <c r="S28" s="264">
        <f t="shared" si="5"/>
        <v>3000</v>
      </c>
      <c r="T28" s="369"/>
      <c r="U28" s="369"/>
      <c r="V28" s="369"/>
      <c r="W28" s="369"/>
      <c r="X28" s="369"/>
      <c r="Y28" s="265"/>
      <c r="Z28" s="287" t="s">
        <v>12</v>
      </c>
      <c r="AA28" s="315">
        <v>2</v>
      </c>
      <c r="AB28" s="298">
        <v>1500</v>
      </c>
      <c r="AC28" s="264">
        <f t="shared" si="6"/>
        <v>3000</v>
      </c>
    </row>
    <row r="29" spans="1:29" s="8" customFormat="1">
      <c r="A29" s="147"/>
      <c r="B29" s="133" t="s">
        <v>49</v>
      </c>
      <c r="C29" s="134"/>
      <c r="D29" s="135"/>
      <c r="E29" s="127"/>
      <c r="F29" s="87" t="s">
        <v>39</v>
      </c>
      <c r="G29" s="90">
        <v>1</v>
      </c>
      <c r="H29" s="108">
        <v>3000</v>
      </c>
      <c r="I29" s="109">
        <f t="shared" si="0"/>
        <v>3000</v>
      </c>
      <c r="J29" s="127"/>
      <c r="K29" s="87" t="s">
        <v>39</v>
      </c>
      <c r="L29" s="90">
        <v>1</v>
      </c>
      <c r="M29" s="108">
        <v>15000</v>
      </c>
      <c r="N29" s="109">
        <f t="shared" si="4"/>
        <v>15000</v>
      </c>
      <c r="O29" s="127"/>
      <c r="P29" s="87" t="s">
        <v>39</v>
      </c>
      <c r="Q29" s="273">
        <v>1</v>
      </c>
      <c r="R29" s="272">
        <v>5000</v>
      </c>
      <c r="S29" s="264">
        <f t="shared" si="5"/>
        <v>5000</v>
      </c>
      <c r="T29" s="369"/>
      <c r="U29" s="369"/>
      <c r="V29" s="369"/>
      <c r="W29" s="369"/>
      <c r="X29" s="369"/>
      <c r="Y29" s="265"/>
      <c r="Z29" s="287" t="s">
        <v>39</v>
      </c>
      <c r="AA29" s="315">
        <v>1</v>
      </c>
      <c r="AB29" s="298">
        <v>10000</v>
      </c>
      <c r="AC29" s="264">
        <f t="shared" si="6"/>
        <v>10000</v>
      </c>
    </row>
    <row r="30" spans="1:29" s="8" customFormat="1">
      <c r="A30" s="147"/>
      <c r="B30" s="221" t="s">
        <v>92</v>
      </c>
      <c r="C30" s="222"/>
      <c r="D30" s="223"/>
      <c r="E30" s="127"/>
      <c r="F30" s="87" t="s">
        <v>12</v>
      </c>
      <c r="G30" s="90">
        <v>1</v>
      </c>
      <c r="H30" s="108">
        <v>10000</v>
      </c>
      <c r="I30" s="109">
        <f t="shared" si="0"/>
        <v>10000</v>
      </c>
      <c r="J30" s="127"/>
      <c r="K30" s="87" t="s">
        <v>12</v>
      </c>
      <c r="L30" s="90">
        <v>1</v>
      </c>
      <c r="M30" s="108">
        <v>45000</v>
      </c>
      <c r="N30" s="109">
        <f t="shared" si="4"/>
        <v>45000</v>
      </c>
      <c r="O30" s="127"/>
      <c r="P30" s="87" t="s">
        <v>12</v>
      </c>
      <c r="Q30" s="273">
        <v>1</v>
      </c>
      <c r="R30" s="272">
        <v>10000</v>
      </c>
      <c r="S30" s="264">
        <f t="shared" si="5"/>
        <v>10000</v>
      </c>
      <c r="T30" s="369"/>
      <c r="U30" s="369"/>
      <c r="V30" s="369"/>
      <c r="W30" s="369"/>
      <c r="X30" s="369"/>
      <c r="Y30" s="265"/>
      <c r="Z30" s="287" t="s">
        <v>12</v>
      </c>
      <c r="AA30" s="315">
        <v>1</v>
      </c>
      <c r="AB30" s="298">
        <v>15000</v>
      </c>
      <c r="AC30" s="264">
        <f t="shared" si="6"/>
        <v>15000</v>
      </c>
    </row>
    <row r="31" spans="1:29" s="8" customFormat="1">
      <c r="A31" s="147"/>
      <c r="B31" s="371" t="s">
        <v>165</v>
      </c>
      <c r="C31" s="372"/>
      <c r="D31" s="373"/>
      <c r="E31" s="127"/>
      <c r="F31" s="87"/>
      <c r="G31" s="90"/>
      <c r="H31" s="108"/>
      <c r="I31" s="109"/>
      <c r="J31" s="127"/>
      <c r="K31" s="87" t="s">
        <v>12</v>
      </c>
      <c r="L31" s="90">
        <v>1</v>
      </c>
      <c r="M31" s="108">
        <v>45000</v>
      </c>
      <c r="N31" s="109">
        <f t="shared" si="4"/>
        <v>45000</v>
      </c>
      <c r="O31" s="127"/>
      <c r="P31" s="87" t="s">
        <v>12</v>
      </c>
      <c r="Q31" s="273">
        <v>1</v>
      </c>
      <c r="R31" s="272">
        <v>5000</v>
      </c>
      <c r="S31" s="264">
        <f t="shared" si="5"/>
        <v>5000</v>
      </c>
      <c r="T31" s="369"/>
      <c r="U31" s="369"/>
      <c r="V31" s="369"/>
      <c r="W31" s="369"/>
      <c r="X31" s="369"/>
      <c r="Y31" s="265"/>
      <c r="Z31" s="287" t="s">
        <v>12</v>
      </c>
      <c r="AA31" s="315">
        <v>1</v>
      </c>
      <c r="AB31" s="298">
        <v>7500</v>
      </c>
      <c r="AC31" s="264">
        <f t="shared" si="6"/>
        <v>7500</v>
      </c>
    </row>
    <row r="32" spans="1:29" s="8" customFormat="1">
      <c r="A32" s="148" t="s">
        <v>50</v>
      </c>
      <c r="B32" s="408" t="s">
        <v>51</v>
      </c>
      <c r="C32" s="409"/>
      <c r="D32" s="410"/>
      <c r="E32" s="128"/>
      <c r="F32" s="91"/>
      <c r="G32" s="92"/>
      <c r="H32" s="110"/>
      <c r="I32" s="111">
        <f>SUM(I13:I30)</f>
        <v>85950</v>
      </c>
      <c r="J32" s="128"/>
      <c r="K32" s="91"/>
      <c r="L32" s="92"/>
      <c r="M32" s="110"/>
      <c r="N32" s="111">
        <f>SUM(N13:N31)</f>
        <v>208431</v>
      </c>
      <c r="O32" s="128"/>
      <c r="P32" s="91"/>
      <c r="Q32" s="92"/>
      <c r="R32" s="110"/>
      <c r="S32" s="256">
        <f>SUM(S13:S31)</f>
        <v>127940</v>
      </c>
      <c r="T32" s="369"/>
      <c r="U32" s="369"/>
      <c r="V32" s="369"/>
      <c r="W32" s="369"/>
      <c r="X32" s="369"/>
      <c r="Y32" s="265"/>
      <c r="Z32" s="288"/>
      <c r="AA32" s="92"/>
      <c r="AB32" s="300"/>
      <c r="AC32" s="256">
        <f>SUM(AC13:AC31)</f>
        <v>153180</v>
      </c>
    </row>
    <row r="33" spans="1:29" s="8" customFormat="1">
      <c r="A33" s="148"/>
      <c r="B33" s="136"/>
      <c r="C33" s="137"/>
      <c r="D33" s="138"/>
      <c r="E33" s="128"/>
      <c r="F33" s="91"/>
      <c r="G33" s="92"/>
      <c r="H33" s="110"/>
      <c r="I33" s="111"/>
      <c r="J33" s="128"/>
      <c r="K33" s="91"/>
      <c r="L33" s="92"/>
      <c r="M33" s="110"/>
      <c r="N33" s="111"/>
      <c r="O33" s="128"/>
      <c r="P33" s="91"/>
      <c r="Q33" s="92"/>
      <c r="R33" s="110"/>
      <c r="S33" s="256"/>
      <c r="T33" s="369"/>
      <c r="U33" s="369"/>
      <c r="V33" s="369"/>
      <c r="W33" s="369"/>
      <c r="X33" s="369"/>
      <c r="Y33" s="265"/>
      <c r="Z33" s="288"/>
      <c r="AA33" s="92"/>
      <c r="AB33" s="300"/>
      <c r="AC33" s="256"/>
    </row>
    <row r="34" spans="1:29" s="8" customFormat="1" ht="15" customHeight="1">
      <c r="A34" s="151" t="s">
        <v>19</v>
      </c>
      <c r="B34" s="402" t="s">
        <v>146</v>
      </c>
      <c r="C34" s="403"/>
      <c r="D34" s="404"/>
      <c r="E34" s="129"/>
      <c r="F34" s="93"/>
      <c r="G34" s="94"/>
      <c r="H34" s="123"/>
      <c r="I34" s="118"/>
      <c r="J34" s="129"/>
      <c r="K34" s="93"/>
      <c r="L34" s="94"/>
      <c r="M34" s="123"/>
      <c r="N34" s="118"/>
      <c r="O34" s="129"/>
      <c r="P34" s="93"/>
      <c r="Q34" s="94"/>
      <c r="R34" s="123"/>
      <c r="S34" s="259"/>
      <c r="T34" s="369"/>
      <c r="U34" s="369"/>
      <c r="V34" s="369"/>
      <c r="W34" s="369"/>
      <c r="X34" s="369"/>
      <c r="Y34" s="263"/>
      <c r="Z34" s="289"/>
      <c r="AA34" s="94"/>
      <c r="AB34" s="306"/>
      <c r="AC34" s="259"/>
    </row>
    <row r="35" spans="1:29" s="8" customFormat="1" ht="15" customHeight="1">
      <c r="A35" s="149">
        <v>1</v>
      </c>
      <c r="B35" s="399" t="s">
        <v>143</v>
      </c>
      <c r="C35" s="400"/>
      <c r="D35" s="401"/>
      <c r="E35" s="129"/>
      <c r="F35" s="93" t="s">
        <v>78</v>
      </c>
      <c r="G35" s="94">
        <v>1</v>
      </c>
      <c r="H35" s="44">
        <v>15750</v>
      </c>
      <c r="I35" s="118">
        <f t="shared" ref="I35:I37" si="7">H35*G35</f>
        <v>15750</v>
      </c>
      <c r="J35" s="129"/>
      <c r="K35" s="93" t="s">
        <v>78</v>
      </c>
      <c r="L35" s="94">
        <v>6</v>
      </c>
      <c r="M35" s="44">
        <v>11709.5</v>
      </c>
      <c r="N35" s="118">
        <f t="shared" ref="N35:N38" si="8">M35*L35</f>
        <v>70257</v>
      </c>
      <c r="O35" s="129"/>
      <c r="P35" s="93" t="s">
        <v>78</v>
      </c>
      <c r="Q35" s="275">
        <v>2</v>
      </c>
      <c r="R35" s="274">
        <v>18500</v>
      </c>
      <c r="S35" s="259">
        <f t="shared" ref="S35:S38" si="9">R35*Q35</f>
        <v>37000</v>
      </c>
      <c r="T35" s="369"/>
      <c r="U35" s="369"/>
      <c r="V35" s="369"/>
      <c r="W35" s="369"/>
      <c r="X35" s="369"/>
      <c r="Y35" s="263"/>
      <c r="Z35" s="289" t="s">
        <v>78</v>
      </c>
      <c r="AA35" s="316">
        <v>3</v>
      </c>
      <c r="AB35" s="286">
        <v>8100</v>
      </c>
      <c r="AC35" s="259">
        <f t="shared" ref="AC35:AC38" si="10">AB35*AA35</f>
        <v>24300</v>
      </c>
    </row>
    <row r="36" spans="1:29" s="8" customFormat="1">
      <c r="A36" s="149">
        <v>2</v>
      </c>
      <c r="B36" s="399" t="s">
        <v>144</v>
      </c>
      <c r="C36" s="400"/>
      <c r="D36" s="401"/>
      <c r="E36" s="129"/>
      <c r="F36" s="93" t="s">
        <v>78</v>
      </c>
      <c r="G36" s="94">
        <v>1</v>
      </c>
      <c r="H36" s="44">
        <v>7200</v>
      </c>
      <c r="I36" s="118">
        <f t="shared" si="7"/>
        <v>7200</v>
      </c>
      <c r="J36" s="129"/>
      <c r="K36" s="93" t="s">
        <v>78</v>
      </c>
      <c r="L36" s="94">
        <v>1</v>
      </c>
      <c r="M36" s="44">
        <v>8635</v>
      </c>
      <c r="N36" s="118">
        <f t="shared" si="8"/>
        <v>8635</v>
      </c>
      <c r="O36" s="129"/>
      <c r="P36" s="93" t="s">
        <v>78</v>
      </c>
      <c r="Q36" s="275">
        <v>2</v>
      </c>
      <c r="R36" s="274">
        <v>4800</v>
      </c>
      <c r="S36" s="259">
        <f t="shared" si="9"/>
        <v>9600</v>
      </c>
      <c r="T36" s="369"/>
      <c r="U36" s="369"/>
      <c r="V36" s="369"/>
      <c r="W36" s="369"/>
      <c r="X36" s="369"/>
      <c r="Y36" s="263"/>
      <c r="Z36" s="289" t="s">
        <v>78</v>
      </c>
      <c r="AA36" s="316">
        <v>3</v>
      </c>
      <c r="AB36" s="286">
        <v>4600</v>
      </c>
      <c r="AC36" s="259">
        <f t="shared" si="10"/>
        <v>13800</v>
      </c>
    </row>
    <row r="37" spans="1:29" s="8" customFormat="1">
      <c r="A37" s="149">
        <v>3</v>
      </c>
      <c r="B37" s="399" t="s">
        <v>145</v>
      </c>
      <c r="C37" s="400"/>
      <c r="D37" s="401"/>
      <c r="E37" s="129"/>
      <c r="F37" s="93" t="s">
        <v>78</v>
      </c>
      <c r="G37" s="94">
        <v>3</v>
      </c>
      <c r="H37" s="44">
        <v>300</v>
      </c>
      <c r="I37" s="118">
        <f t="shared" si="7"/>
        <v>900</v>
      </c>
      <c r="J37" s="129"/>
      <c r="K37" s="93" t="s">
        <v>78</v>
      </c>
      <c r="L37" s="94">
        <v>18</v>
      </c>
      <c r="M37" s="44">
        <v>330</v>
      </c>
      <c r="N37" s="118">
        <f t="shared" si="8"/>
        <v>5940</v>
      </c>
      <c r="O37" s="129"/>
      <c r="P37" s="93" t="s">
        <v>78</v>
      </c>
      <c r="Q37" s="275">
        <v>7</v>
      </c>
      <c r="R37" s="274">
        <v>600</v>
      </c>
      <c r="S37" s="259">
        <f t="shared" si="9"/>
        <v>4200</v>
      </c>
      <c r="T37" s="369"/>
      <c r="U37" s="369"/>
      <c r="V37" s="369"/>
      <c r="W37" s="369"/>
      <c r="X37" s="369"/>
      <c r="Y37" s="263"/>
      <c r="Z37" s="289" t="s">
        <v>78</v>
      </c>
      <c r="AA37" s="316">
        <v>12</v>
      </c>
      <c r="AB37" s="286">
        <v>290</v>
      </c>
      <c r="AC37" s="259">
        <f t="shared" si="10"/>
        <v>3480</v>
      </c>
    </row>
    <row r="38" spans="1:29" s="8" customFormat="1" ht="15" customHeight="1">
      <c r="A38" s="149">
        <v>4</v>
      </c>
      <c r="B38" s="399" t="s">
        <v>142</v>
      </c>
      <c r="C38" s="400"/>
      <c r="D38" s="401"/>
      <c r="E38" s="129"/>
      <c r="F38" s="93" t="s">
        <v>12</v>
      </c>
      <c r="G38" s="94">
        <v>1</v>
      </c>
      <c r="H38" s="44">
        <v>10000</v>
      </c>
      <c r="I38" s="118">
        <f t="shared" ref="I38" si="11">H38*G38</f>
        <v>10000</v>
      </c>
      <c r="J38" s="129"/>
      <c r="K38" s="93" t="s">
        <v>12</v>
      </c>
      <c r="L38" s="94">
        <v>1</v>
      </c>
      <c r="M38" s="44">
        <v>15000</v>
      </c>
      <c r="N38" s="118">
        <f t="shared" si="8"/>
        <v>15000</v>
      </c>
      <c r="O38" s="129"/>
      <c r="P38" s="93" t="s">
        <v>12</v>
      </c>
      <c r="Q38" s="275">
        <v>1</v>
      </c>
      <c r="R38" s="274">
        <v>3000</v>
      </c>
      <c r="S38" s="259">
        <f t="shared" si="9"/>
        <v>3000</v>
      </c>
      <c r="T38" s="369"/>
      <c r="U38" s="369"/>
      <c r="V38" s="369"/>
      <c r="W38" s="369"/>
      <c r="X38" s="369"/>
      <c r="Y38" s="263"/>
      <c r="Z38" s="289" t="s">
        <v>12</v>
      </c>
      <c r="AA38" s="316">
        <v>1</v>
      </c>
      <c r="AB38" s="286">
        <v>75000</v>
      </c>
      <c r="AC38" s="259">
        <f t="shared" si="10"/>
        <v>75000</v>
      </c>
    </row>
    <row r="39" spans="1:29" s="8" customFormat="1">
      <c r="A39" s="150"/>
      <c r="B39" s="419" t="s">
        <v>51</v>
      </c>
      <c r="C39" s="420"/>
      <c r="D39" s="421"/>
      <c r="E39" s="129"/>
      <c r="F39" s="93"/>
      <c r="G39" s="94"/>
      <c r="H39" s="123"/>
      <c r="I39" s="119">
        <f>SUM(I35:I38)</f>
        <v>33850</v>
      </c>
      <c r="J39" s="129"/>
      <c r="K39" s="93"/>
      <c r="L39" s="94"/>
      <c r="M39" s="123"/>
      <c r="N39" s="119">
        <f>SUM(N35:N38)</f>
        <v>99832</v>
      </c>
      <c r="O39" s="129"/>
      <c r="P39" s="93"/>
      <c r="Q39" s="94"/>
      <c r="R39" s="123"/>
      <c r="S39" s="260">
        <f>SUM(S35:S38)</f>
        <v>53800</v>
      </c>
      <c r="T39" s="369"/>
      <c r="U39" s="369"/>
      <c r="V39" s="369"/>
      <c r="W39" s="369"/>
      <c r="X39" s="369"/>
      <c r="Y39" s="263"/>
      <c r="Z39" s="289"/>
      <c r="AA39" s="94"/>
      <c r="AB39" s="306"/>
      <c r="AC39" s="260">
        <f>SUM(AC35:AC38)</f>
        <v>116580</v>
      </c>
    </row>
    <row r="40" spans="1:29" s="8" customFormat="1" ht="15" customHeight="1">
      <c r="A40" s="151" t="s">
        <v>68</v>
      </c>
      <c r="B40" s="402" t="s">
        <v>147</v>
      </c>
      <c r="C40" s="403"/>
      <c r="D40" s="404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259"/>
      <c r="T40" s="369"/>
      <c r="U40" s="369"/>
      <c r="V40" s="369"/>
      <c r="W40" s="369"/>
      <c r="X40" s="369"/>
      <c r="Y40" s="263"/>
      <c r="Z40" s="289"/>
      <c r="AA40" s="94"/>
      <c r="AB40" s="306"/>
      <c r="AC40" s="259"/>
    </row>
    <row r="41" spans="1:29" s="8" customFormat="1">
      <c r="A41" s="149">
        <v>1</v>
      </c>
      <c r="B41" s="399" t="s">
        <v>140</v>
      </c>
      <c r="C41" s="400"/>
      <c r="D41" s="401"/>
      <c r="E41" s="129"/>
      <c r="F41" s="93" t="s">
        <v>78</v>
      </c>
      <c r="G41" s="94">
        <v>2</v>
      </c>
      <c r="H41" s="44">
        <v>34350</v>
      </c>
      <c r="I41" s="118">
        <f t="shared" ref="I41:I44" si="12">H41*G41</f>
        <v>68700</v>
      </c>
      <c r="J41" s="129"/>
      <c r="K41" s="93" t="s">
        <v>78</v>
      </c>
      <c r="L41" s="94">
        <v>1</v>
      </c>
      <c r="M41" s="44">
        <v>45078</v>
      </c>
      <c r="N41" s="118">
        <f t="shared" ref="N41:N47" si="13">M41*L41</f>
        <v>45078</v>
      </c>
      <c r="O41" s="129"/>
      <c r="P41" s="93" t="s">
        <v>78</v>
      </c>
      <c r="Q41" s="94">
        <v>2</v>
      </c>
      <c r="R41" s="267">
        <v>36500</v>
      </c>
      <c r="S41" s="259">
        <f t="shared" ref="S41:S47" si="14">R41*Q41</f>
        <v>73000</v>
      </c>
      <c r="T41" s="369"/>
      <c r="U41" s="369"/>
      <c r="V41" s="369"/>
      <c r="W41" s="369"/>
      <c r="X41" s="369"/>
      <c r="Y41" s="263"/>
      <c r="Z41" s="289" t="s">
        <v>78</v>
      </c>
      <c r="AA41" s="94">
        <v>2</v>
      </c>
      <c r="AB41" s="267">
        <v>31400</v>
      </c>
      <c r="AC41" s="259">
        <f t="shared" ref="AC41:AC47" si="15">AB41*AA41</f>
        <v>62800</v>
      </c>
    </row>
    <row r="42" spans="1:29" s="8" customFormat="1">
      <c r="A42" s="149">
        <v>2</v>
      </c>
      <c r="B42" s="399" t="s">
        <v>141</v>
      </c>
      <c r="C42" s="400"/>
      <c r="D42" s="401"/>
      <c r="E42" s="129"/>
      <c r="F42" s="93" t="s">
        <v>78</v>
      </c>
      <c r="G42" s="94">
        <v>2</v>
      </c>
      <c r="H42" s="44">
        <v>16912.5</v>
      </c>
      <c r="I42" s="118">
        <f t="shared" si="12"/>
        <v>33825</v>
      </c>
      <c r="J42" s="129"/>
      <c r="K42" s="93" t="s">
        <v>78</v>
      </c>
      <c r="L42" s="94">
        <v>2</v>
      </c>
      <c r="M42" s="44">
        <v>14740</v>
      </c>
      <c r="N42" s="118">
        <f t="shared" si="13"/>
        <v>29480</v>
      </c>
      <c r="O42" s="129"/>
      <c r="P42" s="93" t="s">
        <v>78</v>
      </c>
      <c r="Q42" s="94">
        <v>2</v>
      </c>
      <c r="R42" s="267">
        <v>22800</v>
      </c>
      <c r="S42" s="259">
        <f t="shared" si="14"/>
        <v>45600</v>
      </c>
      <c r="T42" s="369"/>
      <c r="U42" s="369"/>
      <c r="V42" s="369"/>
      <c r="W42" s="369"/>
      <c r="X42" s="369"/>
      <c r="Y42" s="263"/>
      <c r="Z42" s="289" t="s">
        <v>78</v>
      </c>
      <c r="AA42" s="94">
        <v>3</v>
      </c>
      <c r="AB42" s="267">
        <v>19600</v>
      </c>
      <c r="AC42" s="259">
        <f t="shared" si="15"/>
        <v>58800</v>
      </c>
    </row>
    <row r="43" spans="1:29" s="8" customFormat="1">
      <c r="A43" s="149">
        <v>3</v>
      </c>
      <c r="B43" s="399" t="s">
        <v>148</v>
      </c>
      <c r="C43" s="400"/>
      <c r="D43" s="401"/>
      <c r="E43" s="129"/>
      <c r="F43" s="93" t="s">
        <v>45</v>
      </c>
      <c r="G43" s="94">
        <v>4</v>
      </c>
      <c r="H43" s="44">
        <v>600</v>
      </c>
      <c r="I43" s="118">
        <f t="shared" si="12"/>
        <v>2400</v>
      </c>
      <c r="J43" s="129"/>
      <c r="K43" s="93" t="s">
        <v>45</v>
      </c>
      <c r="L43" s="94">
        <v>7</v>
      </c>
      <c r="M43" s="44">
        <v>2205.5</v>
      </c>
      <c r="N43" s="118">
        <f t="shared" si="13"/>
        <v>15438.5</v>
      </c>
      <c r="O43" s="129"/>
      <c r="P43" s="93" t="s">
        <v>45</v>
      </c>
      <c r="Q43" s="94">
        <v>7</v>
      </c>
      <c r="R43" s="267">
        <v>1500</v>
      </c>
      <c r="S43" s="259">
        <f t="shared" si="14"/>
        <v>10500</v>
      </c>
      <c r="T43" s="369"/>
      <c r="U43" s="369"/>
      <c r="V43" s="369"/>
      <c r="W43" s="369"/>
      <c r="X43" s="369"/>
      <c r="Y43" s="263"/>
      <c r="Z43" s="289" t="s">
        <v>45</v>
      </c>
      <c r="AA43" s="94">
        <v>8</v>
      </c>
      <c r="AB43" s="267">
        <v>1200</v>
      </c>
      <c r="AC43" s="259">
        <f t="shared" si="15"/>
        <v>9600</v>
      </c>
    </row>
    <row r="44" spans="1:29" s="8" customFormat="1" ht="15" customHeight="1">
      <c r="A44" s="149">
        <v>4</v>
      </c>
      <c r="B44" s="399" t="s">
        <v>149</v>
      </c>
      <c r="C44" s="400"/>
      <c r="D44" s="401"/>
      <c r="E44" s="129"/>
      <c r="F44" s="93" t="s">
        <v>45</v>
      </c>
      <c r="G44" s="94">
        <v>4</v>
      </c>
      <c r="H44" s="44">
        <v>400</v>
      </c>
      <c r="I44" s="118">
        <f t="shared" si="12"/>
        <v>1600</v>
      </c>
      <c r="J44" s="129"/>
      <c r="K44" s="93" t="s">
        <v>45</v>
      </c>
      <c r="L44" s="94">
        <v>10</v>
      </c>
      <c r="M44" s="44">
        <v>478.5</v>
      </c>
      <c r="N44" s="118">
        <f t="shared" si="13"/>
        <v>4785</v>
      </c>
      <c r="O44" s="129"/>
      <c r="P44" s="93" t="s">
        <v>45</v>
      </c>
      <c r="Q44" s="94">
        <v>7</v>
      </c>
      <c r="R44" s="267">
        <v>1000</v>
      </c>
      <c r="S44" s="259">
        <f t="shared" si="14"/>
        <v>7000</v>
      </c>
      <c r="T44" s="369"/>
      <c r="U44" s="369"/>
      <c r="V44" s="369"/>
      <c r="W44" s="369"/>
      <c r="X44" s="369"/>
      <c r="Y44" s="263"/>
      <c r="Z44" s="289" t="s">
        <v>45</v>
      </c>
      <c r="AA44" s="94">
        <v>12</v>
      </c>
      <c r="AB44" s="267">
        <v>450</v>
      </c>
      <c r="AC44" s="259">
        <f t="shared" si="15"/>
        <v>5400</v>
      </c>
    </row>
    <row r="45" spans="1:29" s="8" customFormat="1" ht="15" customHeight="1">
      <c r="A45" s="149">
        <v>5</v>
      </c>
      <c r="B45" s="399" t="s">
        <v>150</v>
      </c>
      <c r="C45" s="400"/>
      <c r="D45" s="401"/>
      <c r="E45" s="129"/>
      <c r="F45" s="93" t="s">
        <v>78</v>
      </c>
      <c r="G45" s="94">
        <v>1</v>
      </c>
      <c r="H45" s="44">
        <v>5310</v>
      </c>
      <c r="I45" s="118">
        <f t="shared" ref="I45:I47" si="16">H45*G45</f>
        <v>5310</v>
      </c>
      <c r="J45" s="129"/>
      <c r="K45" s="93" t="s">
        <v>78</v>
      </c>
      <c r="L45" s="94">
        <v>2</v>
      </c>
      <c r="M45" s="44">
        <v>7216</v>
      </c>
      <c r="N45" s="118">
        <f t="shared" si="13"/>
        <v>14432</v>
      </c>
      <c r="O45" s="129"/>
      <c r="P45" s="93" t="s">
        <v>78</v>
      </c>
      <c r="Q45" s="94">
        <v>3</v>
      </c>
      <c r="R45" s="267">
        <v>1800</v>
      </c>
      <c r="S45" s="259">
        <f t="shared" si="14"/>
        <v>5400</v>
      </c>
      <c r="T45" s="369"/>
      <c r="U45" s="369"/>
      <c r="V45" s="369"/>
      <c r="W45" s="369"/>
      <c r="X45" s="369"/>
      <c r="Y45" s="263"/>
      <c r="Z45" s="289" t="s">
        <v>78</v>
      </c>
      <c r="AA45" s="94">
        <v>2</v>
      </c>
      <c r="AB45" s="267">
        <v>4900</v>
      </c>
      <c r="AC45" s="259">
        <f t="shared" si="15"/>
        <v>9800</v>
      </c>
    </row>
    <row r="46" spans="1:29" s="8" customFormat="1" ht="15" customHeight="1">
      <c r="A46" s="149">
        <v>6</v>
      </c>
      <c r="B46" s="399" t="s">
        <v>151</v>
      </c>
      <c r="C46" s="400"/>
      <c r="D46" s="401"/>
      <c r="E46" s="129"/>
      <c r="F46" s="93" t="s">
        <v>12</v>
      </c>
      <c r="G46" s="94">
        <v>1</v>
      </c>
      <c r="H46" s="44">
        <v>10000</v>
      </c>
      <c r="I46" s="118">
        <f t="shared" si="16"/>
        <v>10000</v>
      </c>
      <c r="J46" s="129"/>
      <c r="K46" s="93" t="s">
        <v>12</v>
      </c>
      <c r="L46" s="94">
        <v>1</v>
      </c>
      <c r="M46" s="44">
        <v>5460.68</v>
      </c>
      <c r="N46" s="118">
        <f t="shared" si="13"/>
        <v>5460.68</v>
      </c>
      <c r="O46" s="129"/>
      <c r="P46" s="93" t="s">
        <v>12</v>
      </c>
      <c r="Q46" s="94">
        <v>1</v>
      </c>
      <c r="R46" s="267">
        <v>2000</v>
      </c>
      <c r="S46" s="259">
        <f t="shared" si="14"/>
        <v>2000</v>
      </c>
      <c r="T46" s="369"/>
      <c r="U46" s="369"/>
      <c r="V46" s="369"/>
      <c r="W46" s="369"/>
      <c r="X46" s="369"/>
      <c r="Y46" s="263"/>
      <c r="Z46" s="289" t="s">
        <v>12</v>
      </c>
      <c r="AA46" s="94">
        <v>16</v>
      </c>
      <c r="AB46" s="267">
        <v>2500</v>
      </c>
      <c r="AC46" s="259">
        <f t="shared" si="15"/>
        <v>40000</v>
      </c>
    </row>
    <row r="47" spans="1:29" s="8" customFormat="1" ht="15" customHeight="1">
      <c r="A47" s="149">
        <v>7</v>
      </c>
      <c r="B47" s="399" t="s">
        <v>159</v>
      </c>
      <c r="C47" s="400"/>
      <c r="D47" s="401"/>
      <c r="E47" s="129"/>
      <c r="F47" s="93" t="s">
        <v>12</v>
      </c>
      <c r="G47" s="94">
        <v>1</v>
      </c>
      <c r="H47" s="44">
        <v>10000</v>
      </c>
      <c r="I47" s="118">
        <f t="shared" si="16"/>
        <v>10000</v>
      </c>
      <c r="J47" s="129"/>
      <c r="K47" s="93" t="s">
        <v>12</v>
      </c>
      <c r="L47" s="94">
        <v>1</v>
      </c>
      <c r="M47" s="44">
        <v>167207.04000000001</v>
      </c>
      <c r="N47" s="118">
        <f t="shared" si="13"/>
        <v>167207.04000000001</v>
      </c>
      <c r="O47" s="129"/>
      <c r="P47" s="93" t="s">
        <v>12</v>
      </c>
      <c r="Q47" s="94">
        <v>1</v>
      </c>
      <c r="R47" s="267">
        <v>52800</v>
      </c>
      <c r="S47" s="259">
        <f t="shared" si="14"/>
        <v>52800</v>
      </c>
      <c r="T47" s="369"/>
      <c r="U47" s="369"/>
      <c r="V47" s="369"/>
      <c r="W47" s="369"/>
      <c r="X47" s="369"/>
      <c r="Y47" s="263"/>
      <c r="Z47" s="289" t="s">
        <v>12</v>
      </c>
      <c r="AA47" s="94">
        <v>1</v>
      </c>
      <c r="AB47" s="267">
        <v>180000</v>
      </c>
      <c r="AC47" s="259">
        <f t="shared" si="15"/>
        <v>180000</v>
      </c>
    </row>
    <row r="48" spans="1:29" s="8" customFormat="1" ht="15" customHeight="1">
      <c r="A48" s="150"/>
      <c r="B48" s="419" t="s">
        <v>51</v>
      </c>
      <c r="C48" s="420"/>
      <c r="D48" s="421"/>
      <c r="E48" s="129"/>
      <c r="F48" s="93"/>
      <c r="G48" s="94"/>
      <c r="H48" s="123"/>
      <c r="I48" s="119">
        <f>SUM(I41:I47)</f>
        <v>131835</v>
      </c>
      <c r="J48" s="129"/>
      <c r="K48" s="93"/>
      <c r="L48" s="94"/>
      <c r="M48" s="123"/>
      <c r="N48" s="119">
        <f>SUM(N41:N47)</f>
        <v>281881.21999999997</v>
      </c>
      <c r="O48" s="129"/>
      <c r="P48" s="93"/>
      <c r="Q48" s="94"/>
      <c r="R48" s="276"/>
      <c r="S48" s="260">
        <f>SUM(S41:S47)</f>
        <v>196300</v>
      </c>
      <c r="T48" s="369"/>
      <c r="U48" s="369"/>
      <c r="V48" s="369"/>
      <c r="W48" s="369"/>
      <c r="X48" s="369"/>
      <c r="Y48" s="263"/>
      <c r="Z48" s="289"/>
      <c r="AA48" s="94"/>
      <c r="AB48" s="306"/>
      <c r="AC48" s="260">
        <f>SUM(AC41:AC47)</f>
        <v>366400</v>
      </c>
    </row>
    <row r="49" spans="1:29" s="8" customFormat="1">
      <c r="A49" s="150"/>
      <c r="B49" s="142"/>
      <c r="C49" s="143"/>
      <c r="D49" s="144"/>
      <c r="E49" s="129"/>
      <c r="F49" s="93"/>
      <c r="G49" s="94"/>
      <c r="H49" s="123"/>
      <c r="I49" s="118"/>
      <c r="J49" s="129"/>
      <c r="K49" s="93"/>
      <c r="L49" s="94"/>
      <c r="M49" s="123"/>
      <c r="N49" s="118"/>
      <c r="O49" s="129"/>
      <c r="P49" s="93"/>
      <c r="Q49" s="94"/>
      <c r="R49" s="276"/>
      <c r="S49" s="259"/>
      <c r="T49" s="369"/>
      <c r="U49" s="369"/>
      <c r="V49" s="369"/>
      <c r="W49" s="369"/>
      <c r="X49" s="369"/>
      <c r="Y49" s="263"/>
      <c r="Z49" s="289"/>
      <c r="AA49" s="94"/>
      <c r="AB49" s="306"/>
      <c r="AC49" s="259"/>
    </row>
    <row r="50" spans="1:29" s="8" customFormat="1" ht="15" customHeight="1">
      <c r="A50" s="151" t="s">
        <v>69</v>
      </c>
      <c r="B50" s="402" t="s">
        <v>160</v>
      </c>
      <c r="C50" s="403"/>
      <c r="D50" s="404"/>
      <c r="E50" s="129"/>
      <c r="F50" s="93"/>
      <c r="G50" s="94"/>
      <c r="H50" s="123"/>
      <c r="I50" s="118"/>
      <c r="J50" s="129"/>
      <c r="K50" s="93"/>
      <c r="L50" s="94"/>
      <c r="M50" s="123"/>
      <c r="N50" s="118"/>
      <c r="O50" s="129"/>
      <c r="P50" s="93"/>
      <c r="Q50" s="94"/>
      <c r="R50" s="276"/>
      <c r="S50" s="259"/>
      <c r="T50" s="369"/>
      <c r="U50" s="369"/>
      <c r="V50" s="369"/>
      <c r="W50" s="369"/>
      <c r="X50" s="369"/>
      <c r="Y50" s="263"/>
      <c r="Z50" s="289"/>
      <c r="AA50" s="94"/>
      <c r="AB50" s="306"/>
      <c r="AC50" s="259"/>
    </row>
    <row r="51" spans="1:29" s="8" customFormat="1" ht="15" customHeight="1">
      <c r="A51" s="149">
        <v>1</v>
      </c>
      <c r="B51" s="399" t="s">
        <v>141</v>
      </c>
      <c r="C51" s="400"/>
      <c r="D51" s="401"/>
      <c r="E51" s="129"/>
      <c r="F51" s="93" t="s">
        <v>78</v>
      </c>
      <c r="G51" s="94">
        <v>4</v>
      </c>
      <c r="H51" s="44">
        <v>7200</v>
      </c>
      <c r="I51" s="118">
        <f t="shared" ref="I51:I52" si="17">H51*G51</f>
        <v>28800</v>
      </c>
      <c r="J51" s="129"/>
      <c r="K51" s="93" t="s">
        <v>78</v>
      </c>
      <c r="L51" s="94">
        <v>4</v>
      </c>
      <c r="M51" s="44">
        <v>14740</v>
      </c>
      <c r="N51" s="118">
        <f t="shared" ref="N51:N52" si="18">M51*L51</f>
        <v>58960</v>
      </c>
      <c r="O51" s="129"/>
      <c r="P51" s="93" t="s">
        <v>78</v>
      </c>
      <c r="Q51" s="94">
        <v>4</v>
      </c>
      <c r="R51" s="44">
        <v>14740</v>
      </c>
      <c r="S51" s="259">
        <f t="shared" ref="S51:S52" si="19">R51*Q51</f>
        <v>58960</v>
      </c>
      <c r="T51" s="369"/>
      <c r="U51" s="369"/>
      <c r="V51" s="369"/>
      <c r="W51" s="369"/>
      <c r="X51" s="369"/>
      <c r="Y51" s="263"/>
      <c r="Z51" s="289" t="s">
        <v>78</v>
      </c>
      <c r="AA51" s="94">
        <v>5</v>
      </c>
      <c r="AB51" s="286">
        <v>19600</v>
      </c>
      <c r="AC51" s="259">
        <f t="shared" ref="AC51:AC52" si="20">AB51*AA51</f>
        <v>98000</v>
      </c>
    </row>
    <row r="52" spans="1:29" s="8" customFormat="1" ht="15" customHeight="1">
      <c r="A52" s="149">
        <v>2</v>
      </c>
      <c r="B52" s="399" t="s">
        <v>149</v>
      </c>
      <c r="C52" s="400"/>
      <c r="D52" s="401"/>
      <c r="E52" s="129"/>
      <c r="F52" s="93" t="s">
        <v>45</v>
      </c>
      <c r="G52" s="94">
        <v>14</v>
      </c>
      <c r="H52" s="44">
        <v>600</v>
      </c>
      <c r="I52" s="118">
        <f t="shared" si="17"/>
        <v>8400</v>
      </c>
      <c r="J52" s="129"/>
      <c r="K52" s="93" t="s">
        <v>45</v>
      </c>
      <c r="L52" s="94">
        <v>12</v>
      </c>
      <c r="M52" s="44">
        <v>478.5</v>
      </c>
      <c r="N52" s="118">
        <f t="shared" si="18"/>
        <v>5742</v>
      </c>
      <c r="O52" s="129"/>
      <c r="P52" s="93" t="s">
        <v>45</v>
      </c>
      <c r="Q52" s="94">
        <v>12</v>
      </c>
      <c r="R52" s="44">
        <v>478.5</v>
      </c>
      <c r="S52" s="259">
        <f t="shared" si="19"/>
        <v>5742</v>
      </c>
      <c r="T52" s="369"/>
      <c r="U52" s="369"/>
      <c r="V52" s="369"/>
      <c r="W52" s="369"/>
      <c r="X52" s="369"/>
      <c r="Y52" s="263"/>
      <c r="Z52" s="289" t="s">
        <v>45</v>
      </c>
      <c r="AA52" s="94">
        <v>18</v>
      </c>
      <c r="AB52" s="286">
        <v>450</v>
      </c>
      <c r="AC52" s="259">
        <f t="shared" si="20"/>
        <v>8100</v>
      </c>
    </row>
    <row r="53" spans="1:29" s="8" customFormat="1" ht="15" customHeight="1">
      <c r="A53" s="150"/>
      <c r="B53" s="419" t="s">
        <v>51</v>
      </c>
      <c r="C53" s="420"/>
      <c r="D53" s="421"/>
      <c r="E53" s="129"/>
      <c r="F53" s="93"/>
      <c r="G53" s="94"/>
      <c r="H53" s="123"/>
      <c r="I53" s="119">
        <f>SUM(I51:I52)</f>
        <v>37200</v>
      </c>
      <c r="J53" s="129"/>
      <c r="K53" s="93"/>
      <c r="L53" s="94"/>
      <c r="M53" s="123"/>
      <c r="N53" s="119">
        <f>SUM(N51:N52)</f>
        <v>64702</v>
      </c>
      <c r="O53" s="129"/>
      <c r="P53" s="93"/>
      <c r="Q53" s="94"/>
      <c r="R53" s="123"/>
      <c r="S53" s="260">
        <f>SUM(S51:S52)</f>
        <v>64702</v>
      </c>
      <c r="T53" s="369"/>
      <c r="U53" s="369"/>
      <c r="V53" s="369"/>
      <c r="W53" s="369"/>
      <c r="X53" s="369"/>
      <c r="Y53" s="263"/>
      <c r="Z53" s="289"/>
      <c r="AA53" s="94"/>
      <c r="AB53" s="306"/>
      <c r="AC53" s="260">
        <f>SUM(AC51:AC52)</f>
        <v>106100</v>
      </c>
    </row>
    <row r="54" spans="1:29" s="8" customFormat="1">
      <c r="A54" s="150"/>
      <c r="B54" s="201"/>
      <c r="C54" s="202"/>
      <c r="D54" s="203"/>
      <c r="E54" s="129"/>
      <c r="F54" s="93"/>
      <c r="G54" s="94"/>
      <c r="H54" s="123"/>
      <c r="I54" s="118"/>
      <c r="J54" s="129"/>
      <c r="K54" s="93"/>
      <c r="L54" s="94"/>
      <c r="M54" s="123"/>
      <c r="N54" s="118"/>
      <c r="O54" s="129"/>
      <c r="P54" s="93"/>
      <c r="Q54" s="94"/>
      <c r="R54" s="123"/>
      <c r="S54" s="259"/>
      <c r="T54" s="369"/>
      <c r="U54" s="369"/>
      <c r="V54" s="369"/>
      <c r="W54" s="369"/>
      <c r="X54" s="369"/>
      <c r="Y54" s="263"/>
      <c r="Z54" s="289"/>
      <c r="AA54" s="94"/>
      <c r="AB54" s="306"/>
      <c r="AC54" s="259"/>
    </row>
    <row r="55" spans="1:29" s="8" customFormat="1" ht="15" customHeight="1">
      <c r="A55" s="151" t="s">
        <v>80</v>
      </c>
      <c r="B55" s="402" t="s">
        <v>152</v>
      </c>
      <c r="C55" s="403"/>
      <c r="D55" s="404"/>
      <c r="E55" s="129"/>
      <c r="F55" s="93"/>
      <c r="G55" s="94"/>
      <c r="H55" s="123"/>
      <c r="I55" s="118"/>
      <c r="J55" s="129"/>
      <c r="K55" s="93"/>
      <c r="L55" s="94"/>
      <c r="M55" s="123"/>
      <c r="N55" s="118"/>
      <c r="O55" s="129"/>
      <c r="P55" s="93"/>
      <c r="Q55" s="94"/>
      <c r="R55" s="123"/>
      <c r="S55" s="259"/>
      <c r="T55" s="369"/>
      <c r="U55" s="369"/>
      <c r="V55" s="369"/>
      <c r="W55" s="369"/>
      <c r="X55" s="369"/>
      <c r="Y55" s="263"/>
      <c r="Z55" s="289"/>
      <c r="AA55" s="94"/>
      <c r="AB55" s="306"/>
      <c r="AC55" s="259"/>
    </row>
    <row r="56" spans="1:29" s="8" customFormat="1">
      <c r="A56" s="149">
        <v>1</v>
      </c>
      <c r="B56" s="399" t="s">
        <v>153</v>
      </c>
      <c r="C56" s="400"/>
      <c r="D56" s="401"/>
      <c r="E56" s="129"/>
      <c r="F56" s="93" t="s">
        <v>78</v>
      </c>
      <c r="G56" s="94">
        <v>2</v>
      </c>
      <c r="H56" s="44">
        <v>7200</v>
      </c>
      <c r="I56" s="118">
        <f t="shared" ref="I56:I59" si="21">H56*G56</f>
        <v>14400</v>
      </c>
      <c r="J56" s="129"/>
      <c r="K56" s="93" t="s">
        <v>78</v>
      </c>
      <c r="L56" s="94">
        <v>4</v>
      </c>
      <c r="M56" s="44">
        <v>1171.5</v>
      </c>
      <c r="N56" s="118">
        <f t="shared" ref="N56:N59" si="22">M56*L56</f>
        <v>4686</v>
      </c>
      <c r="O56" s="129"/>
      <c r="P56" s="93" t="s">
        <v>78</v>
      </c>
      <c r="Q56" s="94">
        <v>4</v>
      </c>
      <c r="R56" s="44">
        <v>1171.5</v>
      </c>
      <c r="S56" s="259">
        <f t="shared" ref="S56:S59" si="23">R56*Q56</f>
        <v>4686</v>
      </c>
      <c r="T56" s="369"/>
      <c r="U56" s="369"/>
      <c r="V56" s="369"/>
      <c r="W56" s="369"/>
      <c r="X56" s="369"/>
      <c r="Y56" s="263"/>
      <c r="Z56" s="289" t="s">
        <v>78</v>
      </c>
      <c r="AA56" s="94">
        <v>1</v>
      </c>
      <c r="AB56" s="286">
        <v>4600</v>
      </c>
      <c r="AC56" s="259">
        <f t="shared" ref="AC56:AC59" si="24">AB56*AA56</f>
        <v>4600</v>
      </c>
    </row>
    <row r="57" spans="1:29" s="8" customFormat="1">
      <c r="A57" s="149">
        <v>2</v>
      </c>
      <c r="B57" s="399" t="s">
        <v>154</v>
      </c>
      <c r="C57" s="400"/>
      <c r="D57" s="401"/>
      <c r="E57" s="129"/>
      <c r="F57" s="93" t="s">
        <v>45</v>
      </c>
      <c r="G57" s="94">
        <v>6</v>
      </c>
      <c r="H57" s="44">
        <v>600</v>
      </c>
      <c r="I57" s="118">
        <f t="shared" si="21"/>
        <v>3600</v>
      </c>
      <c r="J57" s="129"/>
      <c r="K57" s="93" t="s">
        <v>45</v>
      </c>
      <c r="L57" s="94">
        <v>6</v>
      </c>
      <c r="M57" s="44">
        <v>264</v>
      </c>
      <c r="N57" s="118">
        <f t="shared" si="22"/>
        <v>1584</v>
      </c>
      <c r="O57" s="129"/>
      <c r="P57" s="93" t="s">
        <v>45</v>
      </c>
      <c r="Q57" s="94">
        <v>6</v>
      </c>
      <c r="R57" s="44">
        <v>264</v>
      </c>
      <c r="S57" s="259">
        <f t="shared" si="23"/>
        <v>1584</v>
      </c>
      <c r="T57" s="369"/>
      <c r="U57" s="369"/>
      <c r="V57" s="369"/>
      <c r="W57" s="369"/>
      <c r="X57" s="369"/>
      <c r="Y57" s="263"/>
      <c r="Z57" s="289" t="s">
        <v>45</v>
      </c>
      <c r="AA57" s="94">
        <v>5</v>
      </c>
      <c r="AB57" s="286">
        <v>1200</v>
      </c>
      <c r="AC57" s="259">
        <f t="shared" si="24"/>
        <v>6000</v>
      </c>
    </row>
    <row r="58" spans="1:29" s="8" customFormat="1" ht="15" customHeight="1">
      <c r="A58" s="149">
        <v>3</v>
      </c>
      <c r="B58" s="399" t="s">
        <v>150</v>
      </c>
      <c r="C58" s="400"/>
      <c r="D58" s="401"/>
      <c r="E58" s="129"/>
      <c r="F58" s="93" t="s">
        <v>133</v>
      </c>
      <c r="G58" s="94">
        <v>1</v>
      </c>
      <c r="H58" s="44">
        <v>5310</v>
      </c>
      <c r="I58" s="118">
        <f t="shared" si="21"/>
        <v>5310</v>
      </c>
      <c r="J58" s="129"/>
      <c r="K58" s="93" t="s">
        <v>133</v>
      </c>
      <c r="L58" s="94">
        <v>1</v>
      </c>
      <c r="M58" s="44">
        <v>7216</v>
      </c>
      <c r="N58" s="118">
        <f t="shared" si="22"/>
        <v>7216</v>
      </c>
      <c r="O58" s="129"/>
      <c r="P58" s="93" t="s">
        <v>133</v>
      </c>
      <c r="Q58" s="94">
        <v>1</v>
      </c>
      <c r="R58" s="44">
        <v>7216</v>
      </c>
      <c r="S58" s="259">
        <f t="shared" si="23"/>
        <v>7216</v>
      </c>
      <c r="T58" s="369"/>
      <c r="U58" s="369"/>
      <c r="V58" s="369"/>
      <c r="W58" s="369"/>
      <c r="X58" s="369"/>
      <c r="Y58" s="263"/>
      <c r="Z58" s="289" t="s">
        <v>133</v>
      </c>
      <c r="AA58" s="94">
        <v>1</v>
      </c>
      <c r="AB58" s="286">
        <v>4900</v>
      </c>
      <c r="AC58" s="259">
        <f t="shared" si="24"/>
        <v>4900</v>
      </c>
    </row>
    <row r="59" spans="1:29" s="8" customFormat="1" ht="15" customHeight="1">
      <c r="A59" s="149">
        <v>4</v>
      </c>
      <c r="B59" s="399" t="s">
        <v>151</v>
      </c>
      <c r="C59" s="400"/>
      <c r="D59" s="401"/>
      <c r="E59" s="129"/>
      <c r="F59" s="93" t="s">
        <v>12</v>
      </c>
      <c r="G59" s="94">
        <v>1</v>
      </c>
      <c r="H59" s="44">
        <v>10000</v>
      </c>
      <c r="I59" s="118">
        <f t="shared" si="21"/>
        <v>10000</v>
      </c>
      <c r="J59" s="129"/>
      <c r="K59" s="93" t="s">
        <v>12</v>
      </c>
      <c r="L59" s="94">
        <v>1</v>
      </c>
      <c r="M59" s="44">
        <v>3371.5</v>
      </c>
      <c r="N59" s="118">
        <f t="shared" si="22"/>
        <v>3371.5</v>
      </c>
      <c r="O59" s="129"/>
      <c r="P59" s="93" t="s">
        <v>12</v>
      </c>
      <c r="Q59" s="94">
        <v>1</v>
      </c>
      <c r="R59" s="44">
        <v>3371.5</v>
      </c>
      <c r="S59" s="259">
        <f t="shared" si="23"/>
        <v>3371.5</v>
      </c>
      <c r="T59" s="369"/>
      <c r="U59" s="369"/>
      <c r="V59" s="369"/>
      <c r="W59" s="369"/>
      <c r="X59" s="369"/>
      <c r="Y59" s="263"/>
      <c r="Z59" s="289" t="s">
        <v>12</v>
      </c>
      <c r="AA59" s="94">
        <v>6</v>
      </c>
      <c r="AB59" s="286">
        <v>2500</v>
      </c>
      <c r="AC59" s="259">
        <f t="shared" si="24"/>
        <v>15000</v>
      </c>
    </row>
    <row r="60" spans="1:29" s="8" customFormat="1" ht="15" customHeight="1">
      <c r="A60" s="150"/>
      <c r="B60" s="419" t="s">
        <v>51</v>
      </c>
      <c r="C60" s="420"/>
      <c r="D60" s="421"/>
      <c r="E60" s="129"/>
      <c r="F60" s="93"/>
      <c r="G60" s="94"/>
      <c r="H60" s="123"/>
      <c r="I60" s="119">
        <f>SUM(I56:I59)</f>
        <v>33310</v>
      </c>
      <c r="J60" s="129"/>
      <c r="K60" s="93"/>
      <c r="L60" s="94"/>
      <c r="M60" s="123"/>
      <c r="N60" s="119">
        <f>SUM(N56:N59)</f>
        <v>16857.5</v>
      </c>
      <c r="O60" s="129"/>
      <c r="P60" s="93"/>
      <c r="Q60" s="94"/>
      <c r="R60" s="123"/>
      <c r="S60" s="260">
        <f>SUM(S56:S59)</f>
        <v>16857.5</v>
      </c>
      <c r="T60" s="369"/>
      <c r="U60" s="369"/>
      <c r="V60" s="369"/>
      <c r="W60" s="369"/>
      <c r="X60" s="369"/>
      <c r="Y60" s="263"/>
      <c r="Z60" s="289"/>
      <c r="AA60" s="94"/>
      <c r="AB60" s="306"/>
      <c r="AC60" s="260">
        <f>SUM(AC56:AC59)</f>
        <v>30500</v>
      </c>
    </row>
    <row r="61" spans="1:29" s="8" customFormat="1" ht="15" customHeight="1">
      <c r="A61" s="150"/>
      <c r="B61" s="224"/>
      <c r="C61" s="225"/>
      <c r="D61" s="226"/>
      <c r="E61" s="129"/>
      <c r="F61" s="93"/>
      <c r="G61" s="94"/>
      <c r="H61" s="123"/>
      <c r="I61" s="118"/>
      <c r="J61" s="129"/>
      <c r="K61" s="93"/>
      <c r="L61" s="94"/>
      <c r="M61" s="123"/>
      <c r="N61" s="118"/>
      <c r="O61" s="129"/>
      <c r="P61" s="93"/>
      <c r="Q61" s="94"/>
      <c r="R61" s="123"/>
      <c r="S61" s="259"/>
      <c r="T61" s="369"/>
      <c r="U61" s="369"/>
      <c r="V61" s="369"/>
      <c r="W61" s="369"/>
      <c r="X61" s="369"/>
      <c r="Y61" s="263"/>
      <c r="Z61" s="289"/>
      <c r="AA61" s="94"/>
      <c r="AB61" s="306"/>
      <c r="AC61" s="259"/>
    </row>
    <row r="62" spans="1:29" s="8" customFormat="1" ht="15" customHeight="1">
      <c r="A62" s="152"/>
      <c r="B62" s="374" t="s">
        <v>167</v>
      </c>
      <c r="C62" s="375"/>
      <c r="D62" s="376"/>
      <c r="E62" s="130"/>
      <c r="F62" s="95"/>
      <c r="G62" s="96"/>
      <c r="H62" s="112"/>
      <c r="I62" s="109"/>
      <c r="J62" s="130"/>
      <c r="K62" s="95"/>
      <c r="L62" s="96"/>
      <c r="M62" s="112"/>
      <c r="N62" s="109"/>
      <c r="O62" s="130"/>
      <c r="P62" s="95"/>
      <c r="Q62" s="96"/>
      <c r="R62" s="112"/>
      <c r="S62" s="264"/>
      <c r="T62" s="369"/>
      <c r="U62" s="369"/>
      <c r="V62" s="369"/>
      <c r="W62" s="369"/>
      <c r="X62" s="369"/>
      <c r="Y62" s="263"/>
      <c r="Z62" s="290"/>
      <c r="AA62" s="96"/>
      <c r="AB62" s="301"/>
      <c r="AC62" s="264"/>
    </row>
    <row r="63" spans="1:29" s="8" customFormat="1" ht="15" customHeight="1">
      <c r="A63" s="149">
        <v>1</v>
      </c>
      <c r="B63" s="377" t="s">
        <v>168</v>
      </c>
      <c r="C63" s="375"/>
      <c r="D63" s="376"/>
      <c r="E63" s="131"/>
      <c r="F63" s="97" t="s">
        <v>45</v>
      </c>
      <c r="G63" s="98">
        <v>20</v>
      </c>
      <c r="H63" s="113">
        <v>195</v>
      </c>
      <c r="I63" s="109">
        <f t="shared" ref="I63:I72" si="25">G63*H63</f>
        <v>3900</v>
      </c>
      <c r="J63" s="131"/>
      <c r="K63" s="253" t="s">
        <v>78</v>
      </c>
      <c r="L63" s="252">
        <v>5</v>
      </c>
      <c r="M63" s="254">
        <v>7232.5000000000009</v>
      </c>
      <c r="N63" s="109">
        <f t="shared" ref="N63:N72" si="26">L63*M63</f>
        <v>36162.500000000007</v>
      </c>
      <c r="O63" s="131"/>
      <c r="P63" s="253" t="s">
        <v>78</v>
      </c>
      <c r="Q63" s="252">
        <v>0</v>
      </c>
      <c r="R63" s="254"/>
      <c r="S63" s="264">
        <f t="shared" ref="S63:S72" si="27">Q63*R63</f>
        <v>0</v>
      </c>
      <c r="T63" s="369"/>
      <c r="U63" s="369"/>
      <c r="V63" s="369"/>
      <c r="W63" s="369"/>
      <c r="X63" s="369"/>
      <c r="Y63" s="263"/>
      <c r="Z63" s="253" t="s">
        <v>78</v>
      </c>
      <c r="AA63" s="252">
        <v>0</v>
      </c>
      <c r="AB63" s="254"/>
      <c r="AC63" s="264">
        <f t="shared" ref="AC63:AC72" si="28">AA63*AB63</f>
        <v>0</v>
      </c>
    </row>
    <row r="64" spans="1:29" s="8" customFormat="1" ht="15" customHeight="1">
      <c r="A64" s="149">
        <v>2</v>
      </c>
      <c r="B64" s="377" t="s">
        <v>169</v>
      </c>
      <c r="C64" s="375"/>
      <c r="D64" s="376"/>
      <c r="E64" s="131"/>
      <c r="F64" s="97" t="s">
        <v>45</v>
      </c>
      <c r="G64" s="98">
        <v>100</v>
      </c>
      <c r="H64" s="113">
        <v>115</v>
      </c>
      <c r="I64" s="109">
        <f t="shared" si="25"/>
        <v>11500</v>
      </c>
      <c r="J64" s="131"/>
      <c r="K64" s="253" t="s">
        <v>45</v>
      </c>
      <c r="L64" s="252">
        <v>22</v>
      </c>
      <c r="M64" s="254">
        <v>176</v>
      </c>
      <c r="N64" s="109">
        <f t="shared" si="26"/>
        <v>3872</v>
      </c>
      <c r="O64" s="131"/>
      <c r="P64" s="253" t="s">
        <v>45</v>
      </c>
      <c r="Q64" s="252">
        <v>0</v>
      </c>
      <c r="R64" s="254"/>
      <c r="S64" s="264">
        <f t="shared" si="27"/>
        <v>0</v>
      </c>
      <c r="T64" s="369"/>
      <c r="U64" s="369"/>
      <c r="V64" s="369"/>
      <c r="W64" s="369"/>
      <c r="X64" s="369"/>
      <c r="Y64" s="263"/>
      <c r="Z64" s="253" t="s">
        <v>45</v>
      </c>
      <c r="AA64" s="252">
        <v>0</v>
      </c>
      <c r="AB64" s="254"/>
      <c r="AC64" s="264">
        <f t="shared" si="28"/>
        <v>0</v>
      </c>
    </row>
    <row r="65" spans="1:29" s="8" customFormat="1" ht="15" customHeight="1">
      <c r="A65" s="149">
        <v>3</v>
      </c>
      <c r="B65" s="377" t="s">
        <v>170</v>
      </c>
      <c r="C65" s="375"/>
      <c r="D65" s="376"/>
      <c r="E65" s="131"/>
      <c r="F65" s="97" t="s">
        <v>45</v>
      </c>
      <c r="G65" s="98">
        <v>15</v>
      </c>
      <c r="H65" s="113">
        <v>115</v>
      </c>
      <c r="I65" s="109">
        <f t="shared" si="25"/>
        <v>1725</v>
      </c>
      <c r="J65" s="131"/>
      <c r="K65" s="253" t="s">
        <v>78</v>
      </c>
      <c r="L65" s="252">
        <v>2</v>
      </c>
      <c r="M65" s="254">
        <v>7419.5000000000009</v>
      </c>
      <c r="N65" s="109">
        <f t="shared" si="26"/>
        <v>14839.000000000002</v>
      </c>
      <c r="O65" s="131"/>
      <c r="P65" s="253" t="s">
        <v>78</v>
      </c>
      <c r="Q65" s="252">
        <v>0</v>
      </c>
      <c r="R65" s="254"/>
      <c r="S65" s="264">
        <f t="shared" si="27"/>
        <v>0</v>
      </c>
      <c r="T65" s="369"/>
      <c r="U65" s="369"/>
      <c r="V65" s="369"/>
      <c r="W65" s="369"/>
      <c r="X65" s="369"/>
      <c r="Y65" s="263"/>
      <c r="Z65" s="253" t="s">
        <v>78</v>
      </c>
      <c r="AA65" s="252">
        <v>0</v>
      </c>
      <c r="AB65" s="254"/>
      <c r="AC65" s="264">
        <f t="shared" si="28"/>
        <v>0</v>
      </c>
    </row>
    <row r="66" spans="1:29" s="8" customFormat="1" ht="15" customHeight="1">
      <c r="A66" s="149">
        <v>4</v>
      </c>
      <c r="B66" s="377" t="s">
        <v>171</v>
      </c>
      <c r="C66" s="375"/>
      <c r="D66" s="376"/>
      <c r="E66" s="131"/>
      <c r="F66" s="97" t="s">
        <v>45</v>
      </c>
      <c r="G66" s="98">
        <v>25</v>
      </c>
      <c r="H66" s="113">
        <v>180</v>
      </c>
      <c r="I66" s="109">
        <f t="shared" si="25"/>
        <v>4500</v>
      </c>
      <c r="J66" s="131"/>
      <c r="K66" s="253" t="s">
        <v>78</v>
      </c>
      <c r="L66" s="252">
        <v>3</v>
      </c>
      <c r="M66" s="254">
        <v>1424.5000000000002</v>
      </c>
      <c r="N66" s="109">
        <f t="shared" si="26"/>
        <v>4273.5000000000009</v>
      </c>
      <c r="O66" s="131"/>
      <c r="P66" s="253" t="s">
        <v>78</v>
      </c>
      <c r="Q66" s="252">
        <v>0</v>
      </c>
      <c r="R66" s="254"/>
      <c r="S66" s="264">
        <f t="shared" si="27"/>
        <v>0</v>
      </c>
      <c r="T66" s="369"/>
      <c r="U66" s="369"/>
      <c r="V66" s="369"/>
      <c r="W66" s="369"/>
      <c r="X66" s="369"/>
      <c r="Y66" s="263"/>
      <c r="Z66" s="253" t="s">
        <v>78</v>
      </c>
      <c r="AA66" s="252">
        <v>0</v>
      </c>
      <c r="AB66" s="254"/>
      <c r="AC66" s="264">
        <f t="shared" si="28"/>
        <v>0</v>
      </c>
    </row>
    <row r="67" spans="1:29" s="8" customFormat="1" ht="15" customHeight="1">
      <c r="A67" s="149">
        <v>5</v>
      </c>
      <c r="B67" s="377" t="s">
        <v>172</v>
      </c>
      <c r="C67" s="375"/>
      <c r="D67" s="376"/>
      <c r="E67" s="131"/>
      <c r="F67" s="99" t="s">
        <v>44</v>
      </c>
      <c r="G67" s="100">
        <v>20</v>
      </c>
      <c r="H67" s="108">
        <v>690</v>
      </c>
      <c r="I67" s="109">
        <f t="shared" si="25"/>
        <v>13800</v>
      </c>
      <c r="J67" s="131"/>
      <c r="K67" s="253" t="s">
        <v>78</v>
      </c>
      <c r="L67" s="252">
        <v>4</v>
      </c>
      <c r="M67" s="254">
        <v>1782.0000000000002</v>
      </c>
      <c r="N67" s="109">
        <f t="shared" si="26"/>
        <v>7128.0000000000009</v>
      </c>
      <c r="O67" s="131"/>
      <c r="P67" s="253" t="s">
        <v>78</v>
      </c>
      <c r="Q67" s="252">
        <v>0</v>
      </c>
      <c r="R67" s="254"/>
      <c r="S67" s="264">
        <f t="shared" si="27"/>
        <v>0</v>
      </c>
      <c r="T67" s="369"/>
      <c r="U67" s="369"/>
      <c r="V67" s="369"/>
      <c r="W67" s="369"/>
      <c r="X67" s="369"/>
      <c r="Y67" s="263"/>
      <c r="Z67" s="253" t="s">
        <v>78</v>
      </c>
      <c r="AA67" s="252">
        <v>0</v>
      </c>
      <c r="AB67" s="254"/>
      <c r="AC67" s="264">
        <f t="shared" si="28"/>
        <v>0</v>
      </c>
    </row>
    <row r="68" spans="1:29" s="8" customFormat="1" ht="15" customHeight="1">
      <c r="A68" s="149">
        <v>6</v>
      </c>
      <c r="B68" s="377" t="s">
        <v>173</v>
      </c>
      <c r="C68" s="375"/>
      <c r="D68" s="376"/>
      <c r="E68" s="131"/>
      <c r="F68" s="97" t="s">
        <v>95</v>
      </c>
      <c r="G68" s="98">
        <v>1</v>
      </c>
      <c r="H68" s="113">
        <v>720</v>
      </c>
      <c r="I68" s="109">
        <f t="shared" si="25"/>
        <v>720</v>
      </c>
      <c r="J68" s="131"/>
      <c r="K68" s="253" t="s">
        <v>45</v>
      </c>
      <c r="L68" s="252">
        <v>17</v>
      </c>
      <c r="M68" s="254">
        <v>40.700000000000003</v>
      </c>
      <c r="N68" s="109">
        <f t="shared" si="26"/>
        <v>691.90000000000009</v>
      </c>
      <c r="O68" s="131"/>
      <c r="P68" s="253" t="s">
        <v>45</v>
      </c>
      <c r="Q68" s="252">
        <v>0</v>
      </c>
      <c r="R68" s="254"/>
      <c r="S68" s="264">
        <f t="shared" si="27"/>
        <v>0</v>
      </c>
      <c r="T68" s="369"/>
      <c r="U68" s="369"/>
      <c r="V68" s="369"/>
      <c r="W68" s="369"/>
      <c r="X68" s="369"/>
      <c r="Y68" s="263"/>
      <c r="Z68" s="253" t="s">
        <v>45</v>
      </c>
      <c r="AA68" s="252">
        <v>0</v>
      </c>
      <c r="AB68" s="254"/>
      <c r="AC68" s="264">
        <f t="shared" si="28"/>
        <v>0</v>
      </c>
    </row>
    <row r="69" spans="1:29" s="8" customFormat="1" ht="15" customHeight="1">
      <c r="A69" s="149">
        <v>7</v>
      </c>
      <c r="B69" s="377" t="s">
        <v>174</v>
      </c>
      <c r="C69" s="378"/>
      <c r="D69" s="379"/>
      <c r="E69" s="131"/>
      <c r="F69" s="97" t="s">
        <v>55</v>
      </c>
      <c r="G69" s="101">
        <v>5</v>
      </c>
      <c r="H69" s="113">
        <v>3900</v>
      </c>
      <c r="I69" s="109">
        <f t="shared" si="25"/>
        <v>19500</v>
      </c>
      <c r="J69" s="131"/>
      <c r="K69" s="253" t="s">
        <v>45</v>
      </c>
      <c r="L69" s="252">
        <v>17</v>
      </c>
      <c r="M69" s="254">
        <v>40.700000000000003</v>
      </c>
      <c r="N69" s="109">
        <f t="shared" si="26"/>
        <v>691.90000000000009</v>
      </c>
      <c r="O69" s="131"/>
      <c r="P69" s="253" t="s">
        <v>45</v>
      </c>
      <c r="Q69" s="252">
        <v>0</v>
      </c>
      <c r="R69" s="254"/>
      <c r="S69" s="264">
        <f t="shared" si="27"/>
        <v>0</v>
      </c>
      <c r="T69" s="369"/>
      <c r="U69" s="369"/>
      <c r="V69" s="369"/>
      <c r="W69" s="369"/>
      <c r="X69" s="369"/>
      <c r="Y69" s="263"/>
      <c r="Z69" s="253" t="s">
        <v>45</v>
      </c>
      <c r="AA69" s="252">
        <v>0</v>
      </c>
      <c r="AB69" s="254"/>
      <c r="AC69" s="264">
        <f t="shared" si="28"/>
        <v>0</v>
      </c>
    </row>
    <row r="70" spans="1:29" s="8" customFormat="1" ht="15" customHeight="1">
      <c r="A70" s="149">
        <v>8</v>
      </c>
      <c r="B70" s="377" t="s">
        <v>175</v>
      </c>
      <c r="C70" s="378"/>
      <c r="D70" s="378"/>
      <c r="E70" s="131"/>
      <c r="F70" s="97" t="s">
        <v>45</v>
      </c>
      <c r="G70" s="101">
        <v>100</v>
      </c>
      <c r="H70" s="113">
        <v>45</v>
      </c>
      <c r="I70" s="109">
        <f t="shared" si="25"/>
        <v>4500</v>
      </c>
      <c r="J70" s="131"/>
      <c r="K70" s="253" t="s">
        <v>45</v>
      </c>
      <c r="L70" s="252">
        <v>22</v>
      </c>
      <c r="M70" s="254">
        <v>40.700000000000003</v>
      </c>
      <c r="N70" s="109">
        <f t="shared" si="26"/>
        <v>895.40000000000009</v>
      </c>
      <c r="O70" s="131"/>
      <c r="P70" s="253" t="s">
        <v>45</v>
      </c>
      <c r="Q70" s="252">
        <v>0</v>
      </c>
      <c r="R70" s="254"/>
      <c r="S70" s="264">
        <f t="shared" si="27"/>
        <v>0</v>
      </c>
      <c r="T70" s="369"/>
      <c r="U70" s="369"/>
      <c r="V70" s="369"/>
      <c r="W70" s="369"/>
      <c r="X70" s="369"/>
      <c r="Y70" s="263"/>
      <c r="Z70" s="253" t="s">
        <v>45</v>
      </c>
      <c r="AA70" s="252">
        <v>0</v>
      </c>
      <c r="AB70" s="254"/>
      <c r="AC70" s="264">
        <f t="shared" si="28"/>
        <v>0</v>
      </c>
    </row>
    <row r="71" spans="1:29" s="8" customFormat="1" ht="15" customHeight="1">
      <c r="A71" s="149">
        <v>9</v>
      </c>
      <c r="B71" s="377" t="s">
        <v>176</v>
      </c>
      <c r="C71" s="378"/>
      <c r="D71" s="378"/>
      <c r="E71" s="131"/>
      <c r="F71" s="97" t="s">
        <v>45</v>
      </c>
      <c r="G71" s="101">
        <v>100</v>
      </c>
      <c r="H71" s="113">
        <v>45</v>
      </c>
      <c r="I71" s="109">
        <f t="shared" si="25"/>
        <v>4500</v>
      </c>
      <c r="J71" s="131"/>
      <c r="K71" s="253" t="s">
        <v>78</v>
      </c>
      <c r="L71" s="252">
        <v>4</v>
      </c>
      <c r="M71" s="254">
        <v>4873</v>
      </c>
      <c r="N71" s="109">
        <f t="shared" si="26"/>
        <v>19492</v>
      </c>
      <c r="O71" s="131"/>
      <c r="P71" s="253" t="s">
        <v>78</v>
      </c>
      <c r="Q71" s="252">
        <v>0</v>
      </c>
      <c r="R71" s="254"/>
      <c r="S71" s="264">
        <f t="shared" si="27"/>
        <v>0</v>
      </c>
      <c r="T71" s="369"/>
      <c r="U71" s="369"/>
      <c r="V71" s="369"/>
      <c r="W71" s="369"/>
      <c r="X71" s="369"/>
      <c r="Y71" s="263"/>
      <c r="Z71" s="253" t="s">
        <v>78</v>
      </c>
      <c r="AA71" s="252">
        <v>0</v>
      </c>
      <c r="AB71" s="254"/>
      <c r="AC71" s="264">
        <f t="shared" si="28"/>
        <v>0</v>
      </c>
    </row>
    <row r="72" spans="1:29" s="8" customFormat="1" ht="15" customHeight="1">
      <c r="A72" s="149">
        <v>10</v>
      </c>
      <c r="B72" s="377" t="s">
        <v>177</v>
      </c>
      <c r="C72" s="378"/>
      <c r="D72" s="378"/>
      <c r="E72" s="131"/>
      <c r="F72" s="97" t="s">
        <v>45</v>
      </c>
      <c r="G72" s="101">
        <v>10</v>
      </c>
      <c r="H72" s="113">
        <v>450</v>
      </c>
      <c r="I72" s="109">
        <f t="shared" si="25"/>
        <v>4500</v>
      </c>
      <c r="J72" s="131"/>
      <c r="K72" s="253" t="s">
        <v>78</v>
      </c>
      <c r="L72" s="252">
        <v>4</v>
      </c>
      <c r="M72" s="254">
        <v>7216.0000000000009</v>
      </c>
      <c r="N72" s="109">
        <f t="shared" si="26"/>
        <v>28864.000000000004</v>
      </c>
      <c r="O72" s="131"/>
      <c r="P72" s="253" t="s">
        <v>78</v>
      </c>
      <c r="Q72" s="252">
        <v>0</v>
      </c>
      <c r="R72" s="254"/>
      <c r="S72" s="264">
        <f t="shared" si="27"/>
        <v>0</v>
      </c>
      <c r="T72" s="369"/>
      <c r="U72" s="369"/>
      <c r="V72" s="369"/>
      <c r="W72" s="369"/>
      <c r="X72" s="369"/>
      <c r="Y72" s="263"/>
      <c r="Z72" s="253" t="s">
        <v>78</v>
      </c>
      <c r="AA72" s="252">
        <v>0</v>
      </c>
      <c r="AB72" s="254"/>
      <c r="AC72" s="264">
        <f t="shared" si="28"/>
        <v>0</v>
      </c>
    </row>
    <row r="73" spans="1:29" s="8" customFormat="1" ht="15" customHeight="1">
      <c r="A73" s="153"/>
      <c r="B73" s="380" t="s">
        <v>51</v>
      </c>
      <c r="C73" s="381"/>
      <c r="D73" s="382"/>
      <c r="E73" s="128"/>
      <c r="F73" s="91"/>
      <c r="G73" s="92"/>
      <c r="H73" s="110"/>
      <c r="I73" s="114">
        <f>SUM(I63:I72)</f>
        <v>69145</v>
      </c>
      <c r="J73" s="128"/>
      <c r="K73" s="91"/>
      <c r="L73" s="92"/>
      <c r="M73" s="110"/>
      <c r="N73" s="114">
        <f>SUM(N63:N72)</f>
        <v>116910.2</v>
      </c>
      <c r="O73" s="128"/>
      <c r="P73" s="91"/>
      <c r="Q73" s="92"/>
      <c r="R73" s="110"/>
      <c r="S73" s="261">
        <f>SUM(S63:S72)</f>
        <v>0</v>
      </c>
      <c r="T73" s="369"/>
      <c r="U73" s="369"/>
      <c r="V73" s="369"/>
      <c r="W73" s="369"/>
      <c r="X73" s="369"/>
      <c r="Y73" s="265"/>
      <c r="Z73" s="288"/>
      <c r="AA73" s="92"/>
      <c r="AB73" s="300"/>
      <c r="AC73" s="261">
        <f>SUM(AC63:AC72)</f>
        <v>0</v>
      </c>
    </row>
    <row r="74" spans="1:29" s="8" customFormat="1" ht="15" customHeight="1">
      <c r="A74" s="153"/>
      <c r="B74" s="380"/>
      <c r="C74" s="383"/>
      <c r="D74" s="384"/>
      <c r="E74" s="128"/>
      <c r="F74" s="95"/>
      <c r="G74" s="96"/>
      <c r="H74" s="112"/>
      <c r="I74" s="115"/>
      <c r="J74" s="128"/>
      <c r="K74" s="95"/>
      <c r="L74" s="96"/>
      <c r="M74" s="112"/>
      <c r="N74" s="115"/>
      <c r="O74" s="128"/>
      <c r="P74" s="95"/>
      <c r="Q74" s="96"/>
      <c r="R74" s="112"/>
      <c r="S74" s="266"/>
      <c r="T74" s="369"/>
      <c r="U74" s="369"/>
      <c r="V74" s="369"/>
      <c r="W74" s="369"/>
      <c r="X74" s="369"/>
      <c r="Y74" s="263"/>
      <c r="Z74" s="290"/>
      <c r="AA74" s="96"/>
      <c r="AB74" s="301"/>
      <c r="AC74" s="266"/>
    </row>
    <row r="75" spans="1:29" s="8" customFormat="1" ht="15" customHeight="1">
      <c r="A75" s="152" t="s">
        <v>70</v>
      </c>
      <c r="B75" s="374" t="s">
        <v>128</v>
      </c>
      <c r="C75" s="375"/>
      <c r="D75" s="376"/>
      <c r="E75" s="130"/>
      <c r="F75" s="95"/>
      <c r="G75" s="96"/>
      <c r="H75" s="112"/>
      <c r="I75" s="109"/>
      <c r="J75" s="130"/>
      <c r="K75" s="95"/>
      <c r="L75" s="96"/>
      <c r="M75" s="112"/>
      <c r="N75" s="109"/>
      <c r="O75" s="130"/>
      <c r="P75" s="95"/>
      <c r="Q75" s="96"/>
      <c r="R75" s="112"/>
      <c r="S75" s="264"/>
      <c r="T75" s="369"/>
      <c r="U75" s="369"/>
      <c r="V75" s="369"/>
      <c r="W75" s="369"/>
      <c r="X75" s="369"/>
      <c r="Y75" s="263"/>
      <c r="Z75" s="290"/>
      <c r="AA75" s="96"/>
      <c r="AB75" s="301"/>
      <c r="AC75" s="264"/>
    </row>
    <row r="76" spans="1:29" s="8" customFormat="1" ht="15" customHeight="1">
      <c r="A76" s="149">
        <v>1</v>
      </c>
      <c r="B76" s="377" t="s">
        <v>52</v>
      </c>
      <c r="C76" s="375"/>
      <c r="D76" s="376"/>
      <c r="E76" s="131"/>
      <c r="F76" s="97" t="s">
        <v>45</v>
      </c>
      <c r="G76" s="98">
        <v>20</v>
      </c>
      <c r="H76" s="113">
        <v>195</v>
      </c>
      <c r="I76" s="109">
        <f t="shared" ref="I76:I81" si="29">G76*H76</f>
        <v>3900</v>
      </c>
      <c r="J76" s="131"/>
      <c r="K76" s="97" t="s">
        <v>45</v>
      </c>
      <c r="L76" s="98">
        <v>150</v>
      </c>
      <c r="M76" s="113">
        <v>187</v>
      </c>
      <c r="N76" s="109">
        <f t="shared" ref="N76:N87" si="30">L76*M76</f>
        <v>28050</v>
      </c>
      <c r="O76" s="131"/>
      <c r="P76" s="97" t="s">
        <v>45</v>
      </c>
      <c r="Q76" s="318">
        <v>10</v>
      </c>
      <c r="R76" s="302">
        <v>280</v>
      </c>
      <c r="S76" s="264">
        <f t="shared" ref="S76:S87" si="31">Q76*R76</f>
        <v>2800</v>
      </c>
      <c r="T76" s="369"/>
      <c r="U76" s="369"/>
      <c r="V76" s="369"/>
      <c r="W76" s="369"/>
      <c r="X76" s="369"/>
      <c r="Y76" s="263"/>
      <c r="Z76" s="291" t="s">
        <v>45</v>
      </c>
      <c r="AA76" s="318">
        <v>30</v>
      </c>
      <c r="AB76" s="302">
        <v>165</v>
      </c>
      <c r="AC76" s="264">
        <f t="shared" ref="AC76:AC87" si="32">AA76*AB76</f>
        <v>4950</v>
      </c>
    </row>
    <row r="77" spans="1:29" s="8" customFormat="1" ht="15" customHeight="1">
      <c r="A77" s="149">
        <v>2</v>
      </c>
      <c r="B77" s="377" t="s">
        <v>53</v>
      </c>
      <c r="C77" s="375"/>
      <c r="D77" s="376"/>
      <c r="E77" s="131"/>
      <c r="F77" s="97" t="s">
        <v>45</v>
      </c>
      <c r="G77" s="98">
        <v>100</v>
      </c>
      <c r="H77" s="113">
        <v>115</v>
      </c>
      <c r="I77" s="109">
        <f t="shared" si="29"/>
        <v>11500</v>
      </c>
      <c r="J77" s="131"/>
      <c r="K77" s="97" t="s">
        <v>45</v>
      </c>
      <c r="L77" s="98">
        <v>200</v>
      </c>
      <c r="M77" s="113">
        <v>107.8</v>
      </c>
      <c r="N77" s="109">
        <f t="shared" si="30"/>
        <v>21560</v>
      </c>
      <c r="O77" s="131"/>
      <c r="P77" s="97" t="s">
        <v>45</v>
      </c>
      <c r="Q77" s="318">
        <v>50</v>
      </c>
      <c r="R77" s="302">
        <v>150</v>
      </c>
      <c r="S77" s="264">
        <f t="shared" si="31"/>
        <v>7500</v>
      </c>
      <c r="T77" s="369"/>
      <c r="U77" s="369"/>
      <c r="V77" s="369"/>
      <c r="W77" s="369"/>
      <c r="X77" s="369"/>
      <c r="Y77" s="263"/>
      <c r="Z77" s="291" t="s">
        <v>45</v>
      </c>
      <c r="AA77" s="318">
        <v>80</v>
      </c>
      <c r="AB77" s="302">
        <v>115</v>
      </c>
      <c r="AC77" s="264">
        <f t="shared" si="32"/>
        <v>9200</v>
      </c>
    </row>
    <row r="78" spans="1:29" s="8" customFormat="1" ht="15" customHeight="1">
      <c r="A78" s="149">
        <v>3</v>
      </c>
      <c r="B78" s="377" t="s">
        <v>54</v>
      </c>
      <c r="C78" s="375"/>
      <c r="D78" s="376"/>
      <c r="E78" s="131"/>
      <c r="F78" s="97" t="s">
        <v>45</v>
      </c>
      <c r="G78" s="98">
        <v>15</v>
      </c>
      <c r="H78" s="113">
        <v>115</v>
      </c>
      <c r="I78" s="109">
        <f t="shared" si="29"/>
        <v>1725</v>
      </c>
      <c r="J78" s="131"/>
      <c r="K78" s="97" t="s">
        <v>45</v>
      </c>
      <c r="L78" s="98">
        <v>50</v>
      </c>
      <c r="M78" s="113">
        <v>148.5</v>
      </c>
      <c r="N78" s="109">
        <f t="shared" si="30"/>
        <v>7425</v>
      </c>
      <c r="O78" s="131"/>
      <c r="P78" s="97" t="s">
        <v>45</v>
      </c>
      <c r="Q78" s="318">
        <v>15</v>
      </c>
      <c r="R78" s="302">
        <v>150</v>
      </c>
      <c r="S78" s="264">
        <f t="shared" si="31"/>
        <v>2250</v>
      </c>
      <c r="T78" s="369"/>
      <c r="U78" s="369"/>
      <c r="V78" s="369"/>
      <c r="W78" s="369"/>
      <c r="X78" s="369"/>
      <c r="Y78" s="263"/>
      <c r="Z78" s="291" t="s">
        <v>45</v>
      </c>
      <c r="AA78" s="318">
        <v>40</v>
      </c>
      <c r="AB78" s="302">
        <v>115</v>
      </c>
      <c r="AC78" s="264">
        <f t="shared" si="32"/>
        <v>4600</v>
      </c>
    </row>
    <row r="79" spans="1:29" s="8" customFormat="1" ht="15" customHeight="1">
      <c r="A79" s="149">
        <v>4</v>
      </c>
      <c r="B79" s="377" t="s">
        <v>81</v>
      </c>
      <c r="C79" s="375"/>
      <c r="D79" s="376"/>
      <c r="E79" s="131"/>
      <c r="F79" s="97" t="s">
        <v>45</v>
      </c>
      <c r="G79" s="98">
        <v>25</v>
      </c>
      <c r="H79" s="113">
        <v>180</v>
      </c>
      <c r="I79" s="109">
        <f t="shared" si="29"/>
        <v>4500</v>
      </c>
      <c r="J79" s="131"/>
      <c r="K79" s="97" t="s">
        <v>45</v>
      </c>
      <c r="L79" s="98">
        <v>10</v>
      </c>
      <c r="M79" s="113">
        <v>165</v>
      </c>
      <c r="N79" s="109">
        <f t="shared" si="30"/>
        <v>1650</v>
      </c>
      <c r="O79" s="131"/>
      <c r="P79" s="97" t="s">
        <v>45</v>
      </c>
      <c r="Q79" s="318">
        <v>5</v>
      </c>
      <c r="R79" s="302">
        <v>180</v>
      </c>
      <c r="S79" s="264">
        <f t="shared" si="31"/>
        <v>900</v>
      </c>
      <c r="T79" s="369"/>
      <c r="U79" s="369"/>
      <c r="V79" s="369"/>
      <c r="W79" s="369"/>
      <c r="X79" s="369"/>
      <c r="Y79" s="263"/>
      <c r="Z79" s="291" t="s">
        <v>45</v>
      </c>
      <c r="AA79" s="318">
        <v>20</v>
      </c>
      <c r="AB79" s="302">
        <v>150</v>
      </c>
      <c r="AC79" s="264">
        <f t="shared" si="32"/>
        <v>3000</v>
      </c>
    </row>
    <row r="80" spans="1:29" s="8" customFormat="1" ht="15" customHeight="1">
      <c r="A80" s="149">
        <v>5</v>
      </c>
      <c r="B80" s="377" t="s">
        <v>93</v>
      </c>
      <c r="C80" s="375"/>
      <c r="D80" s="376"/>
      <c r="E80" s="131"/>
      <c r="F80" s="99" t="s">
        <v>44</v>
      </c>
      <c r="G80" s="100">
        <v>20</v>
      </c>
      <c r="H80" s="108">
        <v>690</v>
      </c>
      <c r="I80" s="109">
        <f t="shared" si="29"/>
        <v>13800</v>
      </c>
      <c r="J80" s="131"/>
      <c r="K80" s="99" t="s">
        <v>44</v>
      </c>
      <c r="L80" s="100">
        <v>10</v>
      </c>
      <c r="M80" s="108">
        <v>715</v>
      </c>
      <c r="N80" s="109">
        <f t="shared" si="30"/>
        <v>7150</v>
      </c>
      <c r="O80" s="131"/>
      <c r="P80" s="99" t="s">
        <v>44</v>
      </c>
      <c r="Q80" s="287">
        <v>35</v>
      </c>
      <c r="R80" s="298">
        <v>1000</v>
      </c>
      <c r="S80" s="264">
        <f t="shared" si="31"/>
        <v>35000</v>
      </c>
      <c r="T80" s="369"/>
      <c r="U80" s="369"/>
      <c r="V80" s="369"/>
      <c r="W80" s="369"/>
      <c r="X80" s="369"/>
      <c r="Y80" s="265"/>
      <c r="Z80" s="292" t="s">
        <v>44</v>
      </c>
      <c r="AA80" s="287">
        <v>20</v>
      </c>
      <c r="AB80" s="298">
        <v>680</v>
      </c>
      <c r="AC80" s="264">
        <f t="shared" si="32"/>
        <v>13600</v>
      </c>
    </row>
    <row r="81" spans="1:29" s="8" customFormat="1" ht="15" customHeight="1">
      <c r="A81" s="149">
        <v>6</v>
      </c>
      <c r="B81" s="377" t="s">
        <v>94</v>
      </c>
      <c r="C81" s="375"/>
      <c r="D81" s="376"/>
      <c r="E81" s="131"/>
      <c r="F81" s="97" t="s">
        <v>95</v>
      </c>
      <c r="G81" s="98">
        <v>1</v>
      </c>
      <c r="H81" s="113">
        <v>720</v>
      </c>
      <c r="I81" s="109">
        <f t="shared" si="29"/>
        <v>720</v>
      </c>
      <c r="J81" s="131"/>
      <c r="K81" s="97" t="s">
        <v>95</v>
      </c>
      <c r="L81" s="98">
        <v>1</v>
      </c>
      <c r="M81" s="113">
        <v>2585</v>
      </c>
      <c r="N81" s="109">
        <f t="shared" si="30"/>
        <v>2585</v>
      </c>
      <c r="O81" s="131"/>
      <c r="P81" s="97" t="s">
        <v>95</v>
      </c>
      <c r="Q81" s="318">
        <v>2</v>
      </c>
      <c r="R81" s="302">
        <v>3900</v>
      </c>
      <c r="S81" s="264">
        <f t="shared" si="31"/>
        <v>7800</v>
      </c>
      <c r="T81" s="369"/>
      <c r="U81" s="369"/>
      <c r="V81" s="369"/>
      <c r="W81" s="369"/>
      <c r="X81" s="369"/>
      <c r="Y81" s="263"/>
      <c r="Z81" s="291" t="s">
        <v>95</v>
      </c>
      <c r="AA81" s="318">
        <v>2</v>
      </c>
      <c r="AB81" s="302">
        <v>1200</v>
      </c>
      <c r="AC81" s="264">
        <f t="shared" si="32"/>
        <v>2400</v>
      </c>
    </row>
    <row r="82" spans="1:29" s="8" customFormat="1" ht="15" customHeight="1">
      <c r="A82" s="149">
        <v>7</v>
      </c>
      <c r="B82" s="377" t="s">
        <v>90</v>
      </c>
      <c r="C82" s="378"/>
      <c r="D82" s="379"/>
      <c r="E82" s="131"/>
      <c r="F82" s="97" t="s">
        <v>55</v>
      </c>
      <c r="G82" s="101">
        <v>5</v>
      </c>
      <c r="H82" s="113">
        <v>3900</v>
      </c>
      <c r="I82" s="109">
        <f t="shared" ref="I82:I87" si="33">G82*H82</f>
        <v>19500</v>
      </c>
      <c r="J82" s="131"/>
      <c r="K82" s="97" t="s">
        <v>55</v>
      </c>
      <c r="L82" s="101">
        <v>16</v>
      </c>
      <c r="M82" s="113">
        <v>3300</v>
      </c>
      <c r="N82" s="109">
        <f t="shared" si="30"/>
        <v>52800</v>
      </c>
      <c r="O82" s="131"/>
      <c r="P82" s="97" t="s">
        <v>55</v>
      </c>
      <c r="Q82" s="317">
        <v>4</v>
      </c>
      <c r="R82" s="302">
        <v>3800</v>
      </c>
      <c r="S82" s="264">
        <f t="shared" si="31"/>
        <v>15200</v>
      </c>
      <c r="T82" s="369"/>
      <c r="U82" s="369"/>
      <c r="V82" s="369"/>
      <c r="W82" s="369"/>
      <c r="X82" s="369"/>
      <c r="Y82" s="263"/>
      <c r="Z82" s="291" t="s">
        <v>55</v>
      </c>
      <c r="AA82" s="317">
        <v>40</v>
      </c>
      <c r="AB82" s="302">
        <v>3900</v>
      </c>
      <c r="AC82" s="264">
        <f t="shared" si="32"/>
        <v>156000</v>
      </c>
    </row>
    <row r="83" spans="1:29" s="8" customFormat="1" ht="15" customHeight="1">
      <c r="A83" s="149">
        <v>8</v>
      </c>
      <c r="B83" s="377" t="s">
        <v>135</v>
      </c>
      <c r="C83" s="378"/>
      <c r="D83" s="378"/>
      <c r="E83" s="131"/>
      <c r="F83" s="97" t="s">
        <v>45</v>
      </c>
      <c r="G83" s="101">
        <v>100</v>
      </c>
      <c r="H83" s="113">
        <v>45</v>
      </c>
      <c r="I83" s="109">
        <f t="shared" si="33"/>
        <v>4500</v>
      </c>
      <c r="J83" s="131"/>
      <c r="K83" s="97" t="s">
        <v>45</v>
      </c>
      <c r="L83" s="101">
        <v>50</v>
      </c>
      <c r="M83" s="113">
        <v>27.5</v>
      </c>
      <c r="N83" s="109">
        <f t="shared" si="30"/>
        <v>1375</v>
      </c>
      <c r="O83" s="131"/>
      <c r="P83" s="97" t="s">
        <v>45</v>
      </c>
      <c r="Q83" s="317">
        <v>20</v>
      </c>
      <c r="R83" s="302">
        <v>16</v>
      </c>
      <c r="S83" s="264">
        <f t="shared" si="31"/>
        <v>320</v>
      </c>
      <c r="T83" s="369"/>
      <c r="U83" s="369"/>
      <c r="V83" s="369"/>
      <c r="W83" s="369"/>
      <c r="X83" s="369"/>
      <c r="Y83" s="263"/>
      <c r="Z83" s="291" t="s">
        <v>45</v>
      </c>
      <c r="AA83" s="317">
        <v>50</v>
      </c>
      <c r="AB83" s="302">
        <v>40</v>
      </c>
      <c r="AC83" s="264">
        <f t="shared" si="32"/>
        <v>2000</v>
      </c>
    </row>
    <row r="84" spans="1:29" s="8" customFormat="1" ht="15" customHeight="1">
      <c r="A84" s="149">
        <v>9</v>
      </c>
      <c r="B84" s="377" t="s">
        <v>136</v>
      </c>
      <c r="C84" s="378"/>
      <c r="D84" s="378"/>
      <c r="E84" s="131"/>
      <c r="F84" s="97" t="s">
        <v>45</v>
      </c>
      <c r="G84" s="101">
        <v>100</v>
      </c>
      <c r="H84" s="113">
        <v>45</v>
      </c>
      <c r="I84" s="109">
        <f t="shared" si="33"/>
        <v>4500</v>
      </c>
      <c r="J84" s="131"/>
      <c r="K84" s="97" t="s">
        <v>45</v>
      </c>
      <c r="L84" s="101">
        <v>50</v>
      </c>
      <c r="M84" s="113">
        <v>27.5</v>
      </c>
      <c r="N84" s="109">
        <f t="shared" si="30"/>
        <v>1375</v>
      </c>
      <c r="O84" s="131"/>
      <c r="P84" s="97" t="s">
        <v>45</v>
      </c>
      <c r="Q84" s="317">
        <v>20</v>
      </c>
      <c r="R84" s="302">
        <v>35</v>
      </c>
      <c r="S84" s="264">
        <f t="shared" si="31"/>
        <v>700</v>
      </c>
      <c r="T84" s="369"/>
      <c r="U84" s="369"/>
      <c r="V84" s="369"/>
      <c r="W84" s="369"/>
      <c r="X84" s="369"/>
      <c r="Y84" s="263"/>
      <c r="Z84" s="291" t="s">
        <v>45</v>
      </c>
      <c r="AA84" s="317">
        <v>50</v>
      </c>
      <c r="AB84" s="302">
        <v>40</v>
      </c>
      <c r="AC84" s="264">
        <f t="shared" si="32"/>
        <v>2000</v>
      </c>
    </row>
    <row r="85" spans="1:29" s="8" customFormat="1" ht="15" customHeight="1">
      <c r="A85" s="149">
        <v>10</v>
      </c>
      <c r="B85" s="377" t="s">
        <v>137</v>
      </c>
      <c r="C85" s="378"/>
      <c r="D85" s="378"/>
      <c r="E85" s="131"/>
      <c r="F85" s="97" t="s">
        <v>45</v>
      </c>
      <c r="G85" s="101">
        <v>10</v>
      </c>
      <c r="H85" s="113">
        <v>450</v>
      </c>
      <c r="I85" s="109">
        <f t="shared" si="33"/>
        <v>4500</v>
      </c>
      <c r="J85" s="131"/>
      <c r="K85" s="97" t="s">
        <v>45</v>
      </c>
      <c r="L85" s="101">
        <v>50</v>
      </c>
      <c r="M85" s="113">
        <v>181.5</v>
      </c>
      <c r="N85" s="109">
        <f t="shared" si="30"/>
        <v>9075</v>
      </c>
      <c r="O85" s="131"/>
      <c r="P85" s="97" t="s">
        <v>45</v>
      </c>
      <c r="Q85" s="317">
        <v>20</v>
      </c>
      <c r="R85" s="302">
        <v>455</v>
      </c>
      <c r="S85" s="264">
        <f t="shared" si="31"/>
        <v>9100</v>
      </c>
      <c r="T85" s="369"/>
      <c r="U85" s="369"/>
      <c r="V85" s="369"/>
      <c r="W85" s="369"/>
      <c r="X85" s="369"/>
      <c r="Y85" s="263"/>
      <c r="Z85" s="291" t="s">
        <v>45</v>
      </c>
      <c r="AA85" s="317">
        <v>30</v>
      </c>
      <c r="AB85" s="302">
        <v>40</v>
      </c>
      <c r="AC85" s="264">
        <f t="shared" si="32"/>
        <v>1200</v>
      </c>
    </row>
    <row r="86" spans="1:29" s="8" customFormat="1" ht="15" customHeight="1">
      <c r="A86" s="149">
        <v>11</v>
      </c>
      <c r="B86" s="437" t="s">
        <v>138</v>
      </c>
      <c r="C86" s="375"/>
      <c r="D86" s="375"/>
      <c r="E86" s="131"/>
      <c r="F86" s="97" t="s">
        <v>12</v>
      </c>
      <c r="G86" s="101">
        <v>1</v>
      </c>
      <c r="H86" s="113">
        <v>1000</v>
      </c>
      <c r="I86" s="109">
        <f t="shared" si="33"/>
        <v>1000</v>
      </c>
      <c r="J86" s="131"/>
      <c r="K86" s="97" t="s">
        <v>12</v>
      </c>
      <c r="L86" s="101">
        <v>1</v>
      </c>
      <c r="M86" s="113">
        <v>5500</v>
      </c>
      <c r="N86" s="109">
        <f t="shared" si="30"/>
        <v>5500</v>
      </c>
      <c r="O86" s="131"/>
      <c r="P86" s="97" t="s">
        <v>12</v>
      </c>
      <c r="Q86" s="317">
        <v>1</v>
      </c>
      <c r="R86" s="302">
        <v>2000</v>
      </c>
      <c r="S86" s="264">
        <f t="shared" si="31"/>
        <v>2000</v>
      </c>
      <c r="T86" s="369"/>
      <c r="U86" s="369"/>
      <c r="V86" s="369"/>
      <c r="W86" s="369"/>
      <c r="X86" s="369"/>
      <c r="Y86" s="263"/>
      <c r="Z86" s="291" t="s">
        <v>12</v>
      </c>
      <c r="AA86" s="317">
        <v>20</v>
      </c>
      <c r="AB86" s="302">
        <v>25</v>
      </c>
      <c r="AC86" s="264">
        <f t="shared" si="32"/>
        <v>500</v>
      </c>
    </row>
    <row r="87" spans="1:29" s="8" customFormat="1" ht="15" customHeight="1">
      <c r="A87" s="149">
        <v>12</v>
      </c>
      <c r="B87" s="328" t="s">
        <v>65</v>
      </c>
      <c r="C87" s="375"/>
      <c r="D87" s="376"/>
      <c r="E87" s="131"/>
      <c r="F87" s="97" t="s">
        <v>12</v>
      </c>
      <c r="G87" s="101">
        <v>1</v>
      </c>
      <c r="H87" s="113">
        <v>10000</v>
      </c>
      <c r="I87" s="109">
        <f t="shared" si="33"/>
        <v>10000</v>
      </c>
      <c r="J87" s="131"/>
      <c r="K87" s="97" t="s">
        <v>12</v>
      </c>
      <c r="L87" s="101">
        <v>1</v>
      </c>
      <c r="M87" s="113">
        <v>7619.98</v>
      </c>
      <c r="N87" s="109">
        <f t="shared" si="30"/>
        <v>7619.98</v>
      </c>
      <c r="O87" s="131"/>
      <c r="P87" s="97" t="s">
        <v>12</v>
      </c>
      <c r="Q87" s="317">
        <v>1</v>
      </c>
      <c r="R87" s="302">
        <v>5000</v>
      </c>
      <c r="S87" s="264">
        <f t="shared" si="31"/>
        <v>5000</v>
      </c>
      <c r="T87" s="369"/>
      <c r="U87" s="369"/>
      <c r="V87" s="369"/>
      <c r="W87" s="369"/>
      <c r="X87" s="369"/>
      <c r="Y87" s="263"/>
      <c r="Z87" s="291" t="s">
        <v>12</v>
      </c>
      <c r="AA87" s="317">
        <v>1</v>
      </c>
      <c r="AB87" s="302">
        <v>75000</v>
      </c>
      <c r="AC87" s="264">
        <f t="shared" si="32"/>
        <v>75000</v>
      </c>
    </row>
    <row r="88" spans="1:29" s="8" customFormat="1" ht="15" customHeight="1">
      <c r="A88" s="153"/>
      <c r="B88" s="380" t="s">
        <v>51</v>
      </c>
      <c r="C88" s="381"/>
      <c r="D88" s="382"/>
      <c r="E88" s="128"/>
      <c r="F88" s="91"/>
      <c r="G88" s="92"/>
      <c r="H88" s="110"/>
      <c r="I88" s="114">
        <f>SUM(I76:I87)</f>
        <v>80145</v>
      </c>
      <c r="J88" s="128"/>
      <c r="K88" s="91"/>
      <c r="L88" s="92"/>
      <c r="M88" s="110"/>
      <c r="N88" s="114">
        <f>SUM(N76:N87)</f>
        <v>146164.98000000001</v>
      </c>
      <c r="O88" s="128"/>
      <c r="P88" s="91"/>
      <c r="Q88" s="92"/>
      <c r="R88" s="110"/>
      <c r="S88" s="261">
        <f>SUM(S76:S87)</f>
        <v>88570</v>
      </c>
      <c r="T88" s="369"/>
      <c r="U88" s="369"/>
      <c r="V88" s="369"/>
      <c r="W88" s="369"/>
      <c r="X88" s="369"/>
      <c r="Y88" s="265"/>
      <c r="Z88" s="288"/>
      <c r="AA88" s="92"/>
      <c r="AB88" s="300"/>
      <c r="AC88" s="261">
        <f>SUM(AC76:AC87)</f>
        <v>274450</v>
      </c>
    </row>
    <row r="89" spans="1:29" s="8" customFormat="1" ht="15" customHeight="1">
      <c r="A89" s="153"/>
      <c r="B89" s="380"/>
      <c r="C89" s="383"/>
      <c r="D89" s="384"/>
      <c r="E89" s="128"/>
      <c r="F89" s="95"/>
      <c r="G89" s="96"/>
      <c r="H89" s="112"/>
      <c r="I89" s="115"/>
      <c r="J89" s="128"/>
      <c r="K89" s="95"/>
      <c r="L89" s="96"/>
      <c r="M89" s="112"/>
      <c r="N89" s="115"/>
      <c r="O89" s="128"/>
      <c r="P89" s="95"/>
      <c r="Q89" s="96"/>
      <c r="R89" s="112"/>
      <c r="S89" s="266"/>
      <c r="T89" s="369"/>
      <c r="U89" s="369"/>
      <c r="V89" s="369"/>
      <c r="W89" s="369"/>
      <c r="X89" s="369"/>
      <c r="Y89" s="263"/>
      <c r="Z89" s="290"/>
      <c r="AA89" s="96"/>
      <c r="AB89" s="301"/>
      <c r="AC89" s="266"/>
    </row>
    <row r="90" spans="1:29" s="8" customFormat="1" ht="15" customHeight="1">
      <c r="A90" s="152" t="s">
        <v>71</v>
      </c>
      <c r="B90" s="374" t="s">
        <v>155</v>
      </c>
      <c r="C90" s="375"/>
      <c r="D90" s="376"/>
      <c r="E90" s="130"/>
      <c r="F90" s="97"/>
      <c r="G90" s="96"/>
      <c r="H90" s="112"/>
      <c r="I90" s="109"/>
      <c r="J90" s="130"/>
      <c r="K90" s="97"/>
      <c r="L90" s="96"/>
      <c r="M90" s="112"/>
      <c r="N90" s="109"/>
      <c r="O90" s="130"/>
      <c r="P90" s="97"/>
      <c r="Q90" s="96"/>
      <c r="R90" s="112"/>
      <c r="S90" s="264"/>
      <c r="T90" s="369"/>
      <c r="U90" s="369"/>
      <c r="V90" s="369"/>
      <c r="W90" s="369"/>
      <c r="X90" s="369"/>
      <c r="Y90" s="263"/>
      <c r="Z90" s="291"/>
      <c r="AA90" s="96"/>
      <c r="AB90" s="301"/>
      <c r="AC90" s="264"/>
    </row>
    <row r="91" spans="1:29" s="8" customFormat="1" ht="15" customHeight="1">
      <c r="A91" s="149"/>
      <c r="B91" s="328" t="s">
        <v>125</v>
      </c>
      <c r="C91" s="375"/>
      <c r="D91" s="376"/>
      <c r="E91" s="217">
        <v>1</v>
      </c>
      <c r="F91" s="97" t="s">
        <v>10</v>
      </c>
      <c r="G91" s="218">
        <v>7</v>
      </c>
      <c r="H91" s="113">
        <v>1200</v>
      </c>
      <c r="I91" s="109">
        <f t="shared" ref="I91:I94" si="34">H91*G91*E91</f>
        <v>8400</v>
      </c>
      <c r="J91" s="217">
        <v>1</v>
      </c>
      <c r="K91" s="97" t="s">
        <v>10</v>
      </c>
      <c r="L91" s="218">
        <v>30</v>
      </c>
      <c r="M91" s="113">
        <v>1246.8800000000001</v>
      </c>
      <c r="N91" s="109">
        <f>M91*L91*J91</f>
        <v>37406.400000000001</v>
      </c>
      <c r="O91" s="217">
        <v>1</v>
      </c>
      <c r="P91" s="97" t="s">
        <v>10</v>
      </c>
      <c r="Q91" s="318">
        <v>15</v>
      </c>
      <c r="R91" s="302">
        <v>1000</v>
      </c>
      <c r="S91" s="264">
        <f>R91*Q91*O91</f>
        <v>15000</v>
      </c>
      <c r="T91" s="369"/>
      <c r="U91" s="369"/>
      <c r="V91" s="369"/>
      <c r="W91" s="369"/>
      <c r="X91" s="369"/>
      <c r="Y91" s="319">
        <v>1</v>
      </c>
      <c r="Z91" s="291" t="s">
        <v>10</v>
      </c>
      <c r="AA91" s="318">
        <v>15</v>
      </c>
      <c r="AB91" s="302">
        <v>1200</v>
      </c>
      <c r="AC91" s="264">
        <f>AB91*AA91*Y91</f>
        <v>18000</v>
      </c>
    </row>
    <row r="92" spans="1:29" s="8" customFormat="1" ht="15" customHeight="1">
      <c r="A92" s="149"/>
      <c r="B92" s="328" t="s">
        <v>126</v>
      </c>
      <c r="C92" s="375"/>
      <c r="D92" s="376"/>
      <c r="E92" s="217">
        <v>1</v>
      </c>
      <c r="F92" s="97" t="s">
        <v>10</v>
      </c>
      <c r="G92" s="218">
        <v>7</v>
      </c>
      <c r="H92" s="113">
        <v>1050</v>
      </c>
      <c r="I92" s="109">
        <f t="shared" si="34"/>
        <v>7350</v>
      </c>
      <c r="J92" s="217">
        <v>1</v>
      </c>
      <c r="K92" s="97" t="s">
        <v>10</v>
      </c>
      <c r="L92" s="218">
        <v>30</v>
      </c>
      <c r="M92" s="113">
        <v>992.25</v>
      </c>
      <c r="N92" s="109">
        <f t="shared" ref="N92:N94" si="35">M92*L92*J92</f>
        <v>29767.5</v>
      </c>
      <c r="O92" s="217">
        <v>1</v>
      </c>
      <c r="P92" s="97" t="s">
        <v>10</v>
      </c>
      <c r="Q92" s="318">
        <v>15</v>
      </c>
      <c r="R92" s="302">
        <v>900</v>
      </c>
      <c r="S92" s="264">
        <f t="shared" ref="S92:S94" si="36">R92*Q92*O92</f>
        <v>13500</v>
      </c>
      <c r="T92" s="369"/>
      <c r="U92" s="369"/>
      <c r="V92" s="369"/>
      <c r="W92" s="369"/>
      <c r="X92" s="369"/>
      <c r="Y92" s="319">
        <v>1</v>
      </c>
      <c r="Z92" s="291" t="s">
        <v>10</v>
      </c>
      <c r="AA92" s="318">
        <v>15</v>
      </c>
      <c r="AB92" s="302">
        <v>1100</v>
      </c>
      <c r="AC92" s="264">
        <f>AB92*AA92*Y92</f>
        <v>16500</v>
      </c>
    </row>
    <row r="93" spans="1:29" s="8" customFormat="1" ht="15" customHeight="1">
      <c r="A93" s="149"/>
      <c r="B93" s="206" t="s">
        <v>66</v>
      </c>
      <c r="C93" s="207"/>
      <c r="D93" s="208"/>
      <c r="E93" s="217">
        <v>2</v>
      </c>
      <c r="F93" s="97" t="s">
        <v>10</v>
      </c>
      <c r="G93" s="218">
        <v>7</v>
      </c>
      <c r="H93" s="113">
        <v>850</v>
      </c>
      <c r="I93" s="109">
        <f t="shared" si="34"/>
        <v>11900</v>
      </c>
      <c r="J93" s="217">
        <v>2</v>
      </c>
      <c r="K93" s="97" t="s">
        <v>10</v>
      </c>
      <c r="L93" s="218">
        <v>30</v>
      </c>
      <c r="M93" s="113">
        <v>861</v>
      </c>
      <c r="N93" s="109">
        <f t="shared" si="35"/>
        <v>51660</v>
      </c>
      <c r="O93" s="217">
        <v>2</v>
      </c>
      <c r="P93" s="97" t="s">
        <v>10</v>
      </c>
      <c r="Q93" s="318">
        <v>15</v>
      </c>
      <c r="R93" s="302">
        <v>750</v>
      </c>
      <c r="S93" s="264">
        <f t="shared" si="36"/>
        <v>22500</v>
      </c>
      <c r="T93" s="369"/>
      <c r="U93" s="369"/>
      <c r="V93" s="369"/>
      <c r="W93" s="369"/>
      <c r="X93" s="369"/>
      <c r="Y93" s="319">
        <v>2</v>
      </c>
      <c r="Z93" s="291" t="s">
        <v>10</v>
      </c>
      <c r="AA93" s="318">
        <v>15</v>
      </c>
      <c r="AB93" s="302">
        <v>900</v>
      </c>
      <c r="AC93" s="264">
        <f>AB93*AA93*Y93</f>
        <v>27000</v>
      </c>
    </row>
    <row r="94" spans="1:29" s="8" customFormat="1" ht="15" customHeight="1">
      <c r="A94" s="149"/>
      <c r="B94" s="328" t="s">
        <v>67</v>
      </c>
      <c r="C94" s="375"/>
      <c r="D94" s="376"/>
      <c r="E94" s="217">
        <v>2</v>
      </c>
      <c r="F94" s="97" t="s">
        <v>10</v>
      </c>
      <c r="G94" s="218">
        <v>7</v>
      </c>
      <c r="H94" s="113">
        <v>850</v>
      </c>
      <c r="I94" s="109">
        <f t="shared" si="34"/>
        <v>11900</v>
      </c>
      <c r="J94" s="217">
        <v>2</v>
      </c>
      <c r="K94" s="97" t="s">
        <v>10</v>
      </c>
      <c r="L94" s="218">
        <v>30</v>
      </c>
      <c r="M94" s="113">
        <v>861</v>
      </c>
      <c r="N94" s="109">
        <f t="shared" si="35"/>
        <v>51660</v>
      </c>
      <c r="O94" s="217">
        <v>2</v>
      </c>
      <c r="P94" s="97" t="s">
        <v>10</v>
      </c>
      <c r="Q94" s="318">
        <v>15</v>
      </c>
      <c r="R94" s="302">
        <v>750</v>
      </c>
      <c r="S94" s="264">
        <f t="shared" si="36"/>
        <v>22500</v>
      </c>
      <c r="T94" s="369"/>
      <c r="U94" s="369"/>
      <c r="V94" s="369"/>
      <c r="W94" s="369"/>
      <c r="X94" s="369"/>
      <c r="Y94" s="319">
        <v>2</v>
      </c>
      <c r="Z94" s="291" t="s">
        <v>10</v>
      </c>
      <c r="AA94" s="318">
        <v>15</v>
      </c>
      <c r="AB94" s="302">
        <v>900</v>
      </c>
      <c r="AC94" s="264">
        <f>AB94*AA94*Y94</f>
        <v>27000</v>
      </c>
    </row>
    <row r="95" spans="1:29" s="8" customFormat="1" ht="15" customHeight="1">
      <c r="A95" s="149"/>
      <c r="B95" s="380" t="s">
        <v>51</v>
      </c>
      <c r="C95" s="381"/>
      <c r="D95" s="382"/>
      <c r="E95" s="155">
        <f>SUM(E91:E94)</f>
        <v>6</v>
      </c>
      <c r="F95" s="97"/>
      <c r="G95" s="96"/>
      <c r="H95" s="112"/>
      <c r="I95" s="114">
        <f>SUM(I91:I94)</f>
        <v>39550</v>
      </c>
      <c r="J95" s="155">
        <f>SUM(J91:J94)</f>
        <v>6</v>
      </c>
      <c r="K95" s="97"/>
      <c r="L95" s="96"/>
      <c r="M95" s="112"/>
      <c r="N95" s="114">
        <f>SUM(N91:N94)</f>
        <v>170493.9</v>
      </c>
      <c r="O95" s="155">
        <f>SUM(O91:O94)</f>
        <v>6</v>
      </c>
      <c r="P95" s="97"/>
      <c r="Q95" s="96"/>
      <c r="R95" s="112"/>
      <c r="S95" s="261">
        <f>SUM(S91:S94)</f>
        <v>73500</v>
      </c>
      <c r="T95" s="369"/>
      <c r="U95" s="369"/>
      <c r="V95" s="369"/>
      <c r="W95" s="369"/>
      <c r="X95" s="369"/>
      <c r="Y95" s="255">
        <f>SUM(Y91:Y94)</f>
        <v>6</v>
      </c>
      <c r="Z95" s="291"/>
      <c r="AA95" s="96"/>
      <c r="AB95" s="301"/>
      <c r="AC95" s="261">
        <f>SUM(AC91:AC94)</f>
        <v>88500</v>
      </c>
    </row>
    <row r="96" spans="1:29" s="8" customFormat="1">
      <c r="A96" s="149"/>
      <c r="B96" s="209"/>
      <c r="C96" s="210"/>
      <c r="D96" s="211"/>
      <c r="E96" s="130"/>
      <c r="F96" s="97"/>
      <c r="G96" s="96"/>
      <c r="H96" s="112"/>
      <c r="I96" s="114"/>
      <c r="J96" s="130"/>
      <c r="K96" s="97"/>
      <c r="L96" s="96"/>
      <c r="M96" s="112"/>
      <c r="N96" s="114"/>
      <c r="O96" s="130"/>
      <c r="P96" s="97"/>
      <c r="Q96" s="96"/>
      <c r="R96" s="112"/>
      <c r="S96" s="261"/>
      <c r="T96" s="369"/>
      <c r="U96" s="369"/>
      <c r="V96" s="369"/>
      <c r="W96" s="369"/>
      <c r="X96" s="369"/>
      <c r="Y96" s="263"/>
      <c r="Z96" s="291"/>
      <c r="AA96" s="96"/>
      <c r="AB96" s="301"/>
      <c r="AC96" s="261"/>
    </row>
    <row r="97" spans="1:29" s="8" customFormat="1" ht="15" customHeight="1">
      <c r="A97" s="152" t="s">
        <v>72</v>
      </c>
      <c r="B97" s="402" t="s">
        <v>161</v>
      </c>
      <c r="C97" s="417"/>
      <c r="D97" s="418"/>
      <c r="E97" s="130"/>
      <c r="F97" s="97"/>
      <c r="G97" s="96"/>
      <c r="H97" s="112"/>
      <c r="I97" s="109"/>
      <c r="J97" s="130"/>
      <c r="K97" s="97"/>
      <c r="L97" s="96"/>
      <c r="M97" s="112"/>
      <c r="N97" s="109"/>
      <c r="O97" s="130"/>
      <c r="P97" s="97"/>
      <c r="Q97" s="96"/>
      <c r="R97" s="112"/>
      <c r="S97" s="264"/>
      <c r="T97" s="369"/>
      <c r="U97" s="369"/>
      <c r="V97" s="369"/>
      <c r="W97" s="369"/>
      <c r="X97" s="369"/>
      <c r="Y97" s="263"/>
      <c r="Z97" s="291"/>
      <c r="AA97" s="96"/>
      <c r="AB97" s="301"/>
      <c r="AC97" s="264"/>
    </row>
    <row r="98" spans="1:29" s="8" customFormat="1" ht="15" customHeight="1">
      <c r="A98" s="149"/>
      <c r="B98" s="328" t="s">
        <v>125</v>
      </c>
      <c r="C98" s="375"/>
      <c r="D98" s="376"/>
      <c r="E98" s="131">
        <v>1</v>
      </c>
      <c r="F98" s="97" t="s">
        <v>10</v>
      </c>
      <c r="G98" s="124">
        <v>3</v>
      </c>
      <c r="H98" s="113">
        <v>1200</v>
      </c>
      <c r="I98" s="109">
        <f>H98*G98*E98</f>
        <v>3600</v>
      </c>
      <c r="J98" s="131">
        <v>1</v>
      </c>
      <c r="K98" s="97" t="s">
        <v>10</v>
      </c>
      <c r="L98" s="124">
        <v>5</v>
      </c>
      <c r="M98" s="113">
        <v>1762.19</v>
      </c>
      <c r="N98" s="109">
        <f>M98*L98*J98</f>
        <v>8810.9500000000007</v>
      </c>
      <c r="O98" s="131">
        <v>1</v>
      </c>
      <c r="P98" s="97" t="s">
        <v>10</v>
      </c>
      <c r="Q98" s="319">
        <v>10</v>
      </c>
      <c r="R98" s="302">
        <v>1375</v>
      </c>
      <c r="S98" s="264">
        <f>R98*Q98*O98</f>
        <v>13750</v>
      </c>
      <c r="T98" s="369"/>
      <c r="U98" s="369"/>
      <c r="V98" s="369"/>
      <c r="W98" s="369"/>
      <c r="X98" s="369"/>
      <c r="Y98" s="319">
        <v>1</v>
      </c>
      <c r="Z98" s="291" t="s">
        <v>10</v>
      </c>
      <c r="AA98" s="319">
        <v>26</v>
      </c>
      <c r="AB98" s="302">
        <v>1200</v>
      </c>
      <c r="AC98" s="264">
        <f t="shared" ref="AC98:AC104" si="37">AB98*AA98*Y98</f>
        <v>31200</v>
      </c>
    </row>
    <row r="99" spans="1:29" s="8" customFormat="1" ht="15" customHeight="1">
      <c r="A99" s="149"/>
      <c r="B99" s="328" t="s">
        <v>127</v>
      </c>
      <c r="C99" s="329"/>
      <c r="D99" s="330"/>
      <c r="E99" s="131">
        <v>1</v>
      </c>
      <c r="F99" s="97" t="s">
        <v>10</v>
      </c>
      <c r="G99" s="124">
        <v>3</v>
      </c>
      <c r="H99" s="113">
        <v>1050</v>
      </c>
      <c r="I99" s="109">
        <f>H99*G99*E99</f>
        <v>3150</v>
      </c>
      <c r="J99" s="131">
        <v>1</v>
      </c>
      <c r="K99" s="97" t="s">
        <v>10</v>
      </c>
      <c r="L99" s="124">
        <v>5</v>
      </c>
      <c r="M99" s="113">
        <v>1416.63</v>
      </c>
      <c r="N99" s="109">
        <f>M99*L99*J99</f>
        <v>7083.1500000000005</v>
      </c>
      <c r="O99" s="131">
        <v>1</v>
      </c>
      <c r="P99" s="97" t="s">
        <v>10</v>
      </c>
      <c r="Q99" s="319">
        <v>10</v>
      </c>
      <c r="R99" s="302">
        <v>1237.5</v>
      </c>
      <c r="S99" s="264">
        <f>R99*Q99*O99</f>
        <v>12375</v>
      </c>
      <c r="T99" s="369"/>
      <c r="U99" s="369"/>
      <c r="V99" s="369"/>
      <c r="W99" s="369"/>
      <c r="X99" s="369"/>
      <c r="Y99" s="319">
        <v>1</v>
      </c>
      <c r="Z99" s="291" t="s">
        <v>10</v>
      </c>
      <c r="AA99" s="319">
        <v>26</v>
      </c>
      <c r="AB99" s="302">
        <v>1100</v>
      </c>
      <c r="AC99" s="264">
        <f t="shared" si="37"/>
        <v>28600</v>
      </c>
    </row>
    <row r="100" spans="1:29" s="8" customFormat="1" ht="15" customHeight="1">
      <c r="A100" s="149"/>
      <c r="B100" s="328" t="s">
        <v>123</v>
      </c>
      <c r="C100" s="375"/>
      <c r="D100" s="376"/>
      <c r="E100" s="131">
        <v>1</v>
      </c>
      <c r="F100" s="97" t="s">
        <v>10</v>
      </c>
      <c r="G100" s="124">
        <v>3</v>
      </c>
      <c r="H100" s="113">
        <v>1100</v>
      </c>
      <c r="I100" s="109">
        <f t="shared" ref="I100:I104" si="38">H100*G100*E100</f>
        <v>3300</v>
      </c>
      <c r="J100" s="131">
        <v>1</v>
      </c>
      <c r="K100" s="97" t="s">
        <v>10</v>
      </c>
      <c r="L100" s="124">
        <v>5</v>
      </c>
      <c r="M100" s="113">
        <v>1416.63</v>
      </c>
      <c r="N100" s="109">
        <f t="shared" ref="N100:N101" si="39">M100*L100*J100</f>
        <v>7083.1500000000005</v>
      </c>
      <c r="O100" s="131">
        <v>1</v>
      </c>
      <c r="P100" s="97" t="s">
        <v>10</v>
      </c>
      <c r="Q100" s="319">
        <v>10</v>
      </c>
      <c r="R100" s="302">
        <v>1237.5</v>
      </c>
      <c r="S100" s="264">
        <f t="shared" ref="S100:S101" si="40">R100*Q100*O100</f>
        <v>12375</v>
      </c>
      <c r="T100" s="369"/>
      <c r="U100" s="369"/>
      <c r="V100" s="369"/>
      <c r="W100" s="369"/>
      <c r="X100" s="369"/>
      <c r="Y100" s="319">
        <v>1</v>
      </c>
      <c r="Z100" s="291" t="s">
        <v>10</v>
      </c>
      <c r="AA100" s="319">
        <v>26</v>
      </c>
      <c r="AB100" s="302">
        <v>1100</v>
      </c>
      <c r="AC100" s="264">
        <f t="shared" si="37"/>
        <v>28600</v>
      </c>
    </row>
    <row r="101" spans="1:29" s="8" customFormat="1" ht="15" customHeight="1">
      <c r="A101" s="149"/>
      <c r="B101" s="328" t="s">
        <v>122</v>
      </c>
      <c r="C101" s="375"/>
      <c r="D101" s="376"/>
      <c r="E101" s="131">
        <v>1</v>
      </c>
      <c r="F101" s="97" t="s">
        <v>10</v>
      </c>
      <c r="G101" s="124">
        <v>3</v>
      </c>
      <c r="H101" s="113">
        <v>980</v>
      </c>
      <c r="I101" s="109">
        <f t="shared" si="38"/>
        <v>2940</v>
      </c>
      <c r="J101" s="131">
        <v>1</v>
      </c>
      <c r="K101" s="97" t="s">
        <v>10</v>
      </c>
      <c r="L101" s="124">
        <v>5</v>
      </c>
      <c r="M101" s="113">
        <v>1594.75</v>
      </c>
      <c r="N101" s="109">
        <f t="shared" si="39"/>
        <v>7973.75</v>
      </c>
      <c r="O101" s="131">
        <v>1</v>
      </c>
      <c r="P101" s="97" t="s">
        <v>10</v>
      </c>
      <c r="Q101" s="319">
        <v>10</v>
      </c>
      <c r="R101" s="302">
        <v>1168.75</v>
      </c>
      <c r="S101" s="264">
        <f t="shared" si="40"/>
        <v>11687.5</v>
      </c>
      <c r="T101" s="369"/>
      <c r="U101" s="369"/>
      <c r="V101" s="369"/>
      <c r="W101" s="369"/>
      <c r="X101" s="369"/>
      <c r="Y101" s="319">
        <v>0</v>
      </c>
      <c r="Z101" s="291" t="s">
        <v>10</v>
      </c>
      <c r="AA101" s="319">
        <v>0</v>
      </c>
      <c r="AB101" s="302">
        <v>0</v>
      </c>
      <c r="AC101" s="264">
        <f t="shared" si="37"/>
        <v>0</v>
      </c>
    </row>
    <row r="102" spans="1:29" s="8" customFormat="1" ht="15" customHeight="1">
      <c r="A102" s="149"/>
      <c r="B102" s="328" t="s">
        <v>66</v>
      </c>
      <c r="C102" s="375"/>
      <c r="D102" s="376"/>
      <c r="E102" s="131">
        <v>4</v>
      </c>
      <c r="F102" s="97" t="s">
        <v>10</v>
      </c>
      <c r="G102" s="124">
        <v>3</v>
      </c>
      <c r="H102" s="113">
        <v>850</v>
      </c>
      <c r="I102" s="109">
        <f>H102*G102*E102</f>
        <v>10200</v>
      </c>
      <c r="J102" s="131">
        <v>4</v>
      </c>
      <c r="K102" s="97" t="s">
        <v>10</v>
      </c>
      <c r="L102" s="124">
        <v>5</v>
      </c>
      <c r="M102" s="113">
        <v>1238.5</v>
      </c>
      <c r="N102" s="109">
        <f>M102*L102*J102</f>
        <v>24770</v>
      </c>
      <c r="O102" s="131">
        <v>4</v>
      </c>
      <c r="P102" s="97" t="s">
        <v>10</v>
      </c>
      <c r="Q102" s="319">
        <v>10</v>
      </c>
      <c r="R102" s="302">
        <v>1031.25</v>
      </c>
      <c r="S102" s="264">
        <f>R102*Q102*O102</f>
        <v>41250</v>
      </c>
      <c r="T102" s="369"/>
      <c r="U102" s="369"/>
      <c r="V102" s="369"/>
      <c r="W102" s="369"/>
      <c r="X102" s="369"/>
      <c r="Y102" s="319">
        <v>2</v>
      </c>
      <c r="Z102" s="291" t="s">
        <v>10</v>
      </c>
      <c r="AA102" s="319">
        <v>26</v>
      </c>
      <c r="AB102" s="302">
        <v>900</v>
      </c>
      <c r="AC102" s="264">
        <f t="shared" si="37"/>
        <v>46800</v>
      </c>
    </row>
    <row r="103" spans="1:29" s="8" customFormat="1" ht="15" customHeight="1">
      <c r="A103" s="149"/>
      <c r="B103" s="328" t="s">
        <v>67</v>
      </c>
      <c r="C103" s="375"/>
      <c r="D103" s="376"/>
      <c r="E103" s="131">
        <v>4</v>
      </c>
      <c r="F103" s="97" t="s">
        <v>10</v>
      </c>
      <c r="G103" s="124">
        <v>3</v>
      </c>
      <c r="H103" s="113">
        <v>850</v>
      </c>
      <c r="I103" s="109">
        <f t="shared" si="38"/>
        <v>10200</v>
      </c>
      <c r="J103" s="131">
        <v>4</v>
      </c>
      <c r="K103" s="97" t="s">
        <v>10</v>
      </c>
      <c r="L103" s="124">
        <v>5</v>
      </c>
      <c r="M103" s="113">
        <v>1238.5</v>
      </c>
      <c r="N103" s="109">
        <f t="shared" ref="N103:N104" si="41">M103*L103*J103</f>
        <v>24770</v>
      </c>
      <c r="O103" s="131">
        <v>4</v>
      </c>
      <c r="P103" s="97" t="s">
        <v>10</v>
      </c>
      <c r="Q103" s="319">
        <v>10</v>
      </c>
      <c r="R103" s="302">
        <v>1031.25</v>
      </c>
      <c r="S103" s="264">
        <f t="shared" ref="S103:S104" si="42">R103*Q103*O103</f>
        <v>41250</v>
      </c>
      <c r="T103" s="369"/>
      <c r="U103" s="369"/>
      <c r="V103" s="369"/>
      <c r="W103" s="369"/>
      <c r="X103" s="369"/>
      <c r="Y103" s="319">
        <v>2</v>
      </c>
      <c r="Z103" s="291" t="s">
        <v>10</v>
      </c>
      <c r="AA103" s="319">
        <v>26</v>
      </c>
      <c r="AB103" s="302">
        <v>900</v>
      </c>
      <c r="AC103" s="264">
        <f t="shared" si="37"/>
        <v>46800</v>
      </c>
    </row>
    <row r="104" spans="1:29" s="8" customFormat="1" ht="15" customHeight="1">
      <c r="A104" s="149"/>
      <c r="B104" s="328" t="s">
        <v>157</v>
      </c>
      <c r="C104" s="375"/>
      <c r="D104" s="376"/>
      <c r="E104" s="131">
        <v>2</v>
      </c>
      <c r="F104" s="97" t="s">
        <v>10</v>
      </c>
      <c r="G104" s="124">
        <v>3</v>
      </c>
      <c r="H104" s="113">
        <v>850</v>
      </c>
      <c r="I104" s="109">
        <f t="shared" si="38"/>
        <v>5100</v>
      </c>
      <c r="J104" s="131">
        <v>2</v>
      </c>
      <c r="K104" s="97" t="s">
        <v>10</v>
      </c>
      <c r="L104" s="124">
        <v>5</v>
      </c>
      <c r="M104" s="113">
        <v>1060.3800000000001</v>
      </c>
      <c r="N104" s="109">
        <f t="shared" si="41"/>
        <v>10603.800000000001</v>
      </c>
      <c r="O104" s="131">
        <v>2</v>
      </c>
      <c r="P104" s="97" t="s">
        <v>10</v>
      </c>
      <c r="Q104" s="319">
        <v>10</v>
      </c>
      <c r="R104" s="302">
        <v>893.75</v>
      </c>
      <c r="S104" s="264">
        <f t="shared" si="42"/>
        <v>17875</v>
      </c>
      <c r="T104" s="369"/>
      <c r="U104" s="369"/>
      <c r="V104" s="369"/>
      <c r="W104" s="369"/>
      <c r="X104" s="369"/>
      <c r="Y104" s="319">
        <v>4</v>
      </c>
      <c r="Z104" s="291" t="s">
        <v>10</v>
      </c>
      <c r="AA104" s="319">
        <v>26</v>
      </c>
      <c r="AB104" s="302">
        <v>850</v>
      </c>
      <c r="AC104" s="264">
        <f t="shared" si="37"/>
        <v>88400</v>
      </c>
    </row>
    <row r="105" spans="1:29" s="8" customFormat="1" ht="15" customHeight="1">
      <c r="A105" s="149"/>
      <c r="B105" s="380" t="s">
        <v>51</v>
      </c>
      <c r="C105" s="381"/>
      <c r="D105" s="382"/>
      <c r="E105" s="155">
        <f>SUM(E98:E104)</f>
        <v>14</v>
      </c>
      <c r="F105" s="97"/>
      <c r="G105" s="96"/>
      <c r="H105" s="112"/>
      <c r="I105" s="114">
        <f>SUM(I98:I104)</f>
        <v>38490</v>
      </c>
      <c r="J105" s="155">
        <f>SUM(J98:J104)</f>
        <v>14</v>
      </c>
      <c r="K105" s="97"/>
      <c r="L105" s="96"/>
      <c r="M105" s="112"/>
      <c r="N105" s="114">
        <f>SUM(N98:N104)</f>
        <v>91094.8</v>
      </c>
      <c r="O105" s="155">
        <f>SUM(O98:O104)</f>
        <v>14</v>
      </c>
      <c r="P105" s="97"/>
      <c r="Q105" s="96"/>
      <c r="R105" s="112"/>
      <c r="S105" s="261">
        <f>SUM(S98:S104)</f>
        <v>150562.5</v>
      </c>
      <c r="T105" s="369"/>
      <c r="U105" s="369"/>
      <c r="V105" s="369"/>
      <c r="W105" s="369"/>
      <c r="X105" s="369"/>
      <c r="Y105" s="255">
        <f>SUM(Y98:Y104)</f>
        <v>11</v>
      </c>
      <c r="Z105" s="291"/>
      <c r="AA105" s="319"/>
      <c r="AB105" s="301"/>
      <c r="AC105" s="261">
        <f>SUM(AC98:AC104)</f>
        <v>270400</v>
      </c>
    </row>
    <row r="106" spans="1:29" s="8" customFormat="1">
      <c r="A106" s="149"/>
      <c r="B106" s="159"/>
      <c r="C106" s="160"/>
      <c r="D106" s="161"/>
      <c r="E106" s="155"/>
      <c r="F106" s="97"/>
      <c r="G106" s="96"/>
      <c r="H106" s="112"/>
      <c r="I106" s="114"/>
      <c r="J106" s="155"/>
      <c r="K106" s="97"/>
      <c r="L106" s="96"/>
      <c r="M106" s="112"/>
      <c r="N106" s="114"/>
      <c r="O106" s="155"/>
      <c r="P106" s="97"/>
      <c r="Q106" s="96"/>
      <c r="R106" s="112"/>
      <c r="S106" s="261"/>
      <c r="T106" s="369"/>
      <c r="U106" s="369"/>
      <c r="V106" s="369"/>
      <c r="W106" s="369"/>
      <c r="X106" s="369"/>
      <c r="Y106" s="263"/>
      <c r="Z106" s="291"/>
      <c r="AA106" s="319"/>
      <c r="AB106" s="301"/>
      <c r="AC106" s="261"/>
    </row>
    <row r="107" spans="1:29" s="8" customFormat="1" ht="15" customHeight="1">
      <c r="A107" s="152" t="s">
        <v>129</v>
      </c>
      <c r="B107" s="402" t="s">
        <v>156</v>
      </c>
      <c r="C107" s="417"/>
      <c r="D107" s="418"/>
      <c r="E107" s="130"/>
      <c r="F107" s="97"/>
      <c r="G107" s="96"/>
      <c r="H107" s="112"/>
      <c r="I107" s="109"/>
      <c r="J107" s="130"/>
      <c r="K107" s="97"/>
      <c r="L107" s="96"/>
      <c r="M107" s="112"/>
      <c r="N107" s="109"/>
      <c r="O107" s="130"/>
      <c r="P107" s="97"/>
      <c r="Q107" s="96"/>
      <c r="R107" s="112"/>
      <c r="S107" s="264"/>
      <c r="T107" s="369"/>
      <c r="U107" s="369"/>
      <c r="V107" s="369"/>
      <c r="W107" s="369"/>
      <c r="X107" s="369"/>
      <c r="Y107" s="263"/>
      <c r="Z107" s="291"/>
      <c r="AA107" s="319"/>
      <c r="AB107" s="301"/>
      <c r="AC107" s="264"/>
    </row>
    <row r="108" spans="1:29" s="8" customFormat="1" ht="15" customHeight="1">
      <c r="A108" s="149"/>
      <c r="B108" s="328" t="s">
        <v>131</v>
      </c>
      <c r="C108" s="375"/>
      <c r="D108" s="376"/>
      <c r="E108" s="131">
        <v>1</v>
      </c>
      <c r="F108" s="97" t="s">
        <v>10</v>
      </c>
      <c r="G108" s="124">
        <v>3</v>
      </c>
      <c r="H108" s="113">
        <v>1200</v>
      </c>
      <c r="I108" s="109">
        <f>H108*G108*E108</f>
        <v>3600</v>
      </c>
      <c r="J108" s="131">
        <v>1</v>
      </c>
      <c r="K108" s="97" t="s">
        <v>10</v>
      </c>
      <c r="L108" s="124">
        <v>3</v>
      </c>
      <c r="M108" s="113">
        <v>1762.19</v>
      </c>
      <c r="N108" s="109">
        <f>M108*L108*J108</f>
        <v>5286.57</v>
      </c>
      <c r="O108" s="131">
        <v>1</v>
      </c>
      <c r="P108" s="97" t="s">
        <v>10</v>
      </c>
      <c r="Q108" s="319">
        <v>5</v>
      </c>
      <c r="R108" s="302">
        <v>1000</v>
      </c>
      <c r="S108" s="264">
        <f>R108*Q108*O108</f>
        <v>5000</v>
      </c>
      <c r="T108" s="369"/>
      <c r="U108" s="369"/>
      <c r="V108" s="369"/>
      <c r="W108" s="369"/>
      <c r="X108" s="369"/>
      <c r="Y108" s="319">
        <v>1</v>
      </c>
      <c r="Z108" s="291" t="s">
        <v>10</v>
      </c>
      <c r="AA108" s="319">
        <v>1</v>
      </c>
      <c r="AB108" s="302">
        <v>1200</v>
      </c>
      <c r="AC108" s="264">
        <f t="shared" ref="AC108:AC113" si="43">AB108*AA108*Y108</f>
        <v>1200</v>
      </c>
    </row>
    <row r="109" spans="1:29" s="281" customFormat="1" ht="15" customHeight="1">
      <c r="A109" s="149"/>
      <c r="B109" s="328" t="s">
        <v>123</v>
      </c>
      <c r="C109" s="375"/>
      <c r="D109" s="376"/>
      <c r="E109" s="131">
        <v>1</v>
      </c>
      <c r="F109" s="97" t="s">
        <v>10</v>
      </c>
      <c r="G109" s="124">
        <v>3</v>
      </c>
      <c r="H109" s="113">
        <v>1100</v>
      </c>
      <c r="I109" s="109">
        <f t="shared" ref="I109" si="44">H109*G109*E109</f>
        <v>3300</v>
      </c>
      <c r="J109" s="131">
        <v>1</v>
      </c>
      <c r="K109" s="97" t="s">
        <v>10</v>
      </c>
      <c r="L109" s="124">
        <v>3</v>
      </c>
      <c r="M109" s="113">
        <v>1416.63</v>
      </c>
      <c r="N109" s="109">
        <f t="shared" ref="N109" si="45">M109*L109*J109</f>
        <v>4249.8900000000003</v>
      </c>
      <c r="O109" s="131">
        <v>1</v>
      </c>
      <c r="P109" s="97" t="s">
        <v>10</v>
      </c>
      <c r="Q109" s="319">
        <v>5</v>
      </c>
      <c r="R109" s="302">
        <v>900</v>
      </c>
      <c r="S109" s="264">
        <f t="shared" ref="S109" si="46">R109*Q109*O109</f>
        <v>4500</v>
      </c>
      <c r="T109" s="369"/>
      <c r="U109" s="369"/>
      <c r="V109" s="369"/>
      <c r="W109" s="369"/>
      <c r="X109" s="369"/>
      <c r="Y109" s="319">
        <v>1</v>
      </c>
      <c r="Z109" s="291" t="s">
        <v>10</v>
      </c>
      <c r="AA109" s="319">
        <v>1</v>
      </c>
      <c r="AB109" s="302">
        <v>1100</v>
      </c>
      <c r="AC109" s="264">
        <f t="shared" si="43"/>
        <v>1100</v>
      </c>
    </row>
    <row r="110" spans="1:29" s="8" customFormat="1" ht="15" customHeight="1">
      <c r="A110" s="309"/>
      <c r="B110" s="328" t="s">
        <v>127</v>
      </c>
      <c r="C110" s="329"/>
      <c r="D110" s="330"/>
      <c r="E110" s="307">
        <v>0</v>
      </c>
      <c r="F110" s="291" t="s">
        <v>10</v>
      </c>
      <c r="G110" s="319">
        <v>0</v>
      </c>
      <c r="H110" s="302">
        <v>0</v>
      </c>
      <c r="I110" s="264">
        <v>0</v>
      </c>
      <c r="J110" s="307"/>
      <c r="K110" s="291"/>
      <c r="L110" s="124"/>
      <c r="M110" s="302"/>
      <c r="N110" s="299"/>
      <c r="O110" s="307">
        <v>0</v>
      </c>
      <c r="P110" s="291" t="s">
        <v>10</v>
      </c>
      <c r="Q110" s="319">
        <v>0</v>
      </c>
      <c r="R110" s="302">
        <v>0</v>
      </c>
      <c r="S110" s="264">
        <v>0</v>
      </c>
      <c r="T110" s="369"/>
      <c r="U110" s="369"/>
      <c r="V110" s="369"/>
      <c r="W110" s="369"/>
      <c r="X110" s="369"/>
      <c r="Y110" s="319">
        <v>1</v>
      </c>
      <c r="Z110" s="291" t="s">
        <v>10</v>
      </c>
      <c r="AA110" s="319">
        <v>1</v>
      </c>
      <c r="AB110" s="302">
        <v>1100</v>
      </c>
      <c r="AC110" s="264">
        <f t="shared" si="43"/>
        <v>1100</v>
      </c>
    </row>
    <row r="111" spans="1:29" s="8" customFormat="1" ht="15" customHeight="1">
      <c r="A111" s="149"/>
      <c r="B111" s="328" t="s">
        <v>66</v>
      </c>
      <c r="C111" s="375"/>
      <c r="D111" s="376"/>
      <c r="E111" s="131">
        <v>1</v>
      </c>
      <c r="F111" s="97" t="s">
        <v>10</v>
      </c>
      <c r="G111" s="124">
        <v>3</v>
      </c>
      <c r="H111" s="113">
        <v>850</v>
      </c>
      <c r="I111" s="109">
        <f>H111*G111*E111</f>
        <v>2550</v>
      </c>
      <c r="J111" s="131">
        <v>1</v>
      </c>
      <c r="K111" s="97" t="s">
        <v>10</v>
      </c>
      <c r="L111" s="124">
        <v>3</v>
      </c>
      <c r="M111" s="113">
        <v>1238.5</v>
      </c>
      <c r="N111" s="109">
        <f>M111*L111*J111</f>
        <v>3715.5</v>
      </c>
      <c r="O111" s="131">
        <v>1</v>
      </c>
      <c r="P111" s="97" t="s">
        <v>10</v>
      </c>
      <c r="Q111" s="319">
        <v>5</v>
      </c>
      <c r="R111" s="302">
        <v>750</v>
      </c>
      <c r="S111" s="264">
        <f>R111*Q111*O111</f>
        <v>3750</v>
      </c>
      <c r="T111" s="369"/>
      <c r="U111" s="369"/>
      <c r="V111" s="369"/>
      <c r="W111" s="369"/>
      <c r="X111" s="369"/>
      <c r="Y111" s="319">
        <v>1</v>
      </c>
      <c r="Z111" s="291" t="s">
        <v>10</v>
      </c>
      <c r="AA111" s="319">
        <v>1</v>
      </c>
      <c r="AB111" s="302">
        <v>900</v>
      </c>
      <c r="AC111" s="264">
        <f t="shared" si="43"/>
        <v>900</v>
      </c>
    </row>
    <row r="112" spans="1:29" s="8" customFormat="1" ht="15" customHeight="1">
      <c r="A112" s="149"/>
      <c r="B112" s="328" t="s">
        <v>67</v>
      </c>
      <c r="C112" s="375"/>
      <c r="D112" s="376"/>
      <c r="E112" s="131">
        <v>1</v>
      </c>
      <c r="F112" s="97" t="s">
        <v>10</v>
      </c>
      <c r="G112" s="124">
        <v>3</v>
      </c>
      <c r="H112" s="113">
        <v>850</v>
      </c>
      <c r="I112" s="109">
        <f t="shared" ref="I112" si="47">H112*G112*E112</f>
        <v>2550</v>
      </c>
      <c r="J112" s="131">
        <v>1</v>
      </c>
      <c r="K112" s="97" t="s">
        <v>10</v>
      </c>
      <c r="L112" s="124">
        <v>3</v>
      </c>
      <c r="M112" s="113">
        <v>1238.5</v>
      </c>
      <c r="N112" s="109">
        <f t="shared" ref="N112" si="48">M112*L112*J112</f>
        <v>3715.5</v>
      </c>
      <c r="O112" s="131">
        <v>1</v>
      </c>
      <c r="P112" s="97" t="s">
        <v>10</v>
      </c>
      <c r="Q112" s="319">
        <v>5</v>
      </c>
      <c r="R112" s="302">
        <v>750</v>
      </c>
      <c r="S112" s="264">
        <f t="shared" ref="S112" si="49">R112*Q112*O112</f>
        <v>3750</v>
      </c>
      <c r="T112" s="369"/>
      <c r="U112" s="369"/>
      <c r="V112" s="369"/>
      <c r="W112" s="369"/>
      <c r="X112" s="369"/>
      <c r="Y112" s="319">
        <v>1</v>
      </c>
      <c r="Z112" s="291" t="s">
        <v>10</v>
      </c>
      <c r="AA112" s="319">
        <v>1</v>
      </c>
      <c r="AB112" s="302">
        <v>900</v>
      </c>
      <c r="AC112" s="264">
        <f t="shared" si="43"/>
        <v>900</v>
      </c>
    </row>
    <row r="113" spans="1:30" s="8" customFormat="1" ht="15" customHeight="1">
      <c r="A113" s="149"/>
      <c r="B113" s="206"/>
      <c r="C113" s="212" t="s">
        <v>158</v>
      </c>
      <c r="D113" s="208"/>
      <c r="E113" s="131">
        <v>1</v>
      </c>
      <c r="F113" s="97" t="s">
        <v>10</v>
      </c>
      <c r="G113" s="124">
        <v>3</v>
      </c>
      <c r="H113" s="113">
        <v>850</v>
      </c>
      <c r="I113" s="109">
        <f>H113*G113*E113</f>
        <v>2550</v>
      </c>
      <c r="J113" s="131">
        <v>1</v>
      </c>
      <c r="K113" s="97" t="s">
        <v>10</v>
      </c>
      <c r="L113" s="124">
        <v>3</v>
      </c>
      <c r="M113" s="113">
        <v>1060.3800000000001</v>
      </c>
      <c r="N113" s="109">
        <f>M113*L113*J113</f>
        <v>3181.1400000000003</v>
      </c>
      <c r="O113" s="131">
        <v>1</v>
      </c>
      <c r="P113" s="97" t="s">
        <v>10</v>
      </c>
      <c r="Q113" s="319">
        <v>5</v>
      </c>
      <c r="R113" s="302">
        <v>650</v>
      </c>
      <c r="S113" s="264">
        <f>R113*Q113*O113</f>
        <v>3250</v>
      </c>
      <c r="T113" s="369"/>
      <c r="U113" s="369"/>
      <c r="V113" s="369"/>
      <c r="W113" s="369"/>
      <c r="X113" s="369"/>
      <c r="Y113" s="319">
        <v>1</v>
      </c>
      <c r="Z113" s="291" t="s">
        <v>10</v>
      </c>
      <c r="AA113" s="319">
        <v>1</v>
      </c>
      <c r="AB113" s="302">
        <v>850</v>
      </c>
      <c r="AC113" s="264">
        <f t="shared" si="43"/>
        <v>850</v>
      </c>
    </row>
    <row r="114" spans="1:30" s="8" customFormat="1" ht="15" customHeight="1">
      <c r="A114" s="149"/>
      <c r="B114" s="380" t="s">
        <v>51</v>
      </c>
      <c r="C114" s="381"/>
      <c r="D114" s="382"/>
      <c r="E114" s="155">
        <f>SUM(E108:E113)</f>
        <v>5</v>
      </c>
      <c r="F114" s="97"/>
      <c r="G114" s="96"/>
      <c r="H114" s="112"/>
      <c r="I114" s="114">
        <f>SUM(I108:I113)</f>
        <v>14550</v>
      </c>
      <c r="J114" s="155">
        <f>SUM(J108:J113)</f>
        <v>5</v>
      </c>
      <c r="K114" s="97"/>
      <c r="L114" s="96"/>
      <c r="M114" s="112"/>
      <c r="N114" s="114">
        <f>SUM(N108:N113)</f>
        <v>20148.599999999999</v>
      </c>
      <c r="O114" s="155">
        <f>SUM(O108:O113)</f>
        <v>5</v>
      </c>
      <c r="P114" s="97"/>
      <c r="Q114" s="96"/>
      <c r="R114" s="112"/>
      <c r="S114" s="261">
        <f>SUM(S108:S113)</f>
        <v>20250</v>
      </c>
      <c r="T114" s="369"/>
      <c r="U114" s="369"/>
      <c r="V114" s="369"/>
      <c r="W114" s="369"/>
      <c r="X114" s="369"/>
      <c r="Y114" s="263"/>
      <c r="Z114" s="291"/>
      <c r="AA114" s="96"/>
      <c r="AB114" s="301"/>
      <c r="AC114" s="261">
        <f>SUM(AC108:AC113)</f>
        <v>6050</v>
      </c>
    </row>
    <row r="115" spans="1:30" s="8" customFormat="1" ht="15" customHeight="1">
      <c r="A115" s="149"/>
      <c r="B115" s="209"/>
      <c r="C115" s="210"/>
      <c r="D115" s="211"/>
      <c r="E115" s="155"/>
      <c r="F115" s="97"/>
      <c r="G115" s="96"/>
      <c r="H115" s="112"/>
      <c r="I115" s="114"/>
      <c r="J115" s="155"/>
      <c r="K115" s="97"/>
      <c r="L115" s="96"/>
      <c r="M115" s="112"/>
      <c r="N115" s="114"/>
      <c r="O115" s="155"/>
      <c r="P115" s="97"/>
      <c r="Q115" s="96"/>
      <c r="R115" s="112"/>
      <c r="S115" s="261"/>
      <c r="T115" s="369"/>
      <c r="U115" s="369"/>
      <c r="V115" s="369"/>
      <c r="W115" s="369"/>
      <c r="X115" s="369"/>
      <c r="Y115" s="263"/>
      <c r="Z115" s="291"/>
      <c r="AA115" s="96"/>
      <c r="AB115" s="301"/>
      <c r="AC115" s="261"/>
    </row>
    <row r="116" spans="1:30" s="8" customFormat="1" ht="15" customHeight="1">
      <c r="A116" s="149"/>
      <c r="B116" s="214"/>
      <c r="C116" s="215"/>
      <c r="D116" s="216"/>
      <c r="E116" s="155"/>
      <c r="F116" s="97"/>
      <c r="G116" s="96"/>
      <c r="H116" s="112"/>
      <c r="I116" s="114"/>
      <c r="J116" s="155"/>
      <c r="K116" s="97"/>
      <c r="L116" s="96"/>
      <c r="M116" s="112"/>
      <c r="N116" s="114"/>
      <c r="O116" s="155"/>
      <c r="P116" s="97"/>
      <c r="Q116" s="96"/>
      <c r="R116" s="112"/>
      <c r="S116" s="261"/>
      <c r="T116" s="369"/>
      <c r="U116" s="369"/>
      <c r="V116" s="369"/>
      <c r="W116" s="369"/>
      <c r="X116" s="369"/>
      <c r="Y116" s="263"/>
      <c r="Z116" s="291"/>
      <c r="AA116" s="96"/>
      <c r="AB116" s="301"/>
      <c r="AC116" s="261"/>
    </row>
    <row r="117" spans="1:30" s="8" customFormat="1" ht="15" customHeight="1">
      <c r="A117" s="152" t="s">
        <v>130</v>
      </c>
      <c r="B117" s="374" t="s">
        <v>20</v>
      </c>
      <c r="C117" s="375"/>
      <c r="D117" s="376"/>
      <c r="E117" s="130"/>
      <c r="F117" s="97"/>
      <c r="G117" s="96"/>
      <c r="H117" s="112"/>
      <c r="I117" s="115"/>
      <c r="J117" s="130"/>
      <c r="K117" s="97"/>
      <c r="L117" s="96"/>
      <c r="M117" s="112"/>
      <c r="N117" s="115"/>
      <c r="O117" s="130"/>
      <c r="P117" s="97"/>
      <c r="Q117" s="96"/>
      <c r="R117" s="112"/>
      <c r="S117" s="266"/>
      <c r="T117" s="369"/>
      <c r="U117" s="369"/>
      <c r="V117" s="369"/>
      <c r="W117" s="369"/>
      <c r="X117" s="369"/>
      <c r="Y117" s="263"/>
      <c r="Z117" s="291"/>
      <c r="AA117" s="96"/>
      <c r="AB117" s="301"/>
      <c r="AC117" s="266"/>
    </row>
    <row r="118" spans="1:30" s="8" customFormat="1" ht="15" customHeight="1">
      <c r="A118" s="149"/>
      <c r="B118" s="371" t="s">
        <v>56</v>
      </c>
      <c r="C118" s="378"/>
      <c r="D118" s="379"/>
      <c r="E118" s="130"/>
      <c r="F118" s="97"/>
      <c r="G118" s="96"/>
      <c r="H118" s="112"/>
      <c r="I118" s="114">
        <f>(I122+I123+I124)*0.003</f>
        <v>1484.64</v>
      </c>
      <c r="J118" s="130"/>
      <c r="K118" s="97"/>
      <c r="L118" s="96"/>
      <c r="M118" s="112"/>
      <c r="N118" s="114">
        <f>(N122+N123+N124)*0.003</f>
        <v>3298.8180000000002</v>
      </c>
      <c r="O118" s="130"/>
      <c r="P118" s="97"/>
      <c r="Q118" s="96"/>
      <c r="R118" s="112"/>
      <c r="S118" s="261">
        <f>(S122+S123+S124)*0.003</f>
        <v>2377.4459999999999</v>
      </c>
      <c r="T118" s="369"/>
      <c r="U118" s="369"/>
      <c r="V118" s="369"/>
      <c r="W118" s="369"/>
      <c r="X118" s="369"/>
      <c r="Y118" s="263"/>
      <c r="Z118" s="291"/>
      <c r="AA118" s="96"/>
      <c r="AB118" s="301"/>
      <c r="AC118" s="261">
        <f>(AC122+AC123+AC124)*0.003</f>
        <v>4236.4800000000005</v>
      </c>
    </row>
    <row r="119" spans="1:30" s="8" customFormat="1" ht="15" customHeight="1">
      <c r="A119" s="152" t="s">
        <v>134</v>
      </c>
      <c r="B119" s="413" t="s">
        <v>73</v>
      </c>
      <c r="C119" s="414"/>
      <c r="D119" s="415"/>
      <c r="E119" s="130"/>
      <c r="F119" s="97"/>
      <c r="G119" s="96"/>
      <c r="H119" s="112"/>
      <c r="I119" s="114">
        <f>(I122+I123+I124)*0.05</f>
        <v>24744</v>
      </c>
      <c r="J119" s="130"/>
      <c r="K119" s="97"/>
      <c r="L119" s="96"/>
      <c r="M119" s="112"/>
      <c r="N119" s="114">
        <f>(N122+N123+N124)*0.05</f>
        <v>54980.3</v>
      </c>
      <c r="O119" s="130"/>
      <c r="P119" s="97"/>
      <c r="Q119" s="96"/>
      <c r="R119" s="112"/>
      <c r="S119" s="261">
        <f>(S122+S123+S124)*0.05</f>
        <v>39624.100000000006</v>
      </c>
      <c r="T119" s="369"/>
      <c r="U119" s="369"/>
      <c r="V119" s="369"/>
      <c r="W119" s="369"/>
      <c r="X119" s="369"/>
      <c r="Y119" s="263"/>
      <c r="Z119" s="291"/>
      <c r="AA119" s="96"/>
      <c r="AB119" s="301"/>
      <c r="AC119" s="261">
        <v>104721</v>
      </c>
    </row>
    <row r="120" spans="1:30" s="8" customFormat="1" ht="15" customHeight="1">
      <c r="A120" s="149"/>
      <c r="B120" s="416"/>
      <c r="C120" s="378"/>
      <c r="D120" s="379"/>
      <c r="E120" s="130"/>
      <c r="F120" s="97"/>
      <c r="G120" s="96"/>
      <c r="H120" s="112"/>
      <c r="I120" s="109"/>
      <c r="J120" s="130"/>
      <c r="K120" s="97"/>
      <c r="L120" s="96"/>
      <c r="M120" s="112"/>
      <c r="N120" s="109"/>
      <c r="O120" s="130"/>
      <c r="P120" s="97"/>
      <c r="Q120" s="96"/>
      <c r="R120" s="112"/>
      <c r="S120" s="264"/>
      <c r="T120" s="369"/>
      <c r="U120" s="369"/>
      <c r="V120" s="369"/>
      <c r="W120" s="369"/>
      <c r="X120" s="369"/>
      <c r="Y120" s="263"/>
      <c r="Z120" s="291"/>
      <c r="AA120" s="96"/>
      <c r="AB120" s="301"/>
      <c r="AC120" s="264"/>
    </row>
    <row r="121" spans="1:30" s="8" customFormat="1" ht="15" customHeight="1">
      <c r="A121" s="149"/>
      <c r="B121" s="424" t="s">
        <v>57</v>
      </c>
      <c r="C121" s="425"/>
      <c r="D121" s="426"/>
      <c r="E121" s="130"/>
      <c r="F121" s="97"/>
      <c r="G121" s="96"/>
      <c r="H121" s="112"/>
      <c r="I121" s="109"/>
      <c r="J121" s="130"/>
      <c r="K121" s="97"/>
      <c r="L121" s="96"/>
      <c r="M121" s="112"/>
      <c r="N121" s="109"/>
      <c r="O121" s="130"/>
      <c r="P121" s="97"/>
      <c r="Q121" s="96"/>
      <c r="R121" s="112"/>
      <c r="S121" s="264"/>
      <c r="T121" s="369"/>
      <c r="U121" s="369"/>
      <c r="V121" s="369"/>
      <c r="W121" s="369"/>
      <c r="X121" s="369"/>
      <c r="Y121" s="263"/>
      <c r="Z121" s="291"/>
      <c r="AA121" s="96"/>
      <c r="AB121" s="301"/>
      <c r="AC121" s="264"/>
      <c r="AD121" s="176"/>
    </row>
    <row r="122" spans="1:30" s="8" customFormat="1" ht="15" customHeight="1">
      <c r="A122" s="149"/>
      <c r="B122" s="424" t="s">
        <v>58</v>
      </c>
      <c r="C122" s="406"/>
      <c r="D122" s="407"/>
      <c r="E122" s="130"/>
      <c r="F122" s="97"/>
      <c r="G122" s="96"/>
      <c r="H122" s="112"/>
      <c r="I122" s="117">
        <f>I32</f>
        <v>85950</v>
      </c>
      <c r="J122" s="130"/>
      <c r="K122" s="97"/>
      <c r="L122" s="96"/>
      <c r="M122" s="112"/>
      <c r="N122" s="117">
        <f>N32</f>
        <v>208431</v>
      </c>
      <c r="O122" s="130"/>
      <c r="P122" s="97"/>
      <c r="Q122" s="96"/>
      <c r="R122" s="112"/>
      <c r="S122" s="257">
        <f>S32</f>
        <v>127940</v>
      </c>
      <c r="T122" s="369"/>
      <c r="U122" s="369"/>
      <c r="V122" s="369"/>
      <c r="W122" s="369"/>
      <c r="X122" s="369"/>
      <c r="Y122" s="263"/>
      <c r="Z122" s="291"/>
      <c r="AA122" s="96"/>
      <c r="AB122" s="301"/>
      <c r="AC122" s="257">
        <f>AC32</f>
        <v>153180</v>
      </c>
      <c r="AD122" s="176"/>
    </row>
    <row r="123" spans="1:30" s="8" customFormat="1" ht="15" customHeight="1">
      <c r="A123" s="149"/>
      <c r="B123" s="424" t="s">
        <v>59</v>
      </c>
      <c r="C123" s="425"/>
      <c r="D123" s="426"/>
      <c r="E123" s="130"/>
      <c r="F123" s="97"/>
      <c r="G123" s="96"/>
      <c r="H123" s="112"/>
      <c r="I123" s="114">
        <f>I39+I48+I88+I53+I60</f>
        <v>316340</v>
      </c>
      <c r="J123" s="130"/>
      <c r="K123" s="97"/>
      <c r="L123" s="96"/>
      <c r="M123" s="112"/>
      <c r="N123" s="114">
        <f>N39+N48+N88+N53+N60</f>
        <v>609437.69999999995</v>
      </c>
      <c r="O123" s="130"/>
      <c r="P123" s="97"/>
      <c r="Q123" s="96"/>
      <c r="R123" s="112"/>
      <c r="S123" s="261">
        <f>S39+S48+S88+S53+S60</f>
        <v>420229.5</v>
      </c>
      <c r="T123" s="369"/>
      <c r="U123" s="369"/>
      <c r="V123" s="369"/>
      <c r="W123" s="369"/>
      <c r="X123" s="369"/>
      <c r="Y123" s="263"/>
      <c r="Z123" s="291"/>
      <c r="AA123" s="96"/>
      <c r="AB123" s="301"/>
      <c r="AC123" s="261">
        <f>AC39+AC48+AC88+AC53+AC60</f>
        <v>894030</v>
      </c>
      <c r="AD123" s="176"/>
    </row>
    <row r="124" spans="1:30" s="8" customFormat="1" ht="15" customHeight="1">
      <c r="A124" s="149"/>
      <c r="B124" s="424" t="s">
        <v>38</v>
      </c>
      <c r="C124" s="425"/>
      <c r="D124" s="426"/>
      <c r="E124" s="130"/>
      <c r="F124" s="97"/>
      <c r="G124" s="96"/>
      <c r="H124" s="112"/>
      <c r="I124" s="114">
        <f>I95+I105+I114</f>
        <v>92590</v>
      </c>
      <c r="J124" s="130"/>
      <c r="K124" s="97"/>
      <c r="L124" s="96"/>
      <c r="M124" s="112"/>
      <c r="N124" s="114">
        <f>N95+N105+N114</f>
        <v>281737.3</v>
      </c>
      <c r="O124" s="130"/>
      <c r="P124" s="97"/>
      <c r="Q124" s="96"/>
      <c r="R124" s="112"/>
      <c r="S124" s="261">
        <f>S95+S105+S114</f>
        <v>244312.5</v>
      </c>
      <c r="T124" s="369"/>
      <c r="U124" s="369"/>
      <c r="V124" s="369"/>
      <c r="W124" s="369"/>
      <c r="X124" s="369"/>
      <c r="Y124" s="263"/>
      <c r="Z124" s="291"/>
      <c r="AA124" s="96"/>
      <c r="AB124" s="301"/>
      <c r="AC124" s="261">
        <f>AC95+AC105+AC114</f>
        <v>364950</v>
      </c>
      <c r="AD124" s="176"/>
    </row>
    <row r="125" spans="1:30" s="8" customFormat="1" ht="15" customHeight="1">
      <c r="A125" s="149"/>
      <c r="B125" s="424" t="s">
        <v>60</v>
      </c>
      <c r="C125" s="425"/>
      <c r="D125" s="426"/>
      <c r="E125" s="130"/>
      <c r="F125" s="97"/>
      <c r="G125" s="96"/>
      <c r="H125" s="112"/>
      <c r="I125" s="114">
        <f>(I122+I123+I124)*0.15</f>
        <v>74232</v>
      </c>
      <c r="J125" s="130"/>
      <c r="K125" s="97"/>
      <c r="L125" s="96"/>
      <c r="M125" s="112"/>
      <c r="N125" s="114">
        <f>(N122+N123+N124)*0.15</f>
        <v>164940.9</v>
      </c>
      <c r="O125" s="130"/>
      <c r="P125" s="97"/>
      <c r="Q125" s="96"/>
      <c r="R125" s="112"/>
      <c r="S125" s="261">
        <f>(S122+S123+S124)*0.18</f>
        <v>142646.75999999998</v>
      </c>
      <c r="T125" s="369"/>
      <c r="U125" s="369"/>
      <c r="V125" s="369"/>
      <c r="W125" s="369"/>
      <c r="X125" s="369"/>
      <c r="Y125" s="263"/>
      <c r="Z125" s="291"/>
      <c r="AA125" s="96"/>
      <c r="AB125" s="301"/>
      <c r="AC125" s="261">
        <v>157081.5</v>
      </c>
    </row>
    <row r="126" spans="1:30" s="8" customFormat="1" ht="15" customHeight="1">
      <c r="A126" s="149"/>
      <c r="B126" s="427" t="s">
        <v>61</v>
      </c>
      <c r="C126" s="428"/>
      <c r="D126" s="429"/>
      <c r="E126" s="130"/>
      <c r="F126" s="97"/>
      <c r="G126" s="96"/>
      <c r="H126" s="112"/>
      <c r="I126" s="114">
        <f>SUM(I118:I125)</f>
        <v>595340.64</v>
      </c>
      <c r="J126" s="130"/>
      <c r="K126" s="97"/>
      <c r="L126" s="96"/>
      <c r="M126" s="112"/>
      <c r="N126" s="114">
        <f>SUM(N118:N125)+N73</f>
        <v>1439736.2179999999</v>
      </c>
      <c r="O126" s="130"/>
      <c r="P126" s="97"/>
      <c r="Q126" s="96"/>
      <c r="R126" s="112"/>
      <c r="S126" s="261">
        <f>SUM(S118:S125)+S73</f>
        <v>977130.30599999998</v>
      </c>
      <c r="T126" s="369"/>
      <c r="U126" s="369"/>
      <c r="V126" s="369"/>
      <c r="W126" s="369"/>
      <c r="X126" s="369"/>
      <c r="Y126" s="263"/>
      <c r="Z126" s="291"/>
      <c r="AA126" s="96"/>
      <c r="AB126" s="301"/>
      <c r="AC126" s="261">
        <f>SUM(AC118:AC125)+AC73</f>
        <v>1678198.98</v>
      </c>
    </row>
    <row r="127" spans="1:30" s="8" customFormat="1" ht="22.5" customHeight="1" thickBot="1">
      <c r="A127" s="149"/>
      <c r="B127" s="430" t="s">
        <v>62</v>
      </c>
      <c r="C127" s="331"/>
      <c r="D127" s="431"/>
      <c r="E127" s="331" t="s">
        <v>162</v>
      </c>
      <c r="F127" s="331"/>
      <c r="G127" s="331"/>
      <c r="H127" s="332"/>
      <c r="I127" s="109"/>
      <c r="J127" s="331" t="s">
        <v>166</v>
      </c>
      <c r="K127" s="331"/>
      <c r="L127" s="331"/>
      <c r="M127" s="332"/>
      <c r="N127" s="109"/>
      <c r="O127" s="331" t="s">
        <v>179</v>
      </c>
      <c r="P127" s="331"/>
      <c r="Q127" s="331"/>
      <c r="R127" s="332"/>
      <c r="S127" s="109"/>
      <c r="T127" s="331"/>
      <c r="U127" s="331"/>
      <c r="V127" s="331"/>
      <c r="W127" s="332"/>
      <c r="X127" s="299"/>
      <c r="Y127" s="331" t="s">
        <v>183</v>
      </c>
      <c r="Z127" s="331"/>
      <c r="AA127" s="331"/>
      <c r="AB127" s="332"/>
      <c r="AC127" s="299"/>
    </row>
    <row r="128" spans="1:30" ht="15.75" thickBot="1">
      <c r="A128" s="154"/>
      <c r="B128" s="432" t="s">
        <v>32</v>
      </c>
      <c r="C128" s="433"/>
      <c r="D128" s="434"/>
      <c r="E128" s="107"/>
      <c r="F128" s="105"/>
      <c r="G128" s="106"/>
      <c r="H128" s="116" t="s">
        <v>63</v>
      </c>
      <c r="I128" s="132">
        <f>I126</f>
        <v>595340.64</v>
      </c>
      <c r="J128" s="107"/>
      <c r="K128" s="105"/>
      <c r="L128" s="106"/>
      <c r="M128" s="116" t="s">
        <v>63</v>
      </c>
      <c r="N128" s="132">
        <f>N126</f>
        <v>1439736.2179999999</v>
      </c>
      <c r="O128" s="107"/>
      <c r="P128" s="105"/>
      <c r="Q128" s="106"/>
      <c r="R128" s="116" t="s">
        <v>63</v>
      </c>
      <c r="S128" s="132">
        <f>S126</f>
        <v>977130.30599999998</v>
      </c>
      <c r="T128" s="297"/>
      <c r="U128" s="295"/>
      <c r="V128" s="296"/>
      <c r="W128" s="303"/>
      <c r="X128" s="308"/>
      <c r="Y128" s="297"/>
      <c r="Z128" s="295"/>
      <c r="AA128" s="296"/>
      <c r="AB128" s="303" t="s">
        <v>63</v>
      </c>
      <c r="AC128" s="308">
        <f>AC126</f>
        <v>1678198.98</v>
      </c>
    </row>
    <row r="129" spans="1:29">
      <c r="A129" s="102"/>
      <c r="B129" s="103"/>
      <c r="C129" s="103"/>
      <c r="D129" s="103"/>
      <c r="E129" s="103"/>
      <c r="F129" s="103"/>
      <c r="G129" s="103"/>
      <c r="H129" s="103"/>
      <c r="I129" s="104"/>
      <c r="J129" s="103"/>
      <c r="K129" s="103"/>
      <c r="L129" s="103"/>
      <c r="M129" s="103"/>
      <c r="N129" s="104"/>
      <c r="O129" s="103"/>
      <c r="P129" s="103"/>
      <c r="Q129" s="103"/>
      <c r="R129" s="103"/>
      <c r="S129" s="104"/>
      <c r="T129" s="293"/>
      <c r="U129" s="293"/>
      <c r="V129" s="293"/>
      <c r="W129" s="293"/>
      <c r="X129" s="294"/>
      <c r="Y129" s="293"/>
      <c r="Z129" s="293"/>
      <c r="AA129" s="293"/>
      <c r="AB129" s="293"/>
      <c r="AC129" s="294"/>
    </row>
    <row r="130" spans="1:29">
      <c r="A130" s="435" t="s">
        <v>11</v>
      </c>
      <c r="B130" s="436"/>
      <c r="C130" s="436"/>
      <c r="D130" s="103"/>
      <c r="E130" s="103"/>
      <c r="F130" s="103"/>
      <c r="G130" s="103"/>
      <c r="H130" s="103"/>
      <c r="I130" s="104"/>
      <c r="J130" s="103"/>
      <c r="K130" s="103"/>
      <c r="L130" s="103"/>
      <c r="M130" s="103"/>
      <c r="N130" s="104"/>
      <c r="O130" s="103"/>
      <c r="P130" s="103"/>
      <c r="Q130" s="103"/>
      <c r="R130" s="103"/>
      <c r="S130" s="104"/>
      <c r="T130" s="293"/>
      <c r="U130" s="293"/>
      <c r="V130" s="293"/>
      <c r="W130" s="293"/>
      <c r="X130" s="294"/>
      <c r="Y130" s="293"/>
      <c r="Z130" s="293"/>
      <c r="AA130" s="293"/>
      <c r="AB130" s="293"/>
      <c r="AC130" s="294"/>
    </row>
    <row r="131" spans="1:29">
      <c r="A131" s="102"/>
      <c r="B131" s="103"/>
      <c r="C131" s="103"/>
      <c r="D131" s="103"/>
      <c r="E131" s="103"/>
      <c r="F131" s="103"/>
      <c r="G131" s="103"/>
      <c r="H131" s="103"/>
      <c r="I131" s="104"/>
      <c r="J131" s="103"/>
      <c r="K131" s="103"/>
      <c r="L131" s="103"/>
      <c r="M131" s="103"/>
      <c r="N131" s="104"/>
      <c r="O131" s="103"/>
      <c r="P131" s="103"/>
      <c r="Q131" s="103"/>
      <c r="R131" s="103"/>
      <c r="S131" s="104"/>
      <c r="T131" s="293"/>
      <c r="U131" s="293"/>
      <c r="V131" s="293"/>
      <c r="W131" s="293"/>
      <c r="X131" s="294"/>
      <c r="Y131" s="293"/>
      <c r="Z131" s="293"/>
      <c r="AA131" s="293"/>
      <c r="AB131" s="293"/>
      <c r="AC131" s="294"/>
    </row>
    <row r="132" spans="1:29">
      <c r="A132" s="422" t="s">
        <v>40</v>
      </c>
      <c r="B132" s="423"/>
      <c r="C132" s="423"/>
      <c r="D132" s="103"/>
      <c r="E132" s="103"/>
      <c r="F132" s="103"/>
      <c r="G132" s="103"/>
      <c r="H132" s="103"/>
      <c r="I132" s="104"/>
      <c r="J132" s="103"/>
      <c r="K132" s="103"/>
      <c r="L132" s="103"/>
      <c r="M132" s="103"/>
      <c r="N132" s="104"/>
      <c r="O132" s="103"/>
      <c r="P132" s="103"/>
      <c r="Q132" s="103"/>
      <c r="R132" s="103"/>
      <c r="S132" s="104"/>
      <c r="T132" s="293"/>
      <c r="U132" s="293"/>
      <c r="V132" s="293"/>
      <c r="W132" s="293"/>
      <c r="X132" s="294"/>
      <c r="Y132" s="293"/>
      <c r="Z132" s="293"/>
      <c r="AA132" s="293"/>
      <c r="AB132" s="293"/>
      <c r="AC132" s="294"/>
    </row>
    <row r="133" spans="1:29">
      <c r="A133" s="14" t="s">
        <v>77</v>
      </c>
      <c r="B133" s="16"/>
      <c r="C133" s="16"/>
      <c r="D133" s="156"/>
      <c r="E133" s="9"/>
      <c r="F133" s="9"/>
      <c r="G133" s="9"/>
      <c r="H133" s="10"/>
      <c r="I133" s="11" t="s">
        <v>64</v>
      </c>
      <c r="J133" s="9"/>
      <c r="K133" s="9"/>
      <c r="L133" s="9"/>
      <c r="M133" s="10"/>
      <c r="N133" s="11" t="s">
        <v>64</v>
      </c>
      <c r="O133" s="9"/>
      <c r="P133" s="9"/>
      <c r="Q133" s="9"/>
      <c r="R133" s="10"/>
      <c r="S133" s="11" t="s">
        <v>64</v>
      </c>
      <c r="T133" s="282"/>
      <c r="U133" s="282"/>
      <c r="V133" s="282"/>
      <c r="W133" s="283"/>
      <c r="X133" s="284" t="s">
        <v>64</v>
      </c>
      <c r="Y133" s="282"/>
      <c r="Z133" s="282"/>
      <c r="AA133" s="282"/>
      <c r="AB133" s="283"/>
      <c r="AC133" s="284" t="s">
        <v>64</v>
      </c>
    </row>
    <row r="134" spans="1:29">
      <c r="E134" s="9"/>
      <c r="F134" s="9"/>
      <c r="G134" s="9"/>
      <c r="H134" s="10"/>
      <c r="I134" s="11"/>
      <c r="J134" s="9"/>
      <c r="K134" s="9"/>
      <c r="L134" s="9"/>
      <c r="M134" s="10"/>
      <c r="N134" s="11"/>
      <c r="O134" s="9"/>
      <c r="P134" s="9"/>
      <c r="Q134" s="9"/>
      <c r="R134" s="10"/>
      <c r="S134" s="11"/>
      <c r="T134" s="282"/>
      <c r="U134" s="282"/>
      <c r="V134" s="282"/>
      <c r="W134" s="283"/>
      <c r="X134" s="284"/>
      <c r="Y134" s="282"/>
      <c r="Z134" s="282"/>
      <c r="AA134" s="282"/>
      <c r="AB134" s="283"/>
      <c r="AC134" s="284"/>
    </row>
    <row r="135" spans="1:29">
      <c r="A135" t="s">
        <v>29</v>
      </c>
      <c r="B135" s="16"/>
      <c r="C135" s="16"/>
      <c r="D135" s="16"/>
      <c r="E135" s="9"/>
      <c r="F135" s="9"/>
      <c r="G135" s="9"/>
      <c r="H135" s="10"/>
      <c r="I135" s="11"/>
      <c r="J135" s="9"/>
      <c r="K135" s="9"/>
      <c r="L135" s="9"/>
      <c r="M135" s="10"/>
      <c r="N135" s="11"/>
      <c r="O135" s="9"/>
      <c r="P135" s="9"/>
      <c r="Q135" s="9"/>
      <c r="R135" s="10"/>
      <c r="S135" s="11"/>
      <c r="T135" s="282"/>
      <c r="U135" s="282"/>
      <c r="V135" s="282"/>
      <c r="W135" s="283"/>
      <c r="X135" s="284"/>
      <c r="Y135" s="282"/>
      <c r="Z135" s="282"/>
      <c r="AA135" s="282"/>
      <c r="AB135" s="283"/>
      <c r="AC135" s="284"/>
    </row>
    <row r="136" spans="1:29">
      <c r="A136"/>
      <c r="B136"/>
      <c r="C136"/>
      <c r="D136"/>
      <c r="E136" s="9"/>
      <c r="F136" s="9"/>
      <c r="G136" s="9"/>
      <c r="H136" s="10"/>
      <c r="I136" s="11"/>
      <c r="J136" s="9"/>
      <c r="K136" s="9"/>
      <c r="L136" s="9"/>
      <c r="M136" s="10"/>
      <c r="N136" s="11"/>
      <c r="O136" s="9"/>
      <c r="P136" s="9"/>
      <c r="Q136" s="9"/>
      <c r="R136" s="10"/>
      <c r="S136" s="11"/>
      <c r="T136" s="282"/>
      <c r="U136" s="282"/>
      <c r="V136" s="282"/>
      <c r="W136" s="283"/>
      <c r="X136" s="284"/>
      <c r="Y136" s="282"/>
      <c r="Z136" s="282"/>
      <c r="AA136" s="282"/>
      <c r="AB136" s="283"/>
      <c r="AC136" s="284"/>
    </row>
    <row r="137" spans="1:29">
      <c r="A137" s="23" t="s">
        <v>96</v>
      </c>
      <c r="B137"/>
      <c r="C137"/>
      <c r="D137" s="40"/>
      <c r="E137" s="9"/>
      <c r="F137" s="9"/>
      <c r="G137" s="9"/>
      <c r="H137" s="10"/>
      <c r="I137" s="11"/>
      <c r="J137" s="9"/>
      <c r="K137" s="9"/>
      <c r="L137" s="9"/>
      <c r="M137" s="10"/>
      <c r="N137" s="11"/>
      <c r="O137" s="9"/>
      <c r="P137" s="9"/>
      <c r="Q137" s="9"/>
      <c r="R137" s="10"/>
      <c r="S137" s="11"/>
      <c r="T137" s="282"/>
      <c r="U137" s="282"/>
      <c r="V137" s="282"/>
      <c r="W137" s="283"/>
      <c r="X137" s="284"/>
      <c r="Y137" s="282"/>
      <c r="Z137" s="282"/>
      <c r="AA137" s="282"/>
      <c r="AB137" s="283"/>
      <c r="AC137" s="284"/>
    </row>
    <row r="138" spans="1:29">
      <c r="A138" t="s">
        <v>76</v>
      </c>
      <c r="B138"/>
      <c r="C138"/>
      <c r="D138" s="157"/>
      <c r="E138" s="9"/>
      <c r="F138" s="9"/>
      <c r="G138" s="9"/>
      <c r="H138" s="10"/>
      <c r="I138" s="11"/>
      <c r="J138" s="9"/>
      <c r="K138" s="9"/>
      <c r="L138" s="9"/>
      <c r="M138" s="10"/>
      <c r="N138" s="11"/>
      <c r="O138" s="9"/>
      <c r="P138" s="9"/>
      <c r="Q138" s="9"/>
      <c r="R138" s="10"/>
      <c r="S138" s="11"/>
      <c r="T138" s="282"/>
      <c r="U138" s="282"/>
      <c r="V138" s="282"/>
      <c r="W138" s="283"/>
      <c r="X138" s="284"/>
      <c r="Y138" s="282"/>
      <c r="Z138" s="282"/>
      <c r="AA138" s="282"/>
      <c r="AB138" s="283"/>
      <c r="AC138" s="284"/>
    </row>
    <row r="139" spans="1:29">
      <c r="E139" s="9"/>
      <c r="F139" s="9"/>
      <c r="G139" s="9"/>
      <c r="H139" s="10"/>
      <c r="I139" s="11"/>
      <c r="J139" s="9"/>
      <c r="K139" s="9"/>
      <c r="L139" s="9"/>
      <c r="M139" s="10"/>
      <c r="N139" s="11"/>
      <c r="O139" s="9"/>
      <c r="P139" s="9"/>
      <c r="Q139" s="9"/>
      <c r="R139" s="10"/>
      <c r="S139" s="11"/>
      <c r="T139" s="282"/>
      <c r="U139" s="282"/>
      <c r="V139" s="282"/>
      <c r="W139" s="283"/>
      <c r="X139" s="284"/>
      <c r="Y139" s="282"/>
      <c r="Z139" s="282"/>
      <c r="AA139" s="282"/>
      <c r="AB139" s="283"/>
      <c r="AC139" s="284"/>
    </row>
    <row r="140" spans="1:29">
      <c r="E140" s="2"/>
      <c r="F140" s="2"/>
      <c r="G140" s="13"/>
      <c r="H140" s="3"/>
      <c r="I140" s="3"/>
      <c r="J140" s="2"/>
      <c r="K140" s="2"/>
      <c r="L140" s="13"/>
      <c r="M140" s="3"/>
      <c r="N140" s="3"/>
      <c r="O140" s="2"/>
      <c r="P140" s="2"/>
      <c r="Q140" s="13"/>
      <c r="R140" s="3"/>
      <c r="S140" s="3"/>
      <c r="T140" s="277"/>
      <c r="U140" s="277"/>
      <c r="V140" s="285"/>
      <c r="W140" s="278"/>
      <c r="X140" s="278"/>
      <c r="Y140" s="277"/>
      <c r="Z140" s="277"/>
      <c r="AA140" s="285"/>
      <c r="AB140" s="278"/>
      <c r="AC140" s="278"/>
    </row>
    <row r="141" spans="1:29">
      <c r="E141" s="13"/>
      <c r="F141" s="13"/>
      <c r="G141" s="13"/>
      <c r="H141" s="3"/>
      <c r="I141" s="3"/>
      <c r="J141" s="13"/>
      <c r="K141" s="13"/>
      <c r="L141" s="13"/>
      <c r="M141" s="3"/>
      <c r="N141" s="3"/>
      <c r="O141" s="13"/>
      <c r="P141" s="13"/>
      <c r="Q141" s="13"/>
      <c r="R141" s="3"/>
      <c r="S141" s="3"/>
      <c r="T141" s="285"/>
      <c r="U141" s="285"/>
      <c r="V141" s="285"/>
      <c r="W141" s="278"/>
      <c r="X141" s="278"/>
      <c r="Y141" s="285"/>
      <c r="Z141" s="285"/>
      <c r="AA141" s="285"/>
      <c r="AB141" s="278"/>
      <c r="AC141" s="278"/>
    </row>
    <row r="142" spans="1:29">
      <c r="E142" s="13"/>
      <c r="F142" s="13"/>
      <c r="G142" s="13"/>
      <c r="H142" s="3"/>
      <c r="I142" s="3"/>
      <c r="J142" s="13"/>
      <c r="K142" s="13"/>
      <c r="L142" s="13"/>
      <c r="M142" s="3"/>
      <c r="N142" s="3"/>
      <c r="O142" s="13"/>
      <c r="P142" s="13"/>
      <c r="Q142" s="13"/>
      <c r="R142" s="3"/>
      <c r="S142" s="3"/>
      <c r="T142" s="285"/>
      <c r="U142" s="285"/>
      <c r="V142" s="285"/>
      <c r="W142" s="278"/>
      <c r="X142" s="278"/>
      <c r="Y142" s="285"/>
      <c r="Z142" s="285"/>
      <c r="AA142" s="285"/>
      <c r="AB142" s="278"/>
      <c r="AC142" s="278"/>
    </row>
    <row r="143" spans="1:29">
      <c r="E143" s="2"/>
      <c r="F143" s="2"/>
      <c r="G143" s="13"/>
      <c r="H143" s="3"/>
      <c r="I143" s="3"/>
      <c r="J143" s="2"/>
      <c r="K143" s="2"/>
      <c r="L143" s="13"/>
      <c r="M143" s="3"/>
      <c r="N143" s="3"/>
      <c r="O143" s="2"/>
      <c r="P143" s="2"/>
      <c r="Q143" s="13"/>
      <c r="R143" s="3"/>
      <c r="S143" s="3"/>
      <c r="T143" s="277"/>
      <c r="U143" s="277"/>
      <c r="V143" s="285"/>
      <c r="W143" s="278"/>
      <c r="X143" s="278"/>
      <c r="Y143" s="277"/>
      <c r="Z143" s="277"/>
      <c r="AA143" s="285"/>
      <c r="AB143" s="278"/>
      <c r="AC143" s="278"/>
    </row>
    <row r="144" spans="1:29">
      <c r="E144" s="2"/>
      <c r="F144" s="2"/>
      <c r="G144" s="13"/>
      <c r="H144" s="3"/>
      <c r="I144" s="3"/>
      <c r="J144" s="2"/>
      <c r="K144" s="2"/>
      <c r="L144" s="13"/>
      <c r="M144" s="3"/>
      <c r="N144" s="3"/>
      <c r="O144" s="2"/>
      <c r="P144" s="2"/>
      <c r="Q144" s="13"/>
      <c r="R144" s="3"/>
      <c r="S144" s="3"/>
      <c r="T144" s="277"/>
      <c r="U144" s="277"/>
      <c r="V144" s="285"/>
      <c r="W144" s="278"/>
      <c r="X144" s="278"/>
      <c r="Y144" s="277"/>
      <c r="Z144" s="277"/>
      <c r="AA144" s="285"/>
      <c r="AB144" s="278"/>
      <c r="AC144" s="278"/>
    </row>
  </sheetData>
  <mergeCells count="152">
    <mergeCell ref="B60:D60"/>
    <mergeCell ref="B59:D59"/>
    <mergeCell ref="B48:D48"/>
    <mergeCell ref="B99:D99"/>
    <mergeCell ref="B83:D83"/>
    <mergeCell ref="B90:D90"/>
    <mergeCell ref="B84:D84"/>
    <mergeCell ref="B39:D39"/>
    <mergeCell ref="B41:D41"/>
    <mergeCell ref="B81:D81"/>
    <mergeCell ref="B88:D88"/>
    <mergeCell ref="B89:D89"/>
    <mergeCell ref="A132:C132"/>
    <mergeCell ref="B124:D124"/>
    <mergeCell ref="B125:D125"/>
    <mergeCell ref="B126:D126"/>
    <mergeCell ref="B127:D127"/>
    <mergeCell ref="B128:D128"/>
    <mergeCell ref="B123:D123"/>
    <mergeCell ref="B121:D121"/>
    <mergeCell ref="B122:D122"/>
    <mergeCell ref="A130:C130"/>
    <mergeCell ref="B112:D112"/>
    <mergeCell ref="B114:D114"/>
    <mergeCell ref="B85:D85"/>
    <mergeCell ref="B86:D86"/>
    <mergeCell ref="B107:D107"/>
    <mergeCell ref="B108:D108"/>
    <mergeCell ref="B109:D109"/>
    <mergeCell ref="B111:D111"/>
    <mergeCell ref="B76:D76"/>
    <mergeCell ref="B79:D79"/>
    <mergeCell ref="B36:D36"/>
    <mergeCell ref="E127:H127"/>
    <mergeCell ref="B117:D117"/>
    <mergeCell ref="B101:D101"/>
    <mergeCell ref="B103:D103"/>
    <mergeCell ref="B104:D104"/>
    <mergeCell ref="B105:D105"/>
    <mergeCell ref="B119:D119"/>
    <mergeCell ref="B120:D120"/>
    <mergeCell ref="B97:D97"/>
    <mergeCell ref="B98:D98"/>
    <mergeCell ref="B100:D100"/>
    <mergeCell ref="B102:D102"/>
    <mergeCell ref="B118:D118"/>
    <mergeCell ref="B77:D77"/>
    <mergeCell ref="B78:D78"/>
    <mergeCell ref="B87:D87"/>
    <mergeCell ref="B82:D82"/>
    <mergeCell ref="B91:D91"/>
    <mergeCell ref="B92:D92"/>
    <mergeCell ref="B94:D94"/>
    <mergeCell ref="B95:D95"/>
    <mergeCell ref="B27:D27"/>
    <mergeCell ref="B37:D37"/>
    <mergeCell ref="B32:D32"/>
    <mergeCell ref="B38:D38"/>
    <mergeCell ref="B45:D45"/>
    <mergeCell ref="B58:D58"/>
    <mergeCell ref="B24:D24"/>
    <mergeCell ref="B25:D25"/>
    <mergeCell ref="B28:D28"/>
    <mergeCell ref="B35:D35"/>
    <mergeCell ref="B34:D34"/>
    <mergeCell ref="B26:D26"/>
    <mergeCell ref="B43:D43"/>
    <mergeCell ref="B46:D46"/>
    <mergeCell ref="B52:D52"/>
    <mergeCell ref="B53:D53"/>
    <mergeCell ref="B50:D50"/>
    <mergeCell ref="B51:D51"/>
    <mergeCell ref="B47:D47"/>
    <mergeCell ref="B55:D55"/>
    <mergeCell ref="B56:D56"/>
    <mergeCell ref="B57:D57"/>
    <mergeCell ref="M6:N6"/>
    <mergeCell ref="J11:J12"/>
    <mergeCell ref="K11:K12"/>
    <mergeCell ref="L11:L12"/>
    <mergeCell ref="M11:M12"/>
    <mergeCell ref="N11:N12"/>
    <mergeCell ref="H6:I6"/>
    <mergeCell ref="A1:C4"/>
    <mergeCell ref="B15:D15"/>
    <mergeCell ref="A11:A12"/>
    <mergeCell ref="B11:D12"/>
    <mergeCell ref="E11:E12"/>
    <mergeCell ref="F11:F12"/>
    <mergeCell ref="G11:G12"/>
    <mergeCell ref="H11:H12"/>
    <mergeCell ref="I11:I12"/>
    <mergeCell ref="B13:D13"/>
    <mergeCell ref="B14:D14"/>
    <mergeCell ref="J127:M127"/>
    <mergeCell ref="E10:I10"/>
    <mergeCell ref="J10:N10"/>
    <mergeCell ref="B31:D3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16:D16"/>
    <mergeCell ref="B80:D80"/>
    <mergeCell ref="B17:D17"/>
    <mergeCell ref="B42:D42"/>
    <mergeCell ref="B40:D40"/>
    <mergeCell ref="B44:D44"/>
    <mergeCell ref="X11:X12"/>
    <mergeCell ref="T127:W127"/>
    <mergeCell ref="T13:X126"/>
    <mergeCell ref="R6:S6"/>
    <mergeCell ref="O10:S10"/>
    <mergeCell ref="O11:O12"/>
    <mergeCell ref="P11:P12"/>
    <mergeCell ref="Q11:Q12"/>
    <mergeCell ref="R11:R12"/>
    <mergeCell ref="S11:S12"/>
    <mergeCell ref="Y11:Y12"/>
    <mergeCell ref="B110:D110"/>
    <mergeCell ref="Y127:AB127"/>
    <mergeCell ref="D1:Z2"/>
    <mergeCell ref="D3:Z4"/>
    <mergeCell ref="D7:Z7"/>
    <mergeCell ref="D9:Z9"/>
    <mergeCell ref="A8:AC8"/>
    <mergeCell ref="AA1:AC4"/>
    <mergeCell ref="AB6:AC6"/>
    <mergeCell ref="AB7:AC7"/>
    <mergeCell ref="AB9:AC9"/>
    <mergeCell ref="Z11:Z12"/>
    <mergeCell ref="AA11:AA12"/>
    <mergeCell ref="AB11:AB12"/>
    <mergeCell ref="AC11:AC12"/>
    <mergeCell ref="Y10:AC10"/>
    <mergeCell ref="O127:R127"/>
    <mergeCell ref="W6:X6"/>
    <mergeCell ref="T10:X10"/>
    <mergeCell ref="T11:T12"/>
    <mergeCell ref="U11:U12"/>
    <mergeCell ref="V11:V12"/>
    <mergeCell ref="W11:W12"/>
  </mergeCells>
  <printOptions horizontalCentered="1" verticalCentered="1"/>
  <pageMargins left="0.75" right="0.75" top="0.75" bottom="0.75" header="0.3" footer="0.3"/>
  <pageSetup paperSize="8" scale="3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C09E-7D22-45C5-8DAB-493456763177}">
  <sheetPr>
    <tabColor rgb="FF00B050"/>
    <pageSetUpPr fitToPage="1"/>
  </sheetPr>
  <dimension ref="A1:AD148"/>
  <sheetViews>
    <sheetView tabSelected="1" view="pageBreakPreview" topLeftCell="E106" zoomScale="60" zoomScaleNormal="55" workbookViewId="0">
      <selection activeCell="K37" sqref="K37"/>
    </sheetView>
  </sheetViews>
  <sheetFormatPr defaultRowHeight="15"/>
  <cols>
    <col min="1" max="1" width="6.5703125" style="277" customWidth="1"/>
    <col min="2" max="2" width="5.5703125" style="277" customWidth="1"/>
    <col min="3" max="3" width="14.28515625" style="277" customWidth="1"/>
    <col min="4" max="4" width="80.5703125" style="277" customWidth="1"/>
    <col min="5" max="6" width="6.7109375" style="278" customWidth="1"/>
    <col min="7" max="7" width="10.7109375" style="278" customWidth="1"/>
    <col min="8" max="8" width="15.7109375" style="279" customWidth="1"/>
    <col min="9" max="9" width="22.140625" style="280" customWidth="1"/>
    <col min="10" max="11" width="6.7109375" style="278" customWidth="1"/>
    <col min="12" max="12" width="10.7109375" style="278" customWidth="1"/>
    <col min="13" max="13" width="15.7109375" style="279" customWidth="1"/>
    <col min="14" max="14" width="22.140625" style="280" customWidth="1"/>
    <col min="15" max="16" width="6.7109375" style="278" customWidth="1"/>
    <col min="17" max="17" width="10.7109375" style="278" customWidth="1"/>
    <col min="18" max="18" width="15.7109375" style="279" customWidth="1"/>
    <col min="19" max="19" width="22.140625" style="280" customWidth="1"/>
    <col min="20" max="21" width="6.7109375" style="278" customWidth="1"/>
    <col min="22" max="22" width="10.7109375" style="278" customWidth="1"/>
    <col min="23" max="23" width="15.7109375" style="279" customWidth="1"/>
    <col min="24" max="24" width="22.140625" style="280" customWidth="1"/>
    <col min="25" max="26" width="6.7109375" style="278" customWidth="1"/>
    <col min="27" max="27" width="10.7109375" style="278" customWidth="1"/>
    <col min="28" max="28" width="15.7109375" style="279" customWidth="1"/>
    <col min="29" max="29" width="22.140625" style="280" customWidth="1"/>
    <col min="30" max="30" width="12.85546875" style="277" bestFit="1" customWidth="1"/>
    <col min="31" max="211" width="9.140625" style="277"/>
    <col min="212" max="212" width="5.7109375" style="277" customWidth="1"/>
    <col min="213" max="213" width="8.28515625" style="277" customWidth="1"/>
    <col min="214" max="214" width="1.5703125" style="277" bestFit="1" customWidth="1"/>
    <col min="215" max="215" width="50.7109375" style="277" customWidth="1"/>
    <col min="216" max="216" width="6" style="277" bestFit="1" customWidth="1"/>
    <col min="217" max="217" width="7.28515625" style="277" bestFit="1" customWidth="1"/>
    <col min="218" max="218" width="5.7109375" style="277" customWidth="1"/>
    <col min="219" max="219" width="11.42578125" style="277" customWidth="1"/>
    <col min="220" max="220" width="12.7109375" style="277" customWidth="1"/>
    <col min="221" max="467" width="9.140625" style="277"/>
    <col min="468" max="468" width="5.7109375" style="277" customWidth="1"/>
    <col min="469" max="469" width="8.28515625" style="277" customWidth="1"/>
    <col min="470" max="470" width="1.5703125" style="277" bestFit="1" customWidth="1"/>
    <col min="471" max="471" width="50.7109375" style="277" customWidth="1"/>
    <col min="472" max="472" width="6" style="277" bestFit="1" customWidth="1"/>
    <col min="473" max="473" width="7.28515625" style="277" bestFit="1" customWidth="1"/>
    <col min="474" max="474" width="5.7109375" style="277" customWidth="1"/>
    <col min="475" max="475" width="11.42578125" style="277" customWidth="1"/>
    <col min="476" max="476" width="12.7109375" style="277" customWidth="1"/>
    <col min="477" max="723" width="9.140625" style="277"/>
    <col min="724" max="724" width="5.7109375" style="277" customWidth="1"/>
    <col min="725" max="725" width="8.28515625" style="277" customWidth="1"/>
    <col min="726" max="726" width="1.5703125" style="277" bestFit="1" customWidth="1"/>
    <col min="727" max="727" width="50.7109375" style="277" customWidth="1"/>
    <col min="728" max="728" width="6" style="277" bestFit="1" customWidth="1"/>
    <col min="729" max="729" width="7.28515625" style="277" bestFit="1" customWidth="1"/>
    <col min="730" max="730" width="5.7109375" style="277" customWidth="1"/>
    <col min="731" max="731" width="11.42578125" style="277" customWidth="1"/>
    <col min="732" max="732" width="12.7109375" style="277" customWidth="1"/>
    <col min="733" max="979" width="9.140625" style="277"/>
    <col min="980" max="980" width="5.7109375" style="277" customWidth="1"/>
    <col min="981" max="981" width="8.28515625" style="277" customWidth="1"/>
    <col min="982" max="982" width="1.5703125" style="277" bestFit="1" customWidth="1"/>
    <col min="983" max="983" width="50.7109375" style="277" customWidth="1"/>
    <col min="984" max="984" width="6" style="277" bestFit="1" customWidth="1"/>
    <col min="985" max="985" width="7.28515625" style="277" bestFit="1" customWidth="1"/>
    <col min="986" max="986" width="5.7109375" style="277" customWidth="1"/>
    <col min="987" max="987" width="11.42578125" style="277" customWidth="1"/>
    <col min="988" max="988" width="12.7109375" style="277" customWidth="1"/>
    <col min="989" max="1235" width="9.140625" style="277"/>
    <col min="1236" max="1236" width="5.7109375" style="277" customWidth="1"/>
    <col min="1237" max="1237" width="8.28515625" style="277" customWidth="1"/>
    <col min="1238" max="1238" width="1.5703125" style="277" bestFit="1" customWidth="1"/>
    <col min="1239" max="1239" width="50.7109375" style="277" customWidth="1"/>
    <col min="1240" max="1240" width="6" style="277" bestFit="1" customWidth="1"/>
    <col min="1241" max="1241" width="7.28515625" style="277" bestFit="1" customWidth="1"/>
    <col min="1242" max="1242" width="5.7109375" style="277" customWidth="1"/>
    <col min="1243" max="1243" width="11.42578125" style="277" customWidth="1"/>
    <col min="1244" max="1244" width="12.7109375" style="277" customWidth="1"/>
    <col min="1245" max="1491" width="9.140625" style="277"/>
    <col min="1492" max="1492" width="5.7109375" style="277" customWidth="1"/>
    <col min="1493" max="1493" width="8.28515625" style="277" customWidth="1"/>
    <col min="1494" max="1494" width="1.5703125" style="277" bestFit="1" customWidth="1"/>
    <col min="1495" max="1495" width="50.7109375" style="277" customWidth="1"/>
    <col min="1496" max="1496" width="6" style="277" bestFit="1" customWidth="1"/>
    <col min="1497" max="1497" width="7.28515625" style="277" bestFit="1" customWidth="1"/>
    <col min="1498" max="1498" width="5.7109375" style="277" customWidth="1"/>
    <col min="1499" max="1499" width="11.42578125" style="277" customWidth="1"/>
    <col min="1500" max="1500" width="12.7109375" style="277" customWidth="1"/>
    <col min="1501" max="1747" width="9.140625" style="277"/>
    <col min="1748" max="1748" width="5.7109375" style="277" customWidth="1"/>
    <col min="1749" max="1749" width="8.28515625" style="277" customWidth="1"/>
    <col min="1750" max="1750" width="1.5703125" style="277" bestFit="1" customWidth="1"/>
    <col min="1751" max="1751" width="50.7109375" style="277" customWidth="1"/>
    <col min="1752" max="1752" width="6" style="277" bestFit="1" customWidth="1"/>
    <col min="1753" max="1753" width="7.28515625" style="277" bestFit="1" customWidth="1"/>
    <col min="1754" max="1754" width="5.7109375" style="277" customWidth="1"/>
    <col min="1755" max="1755" width="11.42578125" style="277" customWidth="1"/>
    <col min="1756" max="1756" width="12.7109375" style="277" customWidth="1"/>
    <col min="1757" max="2003" width="9.140625" style="277"/>
    <col min="2004" max="2004" width="5.7109375" style="277" customWidth="1"/>
    <col min="2005" max="2005" width="8.28515625" style="277" customWidth="1"/>
    <col min="2006" max="2006" width="1.5703125" style="277" bestFit="1" customWidth="1"/>
    <col min="2007" max="2007" width="50.7109375" style="277" customWidth="1"/>
    <col min="2008" max="2008" width="6" style="277" bestFit="1" customWidth="1"/>
    <col min="2009" max="2009" width="7.28515625" style="277" bestFit="1" customWidth="1"/>
    <col min="2010" max="2010" width="5.7109375" style="277" customWidth="1"/>
    <col min="2011" max="2011" width="11.42578125" style="277" customWidth="1"/>
    <col min="2012" max="2012" width="12.7109375" style="277" customWidth="1"/>
    <col min="2013" max="2259" width="9.140625" style="277"/>
    <col min="2260" max="2260" width="5.7109375" style="277" customWidth="1"/>
    <col min="2261" max="2261" width="8.28515625" style="277" customWidth="1"/>
    <col min="2262" max="2262" width="1.5703125" style="277" bestFit="1" customWidth="1"/>
    <col min="2263" max="2263" width="50.7109375" style="277" customWidth="1"/>
    <col min="2264" max="2264" width="6" style="277" bestFit="1" customWidth="1"/>
    <col min="2265" max="2265" width="7.28515625" style="277" bestFit="1" customWidth="1"/>
    <col min="2266" max="2266" width="5.7109375" style="277" customWidth="1"/>
    <col min="2267" max="2267" width="11.42578125" style="277" customWidth="1"/>
    <col min="2268" max="2268" width="12.7109375" style="277" customWidth="1"/>
    <col min="2269" max="2515" width="9.140625" style="277"/>
    <col min="2516" max="2516" width="5.7109375" style="277" customWidth="1"/>
    <col min="2517" max="2517" width="8.28515625" style="277" customWidth="1"/>
    <col min="2518" max="2518" width="1.5703125" style="277" bestFit="1" customWidth="1"/>
    <col min="2519" max="2519" width="50.7109375" style="277" customWidth="1"/>
    <col min="2520" max="2520" width="6" style="277" bestFit="1" customWidth="1"/>
    <col min="2521" max="2521" width="7.28515625" style="277" bestFit="1" customWidth="1"/>
    <col min="2522" max="2522" width="5.7109375" style="277" customWidth="1"/>
    <col min="2523" max="2523" width="11.42578125" style="277" customWidth="1"/>
    <col min="2524" max="2524" width="12.7109375" style="277" customWidth="1"/>
    <col min="2525" max="2771" width="9.140625" style="277"/>
    <col min="2772" max="2772" width="5.7109375" style="277" customWidth="1"/>
    <col min="2773" max="2773" width="8.28515625" style="277" customWidth="1"/>
    <col min="2774" max="2774" width="1.5703125" style="277" bestFit="1" customWidth="1"/>
    <col min="2775" max="2775" width="50.7109375" style="277" customWidth="1"/>
    <col min="2776" max="2776" width="6" style="277" bestFit="1" customWidth="1"/>
    <col min="2777" max="2777" width="7.28515625" style="277" bestFit="1" customWidth="1"/>
    <col min="2778" max="2778" width="5.7109375" style="277" customWidth="1"/>
    <col min="2779" max="2779" width="11.42578125" style="277" customWidth="1"/>
    <col min="2780" max="2780" width="12.7109375" style="277" customWidth="1"/>
    <col min="2781" max="3027" width="9.140625" style="277"/>
    <col min="3028" max="3028" width="5.7109375" style="277" customWidth="1"/>
    <col min="3029" max="3029" width="8.28515625" style="277" customWidth="1"/>
    <col min="3030" max="3030" width="1.5703125" style="277" bestFit="1" customWidth="1"/>
    <col min="3031" max="3031" width="50.7109375" style="277" customWidth="1"/>
    <col min="3032" max="3032" width="6" style="277" bestFit="1" customWidth="1"/>
    <col min="3033" max="3033" width="7.28515625" style="277" bestFit="1" customWidth="1"/>
    <col min="3034" max="3034" width="5.7109375" style="277" customWidth="1"/>
    <col min="3035" max="3035" width="11.42578125" style="277" customWidth="1"/>
    <col min="3036" max="3036" width="12.7109375" style="277" customWidth="1"/>
    <col min="3037" max="3283" width="9.140625" style="277"/>
    <col min="3284" max="3284" width="5.7109375" style="277" customWidth="1"/>
    <col min="3285" max="3285" width="8.28515625" style="277" customWidth="1"/>
    <col min="3286" max="3286" width="1.5703125" style="277" bestFit="1" customWidth="1"/>
    <col min="3287" max="3287" width="50.7109375" style="277" customWidth="1"/>
    <col min="3288" max="3288" width="6" style="277" bestFit="1" customWidth="1"/>
    <col min="3289" max="3289" width="7.28515625" style="277" bestFit="1" customWidth="1"/>
    <col min="3290" max="3290" width="5.7109375" style="277" customWidth="1"/>
    <col min="3291" max="3291" width="11.42578125" style="277" customWidth="1"/>
    <col min="3292" max="3292" width="12.7109375" style="277" customWidth="1"/>
    <col min="3293" max="3539" width="9.140625" style="277"/>
    <col min="3540" max="3540" width="5.7109375" style="277" customWidth="1"/>
    <col min="3541" max="3541" width="8.28515625" style="277" customWidth="1"/>
    <col min="3542" max="3542" width="1.5703125" style="277" bestFit="1" customWidth="1"/>
    <col min="3543" max="3543" width="50.7109375" style="277" customWidth="1"/>
    <col min="3544" max="3544" width="6" style="277" bestFit="1" customWidth="1"/>
    <col min="3545" max="3545" width="7.28515625" style="277" bestFit="1" customWidth="1"/>
    <col min="3546" max="3546" width="5.7109375" style="277" customWidth="1"/>
    <col min="3547" max="3547" width="11.42578125" style="277" customWidth="1"/>
    <col min="3548" max="3548" width="12.7109375" style="277" customWidth="1"/>
    <col min="3549" max="3795" width="9.140625" style="277"/>
    <col min="3796" max="3796" width="5.7109375" style="277" customWidth="1"/>
    <col min="3797" max="3797" width="8.28515625" style="277" customWidth="1"/>
    <col min="3798" max="3798" width="1.5703125" style="277" bestFit="1" customWidth="1"/>
    <col min="3799" max="3799" width="50.7109375" style="277" customWidth="1"/>
    <col min="3800" max="3800" width="6" style="277" bestFit="1" customWidth="1"/>
    <col min="3801" max="3801" width="7.28515625" style="277" bestFit="1" customWidth="1"/>
    <col min="3802" max="3802" width="5.7109375" style="277" customWidth="1"/>
    <col min="3803" max="3803" width="11.42578125" style="277" customWidth="1"/>
    <col min="3804" max="3804" width="12.7109375" style="277" customWidth="1"/>
    <col min="3805" max="4051" width="9.140625" style="277"/>
    <col min="4052" max="4052" width="5.7109375" style="277" customWidth="1"/>
    <col min="4053" max="4053" width="8.28515625" style="277" customWidth="1"/>
    <col min="4054" max="4054" width="1.5703125" style="277" bestFit="1" customWidth="1"/>
    <col min="4055" max="4055" width="50.7109375" style="277" customWidth="1"/>
    <col min="4056" max="4056" width="6" style="277" bestFit="1" customWidth="1"/>
    <col min="4057" max="4057" width="7.28515625" style="277" bestFit="1" customWidth="1"/>
    <col min="4058" max="4058" width="5.7109375" style="277" customWidth="1"/>
    <col min="4059" max="4059" width="11.42578125" style="277" customWidth="1"/>
    <col min="4060" max="4060" width="12.7109375" style="277" customWidth="1"/>
    <col min="4061" max="4307" width="9.140625" style="277"/>
    <col min="4308" max="4308" width="5.7109375" style="277" customWidth="1"/>
    <col min="4309" max="4309" width="8.28515625" style="277" customWidth="1"/>
    <col min="4310" max="4310" width="1.5703125" style="277" bestFit="1" customWidth="1"/>
    <col min="4311" max="4311" width="50.7109375" style="277" customWidth="1"/>
    <col min="4312" max="4312" width="6" style="277" bestFit="1" customWidth="1"/>
    <col min="4313" max="4313" width="7.28515625" style="277" bestFit="1" customWidth="1"/>
    <col min="4314" max="4314" width="5.7109375" style="277" customWidth="1"/>
    <col min="4315" max="4315" width="11.42578125" style="277" customWidth="1"/>
    <col min="4316" max="4316" width="12.7109375" style="277" customWidth="1"/>
    <col min="4317" max="4563" width="9.140625" style="277"/>
    <col min="4564" max="4564" width="5.7109375" style="277" customWidth="1"/>
    <col min="4565" max="4565" width="8.28515625" style="277" customWidth="1"/>
    <col min="4566" max="4566" width="1.5703125" style="277" bestFit="1" customWidth="1"/>
    <col min="4567" max="4567" width="50.7109375" style="277" customWidth="1"/>
    <col min="4568" max="4568" width="6" style="277" bestFit="1" customWidth="1"/>
    <col min="4569" max="4569" width="7.28515625" style="277" bestFit="1" customWidth="1"/>
    <col min="4570" max="4570" width="5.7109375" style="277" customWidth="1"/>
    <col min="4571" max="4571" width="11.42578125" style="277" customWidth="1"/>
    <col min="4572" max="4572" width="12.7109375" style="277" customWidth="1"/>
    <col min="4573" max="4819" width="9.140625" style="277"/>
    <col min="4820" max="4820" width="5.7109375" style="277" customWidth="1"/>
    <col min="4821" max="4821" width="8.28515625" style="277" customWidth="1"/>
    <col min="4822" max="4822" width="1.5703125" style="277" bestFit="1" customWidth="1"/>
    <col min="4823" max="4823" width="50.7109375" style="277" customWidth="1"/>
    <col min="4824" max="4824" width="6" style="277" bestFit="1" customWidth="1"/>
    <col min="4825" max="4825" width="7.28515625" style="277" bestFit="1" customWidth="1"/>
    <col min="4826" max="4826" width="5.7109375" style="277" customWidth="1"/>
    <col min="4827" max="4827" width="11.42578125" style="277" customWidth="1"/>
    <col min="4828" max="4828" width="12.7109375" style="277" customWidth="1"/>
    <col min="4829" max="5075" width="9.140625" style="277"/>
    <col min="5076" max="5076" width="5.7109375" style="277" customWidth="1"/>
    <col min="5077" max="5077" width="8.28515625" style="277" customWidth="1"/>
    <col min="5078" max="5078" width="1.5703125" style="277" bestFit="1" customWidth="1"/>
    <col min="5079" max="5079" width="50.7109375" style="277" customWidth="1"/>
    <col min="5080" max="5080" width="6" style="277" bestFit="1" customWidth="1"/>
    <col min="5081" max="5081" width="7.28515625" style="277" bestFit="1" customWidth="1"/>
    <col min="5082" max="5082" width="5.7109375" style="277" customWidth="1"/>
    <col min="5083" max="5083" width="11.42578125" style="277" customWidth="1"/>
    <col min="5084" max="5084" width="12.7109375" style="277" customWidth="1"/>
    <col min="5085" max="5331" width="9.140625" style="277"/>
    <col min="5332" max="5332" width="5.7109375" style="277" customWidth="1"/>
    <col min="5333" max="5333" width="8.28515625" style="277" customWidth="1"/>
    <col min="5334" max="5334" width="1.5703125" style="277" bestFit="1" customWidth="1"/>
    <col min="5335" max="5335" width="50.7109375" style="277" customWidth="1"/>
    <col min="5336" max="5336" width="6" style="277" bestFit="1" customWidth="1"/>
    <col min="5337" max="5337" width="7.28515625" style="277" bestFit="1" customWidth="1"/>
    <col min="5338" max="5338" width="5.7109375" style="277" customWidth="1"/>
    <col min="5339" max="5339" width="11.42578125" style="277" customWidth="1"/>
    <col min="5340" max="5340" width="12.7109375" style="277" customWidth="1"/>
    <col min="5341" max="5587" width="9.140625" style="277"/>
    <col min="5588" max="5588" width="5.7109375" style="277" customWidth="1"/>
    <col min="5589" max="5589" width="8.28515625" style="277" customWidth="1"/>
    <col min="5590" max="5590" width="1.5703125" style="277" bestFit="1" customWidth="1"/>
    <col min="5591" max="5591" width="50.7109375" style="277" customWidth="1"/>
    <col min="5592" max="5592" width="6" style="277" bestFit="1" customWidth="1"/>
    <col min="5593" max="5593" width="7.28515625" style="277" bestFit="1" customWidth="1"/>
    <col min="5594" max="5594" width="5.7109375" style="277" customWidth="1"/>
    <col min="5595" max="5595" width="11.42578125" style="277" customWidth="1"/>
    <col min="5596" max="5596" width="12.7109375" style="277" customWidth="1"/>
    <col min="5597" max="5843" width="9.140625" style="277"/>
    <col min="5844" max="5844" width="5.7109375" style="277" customWidth="1"/>
    <col min="5845" max="5845" width="8.28515625" style="277" customWidth="1"/>
    <col min="5846" max="5846" width="1.5703125" style="277" bestFit="1" customWidth="1"/>
    <col min="5847" max="5847" width="50.7109375" style="277" customWidth="1"/>
    <col min="5848" max="5848" width="6" style="277" bestFit="1" customWidth="1"/>
    <col min="5849" max="5849" width="7.28515625" style="277" bestFit="1" customWidth="1"/>
    <col min="5850" max="5850" width="5.7109375" style="277" customWidth="1"/>
    <col min="5851" max="5851" width="11.42578125" style="277" customWidth="1"/>
    <col min="5852" max="5852" width="12.7109375" style="277" customWidth="1"/>
    <col min="5853" max="6099" width="9.140625" style="277"/>
    <col min="6100" max="6100" width="5.7109375" style="277" customWidth="1"/>
    <col min="6101" max="6101" width="8.28515625" style="277" customWidth="1"/>
    <col min="6102" max="6102" width="1.5703125" style="277" bestFit="1" customWidth="1"/>
    <col min="6103" max="6103" width="50.7109375" style="277" customWidth="1"/>
    <col min="6104" max="6104" width="6" style="277" bestFit="1" customWidth="1"/>
    <col min="6105" max="6105" width="7.28515625" style="277" bestFit="1" customWidth="1"/>
    <col min="6106" max="6106" width="5.7109375" style="277" customWidth="1"/>
    <col min="6107" max="6107" width="11.42578125" style="277" customWidth="1"/>
    <col min="6108" max="6108" width="12.7109375" style="277" customWidth="1"/>
    <col min="6109" max="6355" width="9.140625" style="277"/>
    <col min="6356" max="6356" width="5.7109375" style="277" customWidth="1"/>
    <col min="6357" max="6357" width="8.28515625" style="277" customWidth="1"/>
    <col min="6358" max="6358" width="1.5703125" style="277" bestFit="1" customWidth="1"/>
    <col min="6359" max="6359" width="50.7109375" style="277" customWidth="1"/>
    <col min="6360" max="6360" width="6" style="277" bestFit="1" customWidth="1"/>
    <col min="6361" max="6361" width="7.28515625" style="277" bestFit="1" customWidth="1"/>
    <col min="6362" max="6362" width="5.7109375" style="277" customWidth="1"/>
    <col min="6363" max="6363" width="11.42578125" style="277" customWidth="1"/>
    <col min="6364" max="6364" width="12.7109375" style="277" customWidth="1"/>
    <col min="6365" max="6611" width="9.140625" style="277"/>
    <col min="6612" max="6612" width="5.7109375" style="277" customWidth="1"/>
    <col min="6613" max="6613" width="8.28515625" style="277" customWidth="1"/>
    <col min="6614" max="6614" width="1.5703125" style="277" bestFit="1" customWidth="1"/>
    <col min="6615" max="6615" width="50.7109375" style="277" customWidth="1"/>
    <col min="6616" max="6616" width="6" style="277" bestFit="1" customWidth="1"/>
    <col min="6617" max="6617" width="7.28515625" style="277" bestFit="1" customWidth="1"/>
    <col min="6618" max="6618" width="5.7109375" style="277" customWidth="1"/>
    <col min="6619" max="6619" width="11.42578125" style="277" customWidth="1"/>
    <col min="6620" max="6620" width="12.7109375" style="277" customWidth="1"/>
    <col min="6621" max="6867" width="9.140625" style="277"/>
    <col min="6868" max="6868" width="5.7109375" style="277" customWidth="1"/>
    <col min="6869" max="6869" width="8.28515625" style="277" customWidth="1"/>
    <col min="6870" max="6870" width="1.5703125" style="277" bestFit="1" customWidth="1"/>
    <col min="6871" max="6871" width="50.7109375" style="277" customWidth="1"/>
    <col min="6872" max="6872" width="6" style="277" bestFit="1" customWidth="1"/>
    <col min="6873" max="6873" width="7.28515625" style="277" bestFit="1" customWidth="1"/>
    <col min="6874" max="6874" width="5.7109375" style="277" customWidth="1"/>
    <col min="6875" max="6875" width="11.42578125" style="277" customWidth="1"/>
    <col min="6876" max="6876" width="12.7109375" style="277" customWidth="1"/>
    <col min="6877" max="7123" width="9.140625" style="277"/>
    <col min="7124" max="7124" width="5.7109375" style="277" customWidth="1"/>
    <col min="7125" max="7125" width="8.28515625" style="277" customWidth="1"/>
    <col min="7126" max="7126" width="1.5703125" style="277" bestFit="1" customWidth="1"/>
    <col min="7127" max="7127" width="50.7109375" style="277" customWidth="1"/>
    <col min="7128" max="7128" width="6" style="277" bestFit="1" customWidth="1"/>
    <col min="7129" max="7129" width="7.28515625" style="277" bestFit="1" customWidth="1"/>
    <col min="7130" max="7130" width="5.7109375" style="277" customWidth="1"/>
    <col min="7131" max="7131" width="11.42578125" style="277" customWidth="1"/>
    <col min="7132" max="7132" width="12.7109375" style="277" customWidth="1"/>
    <col min="7133" max="7379" width="9.140625" style="277"/>
    <col min="7380" max="7380" width="5.7109375" style="277" customWidth="1"/>
    <col min="7381" max="7381" width="8.28515625" style="277" customWidth="1"/>
    <col min="7382" max="7382" width="1.5703125" style="277" bestFit="1" customWidth="1"/>
    <col min="7383" max="7383" width="50.7109375" style="277" customWidth="1"/>
    <col min="7384" max="7384" width="6" style="277" bestFit="1" customWidth="1"/>
    <col min="7385" max="7385" width="7.28515625" style="277" bestFit="1" customWidth="1"/>
    <col min="7386" max="7386" width="5.7109375" style="277" customWidth="1"/>
    <col min="7387" max="7387" width="11.42578125" style="277" customWidth="1"/>
    <col min="7388" max="7388" width="12.7109375" style="277" customWidth="1"/>
    <col min="7389" max="7635" width="9.140625" style="277"/>
    <col min="7636" max="7636" width="5.7109375" style="277" customWidth="1"/>
    <col min="7637" max="7637" width="8.28515625" style="277" customWidth="1"/>
    <col min="7638" max="7638" width="1.5703125" style="277" bestFit="1" customWidth="1"/>
    <col min="7639" max="7639" width="50.7109375" style="277" customWidth="1"/>
    <col min="7640" max="7640" width="6" style="277" bestFit="1" customWidth="1"/>
    <col min="7641" max="7641" width="7.28515625" style="277" bestFit="1" customWidth="1"/>
    <col min="7642" max="7642" width="5.7109375" style="277" customWidth="1"/>
    <col min="7643" max="7643" width="11.42578125" style="277" customWidth="1"/>
    <col min="7644" max="7644" width="12.7109375" style="277" customWidth="1"/>
    <col min="7645" max="7891" width="9.140625" style="277"/>
    <col min="7892" max="7892" width="5.7109375" style="277" customWidth="1"/>
    <col min="7893" max="7893" width="8.28515625" style="277" customWidth="1"/>
    <col min="7894" max="7894" width="1.5703125" style="277" bestFit="1" customWidth="1"/>
    <col min="7895" max="7895" width="50.7109375" style="277" customWidth="1"/>
    <col min="7896" max="7896" width="6" style="277" bestFit="1" customWidth="1"/>
    <col min="7897" max="7897" width="7.28515625" style="277" bestFit="1" customWidth="1"/>
    <col min="7898" max="7898" width="5.7109375" style="277" customWidth="1"/>
    <col min="7899" max="7899" width="11.42578125" style="277" customWidth="1"/>
    <col min="7900" max="7900" width="12.7109375" style="277" customWidth="1"/>
    <col min="7901" max="8147" width="9.140625" style="277"/>
    <col min="8148" max="8148" width="5.7109375" style="277" customWidth="1"/>
    <col min="8149" max="8149" width="8.28515625" style="277" customWidth="1"/>
    <col min="8150" max="8150" width="1.5703125" style="277" bestFit="1" customWidth="1"/>
    <col min="8151" max="8151" width="50.7109375" style="277" customWidth="1"/>
    <col min="8152" max="8152" width="6" style="277" bestFit="1" customWidth="1"/>
    <col min="8153" max="8153" width="7.28515625" style="277" bestFit="1" customWidth="1"/>
    <col min="8154" max="8154" width="5.7109375" style="277" customWidth="1"/>
    <col min="8155" max="8155" width="11.42578125" style="277" customWidth="1"/>
    <col min="8156" max="8156" width="12.7109375" style="277" customWidth="1"/>
    <col min="8157" max="8403" width="9.140625" style="277"/>
    <col min="8404" max="8404" width="5.7109375" style="277" customWidth="1"/>
    <col min="8405" max="8405" width="8.28515625" style="277" customWidth="1"/>
    <col min="8406" max="8406" width="1.5703125" style="277" bestFit="1" customWidth="1"/>
    <col min="8407" max="8407" width="50.7109375" style="277" customWidth="1"/>
    <col min="8408" max="8408" width="6" style="277" bestFit="1" customWidth="1"/>
    <col min="8409" max="8409" width="7.28515625" style="277" bestFit="1" customWidth="1"/>
    <col min="8410" max="8410" width="5.7109375" style="277" customWidth="1"/>
    <col min="8411" max="8411" width="11.42578125" style="277" customWidth="1"/>
    <col min="8412" max="8412" width="12.7109375" style="277" customWidth="1"/>
    <col min="8413" max="8659" width="9.140625" style="277"/>
    <col min="8660" max="8660" width="5.7109375" style="277" customWidth="1"/>
    <col min="8661" max="8661" width="8.28515625" style="277" customWidth="1"/>
    <col min="8662" max="8662" width="1.5703125" style="277" bestFit="1" customWidth="1"/>
    <col min="8663" max="8663" width="50.7109375" style="277" customWidth="1"/>
    <col min="8664" max="8664" width="6" style="277" bestFit="1" customWidth="1"/>
    <col min="8665" max="8665" width="7.28515625" style="277" bestFit="1" customWidth="1"/>
    <col min="8666" max="8666" width="5.7109375" style="277" customWidth="1"/>
    <col min="8667" max="8667" width="11.42578125" style="277" customWidth="1"/>
    <col min="8668" max="8668" width="12.7109375" style="277" customWidth="1"/>
    <col min="8669" max="8915" width="9.140625" style="277"/>
    <col min="8916" max="8916" width="5.7109375" style="277" customWidth="1"/>
    <col min="8917" max="8917" width="8.28515625" style="277" customWidth="1"/>
    <col min="8918" max="8918" width="1.5703125" style="277" bestFit="1" customWidth="1"/>
    <col min="8919" max="8919" width="50.7109375" style="277" customWidth="1"/>
    <col min="8920" max="8920" width="6" style="277" bestFit="1" customWidth="1"/>
    <col min="8921" max="8921" width="7.28515625" style="277" bestFit="1" customWidth="1"/>
    <col min="8922" max="8922" width="5.7109375" style="277" customWidth="1"/>
    <col min="8923" max="8923" width="11.42578125" style="277" customWidth="1"/>
    <col min="8924" max="8924" width="12.7109375" style="277" customWidth="1"/>
    <col min="8925" max="9171" width="9.140625" style="277"/>
    <col min="9172" max="9172" width="5.7109375" style="277" customWidth="1"/>
    <col min="9173" max="9173" width="8.28515625" style="277" customWidth="1"/>
    <col min="9174" max="9174" width="1.5703125" style="277" bestFit="1" customWidth="1"/>
    <col min="9175" max="9175" width="50.7109375" style="277" customWidth="1"/>
    <col min="9176" max="9176" width="6" style="277" bestFit="1" customWidth="1"/>
    <col min="9177" max="9177" width="7.28515625" style="277" bestFit="1" customWidth="1"/>
    <col min="9178" max="9178" width="5.7109375" style="277" customWidth="1"/>
    <col min="9179" max="9179" width="11.42578125" style="277" customWidth="1"/>
    <col min="9180" max="9180" width="12.7109375" style="277" customWidth="1"/>
    <col min="9181" max="9427" width="9.140625" style="277"/>
    <col min="9428" max="9428" width="5.7109375" style="277" customWidth="1"/>
    <col min="9429" max="9429" width="8.28515625" style="277" customWidth="1"/>
    <col min="9430" max="9430" width="1.5703125" style="277" bestFit="1" customWidth="1"/>
    <col min="9431" max="9431" width="50.7109375" style="277" customWidth="1"/>
    <col min="9432" max="9432" width="6" style="277" bestFit="1" customWidth="1"/>
    <col min="9433" max="9433" width="7.28515625" style="277" bestFit="1" customWidth="1"/>
    <col min="9434" max="9434" width="5.7109375" style="277" customWidth="1"/>
    <col min="9435" max="9435" width="11.42578125" style="277" customWidth="1"/>
    <col min="9436" max="9436" width="12.7109375" style="277" customWidth="1"/>
    <col min="9437" max="9683" width="9.140625" style="277"/>
    <col min="9684" max="9684" width="5.7109375" style="277" customWidth="1"/>
    <col min="9685" max="9685" width="8.28515625" style="277" customWidth="1"/>
    <col min="9686" max="9686" width="1.5703125" style="277" bestFit="1" customWidth="1"/>
    <col min="9687" max="9687" width="50.7109375" style="277" customWidth="1"/>
    <col min="9688" max="9688" width="6" style="277" bestFit="1" customWidth="1"/>
    <col min="9689" max="9689" width="7.28515625" style="277" bestFit="1" customWidth="1"/>
    <col min="9690" max="9690" width="5.7109375" style="277" customWidth="1"/>
    <col min="9691" max="9691" width="11.42578125" style="277" customWidth="1"/>
    <col min="9692" max="9692" width="12.7109375" style="277" customWidth="1"/>
    <col min="9693" max="9939" width="9.140625" style="277"/>
    <col min="9940" max="9940" width="5.7109375" style="277" customWidth="1"/>
    <col min="9941" max="9941" width="8.28515625" style="277" customWidth="1"/>
    <col min="9942" max="9942" width="1.5703125" style="277" bestFit="1" customWidth="1"/>
    <col min="9943" max="9943" width="50.7109375" style="277" customWidth="1"/>
    <col min="9944" max="9944" width="6" style="277" bestFit="1" customWidth="1"/>
    <col min="9945" max="9945" width="7.28515625" style="277" bestFit="1" customWidth="1"/>
    <col min="9946" max="9946" width="5.7109375" style="277" customWidth="1"/>
    <col min="9947" max="9947" width="11.42578125" style="277" customWidth="1"/>
    <col min="9948" max="9948" width="12.7109375" style="277" customWidth="1"/>
    <col min="9949" max="10195" width="9.140625" style="277"/>
    <col min="10196" max="10196" width="5.7109375" style="277" customWidth="1"/>
    <col min="10197" max="10197" width="8.28515625" style="277" customWidth="1"/>
    <col min="10198" max="10198" width="1.5703125" style="277" bestFit="1" customWidth="1"/>
    <col min="10199" max="10199" width="50.7109375" style="277" customWidth="1"/>
    <col min="10200" max="10200" width="6" style="277" bestFit="1" customWidth="1"/>
    <col min="10201" max="10201" width="7.28515625" style="277" bestFit="1" customWidth="1"/>
    <col min="10202" max="10202" width="5.7109375" style="277" customWidth="1"/>
    <col min="10203" max="10203" width="11.42578125" style="277" customWidth="1"/>
    <col min="10204" max="10204" width="12.7109375" style="277" customWidth="1"/>
    <col min="10205" max="10451" width="9.140625" style="277"/>
    <col min="10452" max="10452" width="5.7109375" style="277" customWidth="1"/>
    <col min="10453" max="10453" width="8.28515625" style="277" customWidth="1"/>
    <col min="10454" max="10454" width="1.5703125" style="277" bestFit="1" customWidth="1"/>
    <col min="10455" max="10455" width="50.7109375" style="277" customWidth="1"/>
    <col min="10456" max="10456" width="6" style="277" bestFit="1" customWidth="1"/>
    <col min="10457" max="10457" width="7.28515625" style="277" bestFit="1" customWidth="1"/>
    <col min="10458" max="10458" width="5.7109375" style="277" customWidth="1"/>
    <col min="10459" max="10459" width="11.42578125" style="277" customWidth="1"/>
    <col min="10460" max="10460" width="12.7109375" style="277" customWidth="1"/>
    <col min="10461" max="10707" width="9.140625" style="277"/>
    <col min="10708" max="10708" width="5.7109375" style="277" customWidth="1"/>
    <col min="10709" max="10709" width="8.28515625" style="277" customWidth="1"/>
    <col min="10710" max="10710" width="1.5703125" style="277" bestFit="1" customWidth="1"/>
    <col min="10711" max="10711" width="50.7109375" style="277" customWidth="1"/>
    <col min="10712" max="10712" width="6" style="277" bestFit="1" customWidth="1"/>
    <col min="10713" max="10713" width="7.28515625" style="277" bestFit="1" customWidth="1"/>
    <col min="10714" max="10714" width="5.7109375" style="277" customWidth="1"/>
    <col min="10715" max="10715" width="11.42578125" style="277" customWidth="1"/>
    <col min="10716" max="10716" width="12.7109375" style="277" customWidth="1"/>
    <col min="10717" max="10963" width="9.140625" style="277"/>
    <col min="10964" max="10964" width="5.7109375" style="277" customWidth="1"/>
    <col min="10965" max="10965" width="8.28515625" style="277" customWidth="1"/>
    <col min="10966" max="10966" width="1.5703125" style="277" bestFit="1" customWidth="1"/>
    <col min="10967" max="10967" width="50.7109375" style="277" customWidth="1"/>
    <col min="10968" max="10968" width="6" style="277" bestFit="1" customWidth="1"/>
    <col min="10969" max="10969" width="7.28515625" style="277" bestFit="1" customWidth="1"/>
    <col min="10970" max="10970" width="5.7109375" style="277" customWidth="1"/>
    <col min="10971" max="10971" width="11.42578125" style="277" customWidth="1"/>
    <col min="10972" max="10972" width="12.7109375" style="277" customWidth="1"/>
    <col min="10973" max="11219" width="9.140625" style="277"/>
    <col min="11220" max="11220" width="5.7109375" style="277" customWidth="1"/>
    <col min="11221" max="11221" width="8.28515625" style="277" customWidth="1"/>
    <col min="11222" max="11222" width="1.5703125" style="277" bestFit="1" customWidth="1"/>
    <col min="11223" max="11223" width="50.7109375" style="277" customWidth="1"/>
    <col min="11224" max="11224" width="6" style="277" bestFit="1" customWidth="1"/>
    <col min="11225" max="11225" width="7.28515625" style="277" bestFit="1" customWidth="1"/>
    <col min="11226" max="11226" width="5.7109375" style="277" customWidth="1"/>
    <col min="11227" max="11227" width="11.42578125" style="277" customWidth="1"/>
    <col min="11228" max="11228" width="12.7109375" style="277" customWidth="1"/>
    <col min="11229" max="11475" width="9.140625" style="277"/>
    <col min="11476" max="11476" width="5.7109375" style="277" customWidth="1"/>
    <col min="11477" max="11477" width="8.28515625" style="277" customWidth="1"/>
    <col min="11478" max="11478" width="1.5703125" style="277" bestFit="1" customWidth="1"/>
    <col min="11479" max="11479" width="50.7109375" style="277" customWidth="1"/>
    <col min="11480" max="11480" width="6" style="277" bestFit="1" customWidth="1"/>
    <col min="11481" max="11481" width="7.28515625" style="277" bestFit="1" customWidth="1"/>
    <col min="11482" max="11482" width="5.7109375" style="277" customWidth="1"/>
    <col min="11483" max="11483" width="11.42578125" style="277" customWidth="1"/>
    <col min="11484" max="11484" width="12.7109375" style="277" customWidth="1"/>
    <col min="11485" max="11731" width="9.140625" style="277"/>
    <col min="11732" max="11732" width="5.7109375" style="277" customWidth="1"/>
    <col min="11733" max="11733" width="8.28515625" style="277" customWidth="1"/>
    <col min="11734" max="11734" width="1.5703125" style="277" bestFit="1" customWidth="1"/>
    <col min="11735" max="11735" width="50.7109375" style="277" customWidth="1"/>
    <col min="11736" max="11736" width="6" style="277" bestFit="1" customWidth="1"/>
    <col min="11737" max="11737" width="7.28515625" style="277" bestFit="1" customWidth="1"/>
    <col min="11738" max="11738" width="5.7109375" style="277" customWidth="1"/>
    <col min="11739" max="11739" width="11.42578125" style="277" customWidth="1"/>
    <col min="11740" max="11740" width="12.7109375" style="277" customWidth="1"/>
    <col min="11741" max="11987" width="9.140625" style="277"/>
    <col min="11988" max="11988" width="5.7109375" style="277" customWidth="1"/>
    <col min="11989" max="11989" width="8.28515625" style="277" customWidth="1"/>
    <col min="11990" max="11990" width="1.5703125" style="277" bestFit="1" customWidth="1"/>
    <col min="11991" max="11991" width="50.7109375" style="277" customWidth="1"/>
    <col min="11992" max="11992" width="6" style="277" bestFit="1" customWidth="1"/>
    <col min="11993" max="11993" width="7.28515625" style="277" bestFit="1" customWidth="1"/>
    <col min="11994" max="11994" width="5.7109375" style="277" customWidth="1"/>
    <col min="11995" max="11995" width="11.42578125" style="277" customWidth="1"/>
    <col min="11996" max="11996" width="12.7109375" style="277" customWidth="1"/>
    <col min="11997" max="12243" width="9.140625" style="277"/>
    <col min="12244" max="12244" width="5.7109375" style="277" customWidth="1"/>
    <col min="12245" max="12245" width="8.28515625" style="277" customWidth="1"/>
    <col min="12246" max="12246" width="1.5703125" style="277" bestFit="1" customWidth="1"/>
    <col min="12247" max="12247" width="50.7109375" style="277" customWidth="1"/>
    <col min="12248" max="12248" width="6" style="277" bestFit="1" customWidth="1"/>
    <col min="12249" max="12249" width="7.28515625" style="277" bestFit="1" customWidth="1"/>
    <col min="12250" max="12250" width="5.7109375" style="277" customWidth="1"/>
    <col min="12251" max="12251" width="11.42578125" style="277" customWidth="1"/>
    <col min="12252" max="12252" width="12.7109375" style="277" customWidth="1"/>
    <col min="12253" max="12499" width="9.140625" style="277"/>
    <col min="12500" max="12500" width="5.7109375" style="277" customWidth="1"/>
    <col min="12501" max="12501" width="8.28515625" style="277" customWidth="1"/>
    <col min="12502" max="12502" width="1.5703125" style="277" bestFit="1" customWidth="1"/>
    <col min="12503" max="12503" width="50.7109375" style="277" customWidth="1"/>
    <col min="12504" max="12504" width="6" style="277" bestFit="1" customWidth="1"/>
    <col min="12505" max="12505" width="7.28515625" style="277" bestFit="1" customWidth="1"/>
    <col min="12506" max="12506" width="5.7109375" style="277" customWidth="1"/>
    <col min="12507" max="12507" width="11.42578125" style="277" customWidth="1"/>
    <col min="12508" max="12508" width="12.7109375" style="277" customWidth="1"/>
    <col min="12509" max="12755" width="9.140625" style="277"/>
    <col min="12756" max="12756" width="5.7109375" style="277" customWidth="1"/>
    <col min="12757" max="12757" width="8.28515625" style="277" customWidth="1"/>
    <col min="12758" max="12758" width="1.5703125" style="277" bestFit="1" customWidth="1"/>
    <col min="12759" max="12759" width="50.7109375" style="277" customWidth="1"/>
    <col min="12760" max="12760" width="6" style="277" bestFit="1" customWidth="1"/>
    <col min="12761" max="12761" width="7.28515625" style="277" bestFit="1" customWidth="1"/>
    <col min="12762" max="12762" width="5.7109375" style="277" customWidth="1"/>
    <col min="12763" max="12763" width="11.42578125" style="277" customWidth="1"/>
    <col min="12764" max="12764" width="12.7109375" style="277" customWidth="1"/>
    <col min="12765" max="13011" width="9.140625" style="277"/>
    <col min="13012" max="13012" width="5.7109375" style="277" customWidth="1"/>
    <col min="13013" max="13013" width="8.28515625" style="277" customWidth="1"/>
    <col min="13014" max="13014" width="1.5703125" style="277" bestFit="1" customWidth="1"/>
    <col min="13015" max="13015" width="50.7109375" style="277" customWidth="1"/>
    <col min="13016" max="13016" width="6" style="277" bestFit="1" customWidth="1"/>
    <col min="13017" max="13017" width="7.28515625" style="277" bestFit="1" customWidth="1"/>
    <col min="13018" max="13018" width="5.7109375" style="277" customWidth="1"/>
    <col min="13019" max="13019" width="11.42578125" style="277" customWidth="1"/>
    <col min="13020" max="13020" width="12.7109375" style="277" customWidth="1"/>
    <col min="13021" max="13267" width="9.140625" style="277"/>
    <col min="13268" max="13268" width="5.7109375" style="277" customWidth="1"/>
    <col min="13269" max="13269" width="8.28515625" style="277" customWidth="1"/>
    <col min="13270" max="13270" width="1.5703125" style="277" bestFit="1" customWidth="1"/>
    <col min="13271" max="13271" width="50.7109375" style="277" customWidth="1"/>
    <col min="13272" max="13272" width="6" style="277" bestFit="1" customWidth="1"/>
    <col min="13273" max="13273" width="7.28515625" style="277" bestFit="1" customWidth="1"/>
    <col min="13274" max="13274" width="5.7109375" style="277" customWidth="1"/>
    <col min="13275" max="13275" width="11.42578125" style="277" customWidth="1"/>
    <col min="13276" max="13276" width="12.7109375" style="277" customWidth="1"/>
    <col min="13277" max="13523" width="9.140625" style="277"/>
    <col min="13524" max="13524" width="5.7109375" style="277" customWidth="1"/>
    <col min="13525" max="13525" width="8.28515625" style="277" customWidth="1"/>
    <col min="13526" max="13526" width="1.5703125" style="277" bestFit="1" customWidth="1"/>
    <col min="13527" max="13527" width="50.7109375" style="277" customWidth="1"/>
    <col min="13528" max="13528" width="6" style="277" bestFit="1" customWidth="1"/>
    <col min="13529" max="13529" width="7.28515625" style="277" bestFit="1" customWidth="1"/>
    <col min="13530" max="13530" width="5.7109375" style="277" customWidth="1"/>
    <col min="13531" max="13531" width="11.42578125" style="277" customWidth="1"/>
    <col min="13532" max="13532" width="12.7109375" style="277" customWidth="1"/>
    <col min="13533" max="13779" width="9.140625" style="277"/>
    <col min="13780" max="13780" width="5.7109375" style="277" customWidth="1"/>
    <col min="13781" max="13781" width="8.28515625" style="277" customWidth="1"/>
    <col min="13782" max="13782" width="1.5703125" style="277" bestFit="1" customWidth="1"/>
    <col min="13783" max="13783" width="50.7109375" style="277" customWidth="1"/>
    <col min="13784" max="13784" width="6" style="277" bestFit="1" customWidth="1"/>
    <col min="13785" max="13785" width="7.28515625" style="277" bestFit="1" customWidth="1"/>
    <col min="13786" max="13786" width="5.7109375" style="277" customWidth="1"/>
    <col min="13787" max="13787" width="11.42578125" style="277" customWidth="1"/>
    <col min="13788" max="13788" width="12.7109375" style="277" customWidth="1"/>
    <col min="13789" max="14035" width="9.140625" style="277"/>
    <col min="14036" max="14036" width="5.7109375" style="277" customWidth="1"/>
    <col min="14037" max="14037" width="8.28515625" style="277" customWidth="1"/>
    <col min="14038" max="14038" width="1.5703125" style="277" bestFit="1" customWidth="1"/>
    <col min="14039" max="14039" width="50.7109375" style="277" customWidth="1"/>
    <col min="14040" max="14040" width="6" style="277" bestFit="1" customWidth="1"/>
    <col min="14041" max="14041" width="7.28515625" style="277" bestFit="1" customWidth="1"/>
    <col min="14042" max="14042" width="5.7109375" style="277" customWidth="1"/>
    <col min="14043" max="14043" width="11.42578125" style="277" customWidth="1"/>
    <col min="14044" max="14044" width="12.7109375" style="277" customWidth="1"/>
    <col min="14045" max="14291" width="9.140625" style="277"/>
    <col min="14292" max="14292" width="5.7109375" style="277" customWidth="1"/>
    <col min="14293" max="14293" width="8.28515625" style="277" customWidth="1"/>
    <col min="14294" max="14294" width="1.5703125" style="277" bestFit="1" customWidth="1"/>
    <col min="14295" max="14295" width="50.7109375" style="277" customWidth="1"/>
    <col min="14296" max="14296" width="6" style="277" bestFit="1" customWidth="1"/>
    <col min="14297" max="14297" width="7.28515625" style="277" bestFit="1" customWidth="1"/>
    <col min="14298" max="14298" width="5.7109375" style="277" customWidth="1"/>
    <col min="14299" max="14299" width="11.42578125" style="277" customWidth="1"/>
    <col min="14300" max="14300" width="12.7109375" style="277" customWidth="1"/>
    <col min="14301" max="14547" width="9.140625" style="277"/>
    <col min="14548" max="14548" width="5.7109375" style="277" customWidth="1"/>
    <col min="14549" max="14549" width="8.28515625" style="277" customWidth="1"/>
    <col min="14550" max="14550" width="1.5703125" style="277" bestFit="1" customWidth="1"/>
    <col min="14551" max="14551" width="50.7109375" style="277" customWidth="1"/>
    <col min="14552" max="14552" width="6" style="277" bestFit="1" customWidth="1"/>
    <col min="14553" max="14553" width="7.28515625" style="277" bestFit="1" customWidth="1"/>
    <col min="14554" max="14554" width="5.7109375" style="277" customWidth="1"/>
    <col min="14555" max="14555" width="11.42578125" style="277" customWidth="1"/>
    <col min="14556" max="14556" width="12.7109375" style="277" customWidth="1"/>
    <col min="14557" max="14803" width="9.140625" style="277"/>
    <col min="14804" max="14804" width="5.7109375" style="277" customWidth="1"/>
    <col min="14805" max="14805" width="8.28515625" style="277" customWidth="1"/>
    <col min="14806" max="14806" width="1.5703125" style="277" bestFit="1" customWidth="1"/>
    <col min="14807" max="14807" width="50.7109375" style="277" customWidth="1"/>
    <col min="14808" max="14808" width="6" style="277" bestFit="1" customWidth="1"/>
    <col min="14809" max="14809" width="7.28515625" style="277" bestFit="1" customWidth="1"/>
    <col min="14810" max="14810" width="5.7109375" style="277" customWidth="1"/>
    <col min="14811" max="14811" width="11.42578125" style="277" customWidth="1"/>
    <col min="14812" max="14812" width="12.7109375" style="277" customWidth="1"/>
    <col min="14813" max="15059" width="9.140625" style="277"/>
    <col min="15060" max="15060" width="5.7109375" style="277" customWidth="1"/>
    <col min="15061" max="15061" width="8.28515625" style="277" customWidth="1"/>
    <col min="15062" max="15062" width="1.5703125" style="277" bestFit="1" customWidth="1"/>
    <col min="15063" max="15063" width="50.7109375" style="277" customWidth="1"/>
    <col min="15064" max="15064" width="6" style="277" bestFit="1" customWidth="1"/>
    <col min="15065" max="15065" width="7.28515625" style="277" bestFit="1" customWidth="1"/>
    <col min="15066" max="15066" width="5.7109375" style="277" customWidth="1"/>
    <col min="15067" max="15067" width="11.42578125" style="277" customWidth="1"/>
    <col min="15068" max="15068" width="12.7109375" style="277" customWidth="1"/>
    <col min="15069" max="15315" width="9.140625" style="277"/>
    <col min="15316" max="15316" width="5.7109375" style="277" customWidth="1"/>
    <col min="15317" max="15317" width="8.28515625" style="277" customWidth="1"/>
    <col min="15318" max="15318" width="1.5703125" style="277" bestFit="1" customWidth="1"/>
    <col min="15319" max="15319" width="50.7109375" style="277" customWidth="1"/>
    <col min="15320" max="15320" width="6" style="277" bestFit="1" customWidth="1"/>
    <col min="15321" max="15321" width="7.28515625" style="277" bestFit="1" customWidth="1"/>
    <col min="15322" max="15322" width="5.7109375" style="277" customWidth="1"/>
    <col min="15323" max="15323" width="11.42578125" style="277" customWidth="1"/>
    <col min="15324" max="15324" width="12.7109375" style="277" customWidth="1"/>
    <col min="15325" max="15571" width="9.140625" style="277"/>
    <col min="15572" max="15572" width="5.7109375" style="277" customWidth="1"/>
    <col min="15573" max="15573" width="8.28515625" style="277" customWidth="1"/>
    <col min="15574" max="15574" width="1.5703125" style="277" bestFit="1" customWidth="1"/>
    <col min="15575" max="15575" width="50.7109375" style="277" customWidth="1"/>
    <col min="15576" max="15576" width="6" style="277" bestFit="1" customWidth="1"/>
    <col min="15577" max="15577" width="7.28515625" style="277" bestFit="1" customWidth="1"/>
    <col min="15578" max="15578" width="5.7109375" style="277" customWidth="1"/>
    <col min="15579" max="15579" width="11.42578125" style="277" customWidth="1"/>
    <col min="15580" max="15580" width="12.7109375" style="277" customWidth="1"/>
    <col min="15581" max="15827" width="9.140625" style="277"/>
    <col min="15828" max="15828" width="5.7109375" style="277" customWidth="1"/>
    <col min="15829" max="15829" width="8.28515625" style="277" customWidth="1"/>
    <col min="15830" max="15830" width="1.5703125" style="277" bestFit="1" customWidth="1"/>
    <col min="15831" max="15831" width="50.7109375" style="277" customWidth="1"/>
    <col min="15832" max="15832" width="6" style="277" bestFit="1" customWidth="1"/>
    <col min="15833" max="15833" width="7.28515625" style="277" bestFit="1" customWidth="1"/>
    <col min="15834" max="15834" width="5.7109375" style="277" customWidth="1"/>
    <col min="15835" max="15835" width="11.42578125" style="277" customWidth="1"/>
    <col min="15836" max="15836" width="12.7109375" style="277" customWidth="1"/>
    <col min="15837" max="16083" width="9.140625" style="277"/>
    <col min="16084" max="16084" width="5.7109375" style="277" customWidth="1"/>
    <col min="16085" max="16085" width="8.28515625" style="277" customWidth="1"/>
    <col min="16086" max="16086" width="1.5703125" style="277" bestFit="1" customWidth="1"/>
    <col min="16087" max="16087" width="50.7109375" style="277" customWidth="1"/>
    <col min="16088" max="16088" width="6" style="277" bestFit="1" customWidth="1"/>
    <col min="16089" max="16089" width="7.28515625" style="277" bestFit="1" customWidth="1"/>
    <col min="16090" max="16090" width="5.7109375" style="277" customWidth="1"/>
    <col min="16091" max="16091" width="11.42578125" style="277" customWidth="1"/>
    <col min="16092" max="16092" width="12.7109375" style="277" customWidth="1"/>
    <col min="16093" max="16384" width="9.140625" style="277"/>
  </cols>
  <sheetData>
    <row r="1" spans="1:30" ht="15" customHeight="1">
      <c r="A1" s="342"/>
      <c r="B1" s="343"/>
      <c r="C1" s="344"/>
      <c r="D1" s="333" t="s">
        <v>85</v>
      </c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5"/>
      <c r="AA1" s="342"/>
      <c r="AB1" s="343"/>
      <c r="AC1" s="344"/>
    </row>
    <row r="2" spans="1:30">
      <c r="A2" s="345"/>
      <c r="B2" s="346"/>
      <c r="C2" s="347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5"/>
      <c r="AA2" s="345"/>
      <c r="AB2" s="346"/>
      <c r="AC2" s="347"/>
    </row>
    <row r="3" spans="1:30">
      <c r="A3" s="345"/>
      <c r="B3" s="346"/>
      <c r="C3" s="347"/>
      <c r="D3" s="336" t="s">
        <v>86</v>
      </c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45"/>
      <c r="AB3" s="346"/>
      <c r="AC3" s="347"/>
    </row>
    <row r="4" spans="1:30" ht="13.5" customHeight="1">
      <c r="A4" s="348"/>
      <c r="B4" s="349"/>
      <c r="C4" s="350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8"/>
      <c r="AB4" s="349"/>
      <c r="AC4" s="350"/>
    </row>
    <row r="5" spans="1:30" ht="10.5" customHeight="1">
      <c r="A5" s="163"/>
      <c r="B5" s="164"/>
      <c r="C5" s="164"/>
      <c r="D5" s="164"/>
      <c r="E5" s="310"/>
      <c r="F5" s="310"/>
      <c r="G5" s="310"/>
      <c r="H5" s="311"/>
      <c r="I5" s="312"/>
      <c r="J5" s="310"/>
      <c r="K5" s="310"/>
      <c r="L5" s="310"/>
      <c r="M5" s="311"/>
      <c r="N5" s="251"/>
      <c r="O5" s="310"/>
      <c r="P5" s="310"/>
      <c r="Q5" s="310"/>
      <c r="R5" s="311"/>
      <c r="S5" s="251"/>
      <c r="T5" s="310"/>
      <c r="U5" s="310"/>
      <c r="V5" s="310"/>
      <c r="W5" s="311"/>
      <c r="X5" s="251"/>
      <c r="Y5" s="310"/>
      <c r="Z5" s="310"/>
      <c r="AA5" s="310"/>
      <c r="AB5" s="311"/>
      <c r="AC5" s="312"/>
    </row>
    <row r="6" spans="1:30" ht="17.25" customHeight="1">
      <c r="A6" s="167" t="s">
        <v>87</v>
      </c>
      <c r="B6" s="164"/>
      <c r="C6" s="168"/>
      <c r="D6" s="313"/>
      <c r="E6" s="313"/>
      <c r="F6" s="313"/>
      <c r="G6" s="314"/>
      <c r="H6" s="351"/>
      <c r="I6" s="341"/>
      <c r="J6" s="313"/>
      <c r="K6" s="313"/>
      <c r="L6" s="314"/>
      <c r="M6" s="351"/>
      <c r="N6" s="337"/>
      <c r="O6" s="313"/>
      <c r="P6" s="313"/>
      <c r="Q6" s="314"/>
      <c r="R6" s="351"/>
      <c r="S6" s="337"/>
      <c r="T6" s="313"/>
      <c r="U6" s="313"/>
      <c r="V6" s="314"/>
      <c r="W6" s="351"/>
      <c r="X6" s="337"/>
      <c r="Y6" s="313"/>
      <c r="Z6" s="313"/>
      <c r="AA6" s="314" t="s">
        <v>88</v>
      </c>
      <c r="AB6" s="351">
        <v>44751</v>
      </c>
      <c r="AC6" s="341"/>
    </row>
    <row r="7" spans="1:30" ht="50.25" customHeight="1">
      <c r="A7" s="171"/>
      <c r="B7" s="164"/>
      <c r="C7" s="168"/>
      <c r="D7" s="337" t="s">
        <v>139</v>
      </c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10"/>
      <c r="AB7" s="352"/>
      <c r="AC7" s="353"/>
    </row>
    <row r="8" spans="1:30" ht="17.25" customHeight="1">
      <c r="A8" s="339" t="s">
        <v>185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</row>
    <row r="9" spans="1:30" ht="15.75" customHeight="1">
      <c r="A9" s="167" t="s">
        <v>89</v>
      </c>
      <c r="B9" s="164"/>
      <c r="C9" s="16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10"/>
      <c r="AB9" s="354"/>
      <c r="AC9" s="355"/>
    </row>
    <row r="10" spans="1:30" ht="15" customHeight="1">
      <c r="A10" s="172"/>
      <c r="B10" s="173"/>
      <c r="C10" s="174"/>
      <c r="D10" s="175"/>
      <c r="E10" s="364" t="s">
        <v>163</v>
      </c>
      <c r="F10" s="364"/>
      <c r="G10" s="364"/>
      <c r="H10" s="364"/>
      <c r="I10" s="364"/>
      <c r="J10" s="364" t="s">
        <v>164</v>
      </c>
      <c r="K10" s="364"/>
      <c r="L10" s="364"/>
      <c r="M10" s="364"/>
      <c r="N10" s="364"/>
      <c r="O10" s="364" t="s">
        <v>178</v>
      </c>
      <c r="P10" s="364"/>
      <c r="Q10" s="364"/>
      <c r="R10" s="364"/>
      <c r="S10" s="364"/>
      <c r="T10" s="364" t="s">
        <v>180</v>
      </c>
      <c r="U10" s="364"/>
      <c r="V10" s="364"/>
      <c r="W10" s="364"/>
      <c r="X10" s="364"/>
      <c r="Y10" s="364" t="s">
        <v>182</v>
      </c>
      <c r="Z10" s="364"/>
      <c r="AA10" s="364"/>
      <c r="AB10" s="364"/>
      <c r="AC10" s="364"/>
    </row>
    <row r="11" spans="1:30" s="281" customFormat="1" ht="15" customHeight="1">
      <c r="A11" s="385" t="s">
        <v>4</v>
      </c>
      <c r="B11" s="387" t="s">
        <v>5</v>
      </c>
      <c r="C11" s="358"/>
      <c r="D11" s="388"/>
      <c r="E11" s="326" t="s">
        <v>8</v>
      </c>
      <c r="F11" s="356" t="s">
        <v>33</v>
      </c>
      <c r="G11" s="358" t="s">
        <v>34</v>
      </c>
      <c r="H11" s="360" t="s">
        <v>6</v>
      </c>
      <c r="I11" s="362" t="s">
        <v>7</v>
      </c>
      <c r="J11" s="326" t="s">
        <v>8</v>
      </c>
      <c r="K11" s="356" t="s">
        <v>33</v>
      </c>
      <c r="L11" s="358" t="s">
        <v>34</v>
      </c>
      <c r="M11" s="360" t="s">
        <v>6</v>
      </c>
      <c r="N11" s="362" t="s">
        <v>7</v>
      </c>
      <c r="O11" s="326" t="s">
        <v>8</v>
      </c>
      <c r="P11" s="356" t="s">
        <v>33</v>
      </c>
      <c r="Q11" s="358" t="s">
        <v>34</v>
      </c>
      <c r="R11" s="360" t="s">
        <v>6</v>
      </c>
      <c r="S11" s="362" t="s">
        <v>7</v>
      </c>
      <c r="T11" s="326" t="s">
        <v>8</v>
      </c>
      <c r="U11" s="356" t="s">
        <v>33</v>
      </c>
      <c r="V11" s="358" t="s">
        <v>34</v>
      </c>
      <c r="W11" s="360" t="s">
        <v>6</v>
      </c>
      <c r="X11" s="362" t="s">
        <v>7</v>
      </c>
      <c r="Y11" s="326" t="s">
        <v>8</v>
      </c>
      <c r="Z11" s="356" t="s">
        <v>33</v>
      </c>
      <c r="AA11" s="358" t="s">
        <v>34</v>
      </c>
      <c r="AB11" s="360" t="s">
        <v>6</v>
      </c>
      <c r="AC11" s="362" t="s">
        <v>7</v>
      </c>
    </row>
    <row r="12" spans="1:30" s="281" customFormat="1" ht="15.75" customHeight="1" thickBot="1">
      <c r="A12" s="386"/>
      <c r="B12" s="389"/>
      <c r="C12" s="359"/>
      <c r="D12" s="390"/>
      <c r="E12" s="370"/>
      <c r="F12" s="357"/>
      <c r="G12" s="359"/>
      <c r="H12" s="361"/>
      <c r="I12" s="363"/>
      <c r="J12" s="370"/>
      <c r="K12" s="357"/>
      <c r="L12" s="359"/>
      <c r="M12" s="361"/>
      <c r="N12" s="363"/>
      <c r="O12" s="370"/>
      <c r="P12" s="357"/>
      <c r="Q12" s="359"/>
      <c r="R12" s="361"/>
      <c r="S12" s="363"/>
      <c r="T12" s="327"/>
      <c r="U12" s="365"/>
      <c r="V12" s="366"/>
      <c r="W12" s="367"/>
      <c r="X12" s="368"/>
      <c r="Y12" s="327"/>
      <c r="Z12" s="365"/>
      <c r="AA12" s="366"/>
      <c r="AB12" s="367"/>
      <c r="AC12" s="368"/>
    </row>
    <row r="13" spans="1:30" s="281" customFormat="1">
      <c r="A13" s="145" t="s">
        <v>18</v>
      </c>
      <c r="B13" s="391" t="s">
        <v>17</v>
      </c>
      <c r="C13" s="392"/>
      <c r="D13" s="393"/>
      <c r="E13" s="125"/>
      <c r="F13" s="304"/>
      <c r="G13" s="304"/>
      <c r="H13" s="305"/>
      <c r="I13" s="122"/>
      <c r="J13" s="125"/>
      <c r="K13" s="304"/>
      <c r="L13" s="304"/>
      <c r="M13" s="305"/>
      <c r="N13" s="122"/>
      <c r="O13" s="125"/>
      <c r="P13" s="304"/>
      <c r="Q13" s="304"/>
      <c r="R13" s="305"/>
      <c r="S13" s="258"/>
      <c r="T13" s="369" t="s">
        <v>186</v>
      </c>
      <c r="U13" s="369"/>
      <c r="V13" s="369"/>
      <c r="W13" s="369"/>
      <c r="X13" s="369"/>
      <c r="Y13" s="369" t="s">
        <v>186</v>
      </c>
      <c r="Z13" s="369"/>
      <c r="AA13" s="369"/>
      <c r="AB13" s="369"/>
      <c r="AC13" s="369"/>
      <c r="AD13" s="176"/>
    </row>
    <row r="14" spans="1:30" s="281" customFormat="1" ht="15" customHeight="1">
      <c r="A14" s="146">
        <v>1</v>
      </c>
      <c r="B14" s="371" t="s">
        <v>75</v>
      </c>
      <c r="C14" s="394"/>
      <c r="D14" s="395"/>
      <c r="E14" s="126"/>
      <c r="F14" s="287" t="s">
        <v>12</v>
      </c>
      <c r="G14" s="88">
        <v>1</v>
      </c>
      <c r="H14" s="298">
        <v>5000</v>
      </c>
      <c r="I14" s="299">
        <f>H14*G14</f>
        <v>5000</v>
      </c>
      <c r="J14" s="126"/>
      <c r="K14" s="287" t="s">
        <v>12</v>
      </c>
      <c r="L14" s="88">
        <v>1</v>
      </c>
      <c r="M14" s="298">
        <v>25000</v>
      </c>
      <c r="N14" s="299">
        <f>M14*L14</f>
        <v>25000</v>
      </c>
      <c r="O14" s="126"/>
      <c r="P14" s="287" t="s">
        <v>12</v>
      </c>
      <c r="Q14" s="287">
        <v>1</v>
      </c>
      <c r="R14" s="298">
        <v>20000</v>
      </c>
      <c r="S14" s="264">
        <f>R14*Q14</f>
        <v>20000</v>
      </c>
      <c r="T14" s="369"/>
      <c r="U14" s="369"/>
      <c r="V14" s="369"/>
      <c r="W14" s="369"/>
      <c r="X14" s="369"/>
      <c r="Y14" s="369"/>
      <c r="Z14" s="369"/>
      <c r="AA14" s="369"/>
      <c r="AB14" s="369"/>
      <c r="AC14" s="369"/>
    </row>
    <row r="15" spans="1:30" s="281" customFormat="1" ht="15" customHeight="1">
      <c r="A15" s="146"/>
      <c r="B15" s="371" t="s">
        <v>74</v>
      </c>
      <c r="C15" s="372"/>
      <c r="D15" s="373"/>
      <c r="E15" s="126"/>
      <c r="F15" s="287" t="s">
        <v>12</v>
      </c>
      <c r="G15" s="88">
        <v>1</v>
      </c>
      <c r="H15" s="298">
        <v>5000</v>
      </c>
      <c r="I15" s="299">
        <f>H15*G15</f>
        <v>5000</v>
      </c>
      <c r="J15" s="126"/>
      <c r="K15" s="287" t="s">
        <v>12</v>
      </c>
      <c r="L15" s="88">
        <v>1</v>
      </c>
      <c r="M15" s="298">
        <v>2500</v>
      </c>
      <c r="N15" s="299">
        <f>M15*L15</f>
        <v>2500</v>
      </c>
      <c r="O15" s="126"/>
      <c r="P15" s="287" t="s">
        <v>12</v>
      </c>
      <c r="Q15" s="287">
        <v>1</v>
      </c>
      <c r="R15" s="298">
        <v>15000</v>
      </c>
      <c r="S15" s="264">
        <f>R15*Q15</f>
        <v>15000</v>
      </c>
      <c r="T15" s="369"/>
      <c r="U15" s="369"/>
      <c r="V15" s="369"/>
      <c r="W15" s="369"/>
      <c r="X15" s="369"/>
      <c r="Y15" s="369"/>
      <c r="Z15" s="369"/>
      <c r="AA15" s="369"/>
      <c r="AB15" s="369"/>
      <c r="AC15" s="369"/>
    </row>
    <row r="16" spans="1:30" s="281" customFormat="1">
      <c r="A16" s="147">
        <v>2</v>
      </c>
      <c r="B16" s="396" t="s">
        <v>41</v>
      </c>
      <c r="C16" s="397"/>
      <c r="D16" s="398"/>
      <c r="E16" s="127"/>
      <c r="F16" s="287"/>
      <c r="G16" s="89"/>
      <c r="H16" s="298"/>
      <c r="I16" s="299"/>
      <c r="J16" s="127"/>
      <c r="K16" s="287"/>
      <c r="L16" s="89"/>
      <c r="M16" s="298"/>
      <c r="N16" s="299"/>
      <c r="O16" s="127"/>
      <c r="P16" s="287"/>
      <c r="Q16" s="89"/>
      <c r="R16" s="298"/>
      <c r="S16" s="264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176"/>
    </row>
    <row r="17" spans="1:29" s="281" customFormat="1">
      <c r="A17" s="147"/>
      <c r="B17" s="396" t="s">
        <v>42</v>
      </c>
      <c r="C17" s="397"/>
      <c r="D17" s="398"/>
      <c r="E17" s="127"/>
      <c r="F17" s="287" t="s">
        <v>9</v>
      </c>
      <c r="G17" s="315">
        <v>50</v>
      </c>
      <c r="H17" s="298">
        <v>35</v>
      </c>
      <c r="I17" s="299">
        <f t="shared" ref="I17:I30" si="0">H17*G17</f>
        <v>1750</v>
      </c>
      <c r="J17" s="127"/>
      <c r="K17" s="287" t="s">
        <v>9</v>
      </c>
      <c r="L17" s="89">
        <v>50</v>
      </c>
      <c r="M17" s="298">
        <v>38.5</v>
      </c>
      <c r="N17" s="299">
        <f t="shared" ref="N17:N22" si="1">M17*L17</f>
        <v>1925</v>
      </c>
      <c r="O17" s="127"/>
      <c r="P17" s="287" t="s">
        <v>9</v>
      </c>
      <c r="Q17" s="315">
        <v>50</v>
      </c>
      <c r="R17" s="298">
        <v>20</v>
      </c>
      <c r="S17" s="264">
        <f t="shared" ref="S17:S22" si="2">R17*Q17</f>
        <v>1000</v>
      </c>
      <c r="T17" s="369"/>
      <c r="U17" s="369"/>
      <c r="V17" s="369"/>
      <c r="W17" s="369"/>
      <c r="X17" s="369"/>
      <c r="Y17" s="369"/>
      <c r="Z17" s="369"/>
      <c r="AA17" s="369"/>
      <c r="AB17" s="369"/>
      <c r="AC17" s="369"/>
    </row>
    <row r="18" spans="1:29" s="281" customFormat="1">
      <c r="A18" s="147"/>
      <c r="B18" s="240" t="s">
        <v>82</v>
      </c>
      <c r="C18" s="241"/>
      <c r="D18" s="242"/>
      <c r="E18" s="127"/>
      <c r="F18" s="287" t="s">
        <v>16</v>
      </c>
      <c r="G18" s="315">
        <v>15</v>
      </c>
      <c r="H18" s="298">
        <v>3250</v>
      </c>
      <c r="I18" s="299">
        <f t="shared" si="0"/>
        <v>48750</v>
      </c>
      <c r="J18" s="127"/>
      <c r="K18" s="287" t="s">
        <v>16</v>
      </c>
      <c r="L18" s="89">
        <v>10</v>
      </c>
      <c r="M18" s="298">
        <v>110</v>
      </c>
      <c r="N18" s="299">
        <f t="shared" si="1"/>
        <v>1100</v>
      </c>
      <c r="O18" s="127"/>
      <c r="P18" s="287" t="s">
        <v>16</v>
      </c>
      <c r="Q18" s="315">
        <v>15</v>
      </c>
      <c r="R18" s="298">
        <v>400</v>
      </c>
      <c r="S18" s="264">
        <f t="shared" si="2"/>
        <v>6000</v>
      </c>
      <c r="T18" s="369"/>
      <c r="U18" s="369"/>
      <c r="V18" s="369"/>
      <c r="W18" s="369"/>
      <c r="X18" s="369"/>
      <c r="Y18" s="369"/>
      <c r="Z18" s="369"/>
      <c r="AA18" s="369"/>
      <c r="AB18" s="369"/>
      <c r="AC18" s="369"/>
    </row>
    <row r="19" spans="1:29" s="281" customFormat="1">
      <c r="A19" s="147"/>
      <c r="B19" s="240" t="s">
        <v>43</v>
      </c>
      <c r="C19" s="241"/>
      <c r="D19" s="242"/>
      <c r="E19" s="127"/>
      <c r="F19" s="287" t="s">
        <v>15</v>
      </c>
      <c r="G19" s="315">
        <v>2</v>
      </c>
      <c r="H19" s="298">
        <v>650</v>
      </c>
      <c r="I19" s="299">
        <f t="shared" si="0"/>
        <v>1300</v>
      </c>
      <c r="J19" s="127"/>
      <c r="K19" s="287" t="s">
        <v>15</v>
      </c>
      <c r="L19" s="89">
        <v>2</v>
      </c>
      <c r="M19" s="298">
        <v>1078</v>
      </c>
      <c r="N19" s="299">
        <f t="shared" si="1"/>
        <v>2156</v>
      </c>
      <c r="O19" s="127"/>
      <c r="P19" s="287" t="s">
        <v>15</v>
      </c>
      <c r="Q19" s="315">
        <v>2</v>
      </c>
      <c r="R19" s="298">
        <v>1500</v>
      </c>
      <c r="S19" s="264">
        <f t="shared" si="2"/>
        <v>3000</v>
      </c>
      <c r="T19" s="369"/>
      <c r="U19" s="369"/>
      <c r="V19" s="369"/>
      <c r="W19" s="369"/>
      <c r="X19" s="369"/>
      <c r="Y19" s="369"/>
      <c r="Z19" s="369"/>
      <c r="AA19" s="369"/>
      <c r="AB19" s="369"/>
      <c r="AC19" s="369"/>
    </row>
    <row r="20" spans="1:29" s="281" customFormat="1">
      <c r="A20" s="147"/>
      <c r="B20" s="240" t="s">
        <v>79</v>
      </c>
      <c r="C20" s="241"/>
      <c r="D20" s="242"/>
      <c r="E20" s="127"/>
      <c r="F20" s="287" t="s">
        <v>12</v>
      </c>
      <c r="G20" s="315">
        <v>1</v>
      </c>
      <c r="H20" s="298">
        <v>3000</v>
      </c>
      <c r="I20" s="299">
        <f t="shared" si="0"/>
        <v>3000</v>
      </c>
      <c r="J20" s="127"/>
      <c r="K20" s="287" t="s">
        <v>12</v>
      </c>
      <c r="L20" s="89">
        <v>1</v>
      </c>
      <c r="M20" s="298">
        <v>5000</v>
      </c>
      <c r="N20" s="299">
        <f t="shared" si="1"/>
        <v>5000</v>
      </c>
      <c r="O20" s="127"/>
      <c r="P20" s="287" t="s">
        <v>12</v>
      </c>
      <c r="Q20" s="315">
        <v>1</v>
      </c>
      <c r="R20" s="298">
        <v>3000</v>
      </c>
      <c r="S20" s="264">
        <f t="shared" si="2"/>
        <v>3000</v>
      </c>
      <c r="T20" s="369"/>
      <c r="U20" s="369"/>
      <c r="V20" s="369"/>
      <c r="W20" s="369"/>
      <c r="X20" s="369"/>
      <c r="Y20" s="369"/>
      <c r="Z20" s="369"/>
      <c r="AA20" s="369"/>
      <c r="AB20" s="369"/>
      <c r="AC20" s="369"/>
    </row>
    <row r="21" spans="1:29" s="281" customFormat="1">
      <c r="A21" s="147"/>
      <c r="B21" s="240" t="s">
        <v>124</v>
      </c>
      <c r="C21" s="241"/>
      <c r="D21" s="242"/>
      <c r="E21" s="127"/>
      <c r="F21" s="287" t="s">
        <v>45</v>
      </c>
      <c r="G21" s="315">
        <v>2</v>
      </c>
      <c r="H21" s="298">
        <v>4500</v>
      </c>
      <c r="I21" s="299">
        <f t="shared" si="0"/>
        <v>9000</v>
      </c>
      <c r="J21" s="127"/>
      <c r="K21" s="287" t="s">
        <v>45</v>
      </c>
      <c r="L21" s="90">
        <v>2</v>
      </c>
      <c r="M21" s="298">
        <v>5500</v>
      </c>
      <c r="N21" s="299">
        <f t="shared" si="1"/>
        <v>11000</v>
      </c>
      <c r="O21" s="127"/>
      <c r="P21" s="287" t="s">
        <v>45</v>
      </c>
      <c r="Q21" s="315">
        <v>2</v>
      </c>
      <c r="R21" s="298">
        <v>3640</v>
      </c>
      <c r="S21" s="264">
        <f t="shared" si="2"/>
        <v>7280</v>
      </c>
      <c r="T21" s="369"/>
      <c r="U21" s="369"/>
      <c r="V21" s="369"/>
      <c r="W21" s="369"/>
      <c r="X21" s="369"/>
      <c r="Y21" s="369"/>
      <c r="Z21" s="369"/>
      <c r="AA21" s="369"/>
      <c r="AB21" s="369"/>
      <c r="AC21" s="369"/>
    </row>
    <row r="22" spans="1:29" s="281" customFormat="1">
      <c r="A22" s="147"/>
      <c r="B22" s="240" t="s">
        <v>132</v>
      </c>
      <c r="C22" s="241"/>
      <c r="D22" s="242"/>
      <c r="E22" s="127"/>
      <c r="F22" s="287" t="s">
        <v>45</v>
      </c>
      <c r="G22" s="315">
        <v>2</v>
      </c>
      <c r="H22" s="298">
        <v>6000</v>
      </c>
      <c r="I22" s="299">
        <f t="shared" si="0"/>
        <v>12000</v>
      </c>
      <c r="J22" s="127"/>
      <c r="K22" s="287" t="s">
        <v>45</v>
      </c>
      <c r="L22" s="90">
        <v>2</v>
      </c>
      <c r="M22" s="298">
        <v>5500</v>
      </c>
      <c r="N22" s="299">
        <f t="shared" si="1"/>
        <v>11000</v>
      </c>
      <c r="O22" s="127"/>
      <c r="P22" s="287" t="s">
        <v>45</v>
      </c>
      <c r="Q22" s="315">
        <v>2</v>
      </c>
      <c r="R22" s="298">
        <v>3640</v>
      </c>
      <c r="S22" s="264">
        <f t="shared" si="2"/>
        <v>7280</v>
      </c>
      <c r="T22" s="369"/>
      <c r="U22" s="369"/>
      <c r="V22" s="369"/>
      <c r="W22" s="369"/>
      <c r="X22" s="369"/>
      <c r="Y22" s="369"/>
      <c r="Z22" s="369"/>
      <c r="AA22" s="369"/>
      <c r="AB22" s="369"/>
      <c r="AC22" s="369"/>
    </row>
    <row r="23" spans="1:29" s="281" customFormat="1">
      <c r="A23" s="147">
        <v>3</v>
      </c>
      <c r="B23" s="240" t="s">
        <v>46</v>
      </c>
      <c r="C23" s="241"/>
      <c r="D23" s="242"/>
      <c r="E23" s="127"/>
      <c r="F23" s="287"/>
      <c r="G23" s="90"/>
      <c r="H23" s="298"/>
      <c r="I23" s="298"/>
      <c r="J23" s="127"/>
      <c r="K23" s="287"/>
      <c r="L23" s="90"/>
      <c r="M23" s="298"/>
      <c r="N23" s="298"/>
      <c r="O23" s="127"/>
      <c r="P23" s="287"/>
      <c r="Q23" s="90"/>
      <c r="R23" s="298"/>
      <c r="S23" s="264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</row>
    <row r="24" spans="1:29" s="281" customFormat="1">
      <c r="A24" s="147"/>
      <c r="B24" s="405" t="s">
        <v>47</v>
      </c>
      <c r="C24" s="411"/>
      <c r="D24" s="412"/>
      <c r="E24" s="127"/>
      <c r="F24" s="287" t="s">
        <v>39</v>
      </c>
      <c r="G24" s="315">
        <v>2</v>
      </c>
      <c r="H24" s="298">
        <v>2500</v>
      </c>
      <c r="I24" s="299">
        <f t="shared" si="0"/>
        <v>5000</v>
      </c>
      <c r="J24" s="127"/>
      <c r="K24" s="287" t="s">
        <v>39</v>
      </c>
      <c r="L24" s="90">
        <v>3</v>
      </c>
      <c r="M24" s="298">
        <v>7500</v>
      </c>
      <c r="N24" s="299">
        <f t="shared" ref="N24:N32" si="3">M24*L24</f>
        <v>22500</v>
      </c>
      <c r="O24" s="127"/>
      <c r="P24" s="287" t="s">
        <v>39</v>
      </c>
      <c r="Q24" s="315">
        <v>2</v>
      </c>
      <c r="R24" s="298">
        <v>7500</v>
      </c>
      <c r="S24" s="264">
        <f t="shared" ref="S24:S32" si="4">R24*Q24</f>
        <v>15000</v>
      </c>
      <c r="T24" s="369"/>
      <c r="U24" s="369"/>
      <c r="V24" s="369"/>
      <c r="W24" s="369"/>
      <c r="X24" s="369"/>
      <c r="Y24" s="369"/>
      <c r="Z24" s="369"/>
      <c r="AA24" s="369"/>
      <c r="AB24" s="369"/>
      <c r="AC24" s="369"/>
    </row>
    <row r="25" spans="1:29" s="281" customFormat="1">
      <c r="A25" s="147"/>
      <c r="B25" s="405" t="s">
        <v>83</v>
      </c>
      <c r="C25" s="411"/>
      <c r="D25" s="412"/>
      <c r="E25" s="127"/>
      <c r="F25" s="287" t="s">
        <v>39</v>
      </c>
      <c r="G25" s="315">
        <v>2</v>
      </c>
      <c r="H25" s="298">
        <v>1800</v>
      </c>
      <c r="I25" s="299">
        <f t="shared" si="0"/>
        <v>3600</v>
      </c>
      <c r="J25" s="127"/>
      <c r="K25" s="287" t="s">
        <v>39</v>
      </c>
      <c r="L25" s="90">
        <v>2</v>
      </c>
      <c r="M25" s="298">
        <v>1500</v>
      </c>
      <c r="N25" s="299">
        <f t="shared" si="3"/>
        <v>3000</v>
      </c>
      <c r="O25" s="127"/>
      <c r="P25" s="287" t="s">
        <v>39</v>
      </c>
      <c r="Q25" s="315">
        <v>2</v>
      </c>
      <c r="R25" s="298">
        <v>6000</v>
      </c>
      <c r="S25" s="264">
        <f t="shared" si="4"/>
        <v>12000</v>
      </c>
      <c r="T25" s="369"/>
      <c r="U25" s="369"/>
      <c r="V25" s="369"/>
      <c r="W25" s="369"/>
      <c r="X25" s="369"/>
      <c r="Y25" s="369"/>
      <c r="Z25" s="369"/>
      <c r="AA25" s="369"/>
      <c r="AB25" s="369"/>
      <c r="AC25" s="369"/>
    </row>
    <row r="26" spans="1:29" s="281" customFormat="1">
      <c r="A26" s="147"/>
      <c r="B26" s="405" t="s">
        <v>84</v>
      </c>
      <c r="C26" s="411"/>
      <c r="D26" s="412"/>
      <c r="E26" s="127"/>
      <c r="F26" s="287" t="s">
        <v>39</v>
      </c>
      <c r="G26" s="315">
        <v>2</v>
      </c>
      <c r="H26" s="298">
        <v>1800</v>
      </c>
      <c r="I26" s="299">
        <f t="shared" si="0"/>
        <v>3600</v>
      </c>
      <c r="J26" s="127"/>
      <c r="K26" s="287" t="s">
        <v>39</v>
      </c>
      <c r="L26" s="90">
        <v>3</v>
      </c>
      <c r="M26" s="298">
        <v>750</v>
      </c>
      <c r="N26" s="299">
        <f t="shared" si="3"/>
        <v>2250</v>
      </c>
      <c r="O26" s="127"/>
      <c r="P26" s="287" t="s">
        <v>39</v>
      </c>
      <c r="Q26" s="315">
        <v>2</v>
      </c>
      <c r="R26" s="298">
        <v>4000</v>
      </c>
      <c r="S26" s="264">
        <f t="shared" si="4"/>
        <v>8000</v>
      </c>
      <c r="T26" s="369"/>
      <c r="U26" s="369"/>
      <c r="V26" s="369"/>
      <c r="W26" s="369"/>
      <c r="X26" s="369"/>
      <c r="Y26" s="369"/>
      <c r="Z26" s="369"/>
      <c r="AA26" s="369"/>
      <c r="AB26" s="369"/>
      <c r="AC26" s="369"/>
    </row>
    <row r="27" spans="1:29" s="281" customFormat="1">
      <c r="A27" s="147"/>
      <c r="B27" s="405" t="s">
        <v>91</v>
      </c>
      <c r="C27" s="406"/>
      <c r="D27" s="407"/>
      <c r="E27" s="127"/>
      <c r="F27" s="287" t="s">
        <v>39</v>
      </c>
      <c r="G27" s="315">
        <v>3</v>
      </c>
      <c r="H27" s="298">
        <v>500</v>
      </c>
      <c r="I27" s="299">
        <f t="shared" si="0"/>
        <v>1500</v>
      </c>
      <c r="J27" s="127"/>
      <c r="K27" s="287" t="s">
        <v>39</v>
      </c>
      <c r="L27" s="90">
        <v>4</v>
      </c>
      <c r="M27" s="298">
        <v>1500</v>
      </c>
      <c r="N27" s="299">
        <f t="shared" si="3"/>
        <v>6000</v>
      </c>
      <c r="O27" s="127"/>
      <c r="P27" s="287" t="s">
        <v>39</v>
      </c>
      <c r="Q27" s="315">
        <v>3</v>
      </c>
      <c r="R27" s="298">
        <v>1500</v>
      </c>
      <c r="S27" s="264">
        <f t="shared" si="4"/>
        <v>4500</v>
      </c>
      <c r="T27" s="369"/>
      <c r="U27" s="369"/>
      <c r="V27" s="369"/>
      <c r="W27" s="369"/>
      <c r="X27" s="369"/>
      <c r="Y27" s="369"/>
      <c r="Z27" s="369"/>
      <c r="AA27" s="369"/>
      <c r="AB27" s="369"/>
      <c r="AC27" s="369"/>
    </row>
    <row r="28" spans="1:29" s="281" customFormat="1">
      <c r="A28" s="147"/>
      <c r="B28" s="405" t="s">
        <v>48</v>
      </c>
      <c r="C28" s="411"/>
      <c r="D28" s="412"/>
      <c r="E28" s="127"/>
      <c r="F28" s="287" t="s">
        <v>12</v>
      </c>
      <c r="G28" s="315">
        <v>1</v>
      </c>
      <c r="H28" s="298">
        <v>1000</v>
      </c>
      <c r="I28" s="299">
        <f t="shared" si="0"/>
        <v>1000</v>
      </c>
      <c r="J28" s="127"/>
      <c r="K28" s="287" t="s">
        <v>12</v>
      </c>
      <c r="L28" s="90">
        <v>1</v>
      </c>
      <c r="M28" s="298">
        <v>10000</v>
      </c>
      <c r="N28" s="299">
        <f t="shared" si="3"/>
        <v>10000</v>
      </c>
      <c r="O28" s="127"/>
      <c r="P28" s="287" t="s">
        <v>12</v>
      </c>
      <c r="Q28" s="315">
        <v>1</v>
      </c>
      <c r="R28" s="298">
        <v>3000</v>
      </c>
      <c r="S28" s="264">
        <f t="shared" si="4"/>
        <v>3000</v>
      </c>
      <c r="T28" s="369"/>
      <c r="U28" s="369"/>
      <c r="V28" s="369"/>
      <c r="W28" s="369"/>
      <c r="X28" s="369"/>
      <c r="Y28" s="369"/>
      <c r="Z28" s="369"/>
      <c r="AA28" s="369"/>
      <c r="AB28" s="369"/>
      <c r="AC28" s="369"/>
    </row>
    <row r="29" spans="1:29" s="281" customFormat="1">
      <c r="A29" s="147"/>
      <c r="B29" s="245" t="s">
        <v>49</v>
      </c>
      <c r="C29" s="249"/>
      <c r="D29" s="250"/>
      <c r="E29" s="127"/>
      <c r="F29" s="287" t="s">
        <v>39</v>
      </c>
      <c r="G29" s="315">
        <v>1</v>
      </c>
      <c r="H29" s="298">
        <v>3000</v>
      </c>
      <c r="I29" s="299">
        <f t="shared" si="0"/>
        <v>3000</v>
      </c>
      <c r="J29" s="127"/>
      <c r="K29" s="287" t="s">
        <v>39</v>
      </c>
      <c r="L29" s="90">
        <v>1</v>
      </c>
      <c r="M29" s="298">
        <v>15000</v>
      </c>
      <c r="N29" s="299">
        <f t="shared" si="3"/>
        <v>15000</v>
      </c>
      <c r="O29" s="127"/>
      <c r="P29" s="287" t="s">
        <v>39</v>
      </c>
      <c r="Q29" s="315">
        <v>1</v>
      </c>
      <c r="R29" s="298">
        <v>5000</v>
      </c>
      <c r="S29" s="264">
        <f t="shared" si="4"/>
        <v>5000</v>
      </c>
      <c r="T29" s="369"/>
      <c r="U29" s="369"/>
      <c r="V29" s="369"/>
      <c r="W29" s="369"/>
      <c r="X29" s="369"/>
      <c r="Y29" s="369"/>
      <c r="Z29" s="369"/>
      <c r="AA29" s="369"/>
      <c r="AB29" s="369"/>
      <c r="AC29" s="369"/>
    </row>
    <row r="30" spans="1:29" s="281" customFormat="1">
      <c r="A30" s="147"/>
      <c r="B30" s="239" t="s">
        <v>92</v>
      </c>
      <c r="C30" s="243"/>
      <c r="D30" s="244"/>
      <c r="E30" s="127"/>
      <c r="F30" s="287" t="s">
        <v>12</v>
      </c>
      <c r="G30" s="315">
        <v>1</v>
      </c>
      <c r="H30" s="298">
        <v>10000</v>
      </c>
      <c r="I30" s="299">
        <f t="shared" si="0"/>
        <v>10000</v>
      </c>
      <c r="J30" s="127"/>
      <c r="K30" s="287" t="s">
        <v>12</v>
      </c>
      <c r="L30" s="90">
        <v>1</v>
      </c>
      <c r="M30" s="298">
        <v>45000</v>
      </c>
      <c r="N30" s="299">
        <f t="shared" si="3"/>
        <v>45000</v>
      </c>
      <c r="O30" s="127"/>
      <c r="P30" s="287" t="s">
        <v>12</v>
      </c>
      <c r="Q30" s="315">
        <v>1</v>
      </c>
      <c r="R30" s="298">
        <v>10000</v>
      </c>
      <c r="S30" s="264">
        <f t="shared" si="4"/>
        <v>10000</v>
      </c>
      <c r="T30" s="369"/>
      <c r="U30" s="369"/>
      <c r="V30" s="369"/>
      <c r="W30" s="369"/>
      <c r="X30" s="369"/>
      <c r="Y30" s="369"/>
      <c r="Z30" s="369"/>
      <c r="AA30" s="369"/>
      <c r="AB30" s="369"/>
      <c r="AC30" s="369"/>
    </row>
    <row r="31" spans="1:29" s="281" customFormat="1">
      <c r="A31" s="147"/>
      <c r="B31" s="371" t="s">
        <v>165</v>
      </c>
      <c r="C31" s="372"/>
      <c r="D31" s="373"/>
      <c r="E31" s="127"/>
      <c r="F31" s="287" t="s">
        <v>12</v>
      </c>
      <c r="G31" s="315">
        <v>1</v>
      </c>
      <c r="H31" s="298">
        <v>10000</v>
      </c>
      <c r="I31" s="298">
        <v>10000</v>
      </c>
      <c r="J31" s="127"/>
      <c r="K31" s="287" t="s">
        <v>12</v>
      </c>
      <c r="L31" s="90">
        <v>1</v>
      </c>
      <c r="M31" s="298">
        <v>45000</v>
      </c>
      <c r="N31" s="299">
        <f t="shared" si="3"/>
        <v>45000</v>
      </c>
      <c r="O31" s="127"/>
      <c r="P31" s="287" t="s">
        <v>12</v>
      </c>
      <c r="Q31" s="315">
        <v>1</v>
      </c>
      <c r="R31" s="298">
        <v>5000</v>
      </c>
      <c r="S31" s="264">
        <f t="shared" si="4"/>
        <v>5000</v>
      </c>
      <c r="T31" s="369"/>
      <c r="U31" s="369"/>
      <c r="V31" s="369"/>
      <c r="W31" s="369"/>
      <c r="X31" s="369"/>
      <c r="Y31" s="369"/>
      <c r="Z31" s="369"/>
      <c r="AA31" s="369"/>
      <c r="AB31" s="369"/>
      <c r="AC31" s="369"/>
    </row>
    <row r="32" spans="1:29" s="281" customFormat="1">
      <c r="A32" s="147"/>
      <c r="B32" s="371" t="s">
        <v>188</v>
      </c>
      <c r="C32" s="372"/>
      <c r="D32" s="373"/>
      <c r="E32" s="127"/>
      <c r="F32" s="287" t="s">
        <v>12</v>
      </c>
      <c r="G32" s="90">
        <v>1</v>
      </c>
      <c r="H32" s="298">
        <v>10000</v>
      </c>
      <c r="I32" s="298">
        <v>10000</v>
      </c>
      <c r="J32" s="127"/>
      <c r="K32" s="287"/>
      <c r="L32" s="90"/>
      <c r="M32" s="298"/>
      <c r="N32" s="299"/>
      <c r="O32" s="127"/>
      <c r="P32" s="287" t="s">
        <v>12</v>
      </c>
      <c r="Q32" s="90">
        <v>1</v>
      </c>
      <c r="R32" s="298">
        <v>10000</v>
      </c>
      <c r="S32" s="264">
        <f t="shared" si="4"/>
        <v>10000</v>
      </c>
      <c r="T32" s="369"/>
      <c r="U32" s="369"/>
      <c r="V32" s="369"/>
      <c r="W32" s="369"/>
      <c r="X32" s="369"/>
      <c r="Y32" s="369"/>
      <c r="Z32" s="369"/>
      <c r="AA32" s="369"/>
      <c r="AB32" s="369"/>
      <c r="AC32" s="369"/>
    </row>
    <row r="33" spans="1:29" s="281" customFormat="1">
      <c r="A33" s="148" t="s">
        <v>50</v>
      </c>
      <c r="B33" s="408" t="s">
        <v>51</v>
      </c>
      <c r="C33" s="409"/>
      <c r="D33" s="410"/>
      <c r="E33" s="128"/>
      <c r="F33" s="288"/>
      <c r="G33" s="92"/>
      <c r="H33" s="300"/>
      <c r="I33" s="111">
        <f>SUM(I13:I32)</f>
        <v>133500</v>
      </c>
      <c r="J33" s="128"/>
      <c r="K33" s="288"/>
      <c r="L33" s="92"/>
      <c r="M33" s="300"/>
      <c r="N33" s="111">
        <f>SUM(N13:N31)</f>
        <v>208431</v>
      </c>
      <c r="O33" s="128"/>
      <c r="P33" s="288"/>
      <c r="Q33" s="92"/>
      <c r="R33" s="300"/>
      <c r="S33" s="256">
        <f>SUM(S13:S32)</f>
        <v>135060</v>
      </c>
      <c r="T33" s="369"/>
      <c r="U33" s="369"/>
      <c r="V33" s="369"/>
      <c r="W33" s="369"/>
      <c r="X33" s="369"/>
      <c r="Y33" s="369"/>
      <c r="Z33" s="369"/>
      <c r="AA33" s="369"/>
      <c r="AB33" s="369"/>
      <c r="AC33" s="369"/>
    </row>
    <row r="34" spans="1:29" s="281" customFormat="1">
      <c r="A34" s="148"/>
      <c r="B34" s="246"/>
      <c r="C34" s="247"/>
      <c r="D34" s="248"/>
      <c r="E34" s="128"/>
      <c r="F34" s="288"/>
      <c r="G34" s="92"/>
      <c r="H34" s="300"/>
      <c r="I34" s="111"/>
      <c r="J34" s="128"/>
      <c r="K34" s="288"/>
      <c r="L34" s="92"/>
      <c r="M34" s="300"/>
      <c r="N34" s="111"/>
      <c r="O34" s="128"/>
      <c r="P34" s="288"/>
      <c r="Q34" s="92"/>
      <c r="R34" s="300"/>
      <c r="S34" s="256"/>
      <c r="T34" s="369"/>
      <c r="U34" s="369"/>
      <c r="V34" s="369"/>
      <c r="W34" s="369"/>
      <c r="X34" s="369"/>
      <c r="Y34" s="369"/>
      <c r="Z34" s="369"/>
      <c r="AA34" s="369"/>
      <c r="AB34" s="369"/>
      <c r="AC34" s="369"/>
    </row>
    <row r="35" spans="1:29" s="281" customFormat="1" ht="15" customHeight="1">
      <c r="A35" s="151" t="s">
        <v>19</v>
      </c>
      <c r="B35" s="402" t="s">
        <v>146</v>
      </c>
      <c r="C35" s="403"/>
      <c r="D35" s="404"/>
      <c r="E35" s="129"/>
      <c r="F35" s="289"/>
      <c r="G35" s="94"/>
      <c r="H35" s="306"/>
      <c r="I35" s="118"/>
      <c r="J35" s="129"/>
      <c r="K35" s="289"/>
      <c r="L35" s="94"/>
      <c r="M35" s="306"/>
      <c r="N35" s="118"/>
      <c r="O35" s="129"/>
      <c r="P35" s="289"/>
      <c r="Q35" s="94"/>
      <c r="R35" s="306"/>
      <c r="S35" s="25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</row>
    <row r="36" spans="1:29" s="281" customFormat="1" ht="15" customHeight="1">
      <c r="A36" s="309">
        <v>1</v>
      </c>
      <c r="B36" s="399" t="s">
        <v>143</v>
      </c>
      <c r="C36" s="400"/>
      <c r="D36" s="401"/>
      <c r="E36" s="129"/>
      <c r="F36" s="289" t="s">
        <v>78</v>
      </c>
      <c r="G36" s="316">
        <v>5</v>
      </c>
      <c r="H36" s="286">
        <v>15750</v>
      </c>
      <c r="I36" s="118">
        <f t="shared" ref="I36:I39" si="5">H36*G36</f>
        <v>78750</v>
      </c>
      <c r="J36" s="129"/>
      <c r="K36" s="289" t="s">
        <v>78</v>
      </c>
      <c r="L36" s="94">
        <v>6</v>
      </c>
      <c r="M36" s="286">
        <v>11709.5</v>
      </c>
      <c r="N36" s="118">
        <f t="shared" ref="N36:N39" si="6">M36*L36</f>
        <v>70257</v>
      </c>
      <c r="O36" s="129"/>
      <c r="P36" s="289" t="s">
        <v>78</v>
      </c>
      <c r="Q36" s="316">
        <v>5</v>
      </c>
      <c r="R36" s="286">
        <v>18500</v>
      </c>
      <c r="S36" s="259">
        <f t="shared" ref="S36:S39" si="7">R36*Q36</f>
        <v>92500</v>
      </c>
      <c r="T36" s="369"/>
      <c r="U36" s="369"/>
      <c r="V36" s="369"/>
      <c r="W36" s="369"/>
      <c r="X36" s="369"/>
      <c r="Y36" s="369"/>
      <c r="Z36" s="369"/>
      <c r="AA36" s="369"/>
      <c r="AB36" s="369"/>
      <c r="AC36" s="369"/>
    </row>
    <row r="37" spans="1:29" s="281" customFormat="1">
      <c r="A37" s="309">
        <v>2</v>
      </c>
      <c r="B37" s="399" t="s">
        <v>144</v>
      </c>
      <c r="C37" s="400"/>
      <c r="D37" s="401"/>
      <c r="E37" s="129"/>
      <c r="F37" s="289" t="s">
        <v>78</v>
      </c>
      <c r="G37" s="316">
        <v>1</v>
      </c>
      <c r="H37" s="286">
        <v>7200</v>
      </c>
      <c r="I37" s="118">
        <f t="shared" si="5"/>
        <v>7200</v>
      </c>
      <c r="J37" s="129"/>
      <c r="K37" s="289" t="s">
        <v>78</v>
      </c>
      <c r="L37" s="94">
        <v>1</v>
      </c>
      <c r="M37" s="286">
        <v>8635</v>
      </c>
      <c r="N37" s="118">
        <f t="shared" si="6"/>
        <v>8635</v>
      </c>
      <c r="O37" s="129"/>
      <c r="P37" s="289" t="s">
        <v>78</v>
      </c>
      <c r="Q37" s="316">
        <v>1</v>
      </c>
      <c r="R37" s="286">
        <v>4800</v>
      </c>
      <c r="S37" s="259">
        <f t="shared" si="7"/>
        <v>4800</v>
      </c>
      <c r="T37" s="369"/>
      <c r="U37" s="369"/>
      <c r="V37" s="369"/>
      <c r="W37" s="369"/>
      <c r="X37" s="369"/>
      <c r="Y37" s="369"/>
      <c r="Z37" s="369"/>
      <c r="AA37" s="369"/>
      <c r="AB37" s="369"/>
      <c r="AC37" s="369"/>
    </row>
    <row r="38" spans="1:29" s="281" customFormat="1">
      <c r="A38" s="309">
        <v>3</v>
      </c>
      <c r="B38" s="399" t="s">
        <v>145</v>
      </c>
      <c r="C38" s="400"/>
      <c r="D38" s="401"/>
      <c r="E38" s="129"/>
      <c r="F38" s="289" t="s">
        <v>78</v>
      </c>
      <c r="G38" s="316">
        <v>14</v>
      </c>
      <c r="H38" s="286">
        <v>300</v>
      </c>
      <c r="I38" s="118">
        <f t="shared" si="5"/>
        <v>4200</v>
      </c>
      <c r="J38" s="129"/>
      <c r="K38" s="289" t="s">
        <v>78</v>
      </c>
      <c r="L38" s="94">
        <v>18</v>
      </c>
      <c r="M38" s="286">
        <v>330</v>
      </c>
      <c r="N38" s="118">
        <f t="shared" si="6"/>
        <v>5940</v>
      </c>
      <c r="O38" s="129"/>
      <c r="P38" s="289" t="s">
        <v>78</v>
      </c>
      <c r="Q38" s="316">
        <v>14</v>
      </c>
      <c r="R38" s="286">
        <v>600</v>
      </c>
      <c r="S38" s="259">
        <f t="shared" si="7"/>
        <v>8400</v>
      </c>
      <c r="T38" s="369"/>
      <c r="U38" s="369"/>
      <c r="V38" s="369"/>
      <c r="W38" s="369"/>
      <c r="X38" s="369"/>
      <c r="Y38" s="369"/>
      <c r="Z38" s="369"/>
      <c r="AA38" s="369"/>
      <c r="AB38" s="369"/>
      <c r="AC38" s="369"/>
    </row>
    <row r="39" spans="1:29" s="281" customFormat="1" ht="15" customHeight="1">
      <c r="A39" s="309">
        <v>4</v>
      </c>
      <c r="B39" s="399" t="s">
        <v>142</v>
      </c>
      <c r="C39" s="400"/>
      <c r="D39" s="401"/>
      <c r="E39" s="129"/>
      <c r="F39" s="289" t="s">
        <v>12</v>
      </c>
      <c r="G39" s="316">
        <v>1</v>
      </c>
      <c r="H39" s="286">
        <v>10000</v>
      </c>
      <c r="I39" s="118">
        <f t="shared" si="5"/>
        <v>10000</v>
      </c>
      <c r="J39" s="129"/>
      <c r="K39" s="289" t="s">
        <v>12</v>
      </c>
      <c r="L39" s="94">
        <v>1</v>
      </c>
      <c r="M39" s="286">
        <v>15000</v>
      </c>
      <c r="N39" s="118">
        <f t="shared" si="6"/>
        <v>15000</v>
      </c>
      <c r="O39" s="129"/>
      <c r="P39" s="289" t="s">
        <v>12</v>
      </c>
      <c r="Q39" s="316">
        <v>1</v>
      </c>
      <c r="R39" s="267">
        <v>30000</v>
      </c>
      <c r="S39" s="259">
        <f t="shared" si="7"/>
        <v>30000</v>
      </c>
      <c r="T39" s="369"/>
      <c r="U39" s="369"/>
      <c r="V39" s="369"/>
      <c r="W39" s="369"/>
      <c r="X39" s="369"/>
      <c r="Y39" s="369"/>
      <c r="Z39" s="369"/>
      <c r="AA39" s="369"/>
      <c r="AB39" s="369"/>
      <c r="AC39" s="369"/>
    </row>
    <row r="40" spans="1:29" s="281" customFormat="1">
      <c r="A40" s="150"/>
      <c r="B40" s="419" t="s">
        <v>51</v>
      </c>
      <c r="C40" s="420"/>
      <c r="D40" s="421"/>
      <c r="E40" s="129"/>
      <c r="F40" s="289"/>
      <c r="G40" s="94"/>
      <c r="H40" s="306"/>
      <c r="I40" s="119">
        <f>SUM(I36:I39)</f>
        <v>100150</v>
      </c>
      <c r="J40" s="129"/>
      <c r="K40" s="289"/>
      <c r="L40" s="94"/>
      <c r="M40" s="306"/>
      <c r="N40" s="119">
        <f>SUM(N36:N39)</f>
        <v>99832</v>
      </c>
      <c r="O40" s="129"/>
      <c r="P40" s="289"/>
      <c r="Q40" s="94"/>
      <c r="R40" s="306"/>
      <c r="S40" s="260">
        <f>SUM(S36:S39)</f>
        <v>135700</v>
      </c>
      <c r="T40" s="369"/>
      <c r="U40" s="369"/>
      <c r="V40" s="369"/>
      <c r="W40" s="369"/>
      <c r="X40" s="369"/>
      <c r="Y40" s="369"/>
      <c r="Z40" s="369"/>
      <c r="AA40" s="369"/>
      <c r="AB40" s="369"/>
      <c r="AC40" s="369"/>
    </row>
    <row r="41" spans="1:29" s="281" customFormat="1" ht="15" customHeight="1">
      <c r="A41" s="151" t="s">
        <v>68</v>
      </c>
      <c r="B41" s="402" t="s">
        <v>147</v>
      </c>
      <c r="C41" s="403"/>
      <c r="D41" s="404"/>
      <c r="E41" s="129"/>
      <c r="F41" s="289"/>
      <c r="G41" s="94"/>
      <c r="H41" s="306"/>
      <c r="I41" s="118"/>
      <c r="J41" s="129"/>
      <c r="K41" s="289"/>
      <c r="L41" s="94"/>
      <c r="M41" s="306"/>
      <c r="N41" s="118"/>
      <c r="O41" s="129"/>
      <c r="P41" s="289"/>
      <c r="Q41" s="94"/>
      <c r="R41" s="306"/>
      <c r="S41" s="259"/>
      <c r="T41" s="369"/>
      <c r="U41" s="369"/>
      <c r="V41" s="369"/>
      <c r="W41" s="369"/>
      <c r="X41" s="369"/>
      <c r="Y41" s="369"/>
      <c r="Z41" s="369"/>
      <c r="AA41" s="369"/>
      <c r="AB41" s="369"/>
      <c r="AC41" s="369"/>
    </row>
    <row r="42" spans="1:29" s="281" customFormat="1">
      <c r="A42" s="309">
        <v>1</v>
      </c>
      <c r="B42" s="399" t="s">
        <v>140</v>
      </c>
      <c r="C42" s="400"/>
      <c r="D42" s="401"/>
      <c r="E42" s="129"/>
      <c r="F42" s="289" t="s">
        <v>78</v>
      </c>
      <c r="G42" s="94">
        <v>2</v>
      </c>
      <c r="H42" s="286">
        <v>34350</v>
      </c>
      <c r="I42" s="118">
        <f t="shared" ref="I42:I48" si="8">H42*G42</f>
        <v>68700</v>
      </c>
      <c r="J42" s="129"/>
      <c r="K42" s="289" t="s">
        <v>78</v>
      </c>
      <c r="L42" s="94">
        <v>1</v>
      </c>
      <c r="M42" s="286">
        <v>45078</v>
      </c>
      <c r="N42" s="118">
        <f t="shared" ref="N42:N48" si="9">M42*L42</f>
        <v>45078</v>
      </c>
      <c r="O42" s="129"/>
      <c r="P42" s="289" t="s">
        <v>78</v>
      </c>
      <c r="Q42" s="94">
        <v>2</v>
      </c>
      <c r="R42" s="267">
        <v>36500</v>
      </c>
      <c r="S42" s="259">
        <f t="shared" ref="S42:S48" si="10">R42*Q42</f>
        <v>73000</v>
      </c>
      <c r="T42" s="369"/>
      <c r="U42" s="369"/>
      <c r="V42" s="369"/>
      <c r="W42" s="369"/>
      <c r="X42" s="369"/>
      <c r="Y42" s="369"/>
      <c r="Z42" s="369"/>
      <c r="AA42" s="369"/>
      <c r="AB42" s="369"/>
      <c r="AC42" s="369"/>
    </row>
    <row r="43" spans="1:29" s="281" customFormat="1">
      <c r="A43" s="309">
        <v>2</v>
      </c>
      <c r="B43" s="399" t="s">
        <v>141</v>
      </c>
      <c r="C43" s="400"/>
      <c r="D43" s="401"/>
      <c r="E43" s="129"/>
      <c r="F43" s="289" t="s">
        <v>78</v>
      </c>
      <c r="G43" s="94">
        <v>2</v>
      </c>
      <c r="H43" s="286">
        <v>16912.5</v>
      </c>
      <c r="I43" s="118">
        <f t="shared" si="8"/>
        <v>33825</v>
      </c>
      <c r="J43" s="129"/>
      <c r="K43" s="289" t="s">
        <v>78</v>
      </c>
      <c r="L43" s="94">
        <v>2</v>
      </c>
      <c r="M43" s="286">
        <v>14740</v>
      </c>
      <c r="N43" s="118">
        <f t="shared" si="9"/>
        <v>29480</v>
      </c>
      <c r="O43" s="129"/>
      <c r="P43" s="289" t="s">
        <v>78</v>
      </c>
      <c r="Q43" s="94">
        <v>2</v>
      </c>
      <c r="R43" s="267">
        <v>22800</v>
      </c>
      <c r="S43" s="259">
        <f t="shared" si="10"/>
        <v>45600</v>
      </c>
      <c r="T43" s="369"/>
      <c r="U43" s="369"/>
      <c r="V43" s="369"/>
      <c r="W43" s="369"/>
      <c r="X43" s="369"/>
      <c r="Y43" s="369"/>
      <c r="Z43" s="369"/>
      <c r="AA43" s="369"/>
      <c r="AB43" s="369"/>
      <c r="AC43" s="369"/>
    </row>
    <row r="44" spans="1:29" s="281" customFormat="1">
      <c r="A44" s="309">
        <v>3</v>
      </c>
      <c r="B44" s="399" t="s">
        <v>148</v>
      </c>
      <c r="C44" s="400"/>
      <c r="D44" s="401"/>
      <c r="E44" s="129"/>
      <c r="F44" s="289" t="s">
        <v>45</v>
      </c>
      <c r="G44" s="94">
        <v>7</v>
      </c>
      <c r="H44" s="286">
        <v>600</v>
      </c>
      <c r="I44" s="118">
        <f t="shared" si="8"/>
        <v>4200</v>
      </c>
      <c r="J44" s="129"/>
      <c r="K44" s="289" t="s">
        <v>45</v>
      </c>
      <c r="L44" s="94">
        <v>7</v>
      </c>
      <c r="M44" s="286">
        <v>2205.5</v>
      </c>
      <c r="N44" s="118">
        <f t="shared" si="9"/>
        <v>15438.5</v>
      </c>
      <c r="O44" s="129"/>
      <c r="P44" s="289" t="s">
        <v>45</v>
      </c>
      <c r="Q44" s="94">
        <v>7</v>
      </c>
      <c r="R44" s="267">
        <v>1500</v>
      </c>
      <c r="S44" s="259">
        <f t="shared" si="10"/>
        <v>10500</v>
      </c>
      <c r="T44" s="369"/>
      <c r="U44" s="369"/>
      <c r="V44" s="369"/>
      <c r="W44" s="369"/>
      <c r="X44" s="369"/>
      <c r="Y44" s="369"/>
      <c r="Z44" s="369"/>
      <c r="AA44" s="369"/>
      <c r="AB44" s="369"/>
      <c r="AC44" s="369"/>
    </row>
    <row r="45" spans="1:29" s="281" customFormat="1" ht="15" customHeight="1">
      <c r="A45" s="309">
        <v>4</v>
      </c>
      <c r="B45" s="399" t="s">
        <v>149</v>
      </c>
      <c r="C45" s="400"/>
      <c r="D45" s="401"/>
      <c r="E45" s="129"/>
      <c r="F45" s="289" t="s">
        <v>45</v>
      </c>
      <c r="G45" s="94">
        <v>7</v>
      </c>
      <c r="H45" s="286">
        <v>400</v>
      </c>
      <c r="I45" s="118">
        <f t="shared" si="8"/>
        <v>2800</v>
      </c>
      <c r="J45" s="129"/>
      <c r="K45" s="289" t="s">
        <v>45</v>
      </c>
      <c r="L45" s="94">
        <v>10</v>
      </c>
      <c r="M45" s="286">
        <v>478.5</v>
      </c>
      <c r="N45" s="118">
        <f t="shared" si="9"/>
        <v>4785</v>
      </c>
      <c r="O45" s="129"/>
      <c r="P45" s="289" t="s">
        <v>45</v>
      </c>
      <c r="Q45" s="94">
        <v>7</v>
      </c>
      <c r="R45" s="267">
        <v>1000</v>
      </c>
      <c r="S45" s="259">
        <f t="shared" si="10"/>
        <v>7000</v>
      </c>
      <c r="T45" s="369"/>
      <c r="U45" s="369"/>
      <c r="V45" s="369"/>
      <c r="W45" s="369"/>
      <c r="X45" s="369"/>
      <c r="Y45" s="369"/>
      <c r="Z45" s="369"/>
      <c r="AA45" s="369"/>
      <c r="AB45" s="369"/>
      <c r="AC45" s="369"/>
    </row>
    <row r="46" spans="1:29" s="281" customFormat="1" ht="15" customHeight="1">
      <c r="A46" s="309">
        <v>5</v>
      </c>
      <c r="B46" s="399" t="s">
        <v>150</v>
      </c>
      <c r="C46" s="400"/>
      <c r="D46" s="401"/>
      <c r="E46" s="129"/>
      <c r="F46" s="289" t="s">
        <v>78</v>
      </c>
      <c r="G46" s="94">
        <v>3</v>
      </c>
      <c r="H46" s="286">
        <v>5310</v>
      </c>
      <c r="I46" s="118">
        <f t="shared" si="8"/>
        <v>15930</v>
      </c>
      <c r="J46" s="129"/>
      <c r="K46" s="289" t="s">
        <v>78</v>
      </c>
      <c r="L46" s="94">
        <v>2</v>
      </c>
      <c r="M46" s="286">
        <v>7216</v>
      </c>
      <c r="N46" s="118">
        <f t="shared" si="9"/>
        <v>14432</v>
      </c>
      <c r="O46" s="129"/>
      <c r="P46" s="289" t="s">
        <v>78</v>
      </c>
      <c r="Q46" s="94">
        <v>3</v>
      </c>
      <c r="R46" s="267">
        <v>5700</v>
      </c>
      <c r="S46" s="259">
        <f t="shared" si="10"/>
        <v>17100</v>
      </c>
      <c r="T46" s="369"/>
      <c r="U46" s="369"/>
      <c r="V46" s="369"/>
      <c r="W46" s="369"/>
      <c r="X46" s="369"/>
      <c r="Y46" s="369"/>
      <c r="Z46" s="369"/>
      <c r="AA46" s="369"/>
      <c r="AB46" s="369"/>
      <c r="AC46" s="369"/>
    </row>
    <row r="47" spans="1:29" s="281" customFormat="1" ht="15" customHeight="1">
      <c r="A47" s="309">
        <v>6</v>
      </c>
      <c r="B47" s="399" t="s">
        <v>151</v>
      </c>
      <c r="C47" s="400"/>
      <c r="D47" s="401"/>
      <c r="E47" s="129"/>
      <c r="F47" s="289" t="s">
        <v>12</v>
      </c>
      <c r="G47" s="94">
        <v>1</v>
      </c>
      <c r="H47" s="286">
        <v>10000</v>
      </c>
      <c r="I47" s="118">
        <f t="shared" si="8"/>
        <v>10000</v>
      </c>
      <c r="J47" s="129"/>
      <c r="K47" s="289" t="s">
        <v>12</v>
      </c>
      <c r="L47" s="94">
        <v>1</v>
      </c>
      <c r="M47" s="286">
        <v>5460.68</v>
      </c>
      <c r="N47" s="118">
        <f t="shared" si="9"/>
        <v>5460.68</v>
      </c>
      <c r="O47" s="129"/>
      <c r="P47" s="289" t="s">
        <v>12</v>
      </c>
      <c r="Q47" s="94">
        <v>1</v>
      </c>
      <c r="R47" s="267">
        <v>2000</v>
      </c>
      <c r="S47" s="259">
        <f t="shared" si="10"/>
        <v>2000</v>
      </c>
      <c r="T47" s="369"/>
      <c r="U47" s="369"/>
      <c r="V47" s="369"/>
      <c r="W47" s="369"/>
      <c r="X47" s="369"/>
      <c r="Y47" s="369"/>
      <c r="Z47" s="369"/>
      <c r="AA47" s="369"/>
      <c r="AB47" s="369"/>
      <c r="AC47" s="369"/>
    </row>
    <row r="48" spans="1:29" s="281" customFormat="1" ht="15" customHeight="1">
      <c r="A48" s="309">
        <v>7</v>
      </c>
      <c r="B48" s="399" t="s">
        <v>159</v>
      </c>
      <c r="C48" s="400"/>
      <c r="D48" s="401"/>
      <c r="E48" s="129"/>
      <c r="F48" s="289" t="s">
        <v>12</v>
      </c>
      <c r="G48" s="94">
        <v>1</v>
      </c>
      <c r="H48" s="286">
        <v>10000</v>
      </c>
      <c r="I48" s="118">
        <f t="shared" si="8"/>
        <v>10000</v>
      </c>
      <c r="J48" s="129"/>
      <c r="K48" s="289" t="s">
        <v>12</v>
      </c>
      <c r="L48" s="94">
        <v>1</v>
      </c>
      <c r="M48" s="286">
        <v>167207.04000000001</v>
      </c>
      <c r="N48" s="118">
        <f t="shared" si="9"/>
        <v>167207.04000000001</v>
      </c>
      <c r="O48" s="129"/>
      <c r="P48" s="289" t="s">
        <v>12</v>
      </c>
      <c r="Q48" s="94">
        <v>1</v>
      </c>
      <c r="R48" s="267">
        <v>110000</v>
      </c>
      <c r="S48" s="259">
        <f t="shared" si="10"/>
        <v>110000</v>
      </c>
      <c r="T48" s="369"/>
      <c r="U48" s="369"/>
      <c r="V48" s="369"/>
      <c r="W48" s="369"/>
      <c r="X48" s="369"/>
      <c r="Y48" s="369"/>
      <c r="Z48" s="369"/>
      <c r="AA48" s="369"/>
      <c r="AB48" s="369"/>
      <c r="AC48" s="369"/>
    </row>
    <row r="49" spans="1:29" s="281" customFormat="1" ht="15" customHeight="1">
      <c r="A49" s="150"/>
      <c r="B49" s="419" t="s">
        <v>51</v>
      </c>
      <c r="C49" s="420"/>
      <c r="D49" s="421"/>
      <c r="E49" s="129"/>
      <c r="F49" s="289"/>
      <c r="G49" s="94"/>
      <c r="H49" s="306"/>
      <c r="I49" s="119">
        <f>SUM(I42:I48)</f>
        <v>145455</v>
      </c>
      <c r="J49" s="129"/>
      <c r="K49" s="289"/>
      <c r="L49" s="94"/>
      <c r="M49" s="306"/>
      <c r="N49" s="119">
        <f>SUM(N42:N48)</f>
        <v>281881.21999999997</v>
      </c>
      <c r="O49" s="129"/>
      <c r="P49" s="289"/>
      <c r="Q49" s="94"/>
      <c r="R49" s="306"/>
      <c r="S49" s="260">
        <f>SUM(S42:S48)</f>
        <v>265200</v>
      </c>
      <c r="T49" s="369"/>
      <c r="U49" s="369"/>
      <c r="V49" s="369"/>
      <c r="W49" s="369"/>
      <c r="X49" s="369"/>
      <c r="Y49" s="369"/>
      <c r="Z49" s="369"/>
      <c r="AA49" s="369"/>
      <c r="AB49" s="369"/>
      <c r="AC49" s="369"/>
    </row>
    <row r="50" spans="1:29" s="281" customFormat="1">
      <c r="A50" s="150"/>
      <c r="B50" s="236"/>
      <c r="C50" s="237"/>
      <c r="D50" s="238"/>
      <c r="E50" s="129"/>
      <c r="F50" s="289"/>
      <c r="G50" s="94"/>
      <c r="H50" s="306"/>
      <c r="I50" s="118"/>
      <c r="J50" s="129"/>
      <c r="K50" s="289"/>
      <c r="L50" s="94"/>
      <c r="M50" s="306"/>
      <c r="N50" s="118"/>
      <c r="O50" s="129"/>
      <c r="P50" s="289"/>
      <c r="Q50" s="94"/>
      <c r="R50" s="306"/>
      <c r="S50" s="25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</row>
    <row r="51" spans="1:29" s="281" customFormat="1" ht="15" customHeight="1">
      <c r="A51" s="151" t="s">
        <v>69</v>
      </c>
      <c r="B51" s="402" t="s">
        <v>160</v>
      </c>
      <c r="C51" s="403"/>
      <c r="D51" s="404"/>
      <c r="E51" s="129"/>
      <c r="F51" s="289"/>
      <c r="G51" s="94"/>
      <c r="H51" s="306"/>
      <c r="I51" s="118"/>
      <c r="J51" s="129"/>
      <c r="K51" s="289"/>
      <c r="L51" s="94"/>
      <c r="M51" s="306"/>
      <c r="N51" s="118"/>
      <c r="O51" s="129"/>
      <c r="P51" s="289"/>
      <c r="Q51" s="94"/>
      <c r="R51" s="306"/>
      <c r="S51" s="25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</row>
    <row r="52" spans="1:29" s="281" customFormat="1" ht="15" customHeight="1">
      <c r="A52" s="309">
        <v>1</v>
      </c>
      <c r="B52" s="399" t="s">
        <v>141</v>
      </c>
      <c r="C52" s="400"/>
      <c r="D52" s="401"/>
      <c r="E52" s="129"/>
      <c r="F52" s="289" t="s">
        <v>78</v>
      </c>
      <c r="G52" s="94">
        <v>4</v>
      </c>
      <c r="H52" s="286">
        <v>7200</v>
      </c>
      <c r="I52" s="118">
        <f t="shared" ref="I52:I53" si="11">H52*G52</f>
        <v>28800</v>
      </c>
      <c r="J52" s="129"/>
      <c r="K52" s="289" t="s">
        <v>78</v>
      </c>
      <c r="L52" s="94">
        <v>4</v>
      </c>
      <c r="M52" s="286">
        <v>14740</v>
      </c>
      <c r="N52" s="118">
        <f t="shared" ref="N52:N53" si="12">M52*L52</f>
        <v>58960</v>
      </c>
      <c r="O52" s="129"/>
      <c r="P52" s="289" t="s">
        <v>78</v>
      </c>
      <c r="Q52" s="94">
        <v>4</v>
      </c>
      <c r="R52" s="286">
        <v>22800</v>
      </c>
      <c r="S52" s="259">
        <f t="shared" ref="S52:S54" si="13">R52*Q52</f>
        <v>91200</v>
      </c>
      <c r="T52" s="369"/>
      <c r="U52" s="369"/>
      <c r="V52" s="369"/>
      <c r="W52" s="369"/>
      <c r="X52" s="369"/>
      <c r="Y52" s="369"/>
      <c r="Z52" s="369"/>
      <c r="AA52" s="369"/>
      <c r="AB52" s="369"/>
      <c r="AC52" s="369"/>
    </row>
    <row r="53" spans="1:29" s="281" customFormat="1" ht="15" customHeight="1">
      <c r="A53" s="309">
        <v>2</v>
      </c>
      <c r="B53" s="399" t="s">
        <v>149</v>
      </c>
      <c r="C53" s="400"/>
      <c r="D53" s="401"/>
      <c r="E53" s="129"/>
      <c r="F53" s="289" t="s">
        <v>45</v>
      </c>
      <c r="G53" s="94">
        <v>10</v>
      </c>
      <c r="H53" s="286">
        <v>600</v>
      </c>
      <c r="I53" s="118">
        <f t="shared" si="11"/>
        <v>6000</v>
      </c>
      <c r="J53" s="129"/>
      <c r="K53" s="289" t="s">
        <v>45</v>
      </c>
      <c r="L53" s="94">
        <v>12</v>
      </c>
      <c r="M53" s="286">
        <v>478.5</v>
      </c>
      <c r="N53" s="118">
        <f t="shared" si="12"/>
        <v>5742</v>
      </c>
      <c r="O53" s="129"/>
      <c r="P53" s="289" t="s">
        <v>45</v>
      </c>
      <c r="Q53" s="94">
        <v>10</v>
      </c>
      <c r="R53" s="286">
        <v>1000</v>
      </c>
      <c r="S53" s="259">
        <f t="shared" si="13"/>
        <v>10000</v>
      </c>
      <c r="T53" s="369"/>
      <c r="U53" s="369"/>
      <c r="V53" s="369"/>
      <c r="W53" s="369"/>
      <c r="X53" s="369"/>
      <c r="Y53" s="369"/>
      <c r="Z53" s="369"/>
      <c r="AA53" s="369"/>
      <c r="AB53" s="369"/>
      <c r="AC53" s="369"/>
    </row>
    <row r="54" spans="1:29" s="281" customFormat="1" ht="15" customHeight="1">
      <c r="A54" s="309">
        <v>3</v>
      </c>
      <c r="B54" s="399" t="s">
        <v>189</v>
      </c>
      <c r="C54" s="400"/>
      <c r="D54" s="401"/>
      <c r="E54" s="129"/>
      <c r="F54" s="289" t="s">
        <v>192</v>
      </c>
      <c r="G54" s="94">
        <v>4</v>
      </c>
      <c r="H54" s="286">
        <v>16000</v>
      </c>
      <c r="I54" s="286">
        <v>16000</v>
      </c>
      <c r="J54" s="129"/>
      <c r="K54" s="289"/>
      <c r="L54" s="94"/>
      <c r="M54" s="286"/>
      <c r="N54" s="118"/>
      <c r="O54" s="129"/>
      <c r="P54" s="289" t="s">
        <v>9</v>
      </c>
      <c r="Q54" s="94">
        <v>4</v>
      </c>
      <c r="R54" s="286">
        <v>6000</v>
      </c>
      <c r="S54" s="259">
        <f t="shared" si="13"/>
        <v>24000</v>
      </c>
      <c r="T54" s="369"/>
      <c r="U54" s="369"/>
      <c r="V54" s="369"/>
      <c r="W54" s="369"/>
      <c r="X54" s="369"/>
      <c r="Y54" s="369"/>
      <c r="Z54" s="369"/>
      <c r="AA54" s="369"/>
      <c r="AB54" s="369"/>
      <c r="AC54" s="369"/>
    </row>
    <row r="55" spans="1:29" s="281" customFormat="1" ht="15" customHeight="1">
      <c r="A55" s="150"/>
      <c r="B55" s="419" t="s">
        <v>51</v>
      </c>
      <c r="C55" s="420"/>
      <c r="D55" s="421"/>
      <c r="E55" s="129"/>
      <c r="F55" s="289"/>
      <c r="G55" s="94"/>
      <c r="H55" s="306"/>
      <c r="I55" s="119">
        <f>SUM(I52:I54)</f>
        <v>50800</v>
      </c>
      <c r="J55" s="129"/>
      <c r="K55" s="289"/>
      <c r="L55" s="94"/>
      <c r="M55" s="306"/>
      <c r="N55" s="119">
        <f>SUM(N52:N53)</f>
        <v>64702</v>
      </c>
      <c r="O55" s="129"/>
      <c r="P55" s="289"/>
      <c r="Q55" s="94"/>
      <c r="R55" s="306"/>
      <c r="S55" s="260">
        <f>SUM(S52:S54)</f>
        <v>125200</v>
      </c>
      <c r="T55" s="369"/>
      <c r="U55" s="369"/>
      <c r="V55" s="369"/>
      <c r="W55" s="369"/>
      <c r="X55" s="369"/>
      <c r="Y55" s="369"/>
      <c r="Z55" s="369"/>
      <c r="AA55" s="369"/>
      <c r="AB55" s="369"/>
      <c r="AC55" s="369"/>
    </row>
    <row r="56" spans="1:29" s="281" customFormat="1">
      <c r="A56" s="150"/>
      <c r="B56" s="236"/>
      <c r="C56" s="237"/>
      <c r="D56" s="238"/>
      <c r="E56" s="129"/>
      <c r="F56" s="289"/>
      <c r="G56" s="94"/>
      <c r="H56" s="306"/>
      <c r="I56" s="118"/>
      <c r="J56" s="129"/>
      <c r="K56" s="289"/>
      <c r="L56" s="94"/>
      <c r="M56" s="306"/>
      <c r="N56" s="118"/>
      <c r="O56" s="129"/>
      <c r="P56" s="289"/>
      <c r="Q56" s="94"/>
      <c r="R56" s="306"/>
      <c r="S56" s="25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</row>
    <row r="57" spans="1:29" s="281" customFormat="1" ht="15" customHeight="1">
      <c r="A57" s="151" t="s">
        <v>80</v>
      </c>
      <c r="B57" s="402" t="s">
        <v>152</v>
      </c>
      <c r="C57" s="403"/>
      <c r="D57" s="404"/>
      <c r="E57" s="129"/>
      <c r="F57" s="289"/>
      <c r="G57" s="94"/>
      <c r="H57" s="306"/>
      <c r="I57" s="118"/>
      <c r="J57" s="129"/>
      <c r="K57" s="289"/>
      <c r="L57" s="94"/>
      <c r="M57" s="306"/>
      <c r="N57" s="118"/>
      <c r="O57" s="129"/>
      <c r="P57" s="289"/>
      <c r="Q57" s="94"/>
      <c r="R57" s="306"/>
      <c r="S57" s="259"/>
      <c r="T57" s="369"/>
      <c r="U57" s="369"/>
      <c r="V57" s="369"/>
      <c r="W57" s="369"/>
      <c r="X57" s="369"/>
      <c r="Y57" s="369"/>
      <c r="Z57" s="369"/>
      <c r="AA57" s="369"/>
      <c r="AB57" s="369"/>
      <c r="AC57" s="369"/>
    </row>
    <row r="58" spans="1:29" s="281" customFormat="1">
      <c r="A58" s="309">
        <v>1</v>
      </c>
      <c r="B58" s="399" t="s">
        <v>153</v>
      </c>
      <c r="C58" s="400"/>
      <c r="D58" s="401"/>
      <c r="E58" s="129"/>
      <c r="F58" s="289" t="s">
        <v>78</v>
      </c>
      <c r="G58" s="94">
        <v>2</v>
      </c>
      <c r="H58" s="286">
        <v>7200</v>
      </c>
      <c r="I58" s="118">
        <f t="shared" ref="I58:I61" si="14">H58*G58</f>
        <v>14400</v>
      </c>
      <c r="J58" s="129"/>
      <c r="K58" s="289" t="s">
        <v>78</v>
      </c>
      <c r="L58" s="94">
        <v>3</v>
      </c>
      <c r="M58" s="286">
        <v>1171.5</v>
      </c>
      <c r="N58" s="118">
        <f t="shared" ref="N58:N61" si="15">M58*L58</f>
        <v>3514.5</v>
      </c>
      <c r="O58" s="129"/>
      <c r="P58" s="289" t="s">
        <v>78</v>
      </c>
      <c r="Q58" s="94">
        <v>2</v>
      </c>
      <c r="R58" s="286">
        <v>3100</v>
      </c>
      <c r="S58" s="259">
        <f t="shared" ref="S58:S61" si="16">R58*Q58</f>
        <v>6200</v>
      </c>
      <c r="T58" s="369"/>
      <c r="U58" s="369"/>
      <c r="V58" s="369"/>
      <c r="W58" s="369"/>
      <c r="X58" s="369"/>
      <c r="Y58" s="369"/>
      <c r="Z58" s="369"/>
      <c r="AA58" s="369"/>
      <c r="AB58" s="369"/>
      <c r="AC58" s="369"/>
    </row>
    <row r="59" spans="1:29" s="281" customFormat="1">
      <c r="A59" s="309">
        <v>2</v>
      </c>
      <c r="B59" s="399" t="s">
        <v>154</v>
      </c>
      <c r="C59" s="400"/>
      <c r="D59" s="401"/>
      <c r="E59" s="129"/>
      <c r="F59" s="289" t="s">
        <v>45</v>
      </c>
      <c r="G59" s="94">
        <v>10</v>
      </c>
      <c r="H59" s="286">
        <v>600</v>
      </c>
      <c r="I59" s="118">
        <f t="shared" si="14"/>
        <v>6000</v>
      </c>
      <c r="J59" s="129"/>
      <c r="K59" s="289" t="s">
        <v>45</v>
      </c>
      <c r="L59" s="94">
        <v>6</v>
      </c>
      <c r="M59" s="286">
        <v>264</v>
      </c>
      <c r="N59" s="118">
        <f t="shared" si="15"/>
        <v>1584</v>
      </c>
      <c r="O59" s="129"/>
      <c r="P59" s="289" t="s">
        <v>45</v>
      </c>
      <c r="Q59" s="94">
        <v>10</v>
      </c>
      <c r="R59" s="286">
        <v>300</v>
      </c>
      <c r="S59" s="259">
        <f t="shared" si="16"/>
        <v>3000</v>
      </c>
      <c r="T59" s="369"/>
      <c r="U59" s="369"/>
      <c r="V59" s="369"/>
      <c r="W59" s="369"/>
      <c r="X59" s="369"/>
      <c r="Y59" s="369"/>
      <c r="Z59" s="369"/>
      <c r="AA59" s="369"/>
      <c r="AB59" s="369"/>
      <c r="AC59" s="369"/>
    </row>
    <row r="60" spans="1:29" s="281" customFormat="1" ht="15" customHeight="1">
      <c r="A60" s="309">
        <v>3</v>
      </c>
      <c r="B60" s="399" t="s">
        <v>150</v>
      </c>
      <c r="C60" s="400"/>
      <c r="D60" s="401"/>
      <c r="E60" s="129"/>
      <c r="F60" s="289" t="s">
        <v>133</v>
      </c>
      <c r="G60" s="94">
        <v>3</v>
      </c>
      <c r="H60" s="286">
        <v>5310</v>
      </c>
      <c r="I60" s="118">
        <f t="shared" si="14"/>
        <v>15930</v>
      </c>
      <c r="J60" s="129"/>
      <c r="K60" s="289" t="s">
        <v>133</v>
      </c>
      <c r="L60" s="94">
        <v>1</v>
      </c>
      <c r="M60" s="286">
        <v>7216</v>
      </c>
      <c r="N60" s="118">
        <f t="shared" si="15"/>
        <v>7216</v>
      </c>
      <c r="O60" s="129"/>
      <c r="P60" s="289" t="s">
        <v>133</v>
      </c>
      <c r="Q60" s="94">
        <v>3</v>
      </c>
      <c r="R60" s="286">
        <v>5700</v>
      </c>
      <c r="S60" s="259">
        <f t="shared" si="16"/>
        <v>17100</v>
      </c>
      <c r="T60" s="369"/>
      <c r="U60" s="369"/>
      <c r="V60" s="369"/>
      <c r="W60" s="369"/>
      <c r="X60" s="369"/>
      <c r="Y60" s="369"/>
      <c r="Z60" s="369"/>
      <c r="AA60" s="369"/>
      <c r="AB60" s="369"/>
      <c r="AC60" s="369"/>
    </row>
    <row r="61" spans="1:29" s="281" customFormat="1" ht="15" customHeight="1">
      <c r="A61" s="309">
        <v>4</v>
      </c>
      <c r="B61" s="399" t="s">
        <v>151</v>
      </c>
      <c r="C61" s="400"/>
      <c r="D61" s="401"/>
      <c r="E61" s="129"/>
      <c r="F61" s="289" t="s">
        <v>12</v>
      </c>
      <c r="G61" s="94">
        <v>1</v>
      </c>
      <c r="H61" s="286">
        <v>10000</v>
      </c>
      <c r="I61" s="118">
        <f t="shared" si="14"/>
        <v>10000</v>
      </c>
      <c r="J61" s="129"/>
      <c r="K61" s="289" t="s">
        <v>12</v>
      </c>
      <c r="L61" s="94">
        <v>1</v>
      </c>
      <c r="M61" s="286">
        <v>3078.63</v>
      </c>
      <c r="N61" s="118">
        <f t="shared" si="15"/>
        <v>3078.63</v>
      </c>
      <c r="O61" s="129"/>
      <c r="P61" s="289" t="s">
        <v>12</v>
      </c>
      <c r="Q61" s="94">
        <v>1</v>
      </c>
      <c r="R61" s="286">
        <v>2500</v>
      </c>
      <c r="S61" s="259">
        <f t="shared" si="16"/>
        <v>2500</v>
      </c>
      <c r="T61" s="369"/>
      <c r="U61" s="369"/>
      <c r="V61" s="369"/>
      <c r="W61" s="369"/>
      <c r="X61" s="369"/>
      <c r="Y61" s="369"/>
      <c r="Z61" s="369"/>
      <c r="AA61" s="369"/>
      <c r="AB61" s="369"/>
      <c r="AC61" s="369"/>
    </row>
    <row r="62" spans="1:29" s="281" customFormat="1" ht="15" customHeight="1">
      <c r="A62" s="150"/>
      <c r="B62" s="419" t="s">
        <v>51</v>
      </c>
      <c r="C62" s="420"/>
      <c r="D62" s="421"/>
      <c r="E62" s="129"/>
      <c r="F62" s="289"/>
      <c r="G62" s="94"/>
      <c r="H62" s="306"/>
      <c r="I62" s="119">
        <f>SUM(I58:I61)</f>
        <v>46330</v>
      </c>
      <c r="J62" s="129"/>
      <c r="K62" s="289"/>
      <c r="L62" s="94"/>
      <c r="M62" s="306"/>
      <c r="N62" s="119">
        <f>SUM(N58:N61)</f>
        <v>15393.130000000001</v>
      </c>
      <c r="O62" s="129"/>
      <c r="P62" s="289"/>
      <c r="Q62" s="94"/>
      <c r="R62" s="306"/>
      <c r="S62" s="260">
        <f>SUM(S58:S61)</f>
        <v>28800</v>
      </c>
      <c r="T62" s="369"/>
      <c r="U62" s="369"/>
      <c r="V62" s="369"/>
      <c r="W62" s="369"/>
      <c r="X62" s="369"/>
      <c r="Y62" s="369"/>
      <c r="Z62" s="369"/>
      <c r="AA62" s="369"/>
      <c r="AB62" s="369"/>
      <c r="AC62" s="369"/>
    </row>
    <row r="63" spans="1:29" s="281" customFormat="1" ht="15" customHeight="1">
      <c r="A63" s="150"/>
      <c r="B63" s="236"/>
      <c r="C63" s="237"/>
      <c r="D63" s="238"/>
      <c r="E63" s="129"/>
      <c r="F63" s="289"/>
      <c r="G63" s="94"/>
      <c r="H63" s="306"/>
      <c r="I63" s="118"/>
      <c r="J63" s="129"/>
      <c r="K63" s="289"/>
      <c r="L63" s="94"/>
      <c r="M63" s="306"/>
      <c r="N63" s="118"/>
      <c r="O63" s="129"/>
      <c r="P63" s="289"/>
      <c r="Q63" s="94"/>
      <c r="R63" s="306"/>
      <c r="S63" s="25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</row>
    <row r="64" spans="1:29" s="281" customFormat="1" ht="15" customHeight="1">
      <c r="A64" s="152"/>
      <c r="B64" s="374" t="s">
        <v>167</v>
      </c>
      <c r="C64" s="375"/>
      <c r="D64" s="376"/>
      <c r="E64" s="130"/>
      <c r="F64" s="290"/>
      <c r="G64" s="96"/>
      <c r="H64" s="301"/>
      <c r="I64" s="299"/>
      <c r="J64" s="130"/>
      <c r="K64" s="290"/>
      <c r="L64" s="96"/>
      <c r="M64" s="301"/>
      <c r="N64" s="299"/>
      <c r="O64" s="130"/>
      <c r="P64" s="290"/>
      <c r="Q64" s="96"/>
      <c r="R64" s="301"/>
      <c r="S64" s="264"/>
      <c r="T64" s="369"/>
      <c r="U64" s="369"/>
      <c r="V64" s="369"/>
      <c r="W64" s="369"/>
      <c r="X64" s="369"/>
      <c r="Y64" s="369"/>
      <c r="Z64" s="369"/>
      <c r="AA64" s="369"/>
      <c r="AB64" s="369"/>
      <c r="AC64" s="369"/>
    </row>
    <row r="65" spans="1:29" s="281" customFormat="1" ht="15" customHeight="1">
      <c r="A65" s="309">
        <v>1</v>
      </c>
      <c r="B65" s="377" t="s">
        <v>168</v>
      </c>
      <c r="C65" s="375"/>
      <c r="D65" s="376"/>
      <c r="E65" s="307"/>
      <c r="F65" s="291" t="s">
        <v>45</v>
      </c>
      <c r="G65" s="98">
        <v>20</v>
      </c>
      <c r="H65" s="302">
        <v>195</v>
      </c>
      <c r="I65" s="299">
        <f t="shared" ref="I65:I74" si="17">G65*H65</f>
        <v>3900</v>
      </c>
      <c r="J65" s="307"/>
      <c r="K65" s="253" t="s">
        <v>78</v>
      </c>
      <c r="L65" s="252">
        <v>5</v>
      </c>
      <c r="M65" s="254">
        <v>7232.5000000000009</v>
      </c>
      <c r="N65" s="299">
        <f t="shared" ref="N65:N75" si="18">L65*M65</f>
        <v>36162.500000000007</v>
      </c>
      <c r="O65" s="307"/>
      <c r="P65" s="253" t="s">
        <v>78</v>
      </c>
      <c r="Q65" s="252">
        <v>0</v>
      </c>
      <c r="R65" s="254"/>
      <c r="S65" s="264">
        <f t="shared" ref="S65:S74" si="19">Q65*R65</f>
        <v>0</v>
      </c>
      <c r="T65" s="369"/>
      <c r="U65" s="369"/>
      <c r="V65" s="369"/>
      <c r="W65" s="369"/>
      <c r="X65" s="369"/>
      <c r="Y65" s="369"/>
      <c r="Z65" s="369"/>
      <c r="AA65" s="369"/>
      <c r="AB65" s="369"/>
      <c r="AC65" s="369"/>
    </row>
    <row r="66" spans="1:29" s="281" customFormat="1" ht="15" customHeight="1">
      <c r="A66" s="309">
        <v>2</v>
      </c>
      <c r="B66" s="377" t="s">
        <v>169</v>
      </c>
      <c r="C66" s="375"/>
      <c r="D66" s="376"/>
      <c r="E66" s="307"/>
      <c r="F66" s="291" t="s">
        <v>45</v>
      </c>
      <c r="G66" s="98">
        <v>100</v>
      </c>
      <c r="H66" s="302">
        <v>115</v>
      </c>
      <c r="I66" s="299">
        <f t="shared" si="17"/>
        <v>11500</v>
      </c>
      <c r="J66" s="307"/>
      <c r="K66" s="253" t="s">
        <v>45</v>
      </c>
      <c r="L66" s="252">
        <v>22</v>
      </c>
      <c r="M66" s="254">
        <v>176</v>
      </c>
      <c r="N66" s="299">
        <f t="shared" si="18"/>
        <v>3872</v>
      </c>
      <c r="O66" s="307"/>
      <c r="P66" s="253" t="s">
        <v>45</v>
      </c>
      <c r="Q66" s="252">
        <v>0</v>
      </c>
      <c r="R66" s="254"/>
      <c r="S66" s="264">
        <f t="shared" si="19"/>
        <v>0</v>
      </c>
      <c r="T66" s="369"/>
      <c r="U66" s="369"/>
      <c r="V66" s="369"/>
      <c r="W66" s="369"/>
      <c r="X66" s="369"/>
      <c r="Y66" s="369"/>
      <c r="Z66" s="369"/>
      <c r="AA66" s="369"/>
      <c r="AB66" s="369"/>
      <c r="AC66" s="369"/>
    </row>
    <row r="67" spans="1:29" s="281" customFormat="1" ht="15" customHeight="1">
      <c r="A67" s="309">
        <v>3</v>
      </c>
      <c r="B67" s="377" t="s">
        <v>170</v>
      </c>
      <c r="C67" s="375"/>
      <c r="D67" s="376"/>
      <c r="E67" s="307"/>
      <c r="F67" s="291" t="s">
        <v>45</v>
      </c>
      <c r="G67" s="98">
        <v>15</v>
      </c>
      <c r="H67" s="302">
        <v>115</v>
      </c>
      <c r="I67" s="299">
        <f t="shared" si="17"/>
        <v>1725</v>
      </c>
      <c r="J67" s="307"/>
      <c r="K67" s="253" t="s">
        <v>78</v>
      </c>
      <c r="L67" s="252">
        <v>2</v>
      </c>
      <c r="M67" s="254">
        <v>7419.5000000000009</v>
      </c>
      <c r="N67" s="299">
        <f t="shared" si="18"/>
        <v>14839.000000000002</v>
      </c>
      <c r="O67" s="307"/>
      <c r="P67" s="253" t="s">
        <v>78</v>
      </c>
      <c r="Q67" s="252">
        <v>0</v>
      </c>
      <c r="R67" s="254"/>
      <c r="S67" s="264">
        <f t="shared" si="19"/>
        <v>0</v>
      </c>
      <c r="T67" s="369"/>
      <c r="U67" s="369"/>
      <c r="V67" s="369"/>
      <c r="W67" s="369"/>
      <c r="X67" s="369"/>
      <c r="Y67" s="369"/>
      <c r="Z67" s="369"/>
      <c r="AA67" s="369"/>
      <c r="AB67" s="369"/>
      <c r="AC67" s="369"/>
    </row>
    <row r="68" spans="1:29" s="281" customFormat="1" ht="15" customHeight="1">
      <c r="A68" s="309">
        <v>4</v>
      </c>
      <c r="B68" s="377" t="s">
        <v>171</v>
      </c>
      <c r="C68" s="375"/>
      <c r="D68" s="376"/>
      <c r="E68" s="307"/>
      <c r="F68" s="291" t="s">
        <v>45</v>
      </c>
      <c r="G68" s="98">
        <v>25</v>
      </c>
      <c r="H68" s="302">
        <v>180</v>
      </c>
      <c r="I68" s="299">
        <f t="shared" si="17"/>
        <v>4500</v>
      </c>
      <c r="J68" s="307"/>
      <c r="K68" s="253" t="s">
        <v>78</v>
      </c>
      <c r="L68" s="252">
        <v>3</v>
      </c>
      <c r="M68" s="254">
        <v>1424.5000000000002</v>
      </c>
      <c r="N68" s="299">
        <f t="shared" si="18"/>
        <v>4273.5000000000009</v>
      </c>
      <c r="O68" s="307"/>
      <c r="P68" s="253" t="s">
        <v>78</v>
      </c>
      <c r="Q68" s="252">
        <v>0</v>
      </c>
      <c r="R68" s="254"/>
      <c r="S68" s="264">
        <f t="shared" si="19"/>
        <v>0</v>
      </c>
      <c r="T68" s="369"/>
      <c r="U68" s="369"/>
      <c r="V68" s="369"/>
      <c r="W68" s="369"/>
      <c r="X68" s="369"/>
      <c r="Y68" s="369"/>
      <c r="Z68" s="369"/>
      <c r="AA68" s="369"/>
      <c r="AB68" s="369"/>
      <c r="AC68" s="369"/>
    </row>
    <row r="69" spans="1:29" s="281" customFormat="1" ht="15" customHeight="1">
      <c r="A69" s="309">
        <v>5</v>
      </c>
      <c r="B69" s="377" t="s">
        <v>172</v>
      </c>
      <c r="C69" s="375"/>
      <c r="D69" s="376"/>
      <c r="E69" s="307"/>
      <c r="F69" s="292" t="s">
        <v>44</v>
      </c>
      <c r="G69" s="100">
        <v>20</v>
      </c>
      <c r="H69" s="298">
        <v>690</v>
      </c>
      <c r="I69" s="299">
        <f t="shared" si="17"/>
        <v>13800</v>
      </c>
      <c r="J69" s="307"/>
      <c r="K69" s="253" t="s">
        <v>78</v>
      </c>
      <c r="L69" s="252">
        <v>4</v>
      </c>
      <c r="M69" s="254">
        <v>1782.0000000000002</v>
      </c>
      <c r="N69" s="299">
        <f t="shared" si="18"/>
        <v>7128.0000000000009</v>
      </c>
      <c r="O69" s="307"/>
      <c r="P69" s="253" t="s">
        <v>78</v>
      </c>
      <c r="Q69" s="252">
        <v>0</v>
      </c>
      <c r="R69" s="254"/>
      <c r="S69" s="264">
        <f t="shared" si="19"/>
        <v>0</v>
      </c>
      <c r="T69" s="369"/>
      <c r="U69" s="369"/>
      <c r="V69" s="369"/>
      <c r="W69" s="369"/>
      <c r="X69" s="369"/>
      <c r="Y69" s="369"/>
      <c r="Z69" s="369"/>
      <c r="AA69" s="369"/>
      <c r="AB69" s="369"/>
      <c r="AC69" s="369"/>
    </row>
    <row r="70" spans="1:29" s="281" customFormat="1" ht="15" customHeight="1">
      <c r="A70" s="309">
        <v>6</v>
      </c>
      <c r="B70" s="377" t="s">
        <v>173</v>
      </c>
      <c r="C70" s="375"/>
      <c r="D70" s="376"/>
      <c r="E70" s="307"/>
      <c r="F70" s="291" t="s">
        <v>95</v>
      </c>
      <c r="G70" s="98">
        <v>1</v>
      </c>
      <c r="H70" s="302">
        <v>720</v>
      </c>
      <c r="I70" s="299">
        <f t="shared" si="17"/>
        <v>720</v>
      </c>
      <c r="J70" s="307"/>
      <c r="K70" s="253" t="s">
        <v>45</v>
      </c>
      <c r="L70" s="252">
        <v>17</v>
      </c>
      <c r="M70" s="254">
        <v>40.700000000000003</v>
      </c>
      <c r="N70" s="299">
        <f t="shared" si="18"/>
        <v>691.90000000000009</v>
      </c>
      <c r="O70" s="307"/>
      <c r="P70" s="253" t="s">
        <v>45</v>
      </c>
      <c r="Q70" s="252">
        <v>0</v>
      </c>
      <c r="R70" s="254"/>
      <c r="S70" s="264">
        <f t="shared" si="19"/>
        <v>0</v>
      </c>
      <c r="T70" s="369"/>
      <c r="U70" s="369"/>
      <c r="V70" s="369"/>
      <c r="W70" s="369"/>
      <c r="X70" s="369"/>
      <c r="Y70" s="369"/>
      <c r="Z70" s="369"/>
      <c r="AA70" s="369"/>
      <c r="AB70" s="369"/>
      <c r="AC70" s="369"/>
    </row>
    <row r="71" spans="1:29" s="281" customFormat="1" ht="15" customHeight="1">
      <c r="A71" s="309">
        <v>7</v>
      </c>
      <c r="B71" s="377" t="s">
        <v>174</v>
      </c>
      <c r="C71" s="378"/>
      <c r="D71" s="379"/>
      <c r="E71" s="307"/>
      <c r="F71" s="291" t="s">
        <v>55</v>
      </c>
      <c r="G71" s="101">
        <v>5</v>
      </c>
      <c r="H71" s="302">
        <v>3900</v>
      </c>
      <c r="I71" s="299">
        <f t="shared" si="17"/>
        <v>19500</v>
      </c>
      <c r="J71" s="307"/>
      <c r="K71" s="253" t="s">
        <v>45</v>
      </c>
      <c r="L71" s="252">
        <v>17</v>
      </c>
      <c r="M71" s="254">
        <v>40.700000000000003</v>
      </c>
      <c r="N71" s="299">
        <f t="shared" si="18"/>
        <v>691.90000000000009</v>
      </c>
      <c r="O71" s="307"/>
      <c r="P71" s="253" t="s">
        <v>45</v>
      </c>
      <c r="Q71" s="252">
        <v>0</v>
      </c>
      <c r="R71" s="254"/>
      <c r="S71" s="264">
        <f t="shared" si="19"/>
        <v>0</v>
      </c>
      <c r="T71" s="369"/>
      <c r="U71" s="369"/>
      <c r="V71" s="369"/>
      <c r="W71" s="369"/>
      <c r="X71" s="369"/>
      <c r="Y71" s="369"/>
      <c r="Z71" s="369"/>
      <c r="AA71" s="369"/>
      <c r="AB71" s="369"/>
      <c r="AC71" s="369"/>
    </row>
    <row r="72" spans="1:29" s="281" customFormat="1" ht="15" customHeight="1">
      <c r="A72" s="309">
        <v>8</v>
      </c>
      <c r="B72" s="377" t="s">
        <v>175</v>
      </c>
      <c r="C72" s="378"/>
      <c r="D72" s="378"/>
      <c r="E72" s="307"/>
      <c r="F72" s="291" t="s">
        <v>45</v>
      </c>
      <c r="G72" s="101">
        <v>100</v>
      </c>
      <c r="H72" s="302">
        <v>45</v>
      </c>
      <c r="I72" s="299">
        <f t="shared" si="17"/>
        <v>4500</v>
      </c>
      <c r="J72" s="307"/>
      <c r="K72" s="253" t="s">
        <v>45</v>
      </c>
      <c r="L72" s="252">
        <v>22</v>
      </c>
      <c r="M72" s="254">
        <v>40.700000000000003</v>
      </c>
      <c r="N72" s="299">
        <f t="shared" si="18"/>
        <v>895.40000000000009</v>
      </c>
      <c r="O72" s="307"/>
      <c r="P72" s="253" t="s">
        <v>45</v>
      </c>
      <c r="Q72" s="252">
        <v>0</v>
      </c>
      <c r="R72" s="254"/>
      <c r="S72" s="264">
        <f t="shared" si="19"/>
        <v>0</v>
      </c>
      <c r="T72" s="369"/>
      <c r="U72" s="369"/>
      <c r="V72" s="369"/>
      <c r="W72" s="369"/>
      <c r="X72" s="369"/>
      <c r="Y72" s="369"/>
      <c r="Z72" s="369"/>
      <c r="AA72" s="369"/>
      <c r="AB72" s="369"/>
      <c r="AC72" s="369"/>
    </row>
    <row r="73" spans="1:29" s="281" customFormat="1" ht="15" customHeight="1">
      <c r="A73" s="309">
        <v>9</v>
      </c>
      <c r="B73" s="377" t="s">
        <v>176</v>
      </c>
      <c r="C73" s="378"/>
      <c r="D73" s="378"/>
      <c r="E73" s="307"/>
      <c r="F73" s="291" t="s">
        <v>45</v>
      </c>
      <c r="G73" s="101">
        <v>100</v>
      </c>
      <c r="H73" s="302">
        <v>45</v>
      </c>
      <c r="I73" s="299">
        <f t="shared" si="17"/>
        <v>4500</v>
      </c>
      <c r="J73" s="307"/>
      <c r="K73" s="253" t="s">
        <v>78</v>
      </c>
      <c r="L73" s="252">
        <v>2</v>
      </c>
      <c r="M73" s="254">
        <v>4873</v>
      </c>
      <c r="N73" s="299">
        <f t="shared" si="18"/>
        <v>9746</v>
      </c>
      <c r="O73" s="307"/>
      <c r="P73" s="253" t="s">
        <v>78</v>
      </c>
      <c r="Q73" s="252">
        <v>0</v>
      </c>
      <c r="R73" s="254"/>
      <c r="S73" s="264">
        <f t="shared" si="19"/>
        <v>0</v>
      </c>
      <c r="T73" s="369"/>
      <c r="U73" s="369"/>
      <c r="V73" s="369"/>
      <c r="W73" s="369"/>
      <c r="X73" s="369"/>
      <c r="Y73" s="369"/>
      <c r="Z73" s="369"/>
      <c r="AA73" s="369"/>
      <c r="AB73" s="369"/>
      <c r="AC73" s="369"/>
    </row>
    <row r="74" spans="1:29" s="281" customFormat="1" ht="15" customHeight="1">
      <c r="A74" s="309">
        <v>10</v>
      </c>
      <c r="B74" s="234" t="s">
        <v>177</v>
      </c>
      <c r="C74" s="235"/>
      <c r="D74" s="235"/>
      <c r="E74" s="307"/>
      <c r="F74" s="291" t="s">
        <v>45</v>
      </c>
      <c r="G74" s="101">
        <v>10</v>
      </c>
      <c r="H74" s="302">
        <v>450</v>
      </c>
      <c r="I74" s="299">
        <f t="shared" si="17"/>
        <v>4500</v>
      </c>
      <c r="J74" s="307"/>
      <c r="K74" s="253" t="s">
        <v>78</v>
      </c>
      <c r="L74" s="252">
        <v>0</v>
      </c>
      <c r="M74" s="254">
        <v>0</v>
      </c>
      <c r="N74" s="299">
        <f t="shared" si="18"/>
        <v>0</v>
      </c>
      <c r="O74" s="307"/>
      <c r="P74" s="253" t="s">
        <v>78</v>
      </c>
      <c r="Q74" s="252">
        <v>0</v>
      </c>
      <c r="R74" s="254"/>
      <c r="S74" s="264">
        <f t="shared" si="19"/>
        <v>0</v>
      </c>
      <c r="T74" s="369"/>
      <c r="U74" s="369"/>
      <c r="V74" s="369"/>
      <c r="W74" s="369"/>
      <c r="X74" s="369"/>
      <c r="Y74" s="369"/>
      <c r="Z74" s="369"/>
      <c r="AA74" s="369"/>
      <c r="AB74" s="369"/>
      <c r="AC74" s="369"/>
    </row>
    <row r="75" spans="1:29" s="281" customFormat="1" ht="15" customHeight="1">
      <c r="A75" s="309">
        <v>11</v>
      </c>
      <c r="B75" s="234" t="s">
        <v>187</v>
      </c>
      <c r="C75" s="235"/>
      <c r="D75" s="235"/>
      <c r="E75" s="307"/>
      <c r="F75" s="291"/>
      <c r="G75" s="489"/>
      <c r="H75" s="302"/>
      <c r="I75" s="299"/>
      <c r="J75" s="307"/>
      <c r="K75" s="253" t="s">
        <v>12</v>
      </c>
      <c r="L75" s="490">
        <v>1</v>
      </c>
      <c r="M75" s="254">
        <v>22000</v>
      </c>
      <c r="N75" s="299">
        <f t="shared" si="18"/>
        <v>22000</v>
      </c>
      <c r="O75" s="307"/>
      <c r="P75" s="253"/>
      <c r="Q75" s="490"/>
      <c r="R75" s="254"/>
      <c r="S75" s="264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</row>
    <row r="76" spans="1:29" s="281" customFormat="1" ht="15" customHeight="1">
      <c r="A76" s="153"/>
      <c r="B76" s="380" t="s">
        <v>51</v>
      </c>
      <c r="C76" s="381"/>
      <c r="D76" s="382"/>
      <c r="E76" s="128"/>
      <c r="F76" s="288"/>
      <c r="G76" s="92"/>
      <c r="H76" s="300"/>
      <c r="I76" s="114">
        <f>SUM(I65:I74)</f>
        <v>69145</v>
      </c>
      <c r="J76" s="128"/>
      <c r="K76" s="288"/>
      <c r="L76" s="92"/>
      <c r="M76" s="300"/>
      <c r="N76" s="114">
        <f>SUM(N65:N75)</f>
        <v>100300.2</v>
      </c>
      <c r="O76" s="128"/>
      <c r="P76" s="288"/>
      <c r="Q76" s="92"/>
      <c r="R76" s="300"/>
      <c r="S76" s="261">
        <f>SUM(S65:S74)</f>
        <v>0</v>
      </c>
      <c r="T76" s="369"/>
      <c r="U76" s="369"/>
      <c r="V76" s="369"/>
      <c r="W76" s="369"/>
      <c r="X76" s="369"/>
      <c r="Y76" s="369"/>
      <c r="Z76" s="369"/>
      <c r="AA76" s="369"/>
      <c r="AB76" s="369"/>
      <c r="AC76" s="369"/>
    </row>
    <row r="77" spans="1:29" s="281" customFormat="1" ht="15" customHeight="1">
      <c r="A77" s="153"/>
      <c r="B77" s="380"/>
      <c r="C77" s="383"/>
      <c r="D77" s="384"/>
      <c r="E77" s="128"/>
      <c r="F77" s="290"/>
      <c r="G77" s="96"/>
      <c r="H77" s="301"/>
      <c r="I77" s="115"/>
      <c r="J77" s="128"/>
      <c r="K77" s="290"/>
      <c r="L77" s="96"/>
      <c r="M77" s="301"/>
      <c r="N77" s="115"/>
      <c r="O77" s="128"/>
      <c r="P77" s="290"/>
      <c r="Q77" s="96"/>
      <c r="R77" s="301"/>
      <c r="S77" s="266"/>
      <c r="T77" s="369"/>
      <c r="U77" s="369"/>
      <c r="V77" s="369"/>
      <c r="W77" s="369"/>
      <c r="X77" s="369"/>
      <c r="Y77" s="369"/>
      <c r="Z77" s="369"/>
      <c r="AA77" s="369"/>
      <c r="AB77" s="369"/>
      <c r="AC77" s="369"/>
    </row>
    <row r="78" spans="1:29" s="281" customFormat="1" ht="15" customHeight="1">
      <c r="A78" s="152" t="s">
        <v>70</v>
      </c>
      <c r="B78" s="374" t="s">
        <v>128</v>
      </c>
      <c r="C78" s="375"/>
      <c r="D78" s="376"/>
      <c r="E78" s="130"/>
      <c r="F78" s="290"/>
      <c r="G78" s="96"/>
      <c r="H78" s="301"/>
      <c r="I78" s="299"/>
      <c r="J78" s="130"/>
      <c r="K78" s="290"/>
      <c r="L78" s="96"/>
      <c r="M78" s="301"/>
      <c r="N78" s="299"/>
      <c r="O78" s="130"/>
      <c r="P78" s="290"/>
      <c r="Q78" s="96"/>
      <c r="R78" s="301"/>
      <c r="S78" s="264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</row>
    <row r="79" spans="1:29" s="281" customFormat="1" ht="15" customHeight="1">
      <c r="A79" s="309">
        <v>1</v>
      </c>
      <c r="B79" s="377" t="s">
        <v>52</v>
      </c>
      <c r="C79" s="375"/>
      <c r="D79" s="376"/>
      <c r="E79" s="307"/>
      <c r="F79" s="291" t="s">
        <v>45</v>
      </c>
      <c r="G79" s="318">
        <v>10</v>
      </c>
      <c r="H79" s="302">
        <v>195</v>
      </c>
      <c r="I79" s="299">
        <f t="shared" ref="I79:I90" si="20">G79*H79</f>
        <v>1950</v>
      </c>
      <c r="J79" s="307"/>
      <c r="K79" s="291" t="s">
        <v>45</v>
      </c>
      <c r="L79" s="98">
        <v>150</v>
      </c>
      <c r="M79" s="302">
        <v>187</v>
      </c>
      <c r="N79" s="299">
        <f t="shared" ref="N79:N90" si="21">L79*M79</f>
        <v>28050</v>
      </c>
      <c r="O79" s="307"/>
      <c r="P79" s="291" t="s">
        <v>45</v>
      </c>
      <c r="Q79" s="318">
        <v>10</v>
      </c>
      <c r="R79" s="302">
        <v>280</v>
      </c>
      <c r="S79" s="264">
        <f t="shared" ref="S79:S91" si="22">Q79*R79</f>
        <v>2800</v>
      </c>
      <c r="T79" s="369"/>
      <c r="U79" s="369"/>
      <c r="V79" s="369"/>
      <c r="W79" s="369"/>
      <c r="X79" s="369"/>
      <c r="Y79" s="369"/>
      <c r="Z79" s="369"/>
      <c r="AA79" s="369"/>
      <c r="AB79" s="369"/>
      <c r="AC79" s="369"/>
    </row>
    <row r="80" spans="1:29" s="281" customFormat="1" ht="15" customHeight="1">
      <c r="A80" s="309">
        <v>2</v>
      </c>
      <c r="B80" s="377" t="s">
        <v>53</v>
      </c>
      <c r="C80" s="375"/>
      <c r="D80" s="376"/>
      <c r="E80" s="307"/>
      <c r="F80" s="291" t="s">
        <v>45</v>
      </c>
      <c r="G80" s="318">
        <v>200</v>
      </c>
      <c r="H80" s="302">
        <v>115</v>
      </c>
      <c r="I80" s="299">
        <f t="shared" si="20"/>
        <v>23000</v>
      </c>
      <c r="J80" s="307"/>
      <c r="K80" s="291" t="s">
        <v>45</v>
      </c>
      <c r="L80" s="98">
        <v>200</v>
      </c>
      <c r="M80" s="302">
        <v>107.8</v>
      </c>
      <c r="N80" s="299">
        <f t="shared" si="21"/>
        <v>21560</v>
      </c>
      <c r="O80" s="307"/>
      <c r="P80" s="291" t="s">
        <v>45</v>
      </c>
      <c r="Q80" s="318">
        <v>200</v>
      </c>
      <c r="R80" s="302">
        <v>150</v>
      </c>
      <c r="S80" s="264">
        <f t="shared" si="22"/>
        <v>30000</v>
      </c>
      <c r="T80" s="369"/>
      <c r="U80" s="369"/>
      <c r="V80" s="369"/>
      <c r="W80" s="369"/>
      <c r="X80" s="369"/>
      <c r="Y80" s="369"/>
      <c r="Z80" s="369"/>
      <c r="AA80" s="369"/>
      <c r="AB80" s="369"/>
      <c r="AC80" s="369"/>
    </row>
    <row r="81" spans="1:29" s="281" customFormat="1" ht="15" customHeight="1">
      <c r="A81" s="309">
        <v>3</v>
      </c>
      <c r="B81" s="377" t="s">
        <v>54</v>
      </c>
      <c r="C81" s="375"/>
      <c r="D81" s="376"/>
      <c r="E81" s="307"/>
      <c r="F81" s="291" t="s">
        <v>45</v>
      </c>
      <c r="G81" s="318">
        <v>30</v>
      </c>
      <c r="H81" s="302">
        <v>115</v>
      </c>
      <c r="I81" s="299">
        <f t="shared" si="20"/>
        <v>3450</v>
      </c>
      <c r="J81" s="307"/>
      <c r="K81" s="291" t="s">
        <v>45</v>
      </c>
      <c r="L81" s="98">
        <v>50</v>
      </c>
      <c r="M81" s="302">
        <v>148.5</v>
      </c>
      <c r="N81" s="299">
        <f t="shared" si="21"/>
        <v>7425</v>
      </c>
      <c r="O81" s="307"/>
      <c r="P81" s="291" t="s">
        <v>45</v>
      </c>
      <c r="Q81" s="318">
        <v>30</v>
      </c>
      <c r="R81" s="302">
        <v>150</v>
      </c>
      <c r="S81" s="264">
        <f t="shared" si="22"/>
        <v>4500</v>
      </c>
      <c r="T81" s="369"/>
      <c r="U81" s="369"/>
      <c r="V81" s="369"/>
      <c r="W81" s="369"/>
      <c r="X81" s="369"/>
      <c r="Y81" s="369"/>
      <c r="Z81" s="369"/>
      <c r="AA81" s="369"/>
      <c r="AB81" s="369"/>
      <c r="AC81" s="369"/>
    </row>
    <row r="82" spans="1:29" s="281" customFormat="1" ht="15" customHeight="1">
      <c r="A82" s="309">
        <v>4</v>
      </c>
      <c r="B82" s="377" t="s">
        <v>81</v>
      </c>
      <c r="C82" s="375"/>
      <c r="D82" s="376"/>
      <c r="E82" s="307"/>
      <c r="F82" s="291" t="s">
        <v>45</v>
      </c>
      <c r="G82" s="318">
        <v>10</v>
      </c>
      <c r="H82" s="302">
        <v>180</v>
      </c>
      <c r="I82" s="299">
        <f t="shared" si="20"/>
        <v>1800</v>
      </c>
      <c r="J82" s="307"/>
      <c r="K82" s="291" t="s">
        <v>45</v>
      </c>
      <c r="L82" s="98">
        <v>10</v>
      </c>
      <c r="M82" s="302">
        <v>165</v>
      </c>
      <c r="N82" s="299">
        <f t="shared" si="21"/>
        <v>1650</v>
      </c>
      <c r="O82" s="307"/>
      <c r="P82" s="291" t="s">
        <v>45</v>
      </c>
      <c r="Q82" s="318">
        <v>10</v>
      </c>
      <c r="R82" s="302">
        <v>180</v>
      </c>
      <c r="S82" s="264">
        <f t="shared" si="22"/>
        <v>1800</v>
      </c>
      <c r="T82" s="369"/>
      <c r="U82" s="369"/>
      <c r="V82" s="369"/>
      <c r="W82" s="369"/>
      <c r="X82" s="369"/>
      <c r="Y82" s="369"/>
      <c r="Z82" s="369"/>
      <c r="AA82" s="369"/>
      <c r="AB82" s="369"/>
      <c r="AC82" s="369"/>
    </row>
    <row r="83" spans="1:29" s="281" customFormat="1" ht="15" customHeight="1">
      <c r="A83" s="309">
        <v>5</v>
      </c>
      <c r="B83" s="377" t="s">
        <v>93</v>
      </c>
      <c r="C83" s="375"/>
      <c r="D83" s="376"/>
      <c r="E83" s="307"/>
      <c r="F83" s="292" t="s">
        <v>44</v>
      </c>
      <c r="G83" s="287">
        <v>30</v>
      </c>
      <c r="H83" s="298">
        <v>690</v>
      </c>
      <c r="I83" s="299">
        <f t="shared" si="20"/>
        <v>20700</v>
      </c>
      <c r="J83" s="307"/>
      <c r="K83" s="292" t="s">
        <v>44</v>
      </c>
      <c r="L83" s="100">
        <v>10</v>
      </c>
      <c r="M83" s="298">
        <v>715</v>
      </c>
      <c r="N83" s="299">
        <f t="shared" si="21"/>
        <v>7150</v>
      </c>
      <c r="O83" s="307"/>
      <c r="P83" s="292" t="s">
        <v>44</v>
      </c>
      <c r="Q83" s="287">
        <v>30</v>
      </c>
      <c r="R83" s="298">
        <v>1000</v>
      </c>
      <c r="S83" s="264">
        <f t="shared" si="22"/>
        <v>30000</v>
      </c>
      <c r="T83" s="369"/>
      <c r="U83" s="369"/>
      <c r="V83" s="369"/>
      <c r="W83" s="369"/>
      <c r="X83" s="369"/>
      <c r="Y83" s="369"/>
      <c r="Z83" s="369"/>
      <c r="AA83" s="369"/>
      <c r="AB83" s="369"/>
      <c r="AC83" s="369"/>
    </row>
    <row r="84" spans="1:29" s="281" customFormat="1" ht="15" customHeight="1">
      <c r="A84" s="309">
        <v>6</v>
      </c>
      <c r="B84" s="377" t="s">
        <v>94</v>
      </c>
      <c r="C84" s="375"/>
      <c r="D84" s="376"/>
      <c r="E84" s="307"/>
      <c r="F84" s="291" t="s">
        <v>95</v>
      </c>
      <c r="G84" s="318">
        <v>2</v>
      </c>
      <c r="H84" s="302">
        <v>720</v>
      </c>
      <c r="I84" s="299">
        <f t="shared" si="20"/>
        <v>1440</v>
      </c>
      <c r="J84" s="307"/>
      <c r="K84" s="291" t="s">
        <v>95</v>
      </c>
      <c r="L84" s="98">
        <v>1</v>
      </c>
      <c r="M84" s="302">
        <v>2585</v>
      </c>
      <c r="N84" s="299">
        <f t="shared" si="21"/>
        <v>2585</v>
      </c>
      <c r="O84" s="307"/>
      <c r="P84" s="291" t="s">
        <v>95</v>
      </c>
      <c r="Q84" s="318">
        <v>2</v>
      </c>
      <c r="R84" s="302">
        <v>3900</v>
      </c>
      <c r="S84" s="264">
        <f t="shared" si="22"/>
        <v>7800</v>
      </c>
      <c r="T84" s="369"/>
      <c r="U84" s="369"/>
      <c r="V84" s="369"/>
      <c r="W84" s="369"/>
      <c r="X84" s="369"/>
      <c r="Y84" s="369"/>
      <c r="Z84" s="369"/>
      <c r="AA84" s="369"/>
      <c r="AB84" s="369"/>
      <c r="AC84" s="369"/>
    </row>
    <row r="85" spans="1:29" s="281" customFormat="1" ht="15" customHeight="1">
      <c r="A85" s="309">
        <v>7</v>
      </c>
      <c r="B85" s="377" t="s">
        <v>90</v>
      </c>
      <c r="C85" s="378"/>
      <c r="D85" s="379"/>
      <c r="E85" s="307"/>
      <c r="F85" s="291" t="s">
        <v>55</v>
      </c>
      <c r="G85" s="317">
        <v>16</v>
      </c>
      <c r="H85" s="302">
        <v>3900</v>
      </c>
      <c r="I85" s="299">
        <f t="shared" si="20"/>
        <v>62400</v>
      </c>
      <c r="J85" s="307"/>
      <c r="K85" s="291" t="s">
        <v>55</v>
      </c>
      <c r="L85" s="101">
        <v>16</v>
      </c>
      <c r="M85" s="302">
        <v>3300</v>
      </c>
      <c r="N85" s="299">
        <f t="shared" si="21"/>
        <v>52800</v>
      </c>
      <c r="O85" s="307"/>
      <c r="P85" s="291" t="s">
        <v>55</v>
      </c>
      <c r="Q85" s="317">
        <v>16</v>
      </c>
      <c r="R85" s="302">
        <v>3800</v>
      </c>
      <c r="S85" s="264">
        <f t="shared" si="22"/>
        <v>60800</v>
      </c>
      <c r="T85" s="369"/>
      <c r="U85" s="369"/>
      <c r="V85" s="369"/>
      <c r="W85" s="369"/>
      <c r="X85" s="369"/>
      <c r="Y85" s="369"/>
      <c r="Z85" s="369"/>
      <c r="AA85" s="369"/>
      <c r="AB85" s="369"/>
      <c r="AC85" s="369"/>
    </row>
    <row r="86" spans="1:29" s="281" customFormat="1" ht="15" customHeight="1">
      <c r="A86" s="309">
        <v>8</v>
      </c>
      <c r="B86" s="377" t="s">
        <v>135</v>
      </c>
      <c r="C86" s="378"/>
      <c r="D86" s="378"/>
      <c r="E86" s="307"/>
      <c r="F86" s="291" t="s">
        <v>45</v>
      </c>
      <c r="G86" s="317">
        <v>20</v>
      </c>
      <c r="H86" s="302">
        <v>45</v>
      </c>
      <c r="I86" s="299">
        <f t="shared" si="20"/>
        <v>900</v>
      </c>
      <c r="J86" s="307"/>
      <c r="K86" s="291" t="s">
        <v>45</v>
      </c>
      <c r="L86" s="101">
        <v>50</v>
      </c>
      <c r="M86" s="302">
        <v>27.5</v>
      </c>
      <c r="N86" s="299">
        <f t="shared" si="21"/>
        <v>1375</v>
      </c>
      <c r="O86" s="307"/>
      <c r="P86" s="291" t="s">
        <v>45</v>
      </c>
      <c r="Q86" s="317">
        <v>20</v>
      </c>
      <c r="R86" s="302">
        <v>16</v>
      </c>
      <c r="S86" s="264">
        <f t="shared" si="22"/>
        <v>320</v>
      </c>
      <c r="T86" s="369"/>
      <c r="U86" s="369"/>
      <c r="V86" s="369"/>
      <c r="W86" s="369"/>
      <c r="X86" s="369"/>
      <c r="Y86" s="369"/>
      <c r="Z86" s="369"/>
      <c r="AA86" s="369"/>
      <c r="AB86" s="369"/>
      <c r="AC86" s="369"/>
    </row>
    <row r="87" spans="1:29" s="281" customFormat="1" ht="15" customHeight="1">
      <c r="A87" s="309">
        <v>9</v>
      </c>
      <c r="B87" s="377" t="s">
        <v>136</v>
      </c>
      <c r="C87" s="378"/>
      <c r="D87" s="378"/>
      <c r="E87" s="307"/>
      <c r="F87" s="291" t="s">
        <v>45</v>
      </c>
      <c r="G87" s="317">
        <v>20</v>
      </c>
      <c r="H87" s="302">
        <v>45</v>
      </c>
      <c r="I87" s="299">
        <f t="shared" si="20"/>
        <v>900</v>
      </c>
      <c r="J87" s="307"/>
      <c r="K87" s="291" t="s">
        <v>45</v>
      </c>
      <c r="L87" s="101">
        <v>50</v>
      </c>
      <c r="M87" s="302">
        <v>27.5</v>
      </c>
      <c r="N87" s="299">
        <f t="shared" si="21"/>
        <v>1375</v>
      </c>
      <c r="O87" s="307"/>
      <c r="P87" s="291" t="s">
        <v>45</v>
      </c>
      <c r="Q87" s="317">
        <v>20</v>
      </c>
      <c r="R87" s="302">
        <v>35</v>
      </c>
      <c r="S87" s="264">
        <f t="shared" si="22"/>
        <v>700</v>
      </c>
      <c r="T87" s="369"/>
      <c r="U87" s="369"/>
      <c r="V87" s="369"/>
      <c r="W87" s="369"/>
      <c r="X87" s="369"/>
      <c r="Y87" s="369"/>
      <c r="Z87" s="369"/>
      <c r="AA87" s="369"/>
      <c r="AB87" s="369"/>
      <c r="AC87" s="369"/>
    </row>
    <row r="88" spans="1:29" s="281" customFormat="1" ht="15" customHeight="1">
      <c r="A88" s="309">
        <v>10</v>
      </c>
      <c r="B88" s="377" t="s">
        <v>137</v>
      </c>
      <c r="C88" s="378"/>
      <c r="D88" s="378"/>
      <c r="E88" s="307"/>
      <c r="F88" s="291" t="s">
        <v>45</v>
      </c>
      <c r="G88" s="317">
        <v>20</v>
      </c>
      <c r="H88" s="302">
        <v>450</v>
      </c>
      <c r="I88" s="299">
        <f t="shared" si="20"/>
        <v>9000</v>
      </c>
      <c r="J88" s="307"/>
      <c r="K88" s="291" t="s">
        <v>45</v>
      </c>
      <c r="L88" s="101">
        <v>50</v>
      </c>
      <c r="M88" s="302">
        <v>181.5</v>
      </c>
      <c r="N88" s="299">
        <f t="shared" si="21"/>
        <v>9075</v>
      </c>
      <c r="O88" s="307"/>
      <c r="P88" s="291" t="s">
        <v>45</v>
      </c>
      <c r="Q88" s="317">
        <v>20</v>
      </c>
      <c r="R88" s="302">
        <v>455</v>
      </c>
      <c r="S88" s="264">
        <f t="shared" si="22"/>
        <v>9100</v>
      </c>
      <c r="T88" s="369"/>
      <c r="U88" s="369"/>
      <c r="V88" s="369"/>
      <c r="W88" s="369"/>
      <c r="X88" s="369"/>
      <c r="Y88" s="369"/>
      <c r="Z88" s="369"/>
      <c r="AA88" s="369"/>
      <c r="AB88" s="369"/>
      <c r="AC88" s="369"/>
    </row>
    <row r="89" spans="1:29" s="281" customFormat="1" ht="15" customHeight="1">
      <c r="A89" s="309">
        <v>11</v>
      </c>
      <c r="B89" s="437" t="s">
        <v>190</v>
      </c>
      <c r="C89" s="375"/>
      <c r="D89" s="375"/>
      <c r="E89" s="307"/>
      <c r="F89" s="291" t="s">
        <v>12</v>
      </c>
      <c r="G89" s="317">
        <v>1</v>
      </c>
      <c r="H89" s="302">
        <v>1000</v>
      </c>
      <c r="I89" s="299">
        <f t="shared" si="20"/>
        <v>1000</v>
      </c>
      <c r="J89" s="307"/>
      <c r="K89" s="291" t="s">
        <v>12</v>
      </c>
      <c r="L89" s="101">
        <v>1</v>
      </c>
      <c r="M89" s="302">
        <v>5500</v>
      </c>
      <c r="N89" s="299">
        <f t="shared" si="21"/>
        <v>5500</v>
      </c>
      <c r="O89" s="307"/>
      <c r="P89" s="291" t="s">
        <v>12</v>
      </c>
      <c r="Q89" s="317">
        <v>1</v>
      </c>
      <c r="R89" s="302">
        <v>4000</v>
      </c>
      <c r="S89" s="264">
        <f t="shared" si="22"/>
        <v>4000</v>
      </c>
      <c r="T89" s="369"/>
      <c r="U89" s="369"/>
      <c r="V89" s="369"/>
      <c r="W89" s="369"/>
      <c r="X89" s="369"/>
      <c r="Y89" s="369"/>
      <c r="Z89" s="369"/>
      <c r="AA89" s="369"/>
      <c r="AB89" s="369"/>
      <c r="AC89" s="369"/>
    </row>
    <row r="90" spans="1:29" s="281" customFormat="1" ht="15" customHeight="1">
      <c r="A90" s="309">
        <v>12</v>
      </c>
      <c r="B90" s="328" t="s">
        <v>65</v>
      </c>
      <c r="C90" s="375"/>
      <c r="D90" s="376"/>
      <c r="E90" s="307"/>
      <c r="F90" s="291" t="s">
        <v>12</v>
      </c>
      <c r="G90" s="317">
        <v>1</v>
      </c>
      <c r="H90" s="302">
        <v>10000</v>
      </c>
      <c r="I90" s="299">
        <f t="shared" si="20"/>
        <v>10000</v>
      </c>
      <c r="J90" s="307"/>
      <c r="K90" s="291" t="s">
        <v>12</v>
      </c>
      <c r="L90" s="101">
        <v>1</v>
      </c>
      <c r="M90" s="302">
        <v>7619.98</v>
      </c>
      <c r="N90" s="299">
        <f t="shared" si="21"/>
        <v>7619.98</v>
      </c>
      <c r="O90" s="307"/>
      <c r="P90" s="291" t="s">
        <v>12</v>
      </c>
      <c r="Q90" s="317">
        <v>1</v>
      </c>
      <c r="R90" s="302">
        <v>30000</v>
      </c>
      <c r="S90" s="264">
        <f t="shared" si="22"/>
        <v>30000</v>
      </c>
      <c r="T90" s="369"/>
      <c r="U90" s="369"/>
      <c r="V90" s="369"/>
      <c r="W90" s="369"/>
      <c r="X90" s="369"/>
      <c r="Y90" s="369"/>
      <c r="Z90" s="369"/>
      <c r="AA90" s="369"/>
      <c r="AB90" s="369"/>
      <c r="AC90" s="369"/>
    </row>
    <row r="91" spans="1:29" s="281" customFormat="1" ht="15" customHeight="1">
      <c r="A91" s="309">
        <v>13</v>
      </c>
      <c r="B91" s="328" t="s">
        <v>191</v>
      </c>
      <c r="C91" s="375"/>
      <c r="D91" s="376"/>
      <c r="E91" s="307"/>
      <c r="F91" s="291"/>
      <c r="G91" s="489">
        <v>1</v>
      </c>
      <c r="H91" s="302"/>
      <c r="I91" s="299"/>
      <c r="J91" s="307"/>
      <c r="K91" s="291"/>
      <c r="L91" s="489"/>
      <c r="M91" s="302"/>
      <c r="N91" s="299"/>
      <c r="O91" s="307"/>
      <c r="P91" s="291" t="s">
        <v>12</v>
      </c>
      <c r="Q91" s="489">
        <v>1</v>
      </c>
      <c r="R91" s="302">
        <v>10000</v>
      </c>
      <c r="S91" s="264">
        <f t="shared" si="22"/>
        <v>10000</v>
      </c>
      <c r="T91" s="369"/>
      <c r="U91" s="369"/>
      <c r="V91" s="369"/>
      <c r="W91" s="369"/>
      <c r="X91" s="369"/>
      <c r="Y91" s="369"/>
      <c r="Z91" s="369"/>
      <c r="AA91" s="369"/>
      <c r="AB91" s="369"/>
      <c r="AC91" s="369"/>
    </row>
    <row r="92" spans="1:29" s="281" customFormat="1" ht="15" customHeight="1">
      <c r="A92" s="153"/>
      <c r="B92" s="380" t="s">
        <v>51</v>
      </c>
      <c r="C92" s="381"/>
      <c r="D92" s="382"/>
      <c r="E92" s="128"/>
      <c r="F92" s="288"/>
      <c r="G92" s="92"/>
      <c r="H92" s="300"/>
      <c r="I92" s="114">
        <f>SUM(I79:I90)</f>
        <v>136540</v>
      </c>
      <c r="J92" s="128"/>
      <c r="K92" s="288"/>
      <c r="L92" s="92"/>
      <c r="M92" s="300"/>
      <c r="N92" s="114">
        <f>SUM(N79:N90)</f>
        <v>146164.98000000001</v>
      </c>
      <c r="O92" s="128"/>
      <c r="P92" s="288"/>
      <c r="Q92" s="92"/>
      <c r="R92" s="300"/>
      <c r="S92" s="261">
        <f>SUM(S79:S91)</f>
        <v>191820</v>
      </c>
      <c r="T92" s="369"/>
      <c r="U92" s="369"/>
      <c r="V92" s="369"/>
      <c r="W92" s="369"/>
      <c r="X92" s="369"/>
      <c r="Y92" s="369"/>
      <c r="Z92" s="369"/>
      <c r="AA92" s="369"/>
      <c r="AB92" s="369"/>
      <c r="AC92" s="369"/>
    </row>
    <row r="93" spans="1:29" s="281" customFormat="1" ht="15" customHeight="1">
      <c r="A93" s="153"/>
      <c r="B93" s="380"/>
      <c r="C93" s="383"/>
      <c r="D93" s="384"/>
      <c r="E93" s="128"/>
      <c r="F93" s="290"/>
      <c r="G93" s="96"/>
      <c r="H93" s="301"/>
      <c r="I93" s="115"/>
      <c r="J93" s="128"/>
      <c r="K93" s="290"/>
      <c r="L93" s="96"/>
      <c r="M93" s="301"/>
      <c r="N93" s="115"/>
      <c r="O93" s="128"/>
      <c r="P93" s="290"/>
      <c r="Q93" s="96"/>
      <c r="R93" s="301"/>
      <c r="S93" s="266"/>
      <c r="T93" s="369"/>
      <c r="U93" s="369"/>
      <c r="V93" s="369"/>
      <c r="W93" s="369"/>
      <c r="X93" s="369"/>
      <c r="Y93" s="369"/>
      <c r="Z93" s="369"/>
      <c r="AA93" s="369"/>
      <c r="AB93" s="369"/>
      <c r="AC93" s="369"/>
    </row>
    <row r="94" spans="1:29" s="281" customFormat="1" ht="15" customHeight="1">
      <c r="A94" s="152" t="s">
        <v>71</v>
      </c>
      <c r="B94" s="374" t="s">
        <v>155</v>
      </c>
      <c r="C94" s="375"/>
      <c r="D94" s="376"/>
      <c r="E94" s="130"/>
      <c r="F94" s="291"/>
      <c r="G94" s="96"/>
      <c r="H94" s="301"/>
      <c r="I94" s="299"/>
      <c r="J94" s="130"/>
      <c r="K94" s="291"/>
      <c r="L94" s="96"/>
      <c r="M94" s="301"/>
      <c r="N94" s="299"/>
      <c r="O94" s="130"/>
      <c r="P94" s="291"/>
      <c r="Q94" s="96"/>
      <c r="R94" s="301"/>
      <c r="S94" s="264"/>
      <c r="T94" s="369"/>
      <c r="U94" s="369"/>
      <c r="V94" s="369"/>
      <c r="W94" s="369"/>
      <c r="X94" s="369"/>
      <c r="Y94" s="369"/>
      <c r="Z94" s="369"/>
      <c r="AA94" s="369"/>
      <c r="AB94" s="369"/>
      <c r="AC94" s="369"/>
    </row>
    <row r="95" spans="1:29" s="281" customFormat="1" ht="15" customHeight="1">
      <c r="A95" s="309"/>
      <c r="B95" s="328" t="s">
        <v>125</v>
      </c>
      <c r="C95" s="375"/>
      <c r="D95" s="376"/>
      <c r="E95" s="217">
        <v>1</v>
      </c>
      <c r="F95" s="291" t="s">
        <v>10</v>
      </c>
      <c r="G95" s="318">
        <v>15</v>
      </c>
      <c r="H95" s="302">
        <v>1200</v>
      </c>
      <c r="I95" s="299">
        <f t="shared" ref="I95:I98" si="23">H95*G95*E95</f>
        <v>18000</v>
      </c>
      <c r="J95" s="217">
        <v>1</v>
      </c>
      <c r="K95" s="291" t="s">
        <v>10</v>
      </c>
      <c r="L95" s="218">
        <v>30</v>
      </c>
      <c r="M95" s="302">
        <v>1246.8800000000001</v>
      </c>
      <c r="N95" s="299">
        <f>M95*L95*J95</f>
        <v>37406.400000000001</v>
      </c>
      <c r="O95" s="217">
        <v>1</v>
      </c>
      <c r="P95" s="291" t="s">
        <v>10</v>
      </c>
      <c r="Q95" s="318">
        <v>15</v>
      </c>
      <c r="R95" s="302">
        <v>1000</v>
      </c>
      <c r="S95" s="264">
        <f>R95*Q95*O95</f>
        <v>15000</v>
      </c>
      <c r="T95" s="369"/>
      <c r="U95" s="369"/>
      <c r="V95" s="369"/>
      <c r="W95" s="369"/>
      <c r="X95" s="369"/>
      <c r="Y95" s="369"/>
      <c r="Z95" s="369"/>
      <c r="AA95" s="369"/>
      <c r="AB95" s="369"/>
      <c r="AC95" s="369"/>
    </row>
    <row r="96" spans="1:29" s="281" customFormat="1" ht="15" customHeight="1">
      <c r="A96" s="309"/>
      <c r="B96" s="328" t="s">
        <v>126</v>
      </c>
      <c r="C96" s="375"/>
      <c r="D96" s="376"/>
      <c r="E96" s="217">
        <v>1</v>
      </c>
      <c r="F96" s="291" t="s">
        <v>10</v>
      </c>
      <c r="G96" s="318">
        <v>15</v>
      </c>
      <c r="H96" s="302">
        <v>1050</v>
      </c>
      <c r="I96" s="299">
        <f t="shared" si="23"/>
        <v>15750</v>
      </c>
      <c r="J96" s="217">
        <v>1</v>
      </c>
      <c r="K96" s="291" t="s">
        <v>10</v>
      </c>
      <c r="L96" s="218">
        <v>30</v>
      </c>
      <c r="M96" s="302">
        <v>992.25</v>
      </c>
      <c r="N96" s="299">
        <f t="shared" ref="N96:N98" si="24">M96*L96*J96</f>
        <v>29767.5</v>
      </c>
      <c r="O96" s="217">
        <v>1</v>
      </c>
      <c r="P96" s="291" t="s">
        <v>10</v>
      </c>
      <c r="Q96" s="318">
        <v>15</v>
      </c>
      <c r="R96" s="302">
        <v>900</v>
      </c>
      <c r="S96" s="264">
        <f t="shared" ref="S96:S98" si="25">R96*Q96*O96</f>
        <v>13500</v>
      </c>
      <c r="T96" s="369"/>
      <c r="U96" s="369"/>
      <c r="V96" s="369"/>
      <c r="W96" s="369"/>
      <c r="X96" s="369"/>
      <c r="Y96" s="369"/>
      <c r="Z96" s="369"/>
      <c r="AA96" s="369"/>
      <c r="AB96" s="369"/>
      <c r="AC96" s="369"/>
    </row>
    <row r="97" spans="1:29" s="281" customFormat="1" ht="15" customHeight="1">
      <c r="A97" s="309"/>
      <c r="B97" s="228" t="s">
        <v>66</v>
      </c>
      <c r="C97" s="229"/>
      <c r="D97" s="230"/>
      <c r="E97" s="217">
        <v>2</v>
      </c>
      <c r="F97" s="291" t="s">
        <v>10</v>
      </c>
      <c r="G97" s="318">
        <v>15</v>
      </c>
      <c r="H97" s="302">
        <v>850</v>
      </c>
      <c r="I97" s="299">
        <f t="shared" si="23"/>
        <v>25500</v>
      </c>
      <c r="J97" s="217">
        <v>2</v>
      </c>
      <c r="K97" s="291" t="s">
        <v>10</v>
      </c>
      <c r="L97" s="218">
        <v>30</v>
      </c>
      <c r="M97" s="302">
        <v>861</v>
      </c>
      <c r="N97" s="299">
        <f t="shared" si="24"/>
        <v>51660</v>
      </c>
      <c r="O97" s="217">
        <v>2</v>
      </c>
      <c r="P97" s="291" t="s">
        <v>10</v>
      </c>
      <c r="Q97" s="318">
        <v>15</v>
      </c>
      <c r="R97" s="302">
        <v>750</v>
      </c>
      <c r="S97" s="264">
        <f t="shared" si="25"/>
        <v>22500</v>
      </c>
      <c r="T97" s="369"/>
      <c r="U97" s="369"/>
      <c r="V97" s="369"/>
      <c r="W97" s="369"/>
      <c r="X97" s="369"/>
      <c r="Y97" s="369"/>
      <c r="Z97" s="369"/>
      <c r="AA97" s="369"/>
      <c r="AB97" s="369"/>
      <c r="AC97" s="369"/>
    </row>
    <row r="98" spans="1:29" s="281" customFormat="1" ht="15" customHeight="1">
      <c r="A98" s="309"/>
      <c r="B98" s="328" t="s">
        <v>67</v>
      </c>
      <c r="C98" s="375"/>
      <c r="D98" s="376"/>
      <c r="E98" s="217">
        <v>2</v>
      </c>
      <c r="F98" s="291" t="s">
        <v>10</v>
      </c>
      <c r="G98" s="318">
        <v>15</v>
      </c>
      <c r="H98" s="302">
        <v>850</v>
      </c>
      <c r="I98" s="299">
        <f t="shared" si="23"/>
        <v>25500</v>
      </c>
      <c r="J98" s="217">
        <v>2</v>
      </c>
      <c r="K98" s="291" t="s">
        <v>10</v>
      </c>
      <c r="L98" s="218">
        <v>30</v>
      </c>
      <c r="M98" s="302">
        <v>861</v>
      </c>
      <c r="N98" s="299">
        <f t="shared" si="24"/>
        <v>51660</v>
      </c>
      <c r="O98" s="217">
        <v>2</v>
      </c>
      <c r="P98" s="291" t="s">
        <v>10</v>
      </c>
      <c r="Q98" s="318">
        <v>15</v>
      </c>
      <c r="R98" s="302">
        <v>750</v>
      </c>
      <c r="S98" s="264">
        <f t="shared" si="25"/>
        <v>22500</v>
      </c>
      <c r="T98" s="369"/>
      <c r="U98" s="369"/>
      <c r="V98" s="369"/>
      <c r="W98" s="369"/>
      <c r="X98" s="369"/>
      <c r="Y98" s="369"/>
      <c r="Z98" s="369"/>
      <c r="AA98" s="369"/>
      <c r="AB98" s="369"/>
      <c r="AC98" s="369"/>
    </row>
    <row r="99" spans="1:29" s="281" customFormat="1" ht="15" customHeight="1">
      <c r="A99" s="309"/>
      <c r="B99" s="380" t="s">
        <v>51</v>
      </c>
      <c r="C99" s="381"/>
      <c r="D99" s="382"/>
      <c r="E99" s="155">
        <f>SUM(E95:E98)</f>
        <v>6</v>
      </c>
      <c r="F99" s="291"/>
      <c r="G99" s="96"/>
      <c r="H99" s="301"/>
      <c r="I99" s="114">
        <f>SUM(I95:I98)</f>
        <v>84750</v>
      </c>
      <c r="J99" s="155">
        <f>SUM(J95:J98)</f>
        <v>6</v>
      </c>
      <c r="K99" s="291"/>
      <c r="L99" s="96"/>
      <c r="M99" s="301"/>
      <c r="N99" s="114">
        <f>SUM(N95:N98)</f>
        <v>170493.9</v>
      </c>
      <c r="O99" s="155">
        <f>SUM(O95:O98)</f>
        <v>6</v>
      </c>
      <c r="P99" s="291"/>
      <c r="Q99" s="96"/>
      <c r="R99" s="301"/>
      <c r="S99" s="261">
        <f>SUM(S95:S98)</f>
        <v>73500</v>
      </c>
      <c r="T99" s="369"/>
      <c r="U99" s="369"/>
      <c r="V99" s="369"/>
      <c r="W99" s="369"/>
      <c r="X99" s="369"/>
      <c r="Y99" s="369"/>
      <c r="Z99" s="369"/>
      <c r="AA99" s="369"/>
      <c r="AB99" s="369"/>
      <c r="AC99" s="369"/>
    </row>
    <row r="100" spans="1:29" s="281" customFormat="1">
      <c r="A100" s="309"/>
      <c r="B100" s="231"/>
      <c r="C100" s="232"/>
      <c r="D100" s="233"/>
      <c r="E100" s="130"/>
      <c r="F100" s="291"/>
      <c r="G100" s="96"/>
      <c r="H100" s="301"/>
      <c r="I100" s="114"/>
      <c r="J100" s="130"/>
      <c r="K100" s="291"/>
      <c r="L100" s="96"/>
      <c r="M100" s="301"/>
      <c r="N100" s="114"/>
      <c r="O100" s="130"/>
      <c r="P100" s="291"/>
      <c r="Q100" s="96"/>
      <c r="R100" s="301"/>
      <c r="S100" s="261"/>
      <c r="T100" s="369"/>
      <c r="U100" s="369"/>
      <c r="V100" s="369"/>
      <c r="W100" s="369"/>
      <c r="X100" s="369"/>
      <c r="Y100" s="369"/>
      <c r="Z100" s="369"/>
      <c r="AA100" s="369"/>
      <c r="AB100" s="369"/>
      <c r="AC100" s="369"/>
    </row>
    <row r="101" spans="1:29" s="281" customFormat="1" ht="15" customHeight="1">
      <c r="A101" s="152" t="s">
        <v>72</v>
      </c>
      <c r="B101" s="402" t="s">
        <v>161</v>
      </c>
      <c r="C101" s="417"/>
      <c r="D101" s="418"/>
      <c r="E101" s="130"/>
      <c r="F101" s="291"/>
      <c r="G101" s="96"/>
      <c r="H101" s="301"/>
      <c r="I101" s="299"/>
      <c r="J101" s="130"/>
      <c r="K101" s="291"/>
      <c r="L101" s="96"/>
      <c r="M101" s="301"/>
      <c r="N101" s="299"/>
      <c r="O101" s="130"/>
      <c r="P101" s="291"/>
      <c r="Q101" s="96"/>
      <c r="R101" s="301"/>
      <c r="S101" s="264"/>
      <c r="T101" s="369"/>
      <c r="U101" s="369"/>
      <c r="V101" s="369"/>
      <c r="W101" s="369"/>
      <c r="X101" s="369"/>
      <c r="Y101" s="369"/>
      <c r="Z101" s="369"/>
      <c r="AA101" s="369"/>
      <c r="AB101" s="369"/>
      <c r="AC101" s="369"/>
    </row>
    <row r="102" spans="1:29" s="281" customFormat="1" ht="15" customHeight="1">
      <c r="A102" s="309"/>
      <c r="B102" s="328" t="s">
        <v>125</v>
      </c>
      <c r="C102" s="375"/>
      <c r="D102" s="376"/>
      <c r="E102" s="307">
        <v>1</v>
      </c>
      <c r="F102" s="291" t="s">
        <v>10</v>
      </c>
      <c r="G102" s="319">
        <v>10</v>
      </c>
      <c r="H102" s="302">
        <v>1200</v>
      </c>
      <c r="I102" s="299">
        <f>H102*G102*E102</f>
        <v>12000</v>
      </c>
      <c r="J102" s="307">
        <v>1</v>
      </c>
      <c r="K102" s="291" t="s">
        <v>10</v>
      </c>
      <c r="L102" s="124">
        <v>4</v>
      </c>
      <c r="M102" s="302">
        <v>1762.19</v>
      </c>
      <c r="N102" s="299">
        <f>M102*L102*J102</f>
        <v>7048.76</v>
      </c>
      <c r="O102" s="307">
        <v>1</v>
      </c>
      <c r="P102" s="291" t="s">
        <v>10</v>
      </c>
      <c r="Q102" s="319">
        <v>10</v>
      </c>
      <c r="R102" s="302">
        <v>1750</v>
      </c>
      <c r="S102" s="264">
        <f>R102*Q102*O102</f>
        <v>17500</v>
      </c>
      <c r="T102" s="369"/>
      <c r="U102" s="369"/>
      <c r="V102" s="369"/>
      <c r="W102" s="369"/>
      <c r="X102" s="369"/>
      <c r="Y102" s="369"/>
      <c r="Z102" s="369"/>
      <c r="AA102" s="369"/>
      <c r="AB102" s="369"/>
      <c r="AC102" s="369"/>
    </row>
    <row r="103" spans="1:29" s="281" customFormat="1" ht="15" customHeight="1">
      <c r="A103" s="309"/>
      <c r="B103" s="328" t="s">
        <v>127</v>
      </c>
      <c r="C103" s="329"/>
      <c r="D103" s="330"/>
      <c r="E103" s="307">
        <v>1</v>
      </c>
      <c r="F103" s="291" t="s">
        <v>10</v>
      </c>
      <c r="G103" s="319">
        <v>10</v>
      </c>
      <c r="H103" s="302">
        <v>1050</v>
      </c>
      <c r="I103" s="299">
        <f>H103*G103*E103</f>
        <v>10500</v>
      </c>
      <c r="J103" s="307">
        <v>1</v>
      </c>
      <c r="K103" s="291" t="s">
        <v>10</v>
      </c>
      <c r="L103" s="124">
        <v>4</v>
      </c>
      <c r="M103" s="302">
        <v>1416.63</v>
      </c>
      <c r="N103" s="299">
        <f>M103*L103*J103</f>
        <v>5666.52</v>
      </c>
      <c r="O103" s="307">
        <v>1</v>
      </c>
      <c r="P103" s="291" t="s">
        <v>10</v>
      </c>
      <c r="Q103" s="319">
        <v>10</v>
      </c>
      <c r="R103" s="302">
        <v>1575</v>
      </c>
      <c r="S103" s="264">
        <f>R103*Q103*O103</f>
        <v>15750</v>
      </c>
      <c r="T103" s="369"/>
      <c r="U103" s="369"/>
      <c r="V103" s="369"/>
      <c r="W103" s="369"/>
      <c r="X103" s="369"/>
      <c r="Y103" s="369"/>
      <c r="Z103" s="369"/>
      <c r="AA103" s="369"/>
      <c r="AB103" s="369"/>
      <c r="AC103" s="369"/>
    </row>
    <row r="104" spans="1:29" s="281" customFormat="1" ht="15" customHeight="1">
      <c r="A104" s="309"/>
      <c r="B104" s="328" t="s">
        <v>123</v>
      </c>
      <c r="C104" s="375"/>
      <c r="D104" s="376"/>
      <c r="E104" s="307">
        <v>1</v>
      </c>
      <c r="F104" s="291" t="s">
        <v>10</v>
      </c>
      <c r="G104" s="319">
        <v>10</v>
      </c>
      <c r="H104" s="302">
        <v>1100</v>
      </c>
      <c r="I104" s="299">
        <f t="shared" ref="I104:I108" si="26">H104*G104*E104</f>
        <v>11000</v>
      </c>
      <c r="J104" s="307">
        <v>1</v>
      </c>
      <c r="K104" s="291" t="s">
        <v>10</v>
      </c>
      <c r="L104" s="124">
        <v>4</v>
      </c>
      <c r="M104" s="302">
        <v>1416.63</v>
      </c>
      <c r="N104" s="299">
        <f t="shared" ref="N104:N105" si="27">M104*L104*J104</f>
        <v>5666.52</v>
      </c>
      <c r="O104" s="307">
        <v>1</v>
      </c>
      <c r="P104" s="291" t="s">
        <v>10</v>
      </c>
      <c r="Q104" s="319">
        <v>10</v>
      </c>
      <c r="R104" s="302">
        <v>1575</v>
      </c>
      <c r="S104" s="264">
        <f t="shared" ref="S104:S105" si="28">R104*Q104*O104</f>
        <v>15750</v>
      </c>
      <c r="T104" s="369"/>
      <c r="U104" s="369"/>
      <c r="V104" s="369"/>
      <c r="W104" s="369"/>
      <c r="X104" s="369"/>
      <c r="Y104" s="369"/>
      <c r="Z104" s="369"/>
      <c r="AA104" s="369"/>
      <c r="AB104" s="369"/>
      <c r="AC104" s="369"/>
    </row>
    <row r="105" spans="1:29" s="281" customFormat="1" ht="15" customHeight="1">
      <c r="A105" s="309"/>
      <c r="B105" s="328" t="s">
        <v>122</v>
      </c>
      <c r="C105" s="375"/>
      <c r="D105" s="376"/>
      <c r="E105" s="307">
        <v>1</v>
      </c>
      <c r="F105" s="291" t="s">
        <v>10</v>
      </c>
      <c r="G105" s="319">
        <v>10</v>
      </c>
      <c r="H105" s="302">
        <v>980</v>
      </c>
      <c r="I105" s="299">
        <f t="shared" si="26"/>
        <v>9800</v>
      </c>
      <c r="J105" s="307">
        <v>1</v>
      </c>
      <c r="K105" s="291" t="s">
        <v>10</v>
      </c>
      <c r="L105" s="124">
        <v>4</v>
      </c>
      <c r="M105" s="302">
        <v>1594.75</v>
      </c>
      <c r="N105" s="299">
        <f t="shared" si="27"/>
        <v>6379</v>
      </c>
      <c r="O105" s="307">
        <v>1</v>
      </c>
      <c r="P105" s="291" t="s">
        <v>10</v>
      </c>
      <c r="Q105" s="319">
        <v>10</v>
      </c>
      <c r="R105" s="302">
        <v>1487.5</v>
      </c>
      <c r="S105" s="264">
        <f t="shared" si="28"/>
        <v>14875</v>
      </c>
      <c r="T105" s="369"/>
      <c r="U105" s="369"/>
      <c r="V105" s="369"/>
      <c r="W105" s="369"/>
      <c r="X105" s="369"/>
      <c r="Y105" s="369"/>
      <c r="Z105" s="369"/>
      <c r="AA105" s="369"/>
      <c r="AB105" s="369"/>
      <c r="AC105" s="369"/>
    </row>
    <row r="106" spans="1:29" s="281" customFormat="1" ht="15" customHeight="1">
      <c r="A106" s="309"/>
      <c r="B106" s="328" t="s">
        <v>66</v>
      </c>
      <c r="C106" s="375"/>
      <c r="D106" s="376"/>
      <c r="E106" s="307">
        <v>4</v>
      </c>
      <c r="F106" s="291" t="s">
        <v>10</v>
      </c>
      <c r="G106" s="319">
        <v>10</v>
      </c>
      <c r="H106" s="302">
        <v>850</v>
      </c>
      <c r="I106" s="299">
        <f>H106*G106*E106</f>
        <v>34000</v>
      </c>
      <c r="J106" s="307">
        <v>4</v>
      </c>
      <c r="K106" s="291" t="s">
        <v>10</v>
      </c>
      <c r="L106" s="124">
        <v>4</v>
      </c>
      <c r="M106" s="302">
        <v>1238.5</v>
      </c>
      <c r="N106" s="299">
        <f>M106*L106*J106</f>
        <v>19816</v>
      </c>
      <c r="O106" s="307">
        <v>4</v>
      </c>
      <c r="P106" s="291" t="s">
        <v>10</v>
      </c>
      <c r="Q106" s="319">
        <v>10</v>
      </c>
      <c r="R106" s="302">
        <v>1312.5</v>
      </c>
      <c r="S106" s="264">
        <f>R106*Q106*O106</f>
        <v>52500</v>
      </c>
      <c r="T106" s="369"/>
      <c r="U106" s="369"/>
      <c r="V106" s="369"/>
      <c r="W106" s="369"/>
      <c r="X106" s="369"/>
      <c r="Y106" s="369"/>
      <c r="Z106" s="369"/>
      <c r="AA106" s="369"/>
      <c r="AB106" s="369"/>
      <c r="AC106" s="369"/>
    </row>
    <row r="107" spans="1:29" s="281" customFormat="1" ht="15" customHeight="1">
      <c r="A107" s="309"/>
      <c r="B107" s="328" t="s">
        <v>67</v>
      </c>
      <c r="C107" s="375"/>
      <c r="D107" s="376"/>
      <c r="E107" s="307">
        <v>4</v>
      </c>
      <c r="F107" s="291" t="s">
        <v>10</v>
      </c>
      <c r="G107" s="319">
        <v>10</v>
      </c>
      <c r="H107" s="302">
        <v>850</v>
      </c>
      <c r="I107" s="299">
        <f t="shared" si="26"/>
        <v>34000</v>
      </c>
      <c r="J107" s="307">
        <v>4</v>
      </c>
      <c r="K107" s="291" t="s">
        <v>10</v>
      </c>
      <c r="L107" s="124">
        <v>4</v>
      </c>
      <c r="M107" s="302">
        <v>1238.5</v>
      </c>
      <c r="N107" s="299">
        <f t="shared" ref="N107:N108" si="29">M107*L107*J107</f>
        <v>19816</v>
      </c>
      <c r="O107" s="307">
        <v>4</v>
      </c>
      <c r="P107" s="291" t="s">
        <v>10</v>
      </c>
      <c r="Q107" s="319">
        <v>10</v>
      </c>
      <c r="R107" s="302">
        <v>1312.5</v>
      </c>
      <c r="S107" s="264">
        <f t="shared" ref="S107:S108" si="30">R107*Q107*O107</f>
        <v>52500</v>
      </c>
      <c r="T107" s="369"/>
      <c r="U107" s="369"/>
      <c r="V107" s="369"/>
      <c r="W107" s="369"/>
      <c r="X107" s="369"/>
      <c r="Y107" s="369"/>
      <c r="Z107" s="369"/>
      <c r="AA107" s="369"/>
      <c r="AB107" s="369"/>
      <c r="AC107" s="369"/>
    </row>
    <row r="108" spans="1:29" s="281" customFormat="1" ht="15" customHeight="1">
      <c r="A108" s="309"/>
      <c r="B108" s="328" t="s">
        <v>157</v>
      </c>
      <c r="C108" s="375"/>
      <c r="D108" s="376"/>
      <c r="E108" s="307">
        <v>2</v>
      </c>
      <c r="F108" s="291" t="s">
        <v>10</v>
      </c>
      <c r="G108" s="319">
        <v>10</v>
      </c>
      <c r="H108" s="302">
        <v>850</v>
      </c>
      <c r="I108" s="299">
        <f t="shared" si="26"/>
        <v>17000</v>
      </c>
      <c r="J108" s="307">
        <v>2</v>
      </c>
      <c r="K108" s="291" t="s">
        <v>10</v>
      </c>
      <c r="L108" s="124">
        <v>4</v>
      </c>
      <c r="M108" s="302">
        <v>1060.3800000000001</v>
      </c>
      <c r="N108" s="299">
        <f t="shared" si="29"/>
        <v>8483.0400000000009</v>
      </c>
      <c r="O108" s="307">
        <v>2</v>
      </c>
      <c r="P108" s="291" t="s">
        <v>10</v>
      </c>
      <c r="Q108" s="319">
        <v>10</v>
      </c>
      <c r="R108" s="302">
        <v>1137.5</v>
      </c>
      <c r="S108" s="264">
        <f t="shared" si="30"/>
        <v>22750</v>
      </c>
      <c r="T108" s="369"/>
      <c r="U108" s="369"/>
      <c r="V108" s="369"/>
      <c r="W108" s="369"/>
      <c r="X108" s="369"/>
      <c r="Y108" s="369"/>
      <c r="Z108" s="369"/>
      <c r="AA108" s="369"/>
      <c r="AB108" s="369"/>
      <c r="AC108" s="369"/>
    </row>
    <row r="109" spans="1:29" s="281" customFormat="1" ht="15" customHeight="1">
      <c r="A109" s="309"/>
      <c r="B109" s="380" t="s">
        <v>51</v>
      </c>
      <c r="C109" s="381"/>
      <c r="D109" s="382"/>
      <c r="E109" s="155">
        <f>SUM(E102:E108)</f>
        <v>14</v>
      </c>
      <c r="F109" s="291"/>
      <c r="G109" s="96"/>
      <c r="H109" s="301"/>
      <c r="I109" s="114">
        <f>SUM(I102:I108)</f>
        <v>128300</v>
      </c>
      <c r="J109" s="155">
        <f>SUM(J102:J108)</f>
        <v>14</v>
      </c>
      <c r="K109" s="291"/>
      <c r="L109" s="96"/>
      <c r="M109" s="301"/>
      <c r="N109" s="114">
        <f>SUM(N102:N108)</f>
        <v>72875.839999999997</v>
      </c>
      <c r="O109" s="155">
        <f>SUM(O102:O108)</f>
        <v>14</v>
      </c>
      <c r="P109" s="291"/>
      <c r="Q109" s="96"/>
      <c r="R109" s="301"/>
      <c r="S109" s="261">
        <f>SUM(S102:S108)</f>
        <v>191625</v>
      </c>
      <c r="T109" s="369"/>
      <c r="U109" s="369"/>
      <c r="V109" s="369"/>
      <c r="W109" s="369"/>
      <c r="X109" s="369"/>
      <c r="Y109" s="369"/>
      <c r="Z109" s="369"/>
      <c r="AA109" s="369"/>
      <c r="AB109" s="369"/>
      <c r="AC109" s="369"/>
    </row>
    <row r="110" spans="1:29" s="281" customFormat="1">
      <c r="A110" s="309"/>
      <c r="B110" s="231"/>
      <c r="C110" s="232"/>
      <c r="D110" s="233"/>
      <c r="E110" s="155"/>
      <c r="F110" s="291"/>
      <c r="G110" s="96"/>
      <c r="H110" s="301"/>
      <c r="I110" s="114"/>
      <c r="J110" s="155"/>
      <c r="K110" s="291"/>
      <c r="L110" s="96"/>
      <c r="M110" s="301"/>
      <c r="N110" s="114"/>
      <c r="O110" s="155"/>
      <c r="P110" s="291"/>
      <c r="Q110" s="96"/>
      <c r="R110" s="301"/>
      <c r="S110" s="261"/>
      <c r="T110" s="369"/>
      <c r="U110" s="369"/>
      <c r="V110" s="369"/>
      <c r="W110" s="369"/>
      <c r="X110" s="369"/>
      <c r="Y110" s="369"/>
      <c r="Z110" s="369"/>
      <c r="AA110" s="369"/>
      <c r="AB110" s="369"/>
      <c r="AC110" s="369"/>
    </row>
    <row r="111" spans="1:29" s="281" customFormat="1" ht="15" customHeight="1">
      <c r="A111" s="152" t="s">
        <v>129</v>
      </c>
      <c r="B111" s="402" t="s">
        <v>156</v>
      </c>
      <c r="C111" s="417"/>
      <c r="D111" s="418"/>
      <c r="E111" s="130"/>
      <c r="F111" s="291"/>
      <c r="G111" s="96"/>
      <c r="H111" s="301"/>
      <c r="I111" s="299"/>
      <c r="J111" s="130"/>
      <c r="K111" s="291"/>
      <c r="L111" s="96"/>
      <c r="M111" s="301"/>
      <c r="N111" s="299"/>
      <c r="O111" s="130"/>
      <c r="P111" s="291"/>
      <c r="Q111" s="96"/>
      <c r="R111" s="301"/>
      <c r="S111" s="264"/>
      <c r="T111" s="369"/>
      <c r="U111" s="369"/>
      <c r="V111" s="369"/>
      <c r="W111" s="369"/>
      <c r="X111" s="369"/>
      <c r="Y111" s="369"/>
      <c r="Z111" s="369"/>
      <c r="AA111" s="369"/>
      <c r="AB111" s="369"/>
      <c r="AC111" s="369"/>
    </row>
    <row r="112" spans="1:29" s="281" customFormat="1" ht="15" customHeight="1">
      <c r="A112" s="309"/>
      <c r="B112" s="328" t="s">
        <v>131</v>
      </c>
      <c r="C112" s="375"/>
      <c r="D112" s="376"/>
      <c r="E112" s="307">
        <v>1</v>
      </c>
      <c r="F112" s="291" t="s">
        <v>10</v>
      </c>
      <c r="G112" s="319">
        <v>5</v>
      </c>
      <c r="H112" s="302">
        <v>1200</v>
      </c>
      <c r="I112" s="299">
        <f>H112*G112*E112</f>
        <v>6000</v>
      </c>
      <c r="J112" s="307">
        <v>1</v>
      </c>
      <c r="K112" s="291" t="s">
        <v>10</v>
      </c>
      <c r="L112" s="124">
        <v>3</v>
      </c>
      <c r="M112" s="302">
        <v>1762.19</v>
      </c>
      <c r="N112" s="299">
        <f>M112*L112*J112</f>
        <v>5286.57</v>
      </c>
      <c r="O112" s="307">
        <v>1</v>
      </c>
      <c r="P112" s="291" t="s">
        <v>10</v>
      </c>
      <c r="Q112" s="319">
        <v>5</v>
      </c>
      <c r="R112" s="302">
        <v>1000</v>
      </c>
      <c r="S112" s="264">
        <f>R112*Q112*O112</f>
        <v>5000</v>
      </c>
      <c r="T112" s="369"/>
      <c r="U112" s="369"/>
      <c r="V112" s="369"/>
      <c r="W112" s="369"/>
      <c r="X112" s="369"/>
      <c r="Y112" s="369"/>
      <c r="Z112" s="369"/>
      <c r="AA112" s="369"/>
      <c r="AB112" s="369"/>
      <c r="AC112" s="369"/>
    </row>
    <row r="113" spans="1:30" s="281" customFormat="1" ht="15" customHeight="1">
      <c r="A113" s="309"/>
      <c r="B113" s="328" t="s">
        <v>123</v>
      </c>
      <c r="C113" s="375"/>
      <c r="D113" s="376"/>
      <c r="E113" s="307">
        <v>1</v>
      </c>
      <c r="F113" s="291" t="s">
        <v>10</v>
      </c>
      <c r="G113" s="319">
        <v>5</v>
      </c>
      <c r="H113" s="302">
        <v>1100</v>
      </c>
      <c r="I113" s="299">
        <f t="shared" ref="I113" si="31">H113*G113*E113</f>
        <v>5500</v>
      </c>
      <c r="J113" s="307">
        <v>1</v>
      </c>
      <c r="K113" s="291" t="s">
        <v>10</v>
      </c>
      <c r="L113" s="124">
        <v>3</v>
      </c>
      <c r="M113" s="302">
        <v>1416.63</v>
      </c>
      <c r="N113" s="299">
        <f t="shared" ref="N113" si="32">M113*L113*J113</f>
        <v>4249.8900000000003</v>
      </c>
      <c r="O113" s="307">
        <v>1</v>
      </c>
      <c r="P113" s="291" t="s">
        <v>10</v>
      </c>
      <c r="Q113" s="319">
        <v>5</v>
      </c>
      <c r="R113" s="302">
        <v>900</v>
      </c>
      <c r="S113" s="264">
        <f t="shared" ref="S113" si="33">R113*Q113*O113</f>
        <v>4500</v>
      </c>
      <c r="T113" s="369"/>
      <c r="U113" s="369"/>
      <c r="V113" s="369"/>
      <c r="W113" s="369"/>
      <c r="X113" s="369"/>
      <c r="Y113" s="369"/>
      <c r="Z113" s="369"/>
      <c r="AA113" s="369"/>
      <c r="AB113" s="369"/>
      <c r="AC113" s="369"/>
    </row>
    <row r="114" spans="1:30" s="281" customFormat="1" ht="15" customHeight="1">
      <c r="A114" s="309"/>
      <c r="B114" s="328" t="s">
        <v>127</v>
      </c>
      <c r="C114" s="329"/>
      <c r="D114" s="330"/>
      <c r="E114" s="307">
        <v>0</v>
      </c>
      <c r="F114" s="291" t="s">
        <v>10</v>
      </c>
      <c r="G114" s="319">
        <v>0</v>
      </c>
      <c r="H114" s="302">
        <v>0</v>
      </c>
      <c r="I114" s="264">
        <v>0</v>
      </c>
      <c r="J114" s="307"/>
      <c r="K114" s="291"/>
      <c r="L114" s="124"/>
      <c r="M114" s="302"/>
      <c r="N114" s="299"/>
      <c r="O114" s="307">
        <v>0</v>
      </c>
      <c r="P114" s="291" t="s">
        <v>10</v>
      </c>
      <c r="Q114" s="319">
        <v>0</v>
      </c>
      <c r="R114" s="302">
        <v>0</v>
      </c>
      <c r="S114" s="264">
        <v>0</v>
      </c>
      <c r="T114" s="369"/>
      <c r="U114" s="369"/>
      <c r="V114" s="369"/>
      <c r="W114" s="369"/>
      <c r="X114" s="369"/>
      <c r="Y114" s="369"/>
      <c r="Z114" s="369"/>
      <c r="AA114" s="369"/>
      <c r="AB114" s="369"/>
      <c r="AC114" s="369"/>
    </row>
    <row r="115" spans="1:30" s="281" customFormat="1" ht="15" customHeight="1">
      <c r="A115" s="309"/>
      <c r="B115" s="328" t="s">
        <v>66</v>
      </c>
      <c r="C115" s="375"/>
      <c r="D115" s="376"/>
      <c r="E115" s="307">
        <v>1</v>
      </c>
      <c r="F115" s="291" t="s">
        <v>10</v>
      </c>
      <c r="G115" s="319">
        <v>5</v>
      </c>
      <c r="H115" s="302">
        <v>850</v>
      </c>
      <c r="I115" s="299">
        <f>H115*G115*E115</f>
        <v>4250</v>
      </c>
      <c r="J115" s="307">
        <v>1</v>
      </c>
      <c r="K115" s="291" t="s">
        <v>10</v>
      </c>
      <c r="L115" s="124">
        <v>3</v>
      </c>
      <c r="M115" s="302">
        <v>1238.5</v>
      </c>
      <c r="N115" s="299">
        <f>M115*L115*J115</f>
        <v>3715.5</v>
      </c>
      <c r="O115" s="307">
        <v>1</v>
      </c>
      <c r="P115" s="291" t="s">
        <v>10</v>
      </c>
      <c r="Q115" s="319">
        <v>5</v>
      </c>
      <c r="R115" s="302">
        <v>750</v>
      </c>
      <c r="S115" s="264">
        <f>R115*Q115*O115</f>
        <v>3750</v>
      </c>
      <c r="T115" s="369"/>
      <c r="U115" s="369"/>
      <c r="V115" s="369"/>
      <c r="W115" s="369"/>
      <c r="X115" s="369"/>
      <c r="Y115" s="369"/>
      <c r="Z115" s="369"/>
      <c r="AA115" s="369"/>
      <c r="AB115" s="369"/>
      <c r="AC115" s="369"/>
    </row>
    <row r="116" spans="1:30" s="281" customFormat="1" ht="15" customHeight="1">
      <c r="A116" s="309"/>
      <c r="B116" s="328" t="s">
        <v>67</v>
      </c>
      <c r="C116" s="375"/>
      <c r="D116" s="376"/>
      <c r="E116" s="307">
        <v>1</v>
      </c>
      <c r="F116" s="291" t="s">
        <v>10</v>
      </c>
      <c r="G116" s="319">
        <v>5</v>
      </c>
      <c r="H116" s="302">
        <v>850</v>
      </c>
      <c r="I116" s="299">
        <f t="shared" ref="I116" si="34">H116*G116*E116</f>
        <v>4250</v>
      </c>
      <c r="J116" s="307">
        <v>1</v>
      </c>
      <c r="K116" s="291" t="s">
        <v>10</v>
      </c>
      <c r="L116" s="124">
        <v>3</v>
      </c>
      <c r="M116" s="302">
        <v>1238.5</v>
      </c>
      <c r="N116" s="299">
        <f t="shared" ref="N116" si="35">M116*L116*J116</f>
        <v>3715.5</v>
      </c>
      <c r="O116" s="307">
        <v>1</v>
      </c>
      <c r="P116" s="291" t="s">
        <v>10</v>
      </c>
      <c r="Q116" s="319">
        <v>5</v>
      </c>
      <c r="R116" s="302">
        <v>750</v>
      </c>
      <c r="S116" s="264">
        <f t="shared" ref="S116" si="36">R116*Q116*O116</f>
        <v>3750</v>
      </c>
      <c r="T116" s="369"/>
      <c r="U116" s="369"/>
      <c r="V116" s="369"/>
      <c r="W116" s="369"/>
      <c r="X116" s="369"/>
      <c r="Y116" s="369"/>
      <c r="Z116" s="369"/>
      <c r="AA116" s="369"/>
      <c r="AB116" s="369"/>
      <c r="AC116" s="369"/>
    </row>
    <row r="117" spans="1:30" s="281" customFormat="1" ht="15" customHeight="1">
      <c r="A117" s="309"/>
      <c r="B117" s="228"/>
      <c r="C117" s="235" t="s">
        <v>158</v>
      </c>
      <c r="D117" s="230"/>
      <c r="E117" s="307">
        <v>1</v>
      </c>
      <c r="F117" s="291" t="s">
        <v>10</v>
      </c>
      <c r="G117" s="319">
        <v>5</v>
      </c>
      <c r="H117" s="302">
        <v>850</v>
      </c>
      <c r="I117" s="299">
        <f>H117*G117*E117</f>
        <v>4250</v>
      </c>
      <c r="J117" s="307">
        <v>1</v>
      </c>
      <c r="K117" s="291" t="s">
        <v>10</v>
      </c>
      <c r="L117" s="124">
        <v>3</v>
      </c>
      <c r="M117" s="302">
        <v>1060.3800000000001</v>
      </c>
      <c r="N117" s="299">
        <f>M117*L117*J117</f>
        <v>3181.1400000000003</v>
      </c>
      <c r="O117" s="307">
        <v>1</v>
      </c>
      <c r="P117" s="291" t="s">
        <v>10</v>
      </c>
      <c r="Q117" s="319">
        <v>5</v>
      </c>
      <c r="R117" s="302">
        <v>650</v>
      </c>
      <c r="S117" s="264">
        <f>R117*Q117*O117</f>
        <v>3250</v>
      </c>
      <c r="T117" s="369"/>
      <c r="U117" s="369"/>
      <c r="V117" s="369"/>
      <c r="W117" s="369"/>
      <c r="X117" s="369"/>
      <c r="Y117" s="369"/>
      <c r="Z117" s="369"/>
      <c r="AA117" s="369"/>
      <c r="AB117" s="369"/>
      <c r="AC117" s="369"/>
    </row>
    <row r="118" spans="1:30" s="281" customFormat="1" ht="15" customHeight="1">
      <c r="A118" s="309"/>
      <c r="B118" s="380" t="s">
        <v>51</v>
      </c>
      <c r="C118" s="381"/>
      <c r="D118" s="382"/>
      <c r="E118" s="155">
        <f>SUM(E112:E117)</f>
        <v>5</v>
      </c>
      <c r="F118" s="291"/>
      <c r="G118" s="96"/>
      <c r="H118" s="301"/>
      <c r="I118" s="114">
        <f>SUM(I112:I117)</f>
        <v>24250</v>
      </c>
      <c r="J118" s="155">
        <f>SUM(J112:J117)</f>
        <v>5</v>
      </c>
      <c r="K118" s="291"/>
      <c r="L118" s="96"/>
      <c r="M118" s="301"/>
      <c r="N118" s="114">
        <f>SUM(N112:N117)</f>
        <v>20148.599999999999</v>
      </c>
      <c r="O118" s="155">
        <f>SUM(O112:O117)</f>
        <v>5</v>
      </c>
      <c r="P118" s="291"/>
      <c r="Q118" s="96"/>
      <c r="R118" s="301"/>
      <c r="S118" s="261">
        <f>SUM(S112:S117)</f>
        <v>20250</v>
      </c>
      <c r="T118" s="369"/>
      <c r="U118" s="369"/>
      <c r="V118" s="369"/>
      <c r="W118" s="369"/>
      <c r="X118" s="369"/>
      <c r="Y118" s="369"/>
      <c r="Z118" s="369"/>
      <c r="AA118" s="369"/>
      <c r="AB118" s="369"/>
      <c r="AC118" s="369"/>
    </row>
    <row r="119" spans="1:30" s="281" customFormat="1" ht="15" customHeight="1">
      <c r="A119" s="309"/>
      <c r="B119" s="231"/>
      <c r="C119" s="232"/>
      <c r="D119" s="233"/>
      <c r="E119" s="155"/>
      <c r="F119" s="291"/>
      <c r="G119" s="96"/>
      <c r="H119" s="301"/>
      <c r="I119" s="114"/>
      <c r="J119" s="155"/>
      <c r="K119" s="291"/>
      <c r="L119" s="96"/>
      <c r="M119" s="301"/>
      <c r="N119" s="114"/>
      <c r="O119" s="155"/>
      <c r="P119" s="291"/>
      <c r="Q119" s="96"/>
      <c r="R119" s="301"/>
      <c r="S119" s="261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</row>
    <row r="120" spans="1:30" s="281" customFormat="1" ht="15" customHeight="1">
      <c r="A120" s="309"/>
      <c r="B120" s="231"/>
      <c r="C120" s="232"/>
      <c r="D120" s="233"/>
      <c r="E120" s="155"/>
      <c r="F120" s="291"/>
      <c r="G120" s="96"/>
      <c r="H120" s="301"/>
      <c r="I120" s="114"/>
      <c r="J120" s="155"/>
      <c r="K120" s="291"/>
      <c r="L120" s="96"/>
      <c r="M120" s="301"/>
      <c r="N120" s="114"/>
      <c r="O120" s="155"/>
      <c r="P120" s="291"/>
      <c r="Q120" s="96"/>
      <c r="R120" s="301"/>
      <c r="S120" s="261"/>
      <c r="T120" s="369"/>
      <c r="U120" s="369"/>
      <c r="V120" s="369"/>
      <c r="W120" s="369"/>
      <c r="X120" s="369"/>
      <c r="Y120" s="369"/>
      <c r="Z120" s="369"/>
      <c r="AA120" s="369"/>
      <c r="AB120" s="369"/>
      <c r="AC120" s="369"/>
    </row>
    <row r="121" spans="1:30" s="281" customFormat="1" ht="15" customHeight="1">
      <c r="A121" s="152" t="s">
        <v>130</v>
      </c>
      <c r="B121" s="374" t="s">
        <v>20</v>
      </c>
      <c r="C121" s="375"/>
      <c r="D121" s="376"/>
      <c r="E121" s="130"/>
      <c r="F121" s="291"/>
      <c r="G121" s="96"/>
      <c r="H121" s="301"/>
      <c r="I121" s="115"/>
      <c r="J121" s="130"/>
      <c r="K121" s="291"/>
      <c r="L121" s="96"/>
      <c r="M121" s="301"/>
      <c r="N121" s="115"/>
      <c r="O121" s="130"/>
      <c r="P121" s="291"/>
      <c r="Q121" s="96"/>
      <c r="R121" s="301"/>
      <c r="S121" s="266"/>
      <c r="T121" s="369"/>
      <c r="U121" s="369"/>
      <c r="V121" s="369"/>
      <c r="W121" s="369"/>
      <c r="X121" s="369"/>
      <c r="Y121" s="369"/>
      <c r="Z121" s="369"/>
      <c r="AA121" s="369"/>
      <c r="AB121" s="369"/>
      <c r="AC121" s="369"/>
    </row>
    <row r="122" spans="1:30" s="281" customFormat="1" ht="15" customHeight="1">
      <c r="A122" s="309"/>
      <c r="B122" s="371" t="s">
        <v>56</v>
      </c>
      <c r="C122" s="378"/>
      <c r="D122" s="379"/>
      <c r="E122" s="130"/>
      <c r="F122" s="291"/>
      <c r="G122" s="96"/>
      <c r="H122" s="301"/>
      <c r="I122" s="114">
        <f>(I126+I127+I128)*0.003</f>
        <v>2550.2249999999999</v>
      </c>
      <c r="J122" s="130"/>
      <c r="K122" s="291"/>
      <c r="L122" s="96"/>
      <c r="M122" s="301"/>
      <c r="N122" s="114">
        <f>(N126+N127+N128)*0.003</f>
        <v>3239.7680099999998</v>
      </c>
      <c r="O122" s="130"/>
      <c r="P122" s="291"/>
      <c r="Q122" s="96"/>
      <c r="R122" s="301"/>
      <c r="S122" s="261">
        <v>5000</v>
      </c>
      <c r="T122" s="369"/>
      <c r="U122" s="369"/>
      <c r="V122" s="369"/>
      <c r="W122" s="369"/>
      <c r="X122" s="369"/>
      <c r="Y122" s="369"/>
      <c r="Z122" s="369"/>
      <c r="AA122" s="369"/>
      <c r="AB122" s="369"/>
      <c r="AC122" s="369"/>
    </row>
    <row r="123" spans="1:30" s="281" customFormat="1" ht="15" customHeight="1">
      <c r="A123" s="152" t="s">
        <v>134</v>
      </c>
      <c r="B123" s="413" t="s">
        <v>73</v>
      </c>
      <c r="C123" s="414"/>
      <c r="D123" s="415"/>
      <c r="E123" s="130"/>
      <c r="F123" s="291"/>
      <c r="G123" s="96"/>
      <c r="H123" s="301"/>
      <c r="I123" s="114">
        <f>(I126+I127+I128)*0.05</f>
        <v>42503.75</v>
      </c>
      <c r="J123" s="130"/>
      <c r="K123" s="291"/>
      <c r="L123" s="96"/>
      <c r="M123" s="301"/>
      <c r="N123" s="114">
        <f>(N126+N127+N128)*0.05</f>
        <v>53996.133499999996</v>
      </c>
      <c r="O123" s="130"/>
      <c r="P123" s="291"/>
      <c r="Q123" s="96"/>
      <c r="R123" s="301"/>
      <c r="S123" s="261">
        <v>116715.5</v>
      </c>
      <c r="T123" s="369"/>
      <c r="U123" s="369"/>
      <c r="V123" s="369"/>
      <c r="W123" s="369"/>
      <c r="X123" s="369"/>
      <c r="Y123" s="369"/>
      <c r="Z123" s="369"/>
      <c r="AA123" s="369"/>
      <c r="AB123" s="369"/>
      <c r="AC123" s="369"/>
    </row>
    <row r="124" spans="1:30" s="281" customFormat="1" ht="15" customHeight="1">
      <c r="A124" s="309"/>
      <c r="B124" s="416"/>
      <c r="C124" s="378"/>
      <c r="D124" s="379"/>
      <c r="E124" s="130"/>
      <c r="F124" s="291"/>
      <c r="G124" s="96"/>
      <c r="H124" s="301"/>
      <c r="I124" s="299"/>
      <c r="J124" s="130"/>
      <c r="K124" s="291"/>
      <c r="L124" s="96"/>
      <c r="M124" s="301"/>
      <c r="N124" s="299"/>
      <c r="O124" s="130"/>
      <c r="P124" s="291"/>
      <c r="Q124" s="96"/>
      <c r="R124" s="301"/>
      <c r="S124" s="264"/>
      <c r="T124" s="369"/>
      <c r="U124" s="369"/>
      <c r="V124" s="369"/>
      <c r="W124" s="369"/>
      <c r="X124" s="369"/>
      <c r="Y124" s="369"/>
      <c r="Z124" s="369"/>
      <c r="AA124" s="369"/>
      <c r="AB124" s="369"/>
      <c r="AC124" s="369"/>
    </row>
    <row r="125" spans="1:30" s="281" customFormat="1" ht="15" customHeight="1">
      <c r="A125" s="309"/>
      <c r="B125" s="424" t="s">
        <v>57</v>
      </c>
      <c r="C125" s="425"/>
      <c r="D125" s="426"/>
      <c r="E125" s="130"/>
      <c r="F125" s="291"/>
      <c r="G125" s="96"/>
      <c r="H125" s="301"/>
      <c r="I125" s="299"/>
      <c r="J125" s="130"/>
      <c r="K125" s="291"/>
      <c r="L125" s="96"/>
      <c r="M125" s="301"/>
      <c r="N125" s="299"/>
      <c r="O125" s="130"/>
      <c r="P125" s="291"/>
      <c r="Q125" s="96"/>
      <c r="R125" s="301"/>
      <c r="S125" s="264"/>
      <c r="T125" s="369"/>
      <c r="U125" s="369"/>
      <c r="V125" s="369"/>
      <c r="W125" s="369"/>
      <c r="X125" s="369"/>
      <c r="Y125" s="369"/>
      <c r="Z125" s="369"/>
      <c r="AA125" s="369"/>
      <c r="AB125" s="369"/>
      <c r="AC125" s="369"/>
      <c r="AD125" s="176"/>
    </row>
    <row r="126" spans="1:30" s="281" customFormat="1" ht="15" customHeight="1">
      <c r="A126" s="309"/>
      <c r="B126" s="424" t="s">
        <v>58</v>
      </c>
      <c r="C126" s="406"/>
      <c r="D126" s="407"/>
      <c r="E126" s="130"/>
      <c r="F126" s="291"/>
      <c r="G126" s="96"/>
      <c r="H126" s="301"/>
      <c r="I126" s="117">
        <f>I33</f>
        <v>133500</v>
      </c>
      <c r="J126" s="130"/>
      <c r="K126" s="291"/>
      <c r="L126" s="96"/>
      <c r="M126" s="301"/>
      <c r="N126" s="117">
        <f>N33</f>
        <v>208431</v>
      </c>
      <c r="O126" s="130"/>
      <c r="P126" s="291"/>
      <c r="Q126" s="96"/>
      <c r="R126" s="301"/>
      <c r="S126" s="257">
        <f>S33</f>
        <v>135060</v>
      </c>
      <c r="T126" s="369"/>
      <c r="U126" s="369"/>
      <c r="V126" s="369"/>
      <c r="W126" s="369"/>
      <c r="X126" s="369"/>
      <c r="Y126" s="369"/>
      <c r="Z126" s="369"/>
      <c r="AA126" s="369"/>
      <c r="AB126" s="369"/>
      <c r="AC126" s="369"/>
      <c r="AD126" s="176"/>
    </row>
    <row r="127" spans="1:30" s="281" customFormat="1" ht="15" customHeight="1">
      <c r="A127" s="309"/>
      <c r="B127" s="424" t="s">
        <v>59</v>
      </c>
      <c r="C127" s="425"/>
      <c r="D127" s="426"/>
      <c r="E127" s="130"/>
      <c r="F127" s="291"/>
      <c r="G127" s="96"/>
      <c r="H127" s="301"/>
      <c r="I127" s="114">
        <f>I40+I49+I92+I55+I62</f>
        <v>479275</v>
      </c>
      <c r="J127" s="130"/>
      <c r="K127" s="291"/>
      <c r="L127" s="96"/>
      <c r="M127" s="301"/>
      <c r="N127" s="114">
        <f>N40+N49+N92+N55+N62</f>
        <v>607973.32999999996</v>
      </c>
      <c r="O127" s="130"/>
      <c r="P127" s="291"/>
      <c r="Q127" s="96"/>
      <c r="R127" s="301"/>
      <c r="S127" s="261">
        <f>S40+S49+S92+S55+S62</f>
        <v>746720</v>
      </c>
      <c r="T127" s="369"/>
      <c r="U127" s="369"/>
      <c r="V127" s="369"/>
      <c r="W127" s="369"/>
      <c r="X127" s="369"/>
      <c r="Y127" s="369"/>
      <c r="Z127" s="369"/>
      <c r="AA127" s="369"/>
      <c r="AB127" s="369"/>
      <c r="AC127" s="369"/>
      <c r="AD127" s="176"/>
    </row>
    <row r="128" spans="1:30" s="281" customFormat="1" ht="15" customHeight="1">
      <c r="A128" s="309"/>
      <c r="B128" s="424" t="s">
        <v>38</v>
      </c>
      <c r="C128" s="425"/>
      <c r="D128" s="426"/>
      <c r="E128" s="130"/>
      <c r="F128" s="291"/>
      <c r="G128" s="96"/>
      <c r="H128" s="301"/>
      <c r="I128" s="114">
        <f>I99+I109+I118</f>
        <v>237300</v>
      </c>
      <c r="J128" s="130"/>
      <c r="K128" s="291"/>
      <c r="L128" s="96"/>
      <c r="M128" s="301"/>
      <c r="N128" s="114">
        <f>N99+N109+N118</f>
        <v>263518.33999999997</v>
      </c>
      <c r="O128" s="130"/>
      <c r="P128" s="291"/>
      <c r="Q128" s="96"/>
      <c r="R128" s="301"/>
      <c r="S128" s="261">
        <f>S99+S109+S118</f>
        <v>285375</v>
      </c>
      <c r="T128" s="369"/>
      <c r="U128" s="369"/>
      <c r="V128" s="369"/>
      <c r="W128" s="369"/>
      <c r="X128" s="369"/>
      <c r="Y128" s="369"/>
      <c r="Z128" s="369"/>
      <c r="AA128" s="369"/>
      <c r="AB128" s="369"/>
      <c r="AC128" s="369"/>
      <c r="AD128" s="176"/>
    </row>
    <row r="129" spans="1:29" s="281" customFormat="1" ht="15" customHeight="1">
      <c r="A129" s="309"/>
      <c r="B129" s="424" t="s">
        <v>60</v>
      </c>
      <c r="C129" s="425"/>
      <c r="D129" s="426"/>
      <c r="E129" s="130"/>
      <c r="F129" s="291"/>
      <c r="G129" s="96"/>
      <c r="H129" s="301"/>
      <c r="I129" s="114">
        <f>(I126+I127+I128)*0.15</f>
        <v>127511.25</v>
      </c>
      <c r="J129" s="130"/>
      <c r="K129" s="291"/>
      <c r="L129" s="96"/>
      <c r="M129" s="301"/>
      <c r="N129" s="114">
        <f>(N126+N127+N128)*0.15</f>
        <v>161988.40049999999</v>
      </c>
      <c r="O129" s="130"/>
      <c r="P129" s="291"/>
      <c r="Q129" s="96"/>
      <c r="R129" s="301"/>
      <c r="S129" s="261">
        <f>(S126+S127+S128)*0.18</f>
        <v>210087.9</v>
      </c>
      <c r="T129" s="369"/>
      <c r="U129" s="369"/>
      <c r="V129" s="369"/>
      <c r="W129" s="369"/>
      <c r="X129" s="369"/>
      <c r="Y129" s="369"/>
      <c r="Z129" s="369"/>
      <c r="AA129" s="369"/>
      <c r="AB129" s="369"/>
      <c r="AC129" s="369"/>
    </row>
    <row r="130" spans="1:29" s="281" customFormat="1" ht="15" customHeight="1">
      <c r="A130" s="309"/>
      <c r="B130" s="427" t="s">
        <v>61</v>
      </c>
      <c r="C130" s="428"/>
      <c r="D130" s="429"/>
      <c r="E130" s="130"/>
      <c r="F130" s="291"/>
      <c r="G130" s="96"/>
      <c r="H130" s="301"/>
      <c r="I130" s="114">
        <f>SUM(I122:I129)</f>
        <v>1022640.225</v>
      </c>
      <c r="J130" s="130"/>
      <c r="K130" s="291"/>
      <c r="L130" s="96"/>
      <c r="M130" s="301"/>
      <c r="N130" s="114">
        <f>SUM(N122:N129)+N76</f>
        <v>1399447.1720099999</v>
      </c>
      <c r="O130" s="130"/>
      <c r="P130" s="291"/>
      <c r="Q130" s="96"/>
      <c r="R130" s="301"/>
      <c r="S130" s="261">
        <f>SUM(S122:S129)+S76</f>
        <v>1498958.4</v>
      </c>
      <c r="T130" s="369"/>
      <c r="U130" s="369"/>
      <c r="V130" s="369"/>
      <c r="W130" s="369"/>
      <c r="X130" s="369"/>
      <c r="Y130" s="369"/>
      <c r="Z130" s="369"/>
      <c r="AA130" s="369"/>
      <c r="AB130" s="369"/>
      <c r="AC130" s="369"/>
    </row>
    <row r="131" spans="1:29" s="281" customFormat="1" ht="22.5" customHeight="1" thickBot="1">
      <c r="A131" s="309"/>
      <c r="B131" s="430" t="s">
        <v>62</v>
      </c>
      <c r="C131" s="331"/>
      <c r="D131" s="431"/>
      <c r="E131" s="331" t="s">
        <v>179</v>
      </c>
      <c r="F131" s="331"/>
      <c r="G131" s="331"/>
      <c r="H131" s="332"/>
      <c r="I131" s="299"/>
      <c r="J131" s="331" t="s">
        <v>166</v>
      </c>
      <c r="K131" s="331"/>
      <c r="L131" s="331"/>
      <c r="M131" s="332"/>
      <c r="N131" s="299"/>
      <c r="O131" s="331" t="s">
        <v>179</v>
      </c>
      <c r="P131" s="331"/>
      <c r="Q131" s="331"/>
      <c r="R131" s="332"/>
      <c r="S131" s="299"/>
      <c r="T131" s="331"/>
      <c r="U131" s="331"/>
      <c r="V131" s="331"/>
      <c r="W131" s="332"/>
      <c r="X131" s="299"/>
      <c r="Y131" s="331"/>
      <c r="Z131" s="331"/>
      <c r="AA131" s="331"/>
      <c r="AB131" s="332"/>
      <c r="AC131" s="299"/>
    </row>
    <row r="132" spans="1:29" ht="15.75" thickBot="1">
      <c r="A132" s="154"/>
      <c r="B132" s="432" t="s">
        <v>32</v>
      </c>
      <c r="C132" s="433"/>
      <c r="D132" s="434"/>
      <c r="E132" s="297"/>
      <c r="F132" s="295"/>
      <c r="G132" s="296"/>
      <c r="H132" s="303" t="s">
        <v>63</v>
      </c>
      <c r="I132" s="308">
        <f>I130</f>
        <v>1022640.225</v>
      </c>
      <c r="J132" s="297"/>
      <c r="K132" s="295"/>
      <c r="L132" s="296"/>
      <c r="M132" s="303" t="s">
        <v>63</v>
      </c>
      <c r="N132" s="308">
        <f>N130</f>
        <v>1399447.1720099999</v>
      </c>
      <c r="O132" s="297"/>
      <c r="P132" s="295"/>
      <c r="Q132" s="296"/>
      <c r="R132" s="303" t="s">
        <v>63</v>
      </c>
      <c r="S132" s="308">
        <f>S130</f>
        <v>1498958.4</v>
      </c>
      <c r="T132" s="297"/>
      <c r="U132" s="295"/>
      <c r="V132" s="296"/>
      <c r="W132" s="303"/>
      <c r="X132" s="308"/>
      <c r="Y132" s="297"/>
      <c r="Z132" s="295"/>
      <c r="AA132" s="296"/>
      <c r="AB132" s="303"/>
      <c r="AC132" s="308"/>
    </row>
    <row r="133" spans="1:29">
      <c r="A133" s="102"/>
      <c r="B133" s="293"/>
      <c r="C133" s="293"/>
      <c r="D133" s="293"/>
      <c r="E133" s="293"/>
      <c r="F133" s="293"/>
      <c r="G133" s="293"/>
      <c r="H133" s="293"/>
      <c r="I133" s="294"/>
      <c r="J133" s="293"/>
      <c r="K133" s="293"/>
      <c r="L133" s="293"/>
      <c r="M133" s="293"/>
      <c r="N133" s="294"/>
      <c r="O133" s="293"/>
      <c r="P133" s="293"/>
      <c r="Q133" s="293"/>
      <c r="R133" s="293"/>
      <c r="S133" s="294"/>
      <c r="T133" s="293"/>
      <c r="U133" s="293"/>
      <c r="V133" s="293"/>
      <c r="W133" s="293"/>
      <c r="X133" s="294"/>
      <c r="Y133" s="293"/>
      <c r="Z133" s="293"/>
      <c r="AA133" s="293"/>
      <c r="AB133" s="293"/>
      <c r="AC133" s="294"/>
    </row>
    <row r="134" spans="1:29">
      <c r="A134" s="435" t="s">
        <v>11</v>
      </c>
      <c r="B134" s="436"/>
      <c r="C134" s="436"/>
      <c r="D134" s="293"/>
      <c r="E134" s="293"/>
      <c r="F134" s="293"/>
      <c r="G134" s="293"/>
      <c r="H134" s="293"/>
      <c r="I134" s="294"/>
      <c r="J134" s="293"/>
      <c r="K134" s="293"/>
      <c r="L134" s="293"/>
      <c r="M134" s="293"/>
      <c r="N134" s="294"/>
      <c r="O134" s="293"/>
      <c r="P134" s="293"/>
      <c r="Q134" s="293"/>
      <c r="R134" s="293"/>
      <c r="S134" s="294"/>
      <c r="T134" s="293"/>
      <c r="U134" s="293"/>
      <c r="V134" s="293"/>
      <c r="W134" s="293"/>
      <c r="X134" s="294"/>
      <c r="Y134" s="293"/>
      <c r="Z134" s="293"/>
      <c r="AA134" s="293"/>
      <c r="AB134" s="293"/>
      <c r="AC134" s="294"/>
    </row>
    <row r="135" spans="1:29">
      <c r="A135" s="102"/>
      <c r="B135" s="293"/>
      <c r="C135" s="293"/>
      <c r="D135" s="293"/>
      <c r="E135" s="293"/>
      <c r="F135" s="293"/>
      <c r="G135" s="293"/>
      <c r="H135" s="293"/>
      <c r="I135" s="294"/>
      <c r="J135" s="293"/>
      <c r="K135" s="293"/>
      <c r="L135" s="293"/>
      <c r="M135" s="293"/>
      <c r="N135" s="294"/>
      <c r="O135" s="293"/>
      <c r="P135" s="293"/>
      <c r="Q135" s="293"/>
      <c r="R135" s="293"/>
      <c r="S135" s="294"/>
      <c r="T135" s="293"/>
      <c r="U135" s="293"/>
      <c r="V135" s="293"/>
      <c r="W135" s="293"/>
      <c r="X135" s="294"/>
      <c r="Y135" s="293"/>
      <c r="Z135" s="293"/>
      <c r="AA135" s="293"/>
      <c r="AB135" s="293"/>
      <c r="AC135" s="294"/>
    </row>
    <row r="136" spans="1:29">
      <c r="A136" s="422" t="s">
        <v>40</v>
      </c>
      <c r="B136" s="423"/>
      <c r="C136" s="423"/>
      <c r="D136" s="293"/>
      <c r="E136" s="293"/>
      <c r="F136" s="293"/>
      <c r="G136" s="293"/>
      <c r="H136" s="293"/>
      <c r="I136" s="294"/>
      <c r="J136" s="293"/>
      <c r="K136" s="293"/>
      <c r="L136" s="293"/>
      <c r="M136" s="293"/>
      <c r="N136" s="294"/>
      <c r="O136" s="293"/>
      <c r="P136" s="293"/>
      <c r="Q136" s="293"/>
      <c r="R136" s="293"/>
      <c r="S136" s="294"/>
      <c r="T136" s="293"/>
      <c r="U136" s="293"/>
      <c r="V136" s="293"/>
      <c r="W136" s="293"/>
      <c r="X136" s="294"/>
      <c r="Y136" s="293"/>
      <c r="Z136" s="293"/>
      <c r="AA136" s="293"/>
      <c r="AB136" s="293"/>
      <c r="AC136" s="294"/>
    </row>
    <row r="137" spans="1:29">
      <c r="A137" s="14" t="s">
        <v>77</v>
      </c>
      <c r="B137" s="16"/>
      <c r="C137" s="16"/>
      <c r="D137" s="156"/>
      <c r="E137" s="282"/>
      <c r="F137" s="282"/>
      <c r="G137" s="282"/>
      <c r="H137" s="283"/>
      <c r="I137" s="284" t="s">
        <v>64</v>
      </c>
      <c r="J137" s="282"/>
      <c r="K137" s="282"/>
      <c r="L137" s="282"/>
      <c r="M137" s="283"/>
      <c r="N137" s="284" t="s">
        <v>64</v>
      </c>
      <c r="O137" s="282"/>
      <c r="P137" s="282"/>
      <c r="Q137" s="282"/>
      <c r="R137" s="283"/>
      <c r="S137" s="284" t="s">
        <v>64</v>
      </c>
      <c r="T137" s="282"/>
      <c r="U137" s="282"/>
      <c r="V137" s="282"/>
      <c r="W137" s="283"/>
      <c r="X137" s="284" t="s">
        <v>64</v>
      </c>
      <c r="Y137" s="282"/>
      <c r="Z137" s="282"/>
      <c r="AA137" s="282"/>
      <c r="AB137" s="283"/>
      <c r="AC137" s="284" t="s">
        <v>64</v>
      </c>
    </row>
    <row r="138" spans="1:29">
      <c r="E138" s="282"/>
      <c r="F138" s="282"/>
      <c r="G138" s="282"/>
      <c r="H138" s="283"/>
      <c r="I138" s="284"/>
      <c r="J138" s="282"/>
      <c r="K138" s="282"/>
      <c r="L138" s="282"/>
      <c r="M138" s="283"/>
      <c r="N138" s="284"/>
      <c r="O138" s="282"/>
      <c r="P138" s="282"/>
      <c r="Q138" s="282"/>
      <c r="R138" s="283"/>
      <c r="S138" s="284"/>
      <c r="T138" s="282"/>
      <c r="U138" s="282"/>
      <c r="V138" s="282"/>
      <c r="W138" s="283"/>
      <c r="X138" s="284"/>
      <c r="Y138" s="282"/>
      <c r="Z138" s="282"/>
      <c r="AA138" s="282"/>
      <c r="AB138" s="283"/>
      <c r="AC138" s="284"/>
    </row>
    <row r="139" spans="1:29">
      <c r="A139" t="s">
        <v>29</v>
      </c>
      <c r="B139" s="16"/>
      <c r="C139" s="16"/>
      <c r="D139" s="16"/>
      <c r="E139" s="282"/>
      <c r="F139" s="282"/>
      <c r="G139" s="282"/>
      <c r="H139" s="283"/>
      <c r="I139" s="284"/>
      <c r="J139" s="282"/>
      <c r="K139" s="282"/>
      <c r="L139" s="282"/>
      <c r="M139" s="283"/>
      <c r="N139" s="284"/>
      <c r="O139" s="282"/>
      <c r="P139" s="282"/>
      <c r="Q139" s="282"/>
      <c r="R139" s="283"/>
      <c r="S139" s="284"/>
      <c r="T139" s="282"/>
      <c r="U139" s="282"/>
      <c r="V139" s="282"/>
      <c r="W139" s="283"/>
      <c r="X139" s="284"/>
      <c r="Y139" s="282"/>
      <c r="Z139" s="282"/>
      <c r="AA139" s="282"/>
      <c r="AB139" s="283"/>
      <c r="AC139" s="284"/>
    </row>
    <row r="140" spans="1:29">
      <c r="A140"/>
      <c r="B140"/>
      <c r="C140"/>
      <c r="D140"/>
      <c r="E140" s="282"/>
      <c r="F140" s="282"/>
      <c r="G140" s="282"/>
      <c r="H140" s="283"/>
      <c r="I140" s="284"/>
      <c r="J140" s="282"/>
      <c r="K140" s="282"/>
      <c r="L140" s="282"/>
      <c r="M140" s="283"/>
      <c r="N140" s="284"/>
      <c r="O140" s="282"/>
      <c r="P140" s="282"/>
      <c r="Q140" s="282"/>
      <c r="R140" s="283"/>
      <c r="S140" s="284"/>
      <c r="T140" s="282"/>
      <c r="U140" s="282"/>
      <c r="V140" s="282"/>
      <c r="W140" s="283"/>
      <c r="X140" s="284"/>
      <c r="Y140" s="282"/>
      <c r="Z140" s="282"/>
      <c r="AA140" s="282"/>
      <c r="AB140" s="283"/>
      <c r="AC140" s="284"/>
    </row>
    <row r="141" spans="1:29">
      <c r="A141" s="23" t="s">
        <v>96</v>
      </c>
      <c r="B141"/>
      <c r="C141"/>
      <c r="D141" s="40"/>
      <c r="E141" s="282"/>
      <c r="F141" s="282"/>
      <c r="G141" s="282"/>
      <c r="H141" s="283"/>
      <c r="I141" s="284"/>
      <c r="J141" s="282"/>
      <c r="K141" s="282"/>
      <c r="L141" s="282"/>
      <c r="M141" s="283"/>
      <c r="N141" s="284"/>
      <c r="O141" s="282"/>
      <c r="P141" s="282"/>
      <c r="Q141" s="282"/>
      <c r="R141" s="283"/>
      <c r="S141" s="284"/>
      <c r="T141" s="282"/>
      <c r="U141" s="282"/>
      <c r="V141" s="282"/>
      <c r="W141" s="283"/>
      <c r="X141" s="284"/>
      <c r="Y141" s="282"/>
      <c r="Z141" s="282"/>
      <c r="AA141" s="282"/>
      <c r="AB141" s="283"/>
      <c r="AC141" s="284"/>
    </row>
    <row r="142" spans="1:29">
      <c r="A142" t="s">
        <v>76</v>
      </c>
      <c r="B142"/>
      <c r="C142"/>
      <c r="D142" s="157"/>
      <c r="E142" s="282"/>
      <c r="F142" s="282"/>
      <c r="G142" s="282"/>
      <c r="H142" s="283"/>
      <c r="I142" s="284"/>
      <c r="J142" s="282"/>
      <c r="K142" s="282"/>
      <c r="L142" s="282"/>
      <c r="M142" s="283"/>
      <c r="N142" s="284"/>
      <c r="O142" s="282"/>
      <c r="P142" s="282"/>
      <c r="Q142" s="282"/>
      <c r="R142" s="283"/>
      <c r="S142" s="284"/>
      <c r="T142" s="282"/>
      <c r="U142" s="282"/>
      <c r="V142" s="282"/>
      <c r="W142" s="283"/>
      <c r="X142" s="284"/>
      <c r="Y142" s="282"/>
      <c r="Z142" s="282"/>
      <c r="AA142" s="282"/>
      <c r="AB142" s="283"/>
      <c r="AC142" s="284"/>
    </row>
    <row r="143" spans="1:29">
      <c r="E143" s="282"/>
      <c r="F143" s="282"/>
      <c r="G143" s="282"/>
      <c r="H143" s="283"/>
      <c r="I143" s="284"/>
      <c r="J143" s="282"/>
      <c r="K143" s="282"/>
      <c r="L143" s="282"/>
      <c r="M143" s="283"/>
      <c r="N143" s="284"/>
      <c r="O143" s="282"/>
      <c r="P143" s="282"/>
      <c r="Q143" s="282"/>
      <c r="R143" s="283"/>
      <c r="S143" s="284"/>
      <c r="T143" s="282"/>
      <c r="U143" s="282"/>
      <c r="V143" s="282"/>
      <c r="W143" s="283"/>
      <c r="X143" s="284"/>
      <c r="Y143" s="282"/>
      <c r="Z143" s="282"/>
      <c r="AA143" s="282"/>
      <c r="AB143" s="283"/>
      <c r="AC143" s="284"/>
    </row>
    <row r="144" spans="1:29">
      <c r="E144" s="277"/>
      <c r="F144" s="277"/>
      <c r="G144" s="285"/>
      <c r="H144" s="278"/>
      <c r="I144" s="278"/>
      <c r="J144" s="277"/>
      <c r="K144" s="277"/>
      <c r="L144" s="285"/>
      <c r="M144" s="278"/>
      <c r="N144" s="278"/>
      <c r="O144" s="277"/>
      <c r="P144" s="277"/>
      <c r="Q144" s="285"/>
      <c r="R144" s="278"/>
      <c r="S144" s="278"/>
      <c r="T144" s="277"/>
      <c r="U144" s="277"/>
      <c r="V144" s="285"/>
      <c r="W144" s="278"/>
      <c r="X144" s="278"/>
      <c r="Y144" s="277"/>
      <c r="Z144" s="277"/>
      <c r="AA144" s="285"/>
      <c r="AB144" s="278"/>
      <c r="AC144" s="278"/>
    </row>
    <row r="145" spans="5:29">
      <c r="E145" s="285"/>
      <c r="F145" s="285"/>
      <c r="G145" s="285"/>
      <c r="H145" s="278"/>
      <c r="I145" s="278"/>
      <c r="J145" s="285"/>
      <c r="K145" s="285"/>
      <c r="L145" s="285"/>
      <c r="M145" s="278"/>
      <c r="N145" s="278"/>
      <c r="O145" s="285"/>
      <c r="P145" s="285"/>
      <c r="Q145" s="285"/>
      <c r="R145" s="278"/>
      <c r="S145" s="278"/>
      <c r="T145" s="285"/>
      <c r="U145" s="285"/>
      <c r="V145" s="285"/>
      <c r="W145" s="278"/>
      <c r="X145" s="278"/>
      <c r="Y145" s="285"/>
      <c r="Z145" s="285"/>
      <c r="AA145" s="285"/>
      <c r="AB145" s="278"/>
      <c r="AC145" s="278"/>
    </row>
    <row r="146" spans="5:29">
      <c r="E146" s="285"/>
      <c r="F146" s="285"/>
      <c r="G146" s="285"/>
      <c r="H146" s="278"/>
      <c r="I146" s="278"/>
      <c r="J146" s="285"/>
      <c r="K146" s="285"/>
      <c r="L146" s="285"/>
      <c r="M146" s="278"/>
      <c r="N146" s="278"/>
      <c r="O146" s="285"/>
      <c r="P146" s="285"/>
      <c r="Q146" s="285"/>
      <c r="R146" s="278"/>
      <c r="S146" s="278"/>
      <c r="T146" s="285"/>
      <c r="U146" s="285"/>
      <c r="V146" s="285"/>
      <c r="W146" s="278"/>
      <c r="X146" s="278"/>
      <c r="Y146" s="285"/>
      <c r="Z146" s="285"/>
      <c r="AA146" s="285"/>
      <c r="AB146" s="278"/>
      <c r="AC146" s="278"/>
    </row>
    <row r="147" spans="5:29">
      <c r="E147" s="277"/>
      <c r="F147" s="277"/>
      <c r="G147" s="285"/>
      <c r="H147" s="278"/>
      <c r="I147" s="278"/>
      <c r="J147" s="277"/>
      <c r="K147" s="277"/>
      <c r="L147" s="285"/>
      <c r="M147" s="278"/>
      <c r="N147" s="278"/>
      <c r="O147" s="277"/>
      <c r="P147" s="277"/>
      <c r="Q147" s="285"/>
      <c r="R147" s="278"/>
      <c r="S147" s="278"/>
      <c r="T147" s="277"/>
      <c r="U147" s="277"/>
      <c r="V147" s="285"/>
      <c r="W147" s="278"/>
      <c r="X147" s="278"/>
      <c r="Y147" s="277"/>
      <c r="Z147" s="277"/>
      <c r="AA147" s="285"/>
      <c r="AB147" s="278"/>
      <c r="AC147" s="278"/>
    </row>
    <row r="148" spans="5:29">
      <c r="E148" s="277"/>
      <c r="F148" s="277"/>
      <c r="G148" s="285"/>
      <c r="H148" s="278"/>
      <c r="I148" s="278"/>
      <c r="J148" s="277"/>
      <c r="K148" s="277"/>
      <c r="L148" s="285"/>
      <c r="M148" s="278"/>
      <c r="N148" s="278"/>
      <c r="O148" s="277"/>
      <c r="P148" s="277"/>
      <c r="Q148" s="285"/>
      <c r="R148" s="278"/>
      <c r="S148" s="278"/>
      <c r="T148" s="277"/>
      <c r="U148" s="277"/>
      <c r="V148" s="285"/>
      <c r="W148" s="278"/>
      <c r="X148" s="278"/>
      <c r="Y148" s="277"/>
      <c r="Z148" s="277"/>
      <c r="AA148" s="285"/>
      <c r="AB148" s="278"/>
      <c r="AC148" s="278"/>
    </row>
  </sheetData>
  <mergeCells count="155">
    <mergeCell ref="B132:D132"/>
    <mergeCell ref="A134:C134"/>
    <mergeCell ref="A136:C136"/>
    <mergeCell ref="Y13:AC130"/>
    <mergeCell ref="B32:D32"/>
    <mergeCell ref="B54:D54"/>
    <mergeCell ref="B91:D91"/>
    <mergeCell ref="B131:D131"/>
    <mergeCell ref="E131:H131"/>
    <mergeCell ref="J131:M131"/>
    <mergeCell ref="O131:R131"/>
    <mergeCell ref="T131:W131"/>
    <mergeCell ref="Y131:AB131"/>
    <mergeCell ref="B125:D125"/>
    <mergeCell ref="B126:D126"/>
    <mergeCell ref="B127:D127"/>
    <mergeCell ref="B128:D128"/>
    <mergeCell ref="B129:D129"/>
    <mergeCell ref="B130:D130"/>
    <mergeCell ref="B116:D116"/>
    <mergeCell ref="B118:D118"/>
    <mergeCell ref="B121:D121"/>
    <mergeCell ref="B122:D122"/>
    <mergeCell ref="B123:D123"/>
    <mergeCell ref="B124:D124"/>
    <mergeCell ref="B109:D109"/>
    <mergeCell ref="B111:D111"/>
    <mergeCell ref="B112:D112"/>
    <mergeCell ref="B113:D113"/>
    <mergeCell ref="B114:D114"/>
    <mergeCell ref="B115:D115"/>
    <mergeCell ref="B103:D103"/>
    <mergeCell ref="B104:D104"/>
    <mergeCell ref="B105:D105"/>
    <mergeCell ref="B106:D106"/>
    <mergeCell ref="B107:D107"/>
    <mergeCell ref="B108:D108"/>
    <mergeCell ref="B95:D95"/>
    <mergeCell ref="B96:D96"/>
    <mergeCell ref="B98:D98"/>
    <mergeCell ref="B99:D99"/>
    <mergeCell ref="B101:D101"/>
    <mergeCell ref="B102:D102"/>
    <mergeCell ref="B88:D88"/>
    <mergeCell ref="B89:D89"/>
    <mergeCell ref="B90:D90"/>
    <mergeCell ref="B92:D92"/>
    <mergeCell ref="B93:D93"/>
    <mergeCell ref="B94:D94"/>
    <mergeCell ref="B82:D82"/>
    <mergeCell ref="B83:D83"/>
    <mergeCell ref="B84:D84"/>
    <mergeCell ref="B85:D85"/>
    <mergeCell ref="B86:D86"/>
    <mergeCell ref="B87:D87"/>
    <mergeCell ref="B76:D76"/>
    <mergeCell ref="B77:D77"/>
    <mergeCell ref="B78:D78"/>
    <mergeCell ref="B79:D79"/>
    <mergeCell ref="B80:D80"/>
    <mergeCell ref="B81:D81"/>
    <mergeCell ref="B69:D69"/>
    <mergeCell ref="B70:D70"/>
    <mergeCell ref="B71:D71"/>
    <mergeCell ref="B72:D72"/>
    <mergeCell ref="B73:D73"/>
    <mergeCell ref="B62:D62"/>
    <mergeCell ref="B64:D64"/>
    <mergeCell ref="B65:D65"/>
    <mergeCell ref="B66:D66"/>
    <mergeCell ref="B67:D67"/>
    <mergeCell ref="B68:D68"/>
    <mergeCell ref="B55:D55"/>
    <mergeCell ref="B57:D57"/>
    <mergeCell ref="B58:D58"/>
    <mergeCell ref="B59:D59"/>
    <mergeCell ref="B60:D60"/>
    <mergeCell ref="B61:D61"/>
    <mergeCell ref="B47:D47"/>
    <mergeCell ref="B48:D48"/>
    <mergeCell ref="B49:D49"/>
    <mergeCell ref="B51:D51"/>
    <mergeCell ref="B52:D52"/>
    <mergeCell ref="B53:D53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5:D25"/>
    <mergeCell ref="B26:D26"/>
    <mergeCell ref="B27:D27"/>
    <mergeCell ref="B28:D28"/>
    <mergeCell ref="B31:D31"/>
    <mergeCell ref="B33:D33"/>
    <mergeCell ref="AA11:AA12"/>
    <mergeCell ref="AB11:AB12"/>
    <mergeCell ref="AC11:AC12"/>
    <mergeCell ref="B13:D13"/>
    <mergeCell ref="T13:X130"/>
    <mergeCell ref="B14:D14"/>
    <mergeCell ref="B15:D15"/>
    <mergeCell ref="B16:D16"/>
    <mergeCell ref="B17:D17"/>
    <mergeCell ref="B24:D24"/>
    <mergeCell ref="U11:U12"/>
    <mergeCell ref="V11:V12"/>
    <mergeCell ref="W11:W12"/>
    <mergeCell ref="X11:X12"/>
    <mergeCell ref="Y11:Y12"/>
    <mergeCell ref="Z11:Z12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A11:A12"/>
    <mergeCell ref="B11:D12"/>
    <mergeCell ref="E11:E12"/>
    <mergeCell ref="F11:F12"/>
    <mergeCell ref="G11:G12"/>
    <mergeCell ref="H11:H12"/>
    <mergeCell ref="D7:Z7"/>
    <mergeCell ref="AB7:AC7"/>
    <mergeCell ref="A8:AC8"/>
    <mergeCell ref="D9:Z9"/>
    <mergeCell ref="AB9:AC9"/>
    <mergeCell ref="E10:I10"/>
    <mergeCell ref="J10:N10"/>
    <mergeCell ref="O10:S10"/>
    <mergeCell ref="T10:X10"/>
    <mergeCell ref="Y10:AC10"/>
    <mergeCell ref="A1:C4"/>
    <mergeCell ref="D1:Z2"/>
    <mergeCell ref="AA1:AC4"/>
    <mergeCell ref="D3:Z4"/>
    <mergeCell ref="H6:I6"/>
    <mergeCell ref="M6:N6"/>
    <mergeCell ref="R6:S6"/>
    <mergeCell ref="W6:X6"/>
    <mergeCell ref="AB6:AC6"/>
  </mergeCells>
  <printOptions horizontalCentered="1" verticalCentered="1"/>
  <pageMargins left="0" right="0" top="0" bottom="0" header="0.3" footer="0.3"/>
  <pageSetup paperSize="8" scale="3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53" t="s">
        <v>36</v>
      </c>
      <c r="E6" s="453"/>
      <c r="F6" s="453"/>
      <c r="G6" s="453"/>
      <c r="H6" s="453"/>
      <c r="I6" s="453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57" t="s">
        <v>14</v>
      </c>
      <c r="B10" s="458"/>
      <c r="C10" s="1" t="s">
        <v>1</v>
      </c>
      <c r="D10" s="7"/>
      <c r="E10" s="462" t="s">
        <v>24</v>
      </c>
      <c r="F10" s="463"/>
      <c r="G10" s="463"/>
      <c r="H10" s="463"/>
      <c r="I10" s="464"/>
    </row>
    <row r="11" spans="1:9" ht="15.75" thickBot="1">
      <c r="A11" s="1"/>
      <c r="B11" s="2"/>
      <c r="C11" s="2"/>
      <c r="D11" s="17"/>
      <c r="E11" s="459"/>
      <c r="F11" s="460"/>
      <c r="G11" s="460"/>
      <c r="H11" s="460"/>
      <c r="I11" s="461"/>
    </row>
    <row r="12" spans="1:9">
      <c r="A12" s="476" t="s">
        <v>4</v>
      </c>
      <c r="B12" s="479" t="s">
        <v>5</v>
      </c>
      <c r="C12" s="479"/>
      <c r="D12" s="480"/>
      <c r="E12" s="483" t="s">
        <v>8</v>
      </c>
      <c r="F12" s="485" t="s">
        <v>33</v>
      </c>
      <c r="G12" s="479" t="s">
        <v>34</v>
      </c>
      <c r="H12" s="482" t="s">
        <v>6</v>
      </c>
      <c r="I12" s="478" t="s">
        <v>7</v>
      </c>
    </row>
    <row r="13" spans="1:9" ht="15.75" thickBot="1">
      <c r="A13" s="477"/>
      <c r="B13" s="364"/>
      <c r="C13" s="364"/>
      <c r="D13" s="481"/>
      <c r="E13" s="484"/>
      <c r="F13" s="486"/>
      <c r="G13" s="359"/>
      <c r="H13" s="361"/>
      <c r="I13" s="363"/>
    </row>
    <row r="14" spans="1:9">
      <c r="A14" s="49"/>
      <c r="B14" s="454"/>
      <c r="C14" s="455"/>
      <c r="D14" s="456"/>
      <c r="E14" s="51"/>
      <c r="F14" s="52"/>
      <c r="G14" s="52"/>
      <c r="H14" s="52"/>
      <c r="I14" s="37"/>
    </row>
    <row r="15" spans="1:9">
      <c r="A15" s="53"/>
      <c r="B15" s="447"/>
      <c r="C15" s="439"/>
      <c r="D15" s="440"/>
      <c r="E15" s="30"/>
      <c r="F15" s="29"/>
      <c r="G15" s="27"/>
      <c r="H15" s="28"/>
      <c r="I15" s="25"/>
    </row>
    <row r="16" spans="1:9">
      <c r="A16" s="53"/>
      <c r="B16" s="447"/>
      <c r="C16" s="439"/>
      <c r="D16" s="440"/>
      <c r="E16" s="30"/>
      <c r="F16" s="29"/>
      <c r="G16" s="27"/>
      <c r="H16" s="28"/>
      <c r="I16" s="25"/>
    </row>
    <row r="17" spans="1:9">
      <c r="A17" s="53"/>
      <c r="B17" s="447"/>
      <c r="C17" s="439"/>
      <c r="D17" s="440"/>
      <c r="E17" s="30"/>
      <c r="F17" s="29"/>
      <c r="G17" s="27"/>
      <c r="H17" s="28"/>
      <c r="I17" s="25"/>
    </row>
    <row r="18" spans="1:9">
      <c r="A18" s="48"/>
      <c r="B18" s="447"/>
      <c r="C18" s="439"/>
      <c r="D18" s="440"/>
      <c r="E18" s="30"/>
      <c r="F18" s="29"/>
      <c r="G18" s="27"/>
      <c r="H18" s="28"/>
      <c r="I18" s="25"/>
    </row>
    <row r="19" spans="1:9">
      <c r="A19" s="48"/>
      <c r="B19" s="447"/>
      <c r="C19" s="439"/>
      <c r="D19" s="440"/>
      <c r="E19" s="30"/>
      <c r="F19" s="29"/>
      <c r="G19" s="27"/>
      <c r="H19" s="28"/>
      <c r="I19" s="25"/>
    </row>
    <row r="20" spans="1:9">
      <c r="A20" s="48"/>
      <c r="B20" s="448"/>
      <c r="C20" s="445"/>
      <c r="D20" s="446"/>
      <c r="E20" s="30"/>
      <c r="F20" s="29"/>
      <c r="G20" s="27"/>
      <c r="H20" s="28"/>
      <c r="I20" s="25"/>
    </row>
    <row r="21" spans="1:9">
      <c r="A21" s="48"/>
      <c r="B21" s="448"/>
      <c r="C21" s="445"/>
      <c r="D21" s="446"/>
      <c r="E21" s="30"/>
      <c r="F21" s="29"/>
      <c r="G21" s="27"/>
      <c r="H21" s="28"/>
      <c r="I21" s="25"/>
    </row>
    <row r="22" spans="1:9">
      <c r="A22" s="48"/>
      <c r="B22" s="448"/>
      <c r="C22" s="445"/>
      <c r="D22" s="446"/>
      <c r="E22" s="30"/>
      <c r="F22" s="29"/>
      <c r="G22" s="27"/>
      <c r="H22" s="28"/>
      <c r="I22" s="25"/>
    </row>
    <row r="23" spans="1:9">
      <c r="A23" s="48"/>
      <c r="B23" s="448"/>
      <c r="C23" s="445"/>
      <c r="D23" s="446"/>
      <c r="E23" s="30"/>
      <c r="F23" s="29"/>
      <c r="G23" s="27"/>
      <c r="H23" s="28"/>
      <c r="I23" s="25"/>
    </row>
    <row r="24" spans="1:9">
      <c r="A24" s="48"/>
      <c r="B24" s="448"/>
      <c r="C24" s="445"/>
      <c r="D24" s="446"/>
      <c r="E24" s="30"/>
      <c r="F24" s="29"/>
      <c r="G24" s="27"/>
      <c r="H24" s="28"/>
      <c r="I24" s="25"/>
    </row>
    <row r="25" spans="1:9">
      <c r="A25" s="48"/>
      <c r="B25" s="447"/>
      <c r="C25" s="439"/>
      <c r="D25" s="440"/>
      <c r="E25" s="30"/>
      <c r="F25" s="29"/>
      <c r="G25" s="27"/>
      <c r="H25" s="28"/>
      <c r="I25" s="25"/>
    </row>
    <row r="26" spans="1:9">
      <c r="A26" s="48"/>
      <c r="B26" s="447"/>
      <c r="C26" s="439"/>
      <c r="D26" s="440"/>
      <c r="E26" s="30"/>
      <c r="F26" s="29"/>
      <c r="G26" s="27"/>
      <c r="H26" s="28"/>
      <c r="I26" s="25"/>
    </row>
    <row r="27" spans="1:9">
      <c r="A27" s="48"/>
      <c r="B27" s="447"/>
      <c r="C27" s="439"/>
      <c r="D27" s="440"/>
      <c r="E27" s="30"/>
      <c r="F27" s="29"/>
      <c r="G27" s="27"/>
      <c r="H27" s="28"/>
      <c r="I27" s="25"/>
    </row>
    <row r="28" spans="1:9">
      <c r="A28" s="48"/>
      <c r="B28" s="447"/>
      <c r="C28" s="439"/>
      <c r="D28" s="440"/>
      <c r="E28" s="30"/>
      <c r="F28" s="29"/>
      <c r="G28" s="27"/>
      <c r="H28" s="28"/>
      <c r="I28" s="25"/>
    </row>
    <row r="29" spans="1:9">
      <c r="A29" s="48"/>
      <c r="B29" s="448"/>
      <c r="C29" s="445"/>
      <c r="D29" s="446"/>
      <c r="E29" s="30"/>
      <c r="F29" s="29"/>
      <c r="G29" s="27"/>
      <c r="H29" s="28"/>
      <c r="I29" s="25"/>
    </row>
    <row r="30" spans="1:9">
      <c r="A30" s="48"/>
      <c r="B30" s="448"/>
      <c r="C30" s="445"/>
      <c r="D30" s="446"/>
      <c r="E30" s="30"/>
      <c r="F30" s="29"/>
      <c r="G30" s="27"/>
      <c r="H30" s="28"/>
      <c r="I30" s="25"/>
    </row>
    <row r="31" spans="1:9" ht="15" customHeight="1">
      <c r="A31" s="53"/>
      <c r="B31" s="447"/>
      <c r="C31" s="439"/>
      <c r="D31" s="440"/>
      <c r="E31" s="30"/>
      <c r="F31" s="29"/>
      <c r="G31" s="27"/>
      <c r="H31" s="28"/>
      <c r="I31" s="25"/>
    </row>
    <row r="32" spans="1:9">
      <c r="A32" s="48"/>
      <c r="B32" s="452"/>
      <c r="C32" s="439"/>
      <c r="D32" s="440"/>
      <c r="E32" s="30"/>
      <c r="F32" s="29"/>
      <c r="G32" s="27"/>
      <c r="H32" s="28"/>
      <c r="I32" s="25"/>
    </row>
    <row r="33" spans="1:9">
      <c r="A33" s="48"/>
      <c r="B33" s="452"/>
      <c r="C33" s="439"/>
      <c r="D33" s="440"/>
      <c r="E33" s="30"/>
      <c r="F33" s="29"/>
      <c r="G33" s="27"/>
      <c r="H33" s="28"/>
      <c r="I33" s="25"/>
    </row>
    <row r="34" spans="1:9">
      <c r="A34" s="48"/>
      <c r="B34" s="452"/>
      <c r="C34" s="439"/>
      <c r="D34" s="440"/>
      <c r="E34" s="30"/>
      <c r="F34" s="29"/>
      <c r="G34" s="27"/>
      <c r="H34" s="28"/>
      <c r="I34" s="25"/>
    </row>
    <row r="35" spans="1:9">
      <c r="A35" s="48"/>
      <c r="B35" s="452"/>
      <c r="C35" s="439"/>
      <c r="D35" s="440"/>
      <c r="E35" s="30"/>
      <c r="F35" s="29"/>
      <c r="G35" s="27"/>
      <c r="H35" s="28"/>
      <c r="I35" s="25"/>
    </row>
    <row r="36" spans="1:9">
      <c r="A36" s="48"/>
      <c r="B36" s="452"/>
      <c r="C36" s="439"/>
      <c r="D36" s="440"/>
      <c r="E36" s="30"/>
      <c r="F36" s="29"/>
      <c r="G36" s="27"/>
      <c r="H36" s="28"/>
      <c r="I36" s="25"/>
    </row>
    <row r="37" spans="1:9" ht="15" customHeight="1">
      <c r="A37" s="48"/>
      <c r="B37" s="447"/>
      <c r="C37" s="439"/>
      <c r="D37" s="440"/>
      <c r="E37" s="54"/>
      <c r="F37" s="55"/>
      <c r="G37" s="56"/>
      <c r="H37" s="57"/>
      <c r="I37" s="25"/>
    </row>
    <row r="38" spans="1:9">
      <c r="A38" s="48"/>
      <c r="B38" s="448"/>
      <c r="C38" s="445"/>
      <c r="D38" s="446"/>
      <c r="E38" s="58"/>
      <c r="F38" s="45"/>
      <c r="G38" s="46"/>
      <c r="H38" s="47"/>
      <c r="I38" s="25"/>
    </row>
    <row r="39" spans="1:9">
      <c r="A39" s="48"/>
      <c r="B39" s="448"/>
      <c r="C39" s="445"/>
      <c r="D39" s="446"/>
      <c r="E39" s="58"/>
      <c r="F39" s="45"/>
      <c r="G39" s="46"/>
      <c r="H39" s="47"/>
      <c r="I39" s="25"/>
    </row>
    <row r="40" spans="1:9">
      <c r="A40" s="48"/>
      <c r="B40" s="448"/>
      <c r="C40" s="445"/>
      <c r="D40" s="446"/>
      <c r="E40" s="58"/>
      <c r="F40" s="45"/>
      <c r="G40" s="46"/>
      <c r="H40" s="47"/>
      <c r="I40" s="25"/>
    </row>
    <row r="41" spans="1:9">
      <c r="A41" s="48"/>
      <c r="B41" s="448"/>
      <c r="C41" s="445"/>
      <c r="D41" s="446"/>
      <c r="E41" s="58"/>
      <c r="F41" s="45"/>
      <c r="G41" s="46"/>
      <c r="H41" s="47"/>
      <c r="I41" s="25"/>
    </row>
    <row r="42" spans="1:9">
      <c r="A42" s="48"/>
      <c r="B42" s="448"/>
      <c r="C42" s="445"/>
      <c r="D42" s="446"/>
      <c r="E42" s="58"/>
      <c r="F42" s="45"/>
      <c r="G42" s="46"/>
      <c r="H42" s="47"/>
      <c r="I42" s="25"/>
    </row>
    <row r="43" spans="1:9">
      <c r="A43" s="48"/>
      <c r="B43" s="448"/>
      <c r="C43" s="445"/>
      <c r="D43" s="446"/>
      <c r="E43" s="58"/>
      <c r="F43" s="45"/>
      <c r="G43" s="46"/>
      <c r="H43" s="47"/>
      <c r="I43" s="25"/>
    </row>
    <row r="44" spans="1:9">
      <c r="A44" s="48"/>
      <c r="B44" s="448"/>
      <c r="C44" s="445"/>
      <c r="D44" s="446"/>
      <c r="E44" s="58"/>
      <c r="F44" s="45"/>
      <c r="G44" s="46"/>
      <c r="H44" s="47"/>
      <c r="I44" s="25"/>
    </row>
    <row r="45" spans="1:9">
      <c r="A45" s="48"/>
      <c r="B45" s="448"/>
      <c r="C45" s="445"/>
      <c r="D45" s="446"/>
      <c r="E45" s="58"/>
      <c r="F45" s="45"/>
      <c r="G45" s="46"/>
      <c r="H45" s="47"/>
      <c r="I45" s="25"/>
    </row>
    <row r="46" spans="1:9">
      <c r="A46" s="48"/>
      <c r="B46" s="448"/>
      <c r="C46" s="445"/>
      <c r="D46" s="446"/>
      <c r="E46" s="58"/>
      <c r="F46" s="45"/>
      <c r="G46" s="46"/>
      <c r="H46" s="47"/>
      <c r="I46" s="25"/>
    </row>
    <row r="47" spans="1:9">
      <c r="A47" s="48"/>
      <c r="B47" s="487"/>
      <c r="C47" s="439"/>
      <c r="D47" s="440"/>
      <c r="E47" s="59"/>
      <c r="F47" s="60"/>
      <c r="G47" s="61"/>
      <c r="H47" s="62"/>
      <c r="I47" s="26"/>
    </row>
    <row r="48" spans="1:9">
      <c r="A48" s="32"/>
      <c r="B48" s="447"/>
      <c r="C48" s="439"/>
      <c r="D48" s="440"/>
      <c r="E48" s="30"/>
      <c r="F48" s="29"/>
      <c r="G48" s="27"/>
      <c r="H48" s="28"/>
      <c r="I48" s="25"/>
    </row>
    <row r="49" spans="1:9">
      <c r="A49" s="39"/>
      <c r="B49" s="449"/>
      <c r="C49" s="439"/>
      <c r="D49" s="440"/>
      <c r="E49" s="63"/>
      <c r="F49" s="64"/>
      <c r="G49" s="65"/>
      <c r="H49" s="66"/>
      <c r="I49" s="25"/>
    </row>
    <row r="50" spans="1:9">
      <c r="A50" s="33"/>
      <c r="B50" s="450"/>
      <c r="C50" s="439"/>
      <c r="D50" s="440"/>
      <c r="E50" s="67"/>
      <c r="F50" s="42"/>
      <c r="G50" s="43"/>
      <c r="H50" s="44"/>
      <c r="I50" s="25"/>
    </row>
    <row r="51" spans="1:9">
      <c r="A51" s="38"/>
      <c r="B51" s="488"/>
      <c r="C51" s="439"/>
      <c r="D51" s="440"/>
      <c r="E51" s="68"/>
      <c r="F51" s="69"/>
      <c r="G51" s="70"/>
      <c r="H51" s="71"/>
      <c r="I51" s="26"/>
    </row>
    <row r="52" spans="1:9">
      <c r="A52" s="38"/>
      <c r="B52" s="447"/>
      <c r="C52" s="439"/>
      <c r="D52" s="440"/>
      <c r="E52" s="30"/>
      <c r="F52" s="29"/>
      <c r="G52" s="27"/>
      <c r="H52" s="28"/>
      <c r="I52" s="25"/>
    </row>
    <row r="53" spans="1:9">
      <c r="A53" s="39"/>
      <c r="B53" s="449"/>
      <c r="C53" s="439"/>
      <c r="D53" s="440"/>
      <c r="E53" s="72"/>
      <c r="F53" s="73"/>
      <c r="G53" s="74"/>
      <c r="H53" s="75"/>
      <c r="I53" s="25"/>
    </row>
    <row r="54" spans="1:9">
      <c r="A54" s="33"/>
      <c r="B54" s="438"/>
      <c r="C54" s="439"/>
      <c r="D54" s="440"/>
      <c r="E54" s="30"/>
      <c r="F54" s="29"/>
      <c r="G54" s="27"/>
      <c r="H54" s="28"/>
      <c r="I54" s="25"/>
    </row>
    <row r="55" spans="1:9">
      <c r="A55" s="33"/>
      <c r="B55" s="438"/>
      <c r="C55" s="439"/>
      <c r="D55" s="440"/>
      <c r="E55" s="30"/>
      <c r="F55" s="29"/>
      <c r="G55" s="27"/>
      <c r="H55" s="28"/>
      <c r="I55" s="25"/>
    </row>
    <row r="56" spans="1:9">
      <c r="A56" s="33"/>
      <c r="B56" s="438"/>
      <c r="C56" s="439"/>
      <c r="D56" s="440"/>
      <c r="E56" s="30"/>
      <c r="F56" s="29"/>
      <c r="G56" s="27"/>
      <c r="H56" s="28"/>
      <c r="I56" s="25"/>
    </row>
    <row r="57" spans="1:9">
      <c r="A57" s="33"/>
      <c r="B57" s="438"/>
      <c r="C57" s="439"/>
      <c r="D57" s="440"/>
      <c r="E57" s="30"/>
      <c r="F57" s="29"/>
      <c r="G57" s="27"/>
      <c r="H57" s="28"/>
      <c r="I57" s="25"/>
    </row>
    <row r="58" spans="1:9">
      <c r="A58" s="38"/>
      <c r="B58" s="442"/>
      <c r="C58" s="439"/>
      <c r="D58" s="440"/>
      <c r="E58" s="76"/>
      <c r="F58" s="50"/>
      <c r="G58" s="77"/>
      <c r="H58" s="78"/>
      <c r="I58" s="26"/>
    </row>
    <row r="59" spans="1:9">
      <c r="A59" s="38"/>
      <c r="B59" s="442"/>
      <c r="C59" s="439"/>
      <c r="D59" s="440"/>
      <c r="E59" s="54"/>
      <c r="F59" s="55"/>
      <c r="G59" s="56"/>
      <c r="H59" s="57"/>
      <c r="I59" s="25"/>
    </row>
    <row r="60" spans="1:9">
      <c r="A60" s="35"/>
      <c r="B60" s="449"/>
      <c r="C60" s="439"/>
      <c r="D60" s="440"/>
      <c r="E60" s="72"/>
      <c r="F60" s="73"/>
      <c r="G60" s="74"/>
      <c r="H60" s="75"/>
      <c r="I60" s="25"/>
    </row>
    <row r="61" spans="1:9">
      <c r="A61" s="33"/>
      <c r="B61" s="447"/>
      <c r="C61" s="439"/>
      <c r="D61" s="440"/>
      <c r="E61" s="30"/>
      <c r="F61" s="29"/>
      <c r="G61" s="27"/>
      <c r="H61" s="28"/>
      <c r="I61" s="25"/>
    </row>
    <row r="62" spans="1:9">
      <c r="A62" s="33"/>
      <c r="B62" s="447"/>
      <c r="C62" s="439"/>
      <c r="D62" s="440"/>
      <c r="E62" s="30"/>
      <c r="F62" s="29"/>
      <c r="G62" s="27"/>
      <c r="H62" s="28"/>
      <c r="I62" s="25"/>
    </row>
    <row r="63" spans="1:9">
      <c r="A63" s="33"/>
      <c r="B63" s="447"/>
      <c r="C63" s="439"/>
      <c r="D63" s="440"/>
      <c r="E63" s="30"/>
      <c r="F63" s="29"/>
      <c r="G63" s="27"/>
      <c r="H63" s="28"/>
      <c r="I63" s="25"/>
    </row>
    <row r="64" spans="1:9">
      <c r="A64" s="33"/>
      <c r="B64" s="442"/>
      <c r="C64" s="439"/>
      <c r="D64" s="440"/>
      <c r="E64" s="76"/>
      <c r="F64" s="50"/>
      <c r="G64" s="77"/>
      <c r="H64" s="78"/>
      <c r="I64" s="26"/>
    </row>
    <row r="65" spans="1:9">
      <c r="A65" s="33"/>
      <c r="B65" s="442"/>
      <c r="C65" s="439"/>
      <c r="D65" s="440"/>
      <c r="E65" s="79"/>
      <c r="F65" s="80"/>
      <c r="G65" s="81"/>
      <c r="H65" s="82"/>
      <c r="I65" s="25"/>
    </row>
    <row r="66" spans="1:9">
      <c r="A66" s="38"/>
      <c r="B66" s="449"/>
      <c r="C66" s="439"/>
      <c r="D66" s="440"/>
      <c r="E66" s="72"/>
      <c r="F66" s="73"/>
      <c r="G66" s="74"/>
      <c r="H66" s="75"/>
      <c r="I66" s="25"/>
    </row>
    <row r="67" spans="1:9">
      <c r="A67" s="33"/>
      <c r="B67" s="450"/>
      <c r="C67" s="439"/>
      <c r="D67" s="440"/>
      <c r="E67" s="30"/>
      <c r="F67" s="29"/>
      <c r="G67" s="27"/>
      <c r="H67" s="28"/>
      <c r="I67" s="25"/>
    </row>
    <row r="68" spans="1:9">
      <c r="A68" s="33"/>
      <c r="B68" s="450"/>
      <c r="C68" s="439"/>
      <c r="D68" s="440"/>
      <c r="E68" s="58"/>
      <c r="F68" s="45"/>
      <c r="G68" s="46"/>
      <c r="H68" s="47"/>
      <c r="I68" s="25"/>
    </row>
    <row r="69" spans="1:9">
      <c r="A69" s="33"/>
      <c r="B69" s="450"/>
      <c r="C69" s="439"/>
      <c r="D69" s="440"/>
      <c r="E69" s="58"/>
      <c r="F69" s="45"/>
      <c r="G69" s="46"/>
      <c r="H69" s="47"/>
      <c r="I69" s="25"/>
    </row>
    <row r="70" spans="1:9">
      <c r="A70" s="33"/>
      <c r="B70" s="450"/>
      <c r="C70" s="439"/>
      <c r="D70" s="440"/>
      <c r="E70" s="58"/>
      <c r="F70" s="45"/>
      <c r="G70" s="46"/>
      <c r="H70" s="47"/>
      <c r="I70" s="25"/>
    </row>
    <row r="71" spans="1:9">
      <c r="A71" s="33"/>
      <c r="B71" s="450"/>
      <c r="C71" s="439"/>
      <c r="D71" s="440"/>
      <c r="E71" s="67"/>
      <c r="F71" s="42"/>
      <c r="G71" s="43"/>
      <c r="H71" s="44"/>
      <c r="I71" s="25"/>
    </row>
    <row r="72" spans="1:9">
      <c r="A72" s="33"/>
      <c r="B72" s="450"/>
      <c r="C72" s="439"/>
      <c r="D72" s="440"/>
      <c r="E72" s="58"/>
      <c r="F72" s="45"/>
      <c r="G72" s="46"/>
      <c r="H72" s="47"/>
      <c r="I72" s="25"/>
    </row>
    <row r="73" spans="1:9">
      <c r="A73" s="33"/>
      <c r="B73" s="447"/>
      <c r="C73" s="439"/>
      <c r="D73" s="440"/>
      <c r="E73" s="30"/>
      <c r="F73" s="29"/>
      <c r="G73" s="27"/>
      <c r="H73" s="28"/>
      <c r="I73" s="25"/>
    </row>
    <row r="74" spans="1:9">
      <c r="A74" s="33"/>
      <c r="B74" s="447"/>
      <c r="C74" s="439"/>
      <c r="D74" s="440"/>
      <c r="E74" s="30"/>
      <c r="F74" s="29"/>
      <c r="G74" s="27"/>
      <c r="H74" s="28"/>
      <c r="I74" s="25"/>
    </row>
    <row r="75" spans="1:9">
      <c r="A75" s="33"/>
      <c r="B75" s="450"/>
      <c r="C75" s="439"/>
      <c r="D75" s="440"/>
      <c r="E75" s="83"/>
      <c r="F75" s="84"/>
      <c r="G75" s="85"/>
      <c r="H75" s="86"/>
      <c r="I75" s="25"/>
    </row>
    <row r="76" spans="1:9">
      <c r="A76" s="33"/>
      <c r="B76" s="450"/>
      <c r="C76" s="439"/>
      <c r="D76" s="440"/>
      <c r="E76" s="83"/>
      <c r="F76" s="84"/>
      <c r="G76" s="85"/>
      <c r="H76" s="86"/>
      <c r="I76" s="25"/>
    </row>
    <row r="77" spans="1:9">
      <c r="A77" s="33"/>
      <c r="B77" s="442"/>
      <c r="C77" s="439"/>
      <c r="D77" s="440"/>
      <c r="E77" s="76"/>
      <c r="F77" s="50"/>
      <c r="G77" s="77"/>
      <c r="H77" s="78"/>
      <c r="I77" s="26"/>
    </row>
    <row r="78" spans="1:9">
      <c r="A78" s="34"/>
      <c r="B78" s="442"/>
      <c r="C78" s="439"/>
      <c r="D78" s="440"/>
      <c r="E78" s="79"/>
      <c r="F78" s="80"/>
      <c r="G78" s="81"/>
      <c r="H78" s="82"/>
      <c r="I78" s="25"/>
    </row>
    <row r="79" spans="1:9">
      <c r="A79" s="34"/>
      <c r="B79" s="449"/>
      <c r="C79" s="439"/>
      <c r="D79" s="440"/>
      <c r="E79" s="72"/>
      <c r="F79" s="73"/>
      <c r="G79" s="74"/>
      <c r="H79" s="75"/>
      <c r="I79" s="25"/>
    </row>
    <row r="80" spans="1:9" ht="15" customHeight="1">
      <c r="A80" s="33"/>
      <c r="B80" s="450"/>
      <c r="C80" s="439"/>
      <c r="D80" s="440"/>
      <c r="E80" s="67"/>
      <c r="F80" s="42"/>
      <c r="G80" s="43"/>
      <c r="H80" s="44"/>
      <c r="I80" s="25"/>
    </row>
    <row r="81" spans="1:9">
      <c r="A81" s="33"/>
      <c r="B81" s="450"/>
      <c r="C81" s="439"/>
      <c r="D81" s="440"/>
      <c r="E81" s="67"/>
      <c r="F81" s="42"/>
      <c r="G81" s="43"/>
      <c r="H81" s="44"/>
      <c r="I81" s="25"/>
    </row>
    <row r="82" spans="1:9">
      <c r="A82" s="33"/>
      <c r="B82" s="450"/>
      <c r="C82" s="439"/>
      <c r="D82" s="440"/>
      <c r="E82" s="67"/>
      <c r="F82" s="42"/>
      <c r="G82" s="43"/>
      <c r="H82" s="44"/>
      <c r="I82" s="25"/>
    </row>
    <row r="83" spans="1:9">
      <c r="A83" s="33"/>
      <c r="B83" s="450"/>
      <c r="C83" s="439"/>
      <c r="D83" s="440"/>
      <c r="E83" s="58"/>
      <c r="F83" s="45"/>
      <c r="G83" s="46"/>
      <c r="H83" s="47"/>
      <c r="I83" s="25"/>
    </row>
    <row r="84" spans="1:9">
      <c r="A84" s="33"/>
      <c r="B84" s="450"/>
      <c r="C84" s="439"/>
      <c r="D84" s="440"/>
      <c r="E84" s="58"/>
      <c r="F84" s="45"/>
      <c r="G84" s="46"/>
      <c r="H84" s="47"/>
      <c r="I84" s="25"/>
    </row>
    <row r="85" spans="1:9">
      <c r="A85" s="33"/>
      <c r="B85" s="450"/>
      <c r="C85" s="439"/>
      <c r="D85" s="440"/>
      <c r="E85" s="67"/>
      <c r="F85" s="42"/>
      <c r="G85" s="43"/>
      <c r="H85" s="44"/>
      <c r="I85" s="25"/>
    </row>
    <row r="86" spans="1:9">
      <c r="A86" s="33"/>
      <c r="B86" s="450"/>
      <c r="C86" s="439"/>
      <c r="D86" s="440"/>
      <c r="E86" s="58"/>
      <c r="F86" s="45"/>
      <c r="G86" s="46"/>
      <c r="H86" s="47"/>
      <c r="I86" s="25"/>
    </row>
    <row r="87" spans="1:9">
      <c r="A87" s="33"/>
      <c r="B87" s="447"/>
      <c r="C87" s="439"/>
      <c r="D87" s="440"/>
      <c r="E87" s="30"/>
      <c r="F87" s="29"/>
      <c r="G87" s="27"/>
      <c r="H87" s="28"/>
      <c r="I87" s="25"/>
    </row>
    <row r="88" spans="1:9">
      <c r="A88" s="33"/>
      <c r="B88" s="450"/>
      <c r="C88" s="439"/>
      <c r="D88" s="440"/>
      <c r="E88" s="83"/>
      <c r="F88" s="84"/>
      <c r="G88" s="85"/>
      <c r="H88" s="86"/>
      <c r="I88" s="25"/>
    </row>
    <row r="89" spans="1:9">
      <c r="A89" s="33"/>
      <c r="B89" s="451"/>
      <c r="C89" s="445"/>
      <c r="D89" s="446"/>
      <c r="E89" s="83"/>
      <c r="F89" s="84"/>
      <c r="G89" s="85"/>
      <c r="H89" s="86"/>
      <c r="I89" s="25"/>
    </row>
    <row r="90" spans="1:9">
      <c r="A90" s="33"/>
      <c r="B90" s="442"/>
      <c r="C90" s="439"/>
      <c r="D90" s="440"/>
      <c r="E90" s="76"/>
      <c r="F90" s="50"/>
      <c r="G90" s="77"/>
      <c r="H90" s="78"/>
      <c r="I90" s="26"/>
    </row>
    <row r="91" spans="1:9">
      <c r="A91" s="32"/>
      <c r="B91" s="442"/>
      <c r="C91" s="439"/>
      <c r="D91" s="440"/>
      <c r="E91" s="79"/>
      <c r="F91" s="80"/>
      <c r="G91" s="81"/>
      <c r="H91" s="82"/>
      <c r="I91" s="25"/>
    </row>
    <row r="92" spans="1:9">
      <c r="A92" s="36"/>
      <c r="B92" s="449"/>
      <c r="C92" s="439"/>
      <c r="D92" s="440"/>
      <c r="E92" s="72"/>
      <c r="F92" s="73"/>
      <c r="G92" s="74"/>
      <c r="H92" s="75"/>
      <c r="I92" s="25"/>
    </row>
    <row r="93" spans="1:9">
      <c r="A93" s="33"/>
      <c r="B93" s="450"/>
      <c r="C93" s="439"/>
      <c r="D93" s="440"/>
      <c r="E93" s="58"/>
      <c r="F93" s="45"/>
      <c r="G93" s="46"/>
      <c r="H93" s="47"/>
      <c r="I93" s="25"/>
    </row>
    <row r="94" spans="1:9">
      <c r="A94" s="33"/>
      <c r="B94" s="450"/>
      <c r="C94" s="439"/>
      <c r="D94" s="440"/>
      <c r="E94" s="67"/>
      <c r="F94" s="42"/>
      <c r="G94" s="43"/>
      <c r="H94" s="44"/>
      <c r="I94" s="25"/>
    </row>
    <row r="95" spans="1:9">
      <c r="A95" s="33"/>
      <c r="B95" s="447"/>
      <c r="C95" s="439"/>
      <c r="D95" s="440"/>
      <c r="E95" s="30"/>
      <c r="F95" s="29"/>
      <c r="G95" s="27"/>
      <c r="H95" s="28"/>
      <c r="I95" s="25"/>
    </row>
    <row r="96" spans="1:9">
      <c r="A96" s="32"/>
      <c r="B96" s="442"/>
      <c r="C96" s="439"/>
      <c r="D96" s="440"/>
      <c r="E96" s="76"/>
      <c r="F96" s="50"/>
      <c r="G96" s="77"/>
      <c r="H96" s="78"/>
      <c r="I96" s="26"/>
    </row>
    <row r="97" spans="1:9">
      <c r="A97" s="32"/>
      <c r="B97" s="442"/>
      <c r="C97" s="439"/>
      <c r="D97" s="440"/>
      <c r="E97" s="54"/>
      <c r="F97" s="55"/>
      <c r="G97" s="56"/>
      <c r="H97" s="57"/>
      <c r="I97" s="25"/>
    </row>
    <row r="98" spans="1:9">
      <c r="A98" s="36"/>
      <c r="B98" s="449"/>
      <c r="C98" s="439"/>
      <c r="D98" s="440"/>
      <c r="E98" s="72"/>
      <c r="F98" s="73"/>
      <c r="G98" s="74"/>
      <c r="H98" s="75"/>
      <c r="I98" s="25"/>
    </row>
    <row r="99" spans="1:9">
      <c r="A99" s="33"/>
      <c r="B99" s="447"/>
      <c r="C99" s="439"/>
      <c r="D99" s="440"/>
      <c r="E99" s="30"/>
      <c r="F99" s="29"/>
      <c r="G99" s="27"/>
      <c r="H99" s="28"/>
      <c r="I99" s="25"/>
    </row>
    <row r="100" spans="1:9">
      <c r="A100" s="33"/>
      <c r="B100" s="447"/>
      <c r="C100" s="439"/>
      <c r="D100" s="440"/>
      <c r="E100" s="58"/>
      <c r="F100" s="45"/>
      <c r="G100" s="46"/>
      <c r="H100" s="47"/>
      <c r="I100" s="25"/>
    </row>
    <row r="101" spans="1:9">
      <c r="A101" s="33"/>
      <c r="B101" s="447"/>
      <c r="C101" s="439"/>
      <c r="D101" s="440"/>
      <c r="E101" s="58"/>
      <c r="F101" s="45"/>
      <c r="G101" s="46"/>
      <c r="H101" s="47"/>
      <c r="I101" s="25"/>
    </row>
    <row r="102" spans="1:9">
      <c r="A102" s="33"/>
      <c r="B102" s="448"/>
      <c r="C102" s="445"/>
      <c r="D102" s="446"/>
      <c r="E102" s="58"/>
      <c r="F102" s="45"/>
      <c r="G102" s="46"/>
      <c r="H102" s="47"/>
      <c r="I102" s="25"/>
    </row>
    <row r="103" spans="1:9">
      <c r="A103" s="32"/>
      <c r="B103" s="442"/>
      <c r="C103" s="439"/>
      <c r="D103" s="440"/>
      <c r="E103" s="76"/>
      <c r="F103" s="50"/>
      <c r="G103" s="77"/>
      <c r="H103" s="78"/>
      <c r="I103" s="26"/>
    </row>
    <row r="104" spans="1:9">
      <c r="A104" s="32"/>
      <c r="B104" s="442"/>
      <c r="C104" s="439"/>
      <c r="D104" s="440"/>
      <c r="E104" s="79"/>
      <c r="F104" s="80"/>
      <c r="G104" s="81"/>
      <c r="H104" s="82"/>
      <c r="I104" s="25"/>
    </row>
    <row r="105" spans="1:9">
      <c r="A105" s="36"/>
      <c r="B105" s="443"/>
      <c r="C105" s="439"/>
      <c r="D105" s="440"/>
      <c r="E105" s="79"/>
      <c r="F105" s="80"/>
      <c r="G105" s="81"/>
      <c r="H105" s="82"/>
      <c r="I105" s="25"/>
    </row>
    <row r="106" spans="1:9">
      <c r="A106" s="33"/>
      <c r="B106" s="441"/>
      <c r="C106" s="439"/>
      <c r="D106" s="440"/>
      <c r="E106" s="30"/>
      <c r="F106" s="29"/>
      <c r="G106" s="27"/>
      <c r="H106" s="28"/>
      <c r="I106" s="25"/>
    </row>
    <row r="107" spans="1:9">
      <c r="A107" s="33"/>
      <c r="B107" s="441"/>
      <c r="C107" s="439"/>
      <c r="D107" s="440"/>
      <c r="E107" s="30"/>
      <c r="F107" s="29"/>
      <c r="G107" s="27"/>
      <c r="H107" s="28"/>
      <c r="I107" s="25"/>
    </row>
    <row r="108" spans="1:9">
      <c r="A108" s="33"/>
      <c r="B108" s="441"/>
      <c r="C108" s="439"/>
      <c r="D108" s="440"/>
      <c r="E108" s="30"/>
      <c r="F108" s="29"/>
      <c r="G108" s="27"/>
      <c r="H108" s="28"/>
      <c r="I108" s="25"/>
    </row>
    <row r="109" spans="1:9">
      <c r="A109" s="33"/>
      <c r="B109" s="441"/>
      <c r="C109" s="439"/>
      <c r="D109" s="440"/>
      <c r="E109" s="30"/>
      <c r="F109" s="29"/>
      <c r="G109" s="27"/>
      <c r="H109" s="28"/>
      <c r="I109" s="25"/>
    </row>
    <row r="110" spans="1:9">
      <c r="A110" s="33"/>
      <c r="B110" s="441"/>
      <c r="C110" s="439"/>
      <c r="D110" s="440"/>
      <c r="E110" s="30"/>
      <c r="F110" s="29"/>
      <c r="G110" s="27"/>
      <c r="H110" s="28"/>
      <c r="I110" s="25"/>
    </row>
    <row r="111" spans="1:9">
      <c r="A111" s="33"/>
      <c r="B111" s="441"/>
      <c r="C111" s="439"/>
      <c r="D111" s="440"/>
      <c r="E111" s="30"/>
      <c r="F111" s="29"/>
      <c r="G111" s="27"/>
      <c r="H111" s="28"/>
      <c r="I111" s="25"/>
    </row>
    <row r="112" spans="1:9">
      <c r="A112" s="33"/>
      <c r="B112" s="441"/>
      <c r="C112" s="439"/>
      <c r="D112" s="440"/>
      <c r="E112" s="30"/>
      <c r="F112" s="29"/>
      <c r="G112" s="27"/>
      <c r="H112" s="28"/>
      <c r="I112" s="25"/>
    </row>
    <row r="113" spans="1:9">
      <c r="A113" s="33"/>
      <c r="B113" s="441"/>
      <c r="C113" s="439"/>
      <c r="D113" s="440"/>
      <c r="E113" s="30"/>
      <c r="F113" s="29"/>
      <c r="G113" s="27"/>
      <c r="H113" s="28"/>
      <c r="I113" s="25"/>
    </row>
    <row r="114" spans="1:9">
      <c r="A114" s="33"/>
      <c r="B114" s="441"/>
      <c r="C114" s="439"/>
      <c r="D114" s="440"/>
      <c r="E114" s="30"/>
      <c r="F114" s="29"/>
      <c r="G114" s="27"/>
      <c r="H114" s="28"/>
      <c r="I114" s="25"/>
    </row>
    <row r="115" spans="1:9">
      <c r="A115" s="33"/>
      <c r="B115" s="441"/>
      <c r="C115" s="439"/>
      <c r="D115" s="440"/>
      <c r="E115" s="30"/>
      <c r="F115" s="29"/>
      <c r="G115" s="27"/>
      <c r="H115" s="28"/>
      <c r="I115" s="25"/>
    </row>
    <row r="116" spans="1:9">
      <c r="A116" s="33"/>
      <c r="B116" s="441"/>
      <c r="C116" s="439"/>
      <c r="D116" s="440"/>
      <c r="E116" s="30"/>
      <c r="F116" s="29"/>
      <c r="G116" s="27"/>
      <c r="H116" s="28"/>
      <c r="I116" s="25"/>
    </row>
    <row r="117" spans="1:9">
      <c r="A117" s="33"/>
      <c r="B117" s="441"/>
      <c r="C117" s="439"/>
      <c r="D117" s="440"/>
      <c r="E117" s="30"/>
      <c r="F117" s="29"/>
      <c r="G117" s="27"/>
      <c r="H117" s="28"/>
      <c r="I117" s="25"/>
    </row>
    <row r="118" spans="1:9">
      <c r="A118" s="33"/>
      <c r="B118" s="441"/>
      <c r="C118" s="439"/>
      <c r="D118" s="440"/>
      <c r="E118" s="30"/>
      <c r="F118" s="29"/>
      <c r="G118" s="27"/>
      <c r="H118" s="28"/>
      <c r="I118" s="25"/>
    </row>
    <row r="119" spans="1:9">
      <c r="A119" s="33"/>
      <c r="B119" s="441"/>
      <c r="C119" s="439"/>
      <c r="D119" s="440"/>
      <c r="E119" s="30"/>
      <c r="F119" s="29"/>
      <c r="G119" s="27"/>
      <c r="H119" s="28"/>
      <c r="I119" s="25"/>
    </row>
    <row r="120" spans="1:9">
      <c r="A120" s="33"/>
      <c r="B120" s="441"/>
      <c r="C120" s="439"/>
      <c r="D120" s="440"/>
      <c r="E120" s="30"/>
      <c r="F120" s="29"/>
      <c r="G120" s="27"/>
      <c r="H120" s="28"/>
      <c r="I120" s="25"/>
    </row>
    <row r="121" spans="1:9">
      <c r="A121" s="33"/>
      <c r="B121" s="441"/>
      <c r="C121" s="439"/>
      <c r="D121" s="440"/>
      <c r="E121" s="30"/>
      <c r="F121" s="29"/>
      <c r="G121" s="27"/>
      <c r="H121" s="28"/>
      <c r="I121" s="25"/>
    </row>
    <row r="122" spans="1:9">
      <c r="A122" s="33"/>
      <c r="B122" s="441"/>
      <c r="C122" s="439"/>
      <c r="D122" s="440"/>
      <c r="E122" s="30"/>
      <c r="F122" s="29"/>
      <c r="G122" s="27"/>
      <c r="H122" s="28"/>
      <c r="I122" s="25"/>
    </row>
    <row r="123" spans="1:9">
      <c r="A123" s="33"/>
      <c r="B123" s="441"/>
      <c r="C123" s="439"/>
      <c r="D123" s="440"/>
      <c r="E123" s="30"/>
      <c r="F123" s="29"/>
      <c r="G123" s="27"/>
      <c r="H123" s="28"/>
      <c r="I123" s="25"/>
    </row>
    <row r="124" spans="1:9">
      <c r="A124" s="33"/>
      <c r="B124" s="438"/>
      <c r="C124" s="439"/>
      <c r="D124" s="440"/>
      <c r="E124" s="30"/>
      <c r="F124" s="29"/>
      <c r="G124" s="27"/>
      <c r="H124" s="28"/>
      <c r="I124" s="25"/>
    </row>
    <row r="125" spans="1:9">
      <c r="A125" s="33"/>
      <c r="B125" s="441"/>
      <c r="C125" s="439"/>
      <c r="D125" s="440"/>
      <c r="E125" s="30"/>
      <c r="F125" s="29"/>
      <c r="G125" s="27"/>
      <c r="H125" s="28"/>
      <c r="I125" s="25"/>
    </row>
    <row r="126" spans="1:9">
      <c r="A126" s="33"/>
      <c r="B126" s="441"/>
      <c r="C126" s="439"/>
      <c r="D126" s="440"/>
      <c r="E126" s="30"/>
      <c r="F126" s="29"/>
      <c r="G126" s="27"/>
      <c r="H126" s="28"/>
      <c r="I126" s="25"/>
    </row>
    <row r="127" spans="1:9">
      <c r="A127" s="33"/>
      <c r="B127" s="438"/>
      <c r="C127" s="439"/>
      <c r="D127" s="440"/>
      <c r="E127" s="30"/>
      <c r="F127" s="29"/>
      <c r="G127" s="27"/>
      <c r="H127" s="28"/>
      <c r="I127" s="25"/>
    </row>
    <row r="128" spans="1:9">
      <c r="A128" s="33"/>
      <c r="B128" s="444"/>
      <c r="C128" s="445"/>
      <c r="D128" s="446"/>
      <c r="E128" s="30"/>
      <c r="F128" s="29"/>
      <c r="G128" s="27"/>
      <c r="H128" s="28"/>
      <c r="I128" s="25"/>
    </row>
    <row r="129" spans="1:9">
      <c r="A129" s="32"/>
      <c r="B129" s="442"/>
      <c r="C129" s="439"/>
      <c r="D129" s="440"/>
      <c r="E129" s="76"/>
      <c r="F129" s="50"/>
      <c r="G129" s="77"/>
      <c r="H129" s="78"/>
      <c r="I129" s="26"/>
    </row>
    <row r="130" spans="1:9">
      <c r="A130" s="32"/>
      <c r="B130" s="442"/>
      <c r="C130" s="439"/>
      <c r="D130" s="440"/>
      <c r="E130" s="79"/>
      <c r="F130" s="80"/>
      <c r="G130" s="81"/>
      <c r="H130" s="82"/>
      <c r="I130" s="26"/>
    </row>
    <row r="131" spans="1:9">
      <c r="A131" s="36"/>
      <c r="B131" s="443"/>
      <c r="C131" s="439"/>
      <c r="D131" s="440"/>
      <c r="E131" s="79"/>
      <c r="F131" s="80"/>
      <c r="G131" s="81"/>
      <c r="H131" s="82"/>
      <c r="I131" s="25"/>
    </row>
    <row r="132" spans="1:9">
      <c r="A132" s="33"/>
      <c r="B132" s="438"/>
      <c r="C132" s="439"/>
      <c r="D132" s="440"/>
      <c r="E132" s="30"/>
      <c r="F132" s="29"/>
      <c r="G132" s="27"/>
      <c r="H132" s="28"/>
      <c r="I132" s="25"/>
    </row>
    <row r="133" spans="1:9">
      <c r="A133" s="33"/>
      <c r="B133" s="438"/>
      <c r="C133" s="439"/>
      <c r="D133" s="440"/>
      <c r="E133" s="30"/>
      <c r="F133" s="29"/>
      <c r="G133" s="27"/>
      <c r="H133" s="28"/>
      <c r="I133" s="25"/>
    </row>
    <row r="134" spans="1:9">
      <c r="A134" s="33"/>
      <c r="B134" s="438"/>
      <c r="C134" s="439"/>
      <c r="D134" s="440"/>
      <c r="E134" s="30"/>
      <c r="F134" s="29"/>
      <c r="G134" s="27"/>
      <c r="H134" s="28"/>
      <c r="I134" s="25"/>
    </row>
    <row r="135" spans="1:9">
      <c r="A135" s="33"/>
      <c r="B135" s="438"/>
      <c r="C135" s="439"/>
      <c r="D135" s="440"/>
      <c r="E135" s="30"/>
      <c r="F135" s="29"/>
      <c r="G135" s="27"/>
      <c r="H135" s="28"/>
      <c r="I135" s="25"/>
    </row>
    <row r="136" spans="1:9" ht="15.75" thickBot="1">
      <c r="A136" s="33"/>
      <c r="B136" s="438"/>
      <c r="C136" s="439"/>
      <c r="D136" s="440"/>
      <c r="E136" s="30"/>
      <c r="F136" s="29"/>
      <c r="G136" s="27"/>
      <c r="H136" s="28"/>
      <c r="I136" s="25"/>
    </row>
    <row r="137" spans="1:9">
      <c r="A137" s="467"/>
      <c r="B137" s="467"/>
      <c r="C137" s="12"/>
      <c r="D137" s="12"/>
      <c r="E137" s="468"/>
      <c r="F137" s="469"/>
      <c r="G137" s="469"/>
      <c r="H137" s="469"/>
      <c r="I137" s="470"/>
    </row>
    <row r="138" spans="1:9" ht="15.75" thickBot="1">
      <c r="A138" s="474" t="s">
        <v>11</v>
      </c>
      <c r="B138" s="475"/>
      <c r="C138" s="475"/>
      <c r="D138" s="19"/>
      <c r="E138" s="471"/>
      <c r="F138" s="472"/>
      <c r="G138" s="472"/>
      <c r="H138" s="472"/>
      <c r="I138" s="473"/>
    </row>
    <row r="139" spans="1:9">
      <c r="A139" s="15"/>
      <c r="B139" s="12"/>
      <c r="C139" s="465" t="s">
        <v>23</v>
      </c>
      <c r="D139" s="466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Cost Summary</vt:lpstr>
      <vt:lpstr>Original Bid</vt:lpstr>
      <vt:lpstr>Final Bid </vt:lpstr>
      <vt:lpstr>Reconciled Qty with Contr's amt</vt:lpstr>
      <vt:lpstr>'Final Bid '!Print_Area</vt:lpstr>
      <vt:lpstr>'Original Bid'!Print_Area</vt:lpstr>
      <vt:lpstr>'Final Bid 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2022-07-21T06:35:45Z</cp:lastPrinted>
  <dcterms:created xsi:type="dcterms:W3CDTF">2013-04-08T01:32:43Z</dcterms:created>
  <dcterms:modified xsi:type="dcterms:W3CDTF">2022-07-21T06:35:47Z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