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N:\Engineering\10. Projects\PROJECT OFFICE DOCUMENTS\2020\03 Coffee Team\03 CAPEX 2020\Safety Upgrade of E54 Cell Covers\Phase 2\17 BidDocs\4 AbsOfBid\Final\"/>
    </mc:Choice>
  </mc:AlternateContent>
  <xr:revisionPtr revIDLastSave="0" documentId="13_ncr:1_{F41B8E72-C60F-4F4B-A198-C58DB4EE40BA}" xr6:coauthVersionLast="41" xr6:coauthVersionMax="44" xr10:uidLastSave="{00000000-0000-0000-0000-000000000000}"/>
  <bookViews>
    <workbookView xWindow="-120" yWindow="-120" windowWidth="19440" windowHeight="15000" activeTab="3" xr2:uid="{00000000-000D-0000-FFFF-FFFF00000000}"/>
  </bookViews>
  <sheets>
    <sheet name="Original Bid" sheetId="6" r:id="rId1"/>
    <sheet name="Corrected bid" sheetId="9" r:id="rId2"/>
    <sheet name="Adjusted based on in-house" sheetId="11" r:id="rId3"/>
    <sheet name="Reconciled bid " sheetId="14" r:id="rId4"/>
  </sheets>
  <externalReferences>
    <externalReference r:id="rId5"/>
  </externalReferences>
  <definedNames>
    <definedName name="_5SHUTTLEBUS">#N/A</definedName>
    <definedName name="_BUS142">#N/A</definedName>
    <definedName name="_Fill" localSheetId="3" hidden="1">#REF!</definedName>
    <definedName name="_Fill" hidden="1">#REF!</definedName>
    <definedName name="_Key1" localSheetId="3" hidden="1">#REF!</definedName>
    <definedName name="_Key1" hidden="1">#REF!</definedName>
    <definedName name="_Order1" hidden="1">255</definedName>
    <definedName name="_Sort" localSheetId="3" hidden="1">#REF!</definedName>
    <definedName name="_Sort" hidden="1">#REF!</definedName>
    <definedName name="CANNTRAY" localSheetId="3">#REF!</definedName>
    <definedName name="CANNTRAY">#REF!</definedName>
    <definedName name="CLARKAT">#N/A</definedName>
    <definedName name="DUMPTRUCK169">#N/A</definedName>
    <definedName name="FIRETRUCK">#N/A</definedName>
    <definedName name="MACHINETOOLS">#N/A</definedName>
    <definedName name="Months">[1]Sheet5!$A$1:$B$13</definedName>
    <definedName name="past" localSheetId="3" hidden="1">#REF!</definedName>
    <definedName name="past" hidden="1">#REF!</definedName>
    <definedName name="_xlnm.Print_Area" localSheetId="2">'Adjusted based on in-house'!$B$1:$Y$150</definedName>
    <definedName name="_xlnm.Print_Area" localSheetId="1">'Corrected bid'!$B$1:$Y$150</definedName>
    <definedName name="_xlnm.Print_Area" localSheetId="0">'Original Bid'!$B$1:$Y$143</definedName>
    <definedName name="_xlnm.Print_Area" localSheetId="3">'Reconciled bid '!$B$1:$Y$150</definedName>
    <definedName name="Print_Area_MI" localSheetId="3">#REF!</definedName>
    <definedName name="Print_Area_MI">#REF!</definedName>
    <definedName name="_xlnm.Print_Titles" localSheetId="2">'Adjusted based on in-house'!$13:$13</definedName>
    <definedName name="_xlnm.Print_Titles" localSheetId="1">'Corrected bid'!$13:$13</definedName>
    <definedName name="_xlnm.Print_Titles" localSheetId="0">'Original Bid'!$13:$13</definedName>
    <definedName name="_xlnm.Print_Titles" localSheetId="3">'Reconciled bid '!$13:$13</definedName>
    <definedName name="RELOCAFETERIA">#N/A</definedName>
    <definedName name="REPLIFTRUCK">#N/A</definedName>
    <definedName name="REPLROOFPREP">#N/A</definedName>
    <definedName name="YARDGOAT">#N/A</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127" i="14" l="1"/>
  <c r="Y105" i="14"/>
  <c r="Y94" i="14"/>
  <c r="Y77" i="14"/>
  <c r="Y46" i="14"/>
  <c r="Y55" i="14"/>
  <c r="T127" i="14"/>
  <c r="O127" i="14"/>
  <c r="T124" i="14"/>
  <c r="T123" i="14"/>
  <c r="T122" i="14"/>
  <c r="T46" i="14"/>
  <c r="O91" i="14" l="1"/>
  <c r="Y110" i="6" l="1"/>
  <c r="J55" i="14" l="1"/>
  <c r="J115" i="14"/>
  <c r="J111" i="14"/>
  <c r="J110" i="14"/>
  <c r="J109" i="14"/>
  <c r="J108" i="14"/>
  <c r="J107" i="14"/>
  <c r="J106" i="14"/>
  <c r="J105" i="14"/>
  <c r="O123" i="14" l="1"/>
  <c r="O130" i="14" s="1"/>
  <c r="O122" i="14"/>
  <c r="O124" i="14"/>
  <c r="J124" i="14"/>
  <c r="T111" i="14" l="1"/>
  <c r="T110" i="14"/>
  <c r="T109" i="14"/>
  <c r="T108" i="14"/>
  <c r="T107" i="14"/>
  <c r="T106" i="14"/>
  <c r="T105" i="14"/>
  <c r="T99" i="14"/>
  <c r="T98" i="14"/>
  <c r="T97" i="14"/>
  <c r="T96" i="14"/>
  <c r="T95" i="14"/>
  <c r="J99" i="14"/>
  <c r="J98" i="14"/>
  <c r="J97" i="14"/>
  <c r="J96" i="14"/>
  <c r="J95" i="14"/>
  <c r="J94" i="14"/>
  <c r="T122" i="6" l="1"/>
  <c r="T125" i="6" s="1"/>
  <c r="T119" i="6"/>
  <c r="T117" i="6"/>
  <c r="T118" i="6"/>
  <c r="Y115" i="14" l="1"/>
  <c r="T115" i="14"/>
  <c r="T94" i="14"/>
  <c r="T103" i="14" s="1"/>
  <c r="T28" i="14"/>
  <c r="O55" i="14"/>
  <c r="T65" i="14"/>
  <c r="O65" i="14"/>
  <c r="O70" i="14"/>
  <c r="J65" i="14"/>
  <c r="J70" i="14"/>
  <c r="J91" i="14"/>
  <c r="J51" i="14"/>
  <c r="J48" i="14"/>
  <c r="J47" i="14"/>
  <c r="J46" i="14"/>
  <c r="U115" i="14"/>
  <c r="P115" i="14"/>
  <c r="K115" i="14"/>
  <c r="F115" i="14"/>
  <c r="O111" i="14"/>
  <c r="O110" i="14"/>
  <c r="O109" i="14"/>
  <c r="O108" i="14"/>
  <c r="O107" i="14"/>
  <c r="O106" i="14"/>
  <c r="O115" i="14" s="1"/>
  <c r="O105" i="14"/>
  <c r="U103" i="14"/>
  <c r="P103" i="14"/>
  <c r="K103" i="14"/>
  <c r="F103" i="14"/>
  <c r="O99" i="14"/>
  <c r="O98" i="14"/>
  <c r="O97" i="14"/>
  <c r="O96" i="14"/>
  <c r="O95" i="14"/>
  <c r="J103" i="14"/>
  <c r="O94" i="14"/>
  <c r="O103" i="14" s="1"/>
  <c r="Y90" i="14"/>
  <c r="Y89" i="14"/>
  <c r="Y88" i="14"/>
  <c r="Y87" i="14"/>
  <c r="Y86" i="14"/>
  <c r="Y85" i="14"/>
  <c r="Y84" i="14"/>
  <c r="O84" i="14"/>
  <c r="Y83" i="14"/>
  <c r="Y82" i="14"/>
  <c r="Y81" i="14"/>
  <c r="Y80" i="14"/>
  <c r="T80" i="14"/>
  <c r="O80" i="14"/>
  <c r="J80" i="14"/>
  <c r="Y79" i="14"/>
  <c r="T79" i="14"/>
  <c r="O79" i="14"/>
  <c r="J79" i="14"/>
  <c r="Y78" i="14"/>
  <c r="T78" i="14"/>
  <c r="O78" i="14"/>
  <c r="J78" i="14"/>
  <c r="T77" i="14"/>
  <c r="O77" i="14"/>
  <c r="J77" i="14"/>
  <c r="Y76" i="14"/>
  <c r="T76" i="14"/>
  <c r="O76" i="14"/>
  <c r="J76" i="14"/>
  <c r="Y75" i="14"/>
  <c r="T75" i="14"/>
  <c r="O75" i="14"/>
  <c r="J75" i="14"/>
  <c r="Y74" i="14"/>
  <c r="T74" i="14"/>
  <c r="O74" i="14"/>
  <c r="J74" i="14"/>
  <c r="Y73" i="14"/>
  <c r="T73" i="14"/>
  <c r="O73" i="14"/>
  <c r="J73" i="14"/>
  <c r="Y68" i="14"/>
  <c r="Y70" i="14" s="1"/>
  <c r="T68" i="14"/>
  <c r="T70" i="14" s="1"/>
  <c r="J68" i="14"/>
  <c r="Y64" i="14"/>
  <c r="Y63" i="14"/>
  <c r="T63" i="14"/>
  <c r="Y62" i="14"/>
  <c r="T62" i="14"/>
  <c r="O62" i="14"/>
  <c r="J62" i="14"/>
  <c r="Y61" i="14"/>
  <c r="T61" i="14"/>
  <c r="O61" i="14"/>
  <c r="J61" i="14"/>
  <c r="Y60" i="14"/>
  <c r="T60" i="14"/>
  <c r="O60" i="14"/>
  <c r="J60" i="14"/>
  <c r="Y59" i="14"/>
  <c r="T59" i="14"/>
  <c r="O59" i="14"/>
  <c r="J59" i="14"/>
  <c r="Y58" i="14"/>
  <c r="T58" i="14"/>
  <c r="O58" i="14"/>
  <c r="J58" i="14"/>
  <c r="Y54" i="14"/>
  <c r="Y53" i="14"/>
  <c r="Y51" i="14"/>
  <c r="O51" i="14"/>
  <c r="Y50" i="14"/>
  <c r="Y49" i="14"/>
  <c r="Y48" i="14"/>
  <c r="O48" i="14"/>
  <c r="Y47" i="14"/>
  <c r="T47" i="14"/>
  <c r="O47" i="14"/>
  <c r="Y45" i="14"/>
  <c r="T45" i="14"/>
  <c r="O45" i="14"/>
  <c r="J45" i="14"/>
  <c r="Y44" i="14"/>
  <c r="T44" i="14"/>
  <c r="O44" i="14"/>
  <c r="J44" i="14"/>
  <c r="Y43" i="14"/>
  <c r="T43" i="14"/>
  <c r="O43" i="14"/>
  <c r="J43" i="14"/>
  <c r="Y42" i="14"/>
  <c r="T42" i="14"/>
  <c r="O42" i="14"/>
  <c r="J42" i="14"/>
  <c r="Y41" i="14"/>
  <c r="T41" i="14"/>
  <c r="O41" i="14"/>
  <c r="J41" i="14"/>
  <c r="Y40" i="14"/>
  <c r="T40" i="14"/>
  <c r="O40" i="14"/>
  <c r="J40" i="14"/>
  <c r="Y39" i="14"/>
  <c r="T39" i="14"/>
  <c r="O39" i="14"/>
  <c r="J39" i="14"/>
  <c r="Y38" i="14"/>
  <c r="Y37" i="14"/>
  <c r="T37" i="14"/>
  <c r="O37" i="14"/>
  <c r="J37" i="14"/>
  <c r="Y36" i="14"/>
  <c r="T36" i="14"/>
  <c r="O36" i="14"/>
  <c r="J36" i="14"/>
  <c r="Y34" i="14"/>
  <c r="Y33" i="14"/>
  <c r="Y32" i="14"/>
  <c r="Y31" i="14"/>
  <c r="Y30" i="14"/>
  <c r="Y29" i="14"/>
  <c r="T29" i="14"/>
  <c r="O29" i="14"/>
  <c r="J29" i="14"/>
  <c r="Y28" i="14"/>
  <c r="O28" i="14"/>
  <c r="J28" i="14"/>
  <c r="Y27" i="14"/>
  <c r="T27" i="14"/>
  <c r="O27" i="14"/>
  <c r="J27" i="14"/>
  <c r="Y26" i="14"/>
  <c r="T26" i="14"/>
  <c r="O26" i="14"/>
  <c r="J26" i="14"/>
  <c r="Y25" i="14"/>
  <c r="T25" i="14"/>
  <c r="O25" i="14"/>
  <c r="J25" i="14"/>
  <c r="Y24" i="14"/>
  <c r="T24" i="14"/>
  <c r="O24" i="14"/>
  <c r="J24" i="14"/>
  <c r="Y23" i="14"/>
  <c r="T23" i="14"/>
  <c r="O23" i="14"/>
  <c r="J23" i="14"/>
  <c r="Y22" i="14"/>
  <c r="T22" i="14"/>
  <c r="O22" i="14"/>
  <c r="J22" i="14"/>
  <c r="Y21" i="14"/>
  <c r="T21" i="14"/>
  <c r="O21" i="14"/>
  <c r="J21" i="14"/>
  <c r="Y20" i="14"/>
  <c r="T20" i="14"/>
  <c r="O20" i="14"/>
  <c r="J20" i="14"/>
  <c r="Y19" i="14"/>
  <c r="T19" i="14"/>
  <c r="O19" i="14"/>
  <c r="J19" i="14"/>
  <c r="Y18" i="14"/>
  <c r="T18" i="14"/>
  <c r="O18" i="14"/>
  <c r="J18" i="14"/>
  <c r="Y16" i="14"/>
  <c r="T16" i="14"/>
  <c r="O16" i="14"/>
  <c r="J16" i="14"/>
  <c r="Y15" i="14"/>
  <c r="T15" i="14"/>
  <c r="O15" i="14"/>
  <c r="J15" i="14"/>
  <c r="X6" i="14"/>
  <c r="Y91" i="14" l="1"/>
  <c r="Y65" i="14"/>
  <c r="Y122" i="14"/>
  <c r="T91" i="14"/>
  <c r="T55" i="14"/>
  <c r="Y103" i="14"/>
  <c r="Y124" i="14" s="1"/>
  <c r="J123" i="14"/>
  <c r="J122" i="14"/>
  <c r="Y123" i="14" l="1"/>
  <c r="Y128" i="14" s="1"/>
  <c r="T130" i="14"/>
  <c r="J125" i="14"/>
  <c r="J119" i="14"/>
  <c r="O128" i="14"/>
  <c r="T128" i="14" l="1"/>
  <c r="J118" i="14"/>
  <c r="J127" i="14" s="1"/>
  <c r="Y130" i="14"/>
  <c r="J128" i="14" l="1"/>
  <c r="J130" i="14"/>
  <c r="Y86" i="6" l="1"/>
  <c r="Y78" i="6"/>
  <c r="Y79" i="6"/>
  <c r="Y80" i="6"/>
  <c r="Y81" i="6"/>
  <c r="Y82" i="6"/>
  <c r="Y83" i="6"/>
  <c r="Y84" i="6"/>
  <c r="Y85" i="6"/>
  <c r="O122" i="6"/>
  <c r="O124" i="11"/>
  <c r="O55" i="11"/>
  <c r="Y55" i="6" l="1"/>
  <c r="Y123" i="11" l="1"/>
  <c r="T123" i="11"/>
  <c r="O123" i="11"/>
  <c r="J124" i="11"/>
  <c r="J123" i="11"/>
  <c r="J122" i="11"/>
  <c r="J127" i="11"/>
  <c r="J110" i="6" l="1"/>
  <c r="O19" i="6" l="1"/>
  <c r="O18" i="6"/>
  <c r="O16" i="6"/>
  <c r="O15" i="6"/>
  <c r="O55" i="6"/>
  <c r="Y122" i="11" l="1"/>
  <c r="Y103" i="11"/>
  <c r="Y91" i="11"/>
  <c r="Y55" i="11"/>
  <c r="J19" i="11"/>
  <c r="T124" i="11"/>
  <c r="T122" i="11"/>
  <c r="T115" i="11"/>
  <c r="T103" i="11"/>
  <c r="T91" i="11"/>
  <c r="T70" i="11"/>
  <c r="T55" i="11"/>
  <c r="T85" i="11"/>
  <c r="T84" i="11"/>
  <c r="O122" i="11"/>
  <c r="O115" i="11"/>
  <c r="O103" i="11"/>
  <c r="O91" i="11"/>
  <c r="O70" i="11"/>
  <c r="O85" i="11"/>
  <c r="O84" i="11"/>
  <c r="U115" i="11"/>
  <c r="P115" i="11"/>
  <c r="K115" i="11"/>
  <c r="J115" i="11"/>
  <c r="F115" i="11"/>
  <c r="Y114" i="11"/>
  <c r="Y115" i="11" s="1"/>
  <c r="Y124" i="11" s="1"/>
  <c r="Y113" i="11"/>
  <c r="Y112" i="11"/>
  <c r="Y111" i="11"/>
  <c r="T111" i="11"/>
  <c r="O111" i="11"/>
  <c r="J111" i="11"/>
  <c r="Y110" i="11"/>
  <c r="T110" i="11"/>
  <c r="O110" i="11"/>
  <c r="J110" i="11"/>
  <c r="Y109" i="11"/>
  <c r="T109" i="11"/>
  <c r="O109" i="11"/>
  <c r="J109" i="11"/>
  <c r="Y108" i="11"/>
  <c r="T108" i="11"/>
  <c r="O108" i="11"/>
  <c r="J108" i="11"/>
  <c r="Y107" i="11"/>
  <c r="T107" i="11"/>
  <c r="O107" i="11"/>
  <c r="J107" i="11"/>
  <c r="Y106" i="11"/>
  <c r="T106" i="11"/>
  <c r="O106" i="11"/>
  <c r="J106" i="11"/>
  <c r="Y105" i="11"/>
  <c r="T105" i="11"/>
  <c r="O105" i="11"/>
  <c r="J105" i="11"/>
  <c r="U103" i="11"/>
  <c r="P103" i="11"/>
  <c r="K103" i="11"/>
  <c r="F103" i="11"/>
  <c r="Y102" i="11"/>
  <c r="Y101" i="11"/>
  <c r="Y100" i="11"/>
  <c r="Y99" i="11"/>
  <c r="T99" i="11"/>
  <c r="O99" i="11"/>
  <c r="J99" i="11"/>
  <c r="Y98" i="11"/>
  <c r="T98" i="11"/>
  <c r="O98" i="11"/>
  <c r="J98" i="11"/>
  <c r="Y97" i="11"/>
  <c r="T97" i="11"/>
  <c r="O97" i="11"/>
  <c r="J97" i="11"/>
  <c r="Y96" i="11"/>
  <c r="T96" i="11"/>
  <c r="O96" i="11"/>
  <c r="J96" i="11"/>
  <c r="Y95" i="11"/>
  <c r="T95" i="11"/>
  <c r="O95" i="11"/>
  <c r="J95" i="11"/>
  <c r="Y94" i="11"/>
  <c r="T94" i="11"/>
  <c r="O94" i="11"/>
  <c r="J94" i="11"/>
  <c r="J103" i="11" s="1"/>
  <c r="Y90" i="11"/>
  <c r="Y89" i="11"/>
  <c r="Y88" i="11"/>
  <c r="Y87" i="11"/>
  <c r="Y86" i="11"/>
  <c r="Y85" i="11"/>
  <c r="J85" i="11"/>
  <c r="Y84" i="11"/>
  <c r="J84" i="11"/>
  <c r="Y83" i="11"/>
  <c r="Y82" i="11"/>
  <c r="Y81" i="11"/>
  <c r="Y80" i="11"/>
  <c r="T80" i="11"/>
  <c r="O80" i="11"/>
  <c r="J80" i="11"/>
  <c r="Y79" i="11"/>
  <c r="T79" i="11"/>
  <c r="O79" i="11"/>
  <c r="J79" i="11"/>
  <c r="Y78" i="11"/>
  <c r="T78" i="11"/>
  <c r="O78" i="11"/>
  <c r="J78" i="11"/>
  <c r="Y77" i="11"/>
  <c r="T77" i="11"/>
  <c r="O77" i="11"/>
  <c r="J77" i="11"/>
  <c r="Y76" i="11"/>
  <c r="T76" i="11"/>
  <c r="O76" i="11"/>
  <c r="J76" i="11"/>
  <c r="Y75" i="11"/>
  <c r="T75" i="11"/>
  <c r="O75" i="11"/>
  <c r="J75" i="11"/>
  <c r="Y74" i="11"/>
  <c r="T74" i="11"/>
  <c r="O74" i="11"/>
  <c r="J74" i="11"/>
  <c r="Y73" i="11"/>
  <c r="T73" i="11"/>
  <c r="O73" i="11"/>
  <c r="J73" i="11"/>
  <c r="J91" i="11" s="1"/>
  <c r="Y69" i="11"/>
  <c r="T69" i="11"/>
  <c r="O69" i="11"/>
  <c r="J69" i="11"/>
  <c r="Y68" i="11"/>
  <c r="Y70" i="11" s="1"/>
  <c r="T68" i="11"/>
  <c r="O68" i="11"/>
  <c r="J68" i="11"/>
  <c r="Y64" i="11"/>
  <c r="Y63" i="11"/>
  <c r="T63" i="11"/>
  <c r="T62" i="11"/>
  <c r="O62" i="11"/>
  <c r="J62" i="11"/>
  <c r="Y61" i="11"/>
  <c r="Y65" i="11" s="1"/>
  <c r="T61" i="11"/>
  <c r="O61" i="11"/>
  <c r="J61" i="11"/>
  <c r="Y60" i="11"/>
  <c r="T60" i="11"/>
  <c r="O60" i="11"/>
  <c r="J60" i="11"/>
  <c r="Y59" i="11"/>
  <c r="T59" i="11"/>
  <c r="O59" i="11"/>
  <c r="J59" i="11"/>
  <c r="Y58" i="11"/>
  <c r="T58" i="11"/>
  <c r="O58" i="11"/>
  <c r="J58" i="11"/>
  <c r="Y54" i="11"/>
  <c r="Y53" i="11"/>
  <c r="Y52" i="11"/>
  <c r="Y51" i="11"/>
  <c r="Y50" i="11"/>
  <c r="Y49" i="11"/>
  <c r="Y48" i="11"/>
  <c r="Y47" i="11"/>
  <c r="T47" i="11"/>
  <c r="O47" i="11"/>
  <c r="Y46" i="11"/>
  <c r="T46" i="11"/>
  <c r="O46" i="11"/>
  <c r="Y45" i="11"/>
  <c r="T45" i="11"/>
  <c r="O45" i="11"/>
  <c r="J45" i="11"/>
  <c r="Y44" i="11"/>
  <c r="T44" i="11"/>
  <c r="O44" i="11"/>
  <c r="J44" i="11"/>
  <c r="Y43" i="11"/>
  <c r="T43" i="11"/>
  <c r="O43" i="11"/>
  <c r="J43" i="11"/>
  <c r="Y42" i="11"/>
  <c r="T42" i="11"/>
  <c r="O42" i="11"/>
  <c r="J42" i="11"/>
  <c r="Y41" i="11"/>
  <c r="T41" i="11"/>
  <c r="O41" i="11"/>
  <c r="J41" i="11"/>
  <c r="Y40" i="11"/>
  <c r="T40" i="11"/>
  <c r="O40" i="11"/>
  <c r="J40" i="11"/>
  <c r="Y39" i="11"/>
  <c r="T39" i="11"/>
  <c r="O39" i="11"/>
  <c r="J39" i="11"/>
  <c r="J55" i="11" s="1"/>
  <c r="Y38" i="11"/>
  <c r="Y37" i="11"/>
  <c r="T37" i="11"/>
  <c r="O37" i="11"/>
  <c r="J37" i="11"/>
  <c r="Y36" i="11"/>
  <c r="T36" i="11"/>
  <c r="O36" i="11"/>
  <c r="J36" i="11"/>
  <c r="Y34" i="11"/>
  <c r="Y33" i="11"/>
  <c r="Y32" i="11"/>
  <c r="Y31" i="11"/>
  <c r="Y30" i="11"/>
  <c r="Y29" i="11"/>
  <c r="T29" i="11"/>
  <c r="O29" i="11"/>
  <c r="J29" i="11"/>
  <c r="Y28" i="11"/>
  <c r="T28" i="11"/>
  <c r="O28" i="11"/>
  <c r="J28" i="11"/>
  <c r="Y27" i="11"/>
  <c r="T27" i="11"/>
  <c r="O27" i="11"/>
  <c r="J27" i="11"/>
  <c r="Y26" i="11"/>
  <c r="T26" i="11"/>
  <c r="O26" i="11"/>
  <c r="J26" i="11"/>
  <c r="Y25" i="11"/>
  <c r="T25" i="11"/>
  <c r="O25" i="11"/>
  <c r="J25" i="11"/>
  <c r="Y24" i="11"/>
  <c r="T24" i="11"/>
  <c r="O24" i="11"/>
  <c r="J24" i="11"/>
  <c r="Y23" i="11"/>
  <c r="T23" i="11"/>
  <c r="O23" i="11"/>
  <c r="J23" i="11"/>
  <c r="Y22" i="11"/>
  <c r="T22" i="11"/>
  <c r="O22" i="11"/>
  <c r="J22" i="11"/>
  <c r="Y21" i="11"/>
  <c r="T21" i="11"/>
  <c r="O21" i="11"/>
  <c r="J21" i="11"/>
  <c r="Y20" i="11"/>
  <c r="T20" i="11"/>
  <c r="O20" i="11"/>
  <c r="J20" i="11"/>
  <c r="Y19" i="11"/>
  <c r="T19" i="11"/>
  <c r="O19" i="11"/>
  <c r="Y18" i="11"/>
  <c r="T18" i="11"/>
  <c r="O18" i="11"/>
  <c r="J18" i="11"/>
  <c r="Y16" i="11"/>
  <c r="T16" i="11"/>
  <c r="O16" i="11"/>
  <c r="J16" i="11"/>
  <c r="Y15" i="11"/>
  <c r="T15" i="11"/>
  <c r="O15" i="11"/>
  <c r="J15" i="11"/>
  <c r="X6" i="11"/>
  <c r="J124" i="9"/>
  <c r="J115" i="9"/>
  <c r="J103" i="9"/>
  <c r="J55" i="9"/>
  <c r="J122" i="9" s="1"/>
  <c r="F115" i="9"/>
  <c r="J85" i="9"/>
  <c r="J79" i="9"/>
  <c r="J84" i="9"/>
  <c r="Y69" i="9"/>
  <c r="T69" i="9"/>
  <c r="O69" i="9"/>
  <c r="J69" i="9"/>
  <c r="Y68" i="9"/>
  <c r="Y70" i="9" s="1"/>
  <c r="T68" i="9"/>
  <c r="T70" i="9" s="1"/>
  <c r="O68" i="9"/>
  <c r="O70" i="9" s="1"/>
  <c r="J68" i="9"/>
  <c r="U115" i="9"/>
  <c r="P115" i="9"/>
  <c r="K115" i="9"/>
  <c r="Y114" i="9"/>
  <c r="Y115" i="9" s="1"/>
  <c r="Y113" i="9"/>
  <c r="Y112" i="9"/>
  <c r="Y111" i="9"/>
  <c r="T111" i="9"/>
  <c r="O111" i="9"/>
  <c r="J111" i="9"/>
  <c r="Y110" i="9"/>
  <c r="T110" i="9"/>
  <c r="O110" i="9"/>
  <c r="J110" i="9"/>
  <c r="Y109" i="9"/>
  <c r="T109" i="9"/>
  <c r="O109" i="9"/>
  <c r="J109" i="9"/>
  <c r="Y108" i="9"/>
  <c r="T108" i="9"/>
  <c r="O108" i="9"/>
  <c r="J108" i="9"/>
  <c r="Y107" i="9"/>
  <c r="T107" i="9"/>
  <c r="O107" i="9"/>
  <c r="J107" i="9"/>
  <c r="Y106" i="9"/>
  <c r="T106" i="9"/>
  <c r="O106" i="9"/>
  <c r="J106" i="9"/>
  <c r="Y105" i="9"/>
  <c r="T105" i="9"/>
  <c r="T115" i="9" s="1"/>
  <c r="O105" i="9"/>
  <c r="O115" i="9" s="1"/>
  <c r="O124" i="9" s="1"/>
  <c r="J105" i="9"/>
  <c r="U103" i="9"/>
  <c r="P103" i="9"/>
  <c r="K103" i="9"/>
  <c r="F103" i="9"/>
  <c r="Y102" i="9"/>
  <c r="Y101" i="9"/>
  <c r="Y103" i="9" s="1"/>
  <c r="Y100" i="9"/>
  <c r="Y99" i="9"/>
  <c r="T99" i="9"/>
  <c r="O99" i="9"/>
  <c r="J99" i="9"/>
  <c r="Y98" i="9"/>
  <c r="T98" i="9"/>
  <c r="O98" i="9"/>
  <c r="J98" i="9"/>
  <c r="Y97" i="9"/>
  <c r="T97" i="9"/>
  <c r="O97" i="9"/>
  <c r="J97" i="9"/>
  <c r="Y96" i="9"/>
  <c r="T96" i="9"/>
  <c r="O96" i="9"/>
  <c r="J96" i="9"/>
  <c r="Y95" i="9"/>
  <c r="T95" i="9"/>
  <c r="O95" i="9"/>
  <c r="J95" i="9"/>
  <c r="Y94" i="9"/>
  <c r="T94" i="9"/>
  <c r="T103" i="9" s="1"/>
  <c r="O94" i="9"/>
  <c r="O103" i="9" s="1"/>
  <c r="J94" i="9"/>
  <c r="Y90" i="9"/>
  <c r="Y89" i="9"/>
  <c r="Y88" i="9"/>
  <c r="Y87" i="9"/>
  <c r="Y86" i="9"/>
  <c r="Y85" i="9"/>
  <c r="Y84" i="9"/>
  <c r="Y83" i="9"/>
  <c r="Y82" i="9"/>
  <c r="Y81" i="9"/>
  <c r="Y80" i="9"/>
  <c r="T80" i="9"/>
  <c r="O80" i="9"/>
  <c r="J80" i="9"/>
  <c r="Y79" i="9"/>
  <c r="T79" i="9"/>
  <c r="O79" i="9"/>
  <c r="Y78" i="9"/>
  <c r="T78" i="9"/>
  <c r="O78" i="9"/>
  <c r="J78" i="9"/>
  <c r="Y77" i="9"/>
  <c r="T77" i="9"/>
  <c r="O77" i="9"/>
  <c r="J77" i="9"/>
  <c r="Y76" i="9"/>
  <c r="T76" i="9"/>
  <c r="O76" i="9"/>
  <c r="J76" i="9"/>
  <c r="Y75" i="9"/>
  <c r="T75" i="9"/>
  <c r="O75" i="9"/>
  <c r="J75" i="9"/>
  <c r="Y74" i="9"/>
  <c r="T74" i="9"/>
  <c r="O74" i="9"/>
  <c r="J74" i="9"/>
  <c r="Y73" i="9"/>
  <c r="T73" i="9"/>
  <c r="T91" i="9" s="1"/>
  <c r="O73" i="9"/>
  <c r="O91" i="9" s="1"/>
  <c r="J73" i="9"/>
  <c r="Y64" i="9"/>
  <c r="Y63" i="9"/>
  <c r="T63" i="9"/>
  <c r="T62" i="9"/>
  <c r="O62" i="9"/>
  <c r="J62" i="9"/>
  <c r="Y61" i="9"/>
  <c r="T61" i="9"/>
  <c r="O61" i="9"/>
  <c r="J61" i="9"/>
  <c r="Y60" i="9"/>
  <c r="T60" i="9"/>
  <c r="O60" i="9"/>
  <c r="J60" i="9"/>
  <c r="Y59" i="9"/>
  <c r="T59" i="9"/>
  <c r="O59" i="9"/>
  <c r="J59" i="9"/>
  <c r="Y58" i="9"/>
  <c r="Y65" i="9" s="1"/>
  <c r="T58" i="9"/>
  <c r="T65" i="9" s="1"/>
  <c r="O58" i="9"/>
  <c r="O65" i="9" s="1"/>
  <c r="J58" i="9"/>
  <c r="Y54" i="9"/>
  <c r="Y53" i="9"/>
  <c r="Y52" i="9"/>
  <c r="Y51" i="9"/>
  <c r="Y50" i="9"/>
  <c r="Y49" i="9"/>
  <c r="Y48" i="9"/>
  <c r="Y47" i="9"/>
  <c r="T47" i="9"/>
  <c r="O47" i="9"/>
  <c r="Y46" i="9"/>
  <c r="T46" i="9"/>
  <c r="Y45" i="9"/>
  <c r="T45" i="9"/>
  <c r="O45" i="9"/>
  <c r="J45" i="9"/>
  <c r="Y44" i="9"/>
  <c r="T44" i="9"/>
  <c r="O44" i="9"/>
  <c r="J44" i="9"/>
  <c r="Y43" i="9"/>
  <c r="T43" i="9"/>
  <c r="O43" i="9"/>
  <c r="J43" i="9"/>
  <c r="Y42" i="9"/>
  <c r="T42" i="9"/>
  <c r="O42" i="9"/>
  <c r="J42" i="9"/>
  <c r="Y41" i="9"/>
  <c r="T41" i="9"/>
  <c r="O41" i="9"/>
  <c r="J41" i="9"/>
  <c r="Y40" i="9"/>
  <c r="T40" i="9"/>
  <c r="O40" i="9"/>
  <c r="J40" i="9"/>
  <c r="Y39" i="9"/>
  <c r="T39" i="9"/>
  <c r="O39" i="9"/>
  <c r="J39" i="9"/>
  <c r="Y38" i="9"/>
  <c r="Y37" i="9"/>
  <c r="T37" i="9"/>
  <c r="O37" i="9"/>
  <c r="J37" i="9"/>
  <c r="Y36" i="9"/>
  <c r="T36" i="9"/>
  <c r="O36" i="9"/>
  <c r="J36" i="9"/>
  <c r="Y34" i="9"/>
  <c r="Y33" i="9"/>
  <c r="Y32" i="9"/>
  <c r="Y31" i="9"/>
  <c r="Y30" i="9"/>
  <c r="Y29" i="9"/>
  <c r="T29" i="9"/>
  <c r="O29" i="9"/>
  <c r="J29" i="9"/>
  <c r="Y28" i="9"/>
  <c r="T28" i="9"/>
  <c r="O28" i="9"/>
  <c r="J28" i="9"/>
  <c r="Y27" i="9"/>
  <c r="T27" i="9"/>
  <c r="O27" i="9"/>
  <c r="J27" i="9"/>
  <c r="Y26" i="9"/>
  <c r="T26" i="9"/>
  <c r="O26" i="9"/>
  <c r="J26" i="9"/>
  <c r="Y25" i="9"/>
  <c r="T25" i="9"/>
  <c r="O25" i="9"/>
  <c r="J25" i="9"/>
  <c r="Y24" i="9"/>
  <c r="T24" i="9"/>
  <c r="O24" i="9"/>
  <c r="J24" i="9"/>
  <c r="Y23" i="9"/>
  <c r="T23" i="9"/>
  <c r="O23" i="9"/>
  <c r="J23" i="9"/>
  <c r="Y22" i="9"/>
  <c r="T22" i="9"/>
  <c r="O22" i="9"/>
  <c r="J22" i="9"/>
  <c r="Y21" i="9"/>
  <c r="T21" i="9"/>
  <c r="O21" i="9"/>
  <c r="J21" i="9"/>
  <c r="Y20" i="9"/>
  <c r="T20" i="9"/>
  <c r="O20" i="9"/>
  <c r="J20" i="9"/>
  <c r="Y19" i="9"/>
  <c r="T19" i="9"/>
  <c r="O19" i="9"/>
  <c r="J19" i="9"/>
  <c r="Y18" i="9"/>
  <c r="T18" i="9"/>
  <c r="O18" i="9"/>
  <c r="J18" i="9"/>
  <c r="Y16" i="9"/>
  <c r="T16" i="9"/>
  <c r="O16" i="9"/>
  <c r="J16" i="9"/>
  <c r="Y15" i="9"/>
  <c r="T15" i="9"/>
  <c r="O15" i="9"/>
  <c r="O55" i="9" s="1"/>
  <c r="O122" i="9" s="1"/>
  <c r="J15" i="9"/>
  <c r="X6" i="9"/>
  <c r="J70" i="9" l="1"/>
  <c r="Y127" i="11"/>
  <c r="J70" i="11"/>
  <c r="T65" i="11"/>
  <c r="T127" i="11" s="1"/>
  <c r="O65" i="11"/>
  <c r="O127" i="11" s="1"/>
  <c r="J65" i="11"/>
  <c r="J65" i="9"/>
  <c r="J91" i="9"/>
  <c r="O123" i="9"/>
  <c r="O127" i="9" s="1"/>
  <c r="T123" i="9"/>
  <c r="Y55" i="9"/>
  <c r="Y122" i="9" s="1"/>
  <c r="Y91" i="9"/>
  <c r="Y123" i="9" s="1"/>
  <c r="T55" i="9"/>
  <c r="T122" i="9" s="1"/>
  <c r="T124" i="9"/>
  <c r="Y124" i="9"/>
  <c r="J125" i="11" l="1"/>
  <c r="J119" i="11" s="1"/>
  <c r="J123" i="9"/>
  <c r="J125" i="9" s="1"/>
  <c r="J118" i="9" s="1"/>
  <c r="Y130" i="11"/>
  <c r="T128" i="11"/>
  <c r="O130" i="11"/>
  <c r="O128" i="9"/>
  <c r="O130" i="9"/>
  <c r="Y127" i="9"/>
  <c r="Y130" i="9" s="1"/>
  <c r="T127" i="9"/>
  <c r="T128" i="9" s="1"/>
  <c r="Y128" i="9"/>
  <c r="T130" i="9"/>
  <c r="J118" i="11" l="1"/>
  <c r="J128" i="11" s="1"/>
  <c r="J119" i="9"/>
  <c r="J127" i="9" s="1"/>
  <c r="Y128" i="11"/>
  <c r="T130" i="11"/>
  <c r="O128" i="11"/>
  <c r="J128" i="9"/>
  <c r="J130" i="11" l="1"/>
  <c r="J130" i="9"/>
  <c r="Y118" i="6" l="1"/>
  <c r="Y119" i="6"/>
  <c r="Y109" i="6"/>
  <c r="Y100" i="6"/>
  <c r="Y101" i="6"/>
  <c r="Y102" i="6"/>
  <c r="Y103" i="6"/>
  <c r="Y104" i="6"/>
  <c r="Y105" i="6"/>
  <c r="Y108" i="6"/>
  <c r="Y107" i="6"/>
  <c r="U110" i="6"/>
  <c r="U98" i="6"/>
  <c r="O89" i="6"/>
  <c r="J94" i="6"/>
  <c r="J93" i="6"/>
  <c r="J92" i="6"/>
  <c r="J91" i="6"/>
  <c r="J90" i="6"/>
  <c r="J89" i="6"/>
  <c r="T94" i="6"/>
  <c r="T93" i="6"/>
  <c r="T92" i="6"/>
  <c r="T91" i="6"/>
  <c r="T90" i="6"/>
  <c r="T89" i="6"/>
  <c r="Y98" i="6"/>
  <c r="Y97" i="6"/>
  <c r="Y96" i="6"/>
  <c r="Y95" i="6"/>
  <c r="Y77" i="6"/>
  <c r="Y76" i="6"/>
  <c r="Y122" i="6" l="1"/>
  <c r="Y65" i="6"/>
  <c r="Y64" i="6"/>
  <c r="Y54" i="6"/>
  <c r="Y53" i="6"/>
  <c r="Y52" i="6"/>
  <c r="Y51" i="6"/>
  <c r="Y50" i="6"/>
  <c r="Y49" i="6"/>
  <c r="Y48" i="6"/>
  <c r="Y38" i="6"/>
  <c r="Y34" i="6"/>
  <c r="Y33" i="6"/>
  <c r="Y32" i="6"/>
  <c r="Y31" i="6"/>
  <c r="Y30" i="6"/>
  <c r="P110" i="6"/>
  <c r="T106" i="6"/>
  <c r="T105" i="6"/>
  <c r="T104" i="6"/>
  <c r="T103" i="6"/>
  <c r="T102" i="6"/>
  <c r="T101" i="6"/>
  <c r="T100" i="6"/>
  <c r="T110" i="6" s="1"/>
  <c r="P98" i="6"/>
  <c r="T98" i="6"/>
  <c r="T75" i="6"/>
  <c r="T74" i="6"/>
  <c r="T73" i="6"/>
  <c r="T72" i="6"/>
  <c r="T71" i="6"/>
  <c r="T70" i="6"/>
  <c r="T69" i="6"/>
  <c r="T68" i="6"/>
  <c r="T86" i="6" s="1"/>
  <c r="T63" i="6"/>
  <c r="T62" i="6"/>
  <c r="T61" i="6"/>
  <c r="T60" i="6"/>
  <c r="T59" i="6"/>
  <c r="T58" i="6"/>
  <c r="T65" i="6" s="1"/>
  <c r="T47" i="6"/>
  <c r="T46" i="6"/>
  <c r="T45" i="6"/>
  <c r="T44" i="6"/>
  <c r="T43" i="6"/>
  <c r="T42" i="6"/>
  <c r="T41" i="6"/>
  <c r="T40" i="6"/>
  <c r="T39" i="6"/>
  <c r="T37" i="6"/>
  <c r="T36" i="6"/>
  <c r="T29" i="6"/>
  <c r="T28" i="6"/>
  <c r="T27" i="6"/>
  <c r="T26" i="6"/>
  <c r="T25" i="6"/>
  <c r="T24" i="6"/>
  <c r="T23" i="6"/>
  <c r="T22" i="6"/>
  <c r="T21" i="6"/>
  <c r="T20" i="6"/>
  <c r="T19" i="6"/>
  <c r="T18" i="6"/>
  <c r="T16" i="6"/>
  <c r="T15" i="6"/>
  <c r="T55" i="6" s="1"/>
  <c r="Y63" i="6"/>
  <c r="K110" i="6" l="1"/>
  <c r="O106" i="6"/>
  <c r="O105" i="6"/>
  <c r="O104" i="6"/>
  <c r="O103" i="6"/>
  <c r="O102" i="6"/>
  <c r="O101" i="6"/>
  <c r="O100" i="6"/>
  <c r="O110" i="6" s="1"/>
  <c r="K98" i="6"/>
  <c r="O94" i="6"/>
  <c r="O93" i="6"/>
  <c r="O92" i="6"/>
  <c r="O91" i="6"/>
  <c r="O90" i="6"/>
  <c r="O98" i="6"/>
  <c r="O75" i="6"/>
  <c r="O74" i="6"/>
  <c r="O73" i="6"/>
  <c r="O72" i="6"/>
  <c r="O71" i="6"/>
  <c r="O70" i="6"/>
  <c r="O69" i="6"/>
  <c r="O68" i="6"/>
  <c r="O86" i="6" s="1"/>
  <c r="O65" i="6"/>
  <c r="O118" i="6" s="1"/>
  <c r="O62" i="6"/>
  <c r="O61" i="6"/>
  <c r="O60" i="6"/>
  <c r="O59" i="6"/>
  <c r="O58" i="6"/>
  <c r="O47" i="6"/>
  <c r="O45" i="6"/>
  <c r="O44" i="6"/>
  <c r="O43" i="6"/>
  <c r="O42" i="6"/>
  <c r="O41" i="6"/>
  <c r="O40" i="6"/>
  <c r="O39" i="6"/>
  <c r="O37" i="6"/>
  <c r="O36" i="6"/>
  <c r="O29" i="6"/>
  <c r="O28" i="6"/>
  <c r="O27" i="6"/>
  <c r="O26" i="6"/>
  <c r="O25" i="6"/>
  <c r="O24" i="6"/>
  <c r="O23" i="6"/>
  <c r="O22" i="6"/>
  <c r="O21" i="6"/>
  <c r="O20" i="6"/>
  <c r="O117" i="6"/>
  <c r="O125" i="6" s="1"/>
  <c r="Y46" i="6"/>
  <c r="T123" i="6" l="1"/>
  <c r="O119" i="6"/>
  <c r="Y89" i="6"/>
  <c r="Y47" i="6"/>
  <c r="Y24" i="6"/>
  <c r="J24" i="6"/>
  <c r="F110" i="6"/>
  <c r="J106" i="6"/>
  <c r="J105" i="6"/>
  <c r="J104" i="6"/>
  <c r="J103" i="6"/>
  <c r="J102" i="6"/>
  <c r="J101" i="6"/>
  <c r="J100" i="6"/>
  <c r="F98" i="6"/>
  <c r="J98" i="6"/>
  <c r="J75" i="6"/>
  <c r="J74" i="6"/>
  <c r="J73" i="6"/>
  <c r="J72" i="6"/>
  <c r="J71" i="6"/>
  <c r="J70" i="6"/>
  <c r="J69" i="6"/>
  <c r="J68" i="6"/>
  <c r="J62" i="6"/>
  <c r="J61" i="6"/>
  <c r="J60" i="6"/>
  <c r="J59" i="6"/>
  <c r="J58" i="6"/>
  <c r="J45" i="6"/>
  <c r="J44" i="6"/>
  <c r="J43" i="6"/>
  <c r="J42" i="6"/>
  <c r="J41" i="6"/>
  <c r="J40" i="6"/>
  <c r="J39" i="6"/>
  <c r="J37" i="6"/>
  <c r="J36" i="6"/>
  <c r="J29" i="6"/>
  <c r="J28" i="6"/>
  <c r="J27" i="6"/>
  <c r="J26" i="6"/>
  <c r="J25" i="6"/>
  <c r="J23" i="6"/>
  <c r="J22" i="6"/>
  <c r="J21" i="6"/>
  <c r="J20" i="6"/>
  <c r="J19" i="6"/>
  <c r="J18" i="6"/>
  <c r="J16" i="6"/>
  <c r="J15" i="6"/>
  <c r="J55" i="6" s="1"/>
  <c r="J117" i="6" s="1"/>
  <c r="O123" i="6" l="1"/>
  <c r="J86" i="6"/>
  <c r="J65" i="6"/>
  <c r="J118" i="6" s="1"/>
  <c r="J119" i="6"/>
  <c r="J120" i="6" s="1"/>
  <c r="J114" i="6" l="1"/>
  <c r="J113" i="6" l="1"/>
  <c r="J122" i="6" s="1"/>
  <c r="J125" i="6" l="1"/>
  <c r="J123" i="6"/>
  <c r="Y58" i="6" l="1"/>
  <c r="Y45" i="6" l="1"/>
  <c r="Y39" i="6"/>
  <c r="Y29" i="6"/>
  <c r="Y28" i="6"/>
  <c r="X6" i="6"/>
  <c r="Y106" i="6"/>
  <c r="Y94" i="6"/>
  <c r="Y93" i="6"/>
  <c r="Y92" i="6"/>
  <c r="Y91" i="6"/>
  <c r="Y90" i="6"/>
  <c r="Y71" i="6" l="1"/>
  <c r="Y44" i="6" l="1"/>
  <c r="Y43" i="6"/>
  <c r="Y27" i="6"/>
  <c r="Y26" i="6"/>
  <c r="Y25" i="6"/>
  <c r="Y21" i="6"/>
  <c r="Y59" i="6" l="1"/>
  <c r="Y61" i="6" l="1"/>
  <c r="Y60" i="6" l="1"/>
  <c r="Y36" i="6" l="1"/>
  <c r="Y75" i="6" l="1"/>
  <c r="Y74" i="6"/>
  <c r="Y73" i="6"/>
  <c r="Y72" i="6"/>
  <c r="Y70" i="6"/>
  <c r="Y42" i="6" l="1"/>
  <c r="Y23" i="6" l="1"/>
  <c r="Y41" i="6" l="1"/>
  <c r="Y40" i="6"/>
  <c r="Y37" i="6" l="1"/>
  <c r="Y16" i="6"/>
  <c r="Y18" i="6"/>
  <c r="Y19" i="6"/>
  <c r="Y20" i="6"/>
  <c r="Y22" i="6"/>
  <c r="Y15" i="6"/>
  <c r="Y68" i="6"/>
  <c r="Y69" i="6"/>
  <c r="Y117" i="6" l="1"/>
  <c r="Y125" i="6" l="1"/>
  <c r="Y123" i="6" l="1"/>
</calcChain>
</file>

<file path=xl/sharedStrings.xml><?xml version="1.0" encoding="utf-8"?>
<sst xmlns="http://schemas.openxmlformats.org/spreadsheetml/2006/main" count="1620" uniqueCount="172">
  <si>
    <t>PROJECT TITLE:</t>
  </si>
  <si>
    <t>Date:</t>
  </si>
  <si>
    <t>COST CENTER:</t>
  </si>
  <si>
    <t>Reference:</t>
  </si>
  <si>
    <t>No.</t>
  </si>
  <si>
    <t>SCOPE OF WORKS</t>
  </si>
  <si>
    <t>UNIT</t>
  </si>
  <si>
    <t>QTY</t>
  </si>
  <si>
    <t>U/RATE</t>
  </si>
  <si>
    <t>AMOUNT</t>
  </si>
  <si>
    <t>A.</t>
  </si>
  <si>
    <t>GENERAL REQUIREMENTS</t>
  </si>
  <si>
    <t>Sub-Total</t>
  </si>
  <si>
    <t>B.</t>
  </si>
  <si>
    <t>GRAND TOTAL</t>
  </si>
  <si>
    <t>Php</t>
  </si>
  <si>
    <t>Visa</t>
  </si>
  <si>
    <t>Date</t>
  </si>
  <si>
    <t xml:space="preserve"> </t>
  </si>
  <si>
    <t xml:space="preserve"> Noted by:</t>
  </si>
  <si>
    <t>The Grand total indicated above constitute the Fixed Lump Sum Price of our bid which includes the cost of materials, labor, equipments, overhead profits and all other construction related costs to satisfactorily complete the work in accordance with the drawings, Scope of Work, Specifications and other related bid documents.</t>
  </si>
  <si>
    <t>It is understood that the quantities and unit prices indicated above are complete and any item not shown but otherwise required to satisfactorily complete the work are considered built-in and included in our Fixed Lump Sum Price. It is also understood that this Bid Breakdown is part of our proposal and the Owner can use this as one of the basis for evaluation.</t>
  </si>
  <si>
    <t>Submitted by:</t>
  </si>
  <si>
    <t>Mobilization</t>
  </si>
  <si>
    <t>Demobilization/Housekeeping</t>
  </si>
  <si>
    <t>Safety Provisions</t>
  </si>
  <si>
    <t>lot</t>
  </si>
  <si>
    <t>a. Cotton Gloves</t>
  </si>
  <si>
    <t>e. Safety Signages</t>
  </si>
  <si>
    <t>pcs</t>
  </si>
  <si>
    <t>pairs</t>
  </si>
  <si>
    <t>kgs</t>
  </si>
  <si>
    <t>c. Caution Tape</t>
  </si>
  <si>
    <t>roll</t>
  </si>
  <si>
    <t xml:space="preserve">      Foreman</t>
  </si>
  <si>
    <t xml:space="preserve">      Skilled Helpers</t>
  </si>
  <si>
    <t>Man'r</t>
  </si>
  <si>
    <t>Summary:</t>
  </si>
  <si>
    <t>Material cost</t>
  </si>
  <si>
    <t>Labor cost</t>
  </si>
  <si>
    <t>Mark-up / profit</t>
  </si>
  <si>
    <t>GRAND TOTAL COST  (VAT Exclusive)</t>
  </si>
  <si>
    <t>GRAND TOTAL COST (VAT Inclusive)</t>
  </si>
  <si>
    <t>COMPLETION</t>
  </si>
  <si>
    <t>Miscelleneous</t>
  </si>
  <si>
    <t>cyl</t>
  </si>
  <si>
    <t>days</t>
  </si>
  <si>
    <t>bxs</t>
  </si>
  <si>
    <t>CARI</t>
  </si>
  <si>
    <t>unit</t>
  </si>
  <si>
    <t>General Requirements</t>
  </si>
  <si>
    <t>0.3% of Total Project Cost</t>
  </si>
  <si>
    <t>Tools &amp; Equipment Rentals</t>
  </si>
  <si>
    <t>SS Filler Rod, 304</t>
  </si>
  <si>
    <t>Argon Gas</t>
  </si>
  <si>
    <t>Tig Cleene</t>
  </si>
  <si>
    <t>Finishing Wheel</t>
  </si>
  <si>
    <t>Welding Panel (both for 440 and 220 volts supply )</t>
  </si>
  <si>
    <t>Hand Tools (Complete set of combination wrenches) metric and english standard</t>
  </si>
  <si>
    <t>Cutting Discs, 4"Ø, "Tyrolit" brand, 15,300 rated rpm</t>
  </si>
  <si>
    <t>Grinding Discs, 4"Ø, "Tyrolit" brand, 15,300 rated rpm</t>
  </si>
  <si>
    <t xml:space="preserve">Prepared by: </t>
  </si>
  <si>
    <t xml:space="preserve">Noted by: </t>
  </si>
  <si>
    <t>Wellert G. Eguia</t>
  </si>
  <si>
    <t>C.</t>
  </si>
  <si>
    <t>D.</t>
  </si>
  <si>
    <t>E.</t>
  </si>
  <si>
    <t>F.</t>
  </si>
  <si>
    <t>Administrative</t>
  </si>
  <si>
    <t>Consumables</t>
  </si>
  <si>
    <t>b. Dust Mask N95</t>
  </si>
  <si>
    <t>d. Ear Plugs</t>
  </si>
  <si>
    <t>Pcs</t>
  </si>
  <si>
    <t>Chain block (1T) with valid certificate</t>
  </si>
  <si>
    <t>Extension Wire</t>
  </si>
  <si>
    <t>SUPPLY OF MATERIALS, LABOR, CONSUMABLES, TOOLS, TECHNICAL SUPERVISION, TESTING AND COMMISSIONING FOR THE SAFETY UPGRADE OF E54 CELL CLOSURE</t>
  </si>
  <si>
    <t>jar</t>
  </si>
  <si>
    <t>lngths</t>
  </si>
  <si>
    <t xml:space="preserve">      Project Manager</t>
  </si>
  <si>
    <t xml:space="preserve">      Safety Officer</t>
  </si>
  <si>
    <t xml:space="preserve">      Project Engineer/Quality Officer</t>
  </si>
  <si>
    <t xml:space="preserve">      Fabricators/Fitter/Welder</t>
  </si>
  <si>
    <t xml:space="preserve">      Binder Expert</t>
  </si>
  <si>
    <t>LABOR COSTING (Installation)</t>
  </si>
  <si>
    <t>LABOR COSTING (Fabrication)</t>
  </si>
  <si>
    <t>66 working days</t>
  </si>
  <si>
    <t xml:space="preserve">Portable Grinders 4"Ø  with double insulation standard </t>
  </si>
  <si>
    <t>SMAW welding machine</t>
  </si>
  <si>
    <t>A-Frame ladders 10'</t>
  </si>
  <si>
    <t xml:space="preserve">Portable Electric Drill </t>
  </si>
  <si>
    <t>SS Angle Bar 3mm thk x 50mm x 50mm x 6m</t>
  </si>
  <si>
    <t>SS Angle Bar 3mm thk x 25mm x 25mm x 6m</t>
  </si>
  <si>
    <t>Chem Bolt M10 x 10mm</t>
  </si>
  <si>
    <t>SS Hex bolt with nut 6mmØ</t>
  </si>
  <si>
    <t>Fabrication and Installation of hydraulic panels and support for top lid/lock ring 1-8 and expulsion valve 1-8</t>
  </si>
  <si>
    <t>Mason Drill Bit 10mmØ</t>
  </si>
  <si>
    <t>ANN O. PALERMO</t>
  </si>
  <si>
    <t>Project Leader</t>
  </si>
  <si>
    <t>Project Engineer</t>
  </si>
  <si>
    <t>ARNEL C. LOPEZ</t>
  </si>
  <si>
    <t>Project Head</t>
  </si>
  <si>
    <t>CARLO SY</t>
  </si>
  <si>
    <t>Strategic Buyer / NPI</t>
  </si>
  <si>
    <t>Tungsten Rod</t>
  </si>
  <si>
    <t>Hand Pallet, 1ton</t>
  </si>
  <si>
    <t>Inhouse</t>
  </si>
  <si>
    <t>Microhm</t>
  </si>
  <si>
    <t xml:space="preserve">f. Fire Blanket </t>
  </si>
  <si>
    <t xml:space="preserve">g. Welding blanket </t>
  </si>
  <si>
    <t>h. Safety Goggles</t>
  </si>
  <si>
    <t>i. Welding Gloves</t>
  </si>
  <si>
    <t>j. Welding Mask</t>
  </si>
  <si>
    <t>k. Face Shield</t>
  </si>
  <si>
    <t>l. Safety Vest</t>
  </si>
  <si>
    <t>Standby Letter of Credit (LC) - 10% Retention</t>
  </si>
  <si>
    <t>Standby Letter of Credit (LC) - 20% Total Project Cost</t>
  </si>
  <si>
    <t>doz</t>
  </si>
  <si>
    <t>Dormer Drill Bit 6mm dia.</t>
  </si>
  <si>
    <t>Contingency</t>
  </si>
  <si>
    <t>Jonrich</t>
  </si>
  <si>
    <t>Megantech</t>
  </si>
  <si>
    <t>m. Welding apron</t>
  </si>
  <si>
    <t>n. Fire extinguisher</t>
  </si>
  <si>
    <t>o. Coffee uniform</t>
  </si>
  <si>
    <t>set</t>
  </si>
  <si>
    <t>p. Safety harness</t>
  </si>
  <si>
    <t>q. Medicine kit</t>
  </si>
  <si>
    <t xml:space="preserve">Portable Grinders 7"Ø  with double insulation standard </t>
  </si>
  <si>
    <t>Exhaust blower</t>
  </si>
  <si>
    <t>Extended ladder</t>
  </si>
  <si>
    <t>Lifting accessories</t>
  </si>
  <si>
    <t>Tube bender</t>
  </si>
  <si>
    <t>Tube cutter</t>
  </si>
  <si>
    <t>Enclosure</t>
  </si>
  <si>
    <t>Sccafolding</t>
  </si>
  <si>
    <t>SS304 U-Bolt w/ nut and washer (Assorted Size)</t>
  </si>
  <si>
    <t>Grinding Discs, 7"Ø, "Tyrolit" brand</t>
  </si>
  <si>
    <t xml:space="preserve">Cutting Discs, 7"Ø, "Tyrolit" brand </t>
  </si>
  <si>
    <t>SS Welding Rod</t>
  </si>
  <si>
    <t>Flap disc 4"</t>
  </si>
  <si>
    <t>Drill bit</t>
  </si>
  <si>
    <t>Mason Bit</t>
  </si>
  <si>
    <t>Rust converter</t>
  </si>
  <si>
    <t>gal</t>
  </si>
  <si>
    <t>SS Steel brush</t>
  </si>
  <si>
    <t>Buffing soap</t>
  </si>
  <si>
    <t>Sand paper</t>
  </si>
  <si>
    <t xml:space="preserve">      Semi-skilled</t>
  </si>
  <si>
    <t xml:space="preserve">      Welders</t>
  </si>
  <si>
    <t xml:space="preserve">      Fire Watchers</t>
  </si>
  <si>
    <t>Original bid (In-house) +  Original bid (Contractors) (All)</t>
  </si>
  <si>
    <t>TIG welding machine</t>
  </si>
  <si>
    <t>D</t>
  </si>
  <si>
    <t>G.</t>
  </si>
  <si>
    <t>Restoration of tube entry plate for cell 1-8</t>
  </si>
  <si>
    <t>Sanding works</t>
  </si>
  <si>
    <t>Buffing works</t>
  </si>
  <si>
    <t>Scaffolding</t>
  </si>
  <si>
    <t>Corrected (In-house) +  Original bid (Contractors) (All)</t>
  </si>
  <si>
    <t>Corrected (In-house) +  Adjusted bid based on in-house (Contractors) (All)</t>
  </si>
  <si>
    <t xml:space="preserve">SS Hex bolt M10/10 with nut </t>
  </si>
  <si>
    <t>SS Hex bolt M10/10 with nut</t>
  </si>
  <si>
    <t>Restoration of tube entry and supply plate for cell 1-8</t>
  </si>
  <si>
    <t>Corrected Bid</t>
  </si>
  <si>
    <t>Corrected Quantity</t>
  </si>
  <si>
    <t>Adjusted quantity based on in-house</t>
  </si>
  <si>
    <t>Adjusted quantity based on reconcillation</t>
  </si>
  <si>
    <t>A-Frame ladders 10' with certificate</t>
  </si>
  <si>
    <t>Extension Wire (OMNI, 16 Amps)</t>
  </si>
  <si>
    <t>SS Hex bolt M10/25 mm with nut &amp; washer</t>
  </si>
  <si>
    <t>Grinding works (labor and materials)</t>
  </si>
  <si>
    <t>Adjusted bid based on reconcile (In-house) +  Adjusted bid based on reconcile (Contractors)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</si>
</sst>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
    <numFmt numFmtId="165" formatCode="[$-409]d\-mmm\-yy;@"/>
    <numFmt numFmtId="166" formatCode="0.00_)"/>
    <numFmt numFmtId="167" formatCode="0.0."/>
    <numFmt numFmtId="168" formatCode="[$-409]mmmm\ d\,\ yyyy;@"/>
    <numFmt numFmtId="169" formatCode="_-* #,##0.00_-;\-* #,##0.00_-;_-* &quot;-&quot;??_-;_-@_-"/>
  </numFmts>
  <fonts count="61">
    <font>
      <sz val="10"/>
      <name val="Arial"/>
    </font>
    <font>
      <sz val="11"/>
      <color theme="1"/>
      <name val="Calibri"/>
      <family val="2"/>
      <scheme val="minor"/>
    </font>
    <font>
      <sz val="10"/>
      <name val="Arial"/>
      <family val="2"/>
    </font>
    <font>
      <sz val="10"/>
      <name val="Courier"/>
      <family val="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8"/>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i/>
      <sz val="16"/>
      <name val="Helv"/>
    </font>
    <font>
      <sz val="10"/>
      <name val="Courier"/>
      <family val="3"/>
    </font>
    <font>
      <b/>
      <sz val="11"/>
      <color indexed="63"/>
      <name val="Calibri"/>
      <family val="2"/>
    </font>
    <font>
      <b/>
      <sz val="18"/>
      <color indexed="56"/>
      <name val="Cambria"/>
      <family val="2"/>
    </font>
    <font>
      <b/>
      <sz val="11"/>
      <color indexed="8"/>
      <name val="Calibri"/>
      <family val="2"/>
    </font>
    <font>
      <sz val="11"/>
      <color indexed="10"/>
      <name val="Calibri"/>
      <family val="2"/>
    </font>
    <font>
      <sz val="20"/>
      <name val="Nestle Logo"/>
      <charset val="2"/>
    </font>
    <font>
      <b/>
      <sz val="10"/>
      <name val="Arial"/>
      <family val="2"/>
    </font>
    <font>
      <sz val="10"/>
      <name val="Tahoma"/>
      <family val="2"/>
    </font>
    <font>
      <sz val="10"/>
      <name val="Verdana"/>
      <family val="2"/>
    </font>
    <font>
      <b/>
      <sz val="12"/>
      <name val="Verdana"/>
      <family val="2"/>
    </font>
    <font>
      <b/>
      <sz val="10"/>
      <color indexed="12"/>
      <name val="Verdana"/>
      <family val="2"/>
    </font>
    <font>
      <b/>
      <sz val="10"/>
      <color indexed="18"/>
      <name val="Verdana"/>
      <family val="2"/>
    </font>
    <font>
      <sz val="10"/>
      <color indexed="18"/>
      <name val="Verdana"/>
      <family val="2"/>
    </font>
    <font>
      <b/>
      <sz val="12"/>
      <color indexed="18"/>
      <name val="Verdana"/>
      <family val="2"/>
    </font>
    <font>
      <b/>
      <sz val="8"/>
      <name val="Arial"/>
      <family val="2"/>
    </font>
    <font>
      <sz val="8"/>
      <name val="Arial"/>
      <family val="2"/>
    </font>
    <font>
      <b/>
      <i/>
      <sz val="12"/>
      <name val="Verdana"/>
      <family val="2"/>
    </font>
    <font>
      <sz val="10"/>
      <name val="Arial"/>
      <family val="2"/>
    </font>
    <font>
      <sz val="10"/>
      <color indexed="10"/>
      <name val="Verdana"/>
      <family val="2"/>
    </font>
    <font>
      <sz val="12"/>
      <name val="Verdana"/>
      <family val="2"/>
    </font>
    <font>
      <b/>
      <sz val="11"/>
      <color indexed="18"/>
      <name val="Verdana"/>
      <family val="2"/>
    </font>
    <font>
      <sz val="11"/>
      <name val="Verdana"/>
      <family val="2"/>
    </font>
    <font>
      <sz val="11"/>
      <color indexed="18"/>
      <name val="Verdana"/>
      <family val="2"/>
    </font>
    <font>
      <sz val="11"/>
      <name val="Arial"/>
      <family val="2"/>
    </font>
    <font>
      <b/>
      <i/>
      <sz val="11"/>
      <name val="Arial"/>
      <family val="2"/>
    </font>
    <font>
      <b/>
      <sz val="11"/>
      <name val="Arial"/>
      <family val="2"/>
    </font>
    <font>
      <b/>
      <sz val="11"/>
      <color indexed="18"/>
      <name val="Arial"/>
      <family val="2"/>
    </font>
    <font>
      <b/>
      <sz val="11"/>
      <color indexed="12"/>
      <name val="Arial"/>
      <family val="2"/>
    </font>
    <font>
      <i/>
      <sz val="11"/>
      <name val="Verdana"/>
      <family val="2"/>
    </font>
    <font>
      <i/>
      <sz val="11"/>
      <name val="Arial"/>
      <family val="2"/>
    </font>
    <font>
      <b/>
      <sz val="11"/>
      <color rgb="FF21038F"/>
      <name val="Verdana"/>
      <family val="2"/>
    </font>
    <font>
      <sz val="11"/>
      <color theme="1"/>
      <name val="Verdana"/>
      <family val="2"/>
    </font>
    <font>
      <b/>
      <sz val="11"/>
      <color theme="3"/>
      <name val="Verdana"/>
      <family val="2"/>
    </font>
    <font>
      <b/>
      <sz val="10"/>
      <color rgb="FF21038F"/>
      <name val="Verdana"/>
      <family val="2"/>
    </font>
    <font>
      <b/>
      <i/>
      <sz val="11"/>
      <color rgb="FF21038F"/>
      <name val="Arial"/>
      <family val="2"/>
    </font>
    <font>
      <sz val="11"/>
      <color rgb="FF21038F"/>
      <name val="Arial"/>
      <family val="2"/>
    </font>
    <font>
      <sz val="11"/>
      <color rgb="FF21038F"/>
      <name val="Verdana"/>
      <family val="2"/>
    </font>
    <font>
      <b/>
      <sz val="11"/>
      <color rgb="FF000099"/>
      <name val="Verdana"/>
      <family val="2"/>
    </font>
    <font>
      <sz val="10"/>
      <color theme="1"/>
      <name val="Arial"/>
      <family val="2"/>
    </font>
    <font>
      <b/>
      <sz val="11"/>
      <color theme="1"/>
      <name val="Calibri"/>
      <family val="2"/>
      <scheme val="minor"/>
    </font>
    <font>
      <u/>
      <sz val="10"/>
      <name val="Arial"/>
      <family val="2"/>
    </font>
    <font>
      <b/>
      <sz val="12"/>
      <color rgb="FF0070C0"/>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rgb="FF92D050"/>
        <bgColor indexed="64"/>
      </patternFill>
    </fill>
  </fills>
  <borders count="5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top style="thin">
        <color indexed="64"/>
      </top>
      <bottom style="medium">
        <color indexed="64"/>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53">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38" fontId="11" fillId="22"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10" fontId="11" fillId="23" borderId="6" applyNumberFormat="0" applyBorder="0" applyAlignment="0" applyProtection="0"/>
    <xf numFmtId="0" fontId="16" fillId="0" borderId="7" applyNumberFormat="0" applyFill="0" applyAlignment="0" applyProtection="0"/>
    <xf numFmtId="0" fontId="17" fillId="24" borderId="0" applyNumberFormat="0" applyBorder="0" applyAlignment="0" applyProtection="0"/>
    <xf numFmtId="166" fontId="18" fillId="0" borderId="0"/>
    <xf numFmtId="166" fontId="19" fillId="0" borderId="0"/>
    <xf numFmtId="0" fontId="2" fillId="25" borderId="8" applyNumberFormat="0" applyFont="0" applyAlignment="0" applyProtection="0"/>
    <xf numFmtId="0" fontId="20" fillId="20" borderId="9" applyNumberFormat="0" applyAlignment="0" applyProtection="0"/>
    <xf numFmtId="10" fontId="2" fillId="0" borderId="0" applyFont="0" applyFill="0" applyBorder="0" applyAlignment="0" applyProtection="0"/>
    <xf numFmtId="9" fontId="2" fillId="0" borderId="0" applyFont="0" applyFill="0" applyBorder="0" applyAlignment="0" applyProtection="0"/>
    <xf numFmtId="166" fontId="3" fillId="0" borderId="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xf numFmtId="169" fontId="1" fillId="0" borderId="0" applyFont="0" applyFill="0" applyBorder="0" applyAlignment="0" applyProtection="0"/>
  </cellStyleXfs>
  <cellXfs count="419">
    <xf numFmtId="0" fontId="0" fillId="0" borderId="0" xfId="0"/>
    <xf numFmtId="0" fontId="2" fillId="0" borderId="0" xfId="43" applyNumberFormat="1" applyFont="1" applyAlignment="1">
      <alignment vertical="center"/>
    </xf>
    <xf numFmtId="0" fontId="2" fillId="0" borderId="0" xfId="43" applyNumberFormat="1" applyFont="1"/>
    <xf numFmtId="166" fontId="26" fillId="0" borderId="0" xfId="43" applyFont="1" applyBorder="1" applyAlignment="1">
      <alignment horizontal="left" vertical="center"/>
    </xf>
    <xf numFmtId="166" fontId="26" fillId="0" borderId="0" xfId="43" applyFont="1" applyBorder="1" applyAlignment="1">
      <alignment horizontal="left"/>
    </xf>
    <xf numFmtId="166" fontId="26" fillId="0" borderId="11" xfId="43" applyFont="1" applyBorder="1" applyAlignment="1">
      <alignment horizontal="left"/>
    </xf>
    <xf numFmtId="0" fontId="27" fillId="0" borderId="12" xfId="43" applyNumberFormat="1" applyFont="1" applyBorder="1"/>
    <xf numFmtId="0" fontId="27" fillId="0" borderId="13" xfId="43" applyNumberFormat="1" applyFont="1" applyBorder="1"/>
    <xf numFmtId="0" fontId="27" fillId="0" borderId="0" xfId="43" applyNumberFormat="1" applyFont="1" applyBorder="1" applyAlignment="1">
      <alignment horizontal="right"/>
    </xf>
    <xf numFmtId="0" fontId="27" fillId="0" borderId="0" xfId="43" applyNumberFormat="1" applyFont="1"/>
    <xf numFmtId="0" fontId="27" fillId="0" borderId="0" xfId="43" applyNumberFormat="1" applyFont="1" applyAlignment="1">
      <alignment vertical="center"/>
    </xf>
    <xf numFmtId="0" fontId="27" fillId="0" borderId="14" xfId="43" applyNumberFormat="1" applyFont="1" applyBorder="1"/>
    <xf numFmtId="0" fontId="27" fillId="0" borderId="0" xfId="43" applyNumberFormat="1" applyFont="1" applyBorder="1"/>
    <xf numFmtId="0" fontId="30" fillId="0" borderId="0" xfId="43" applyNumberFormat="1" applyFont="1" applyAlignment="1">
      <alignment vertical="center" shrinkToFit="1"/>
    </xf>
    <xf numFmtId="1" fontId="30" fillId="0" borderId="0" xfId="43" applyNumberFormat="1" applyFont="1" applyAlignment="1">
      <alignment vertical="center" shrinkToFit="1"/>
    </xf>
    <xf numFmtId="0" fontId="31" fillId="0" borderId="0" xfId="43" applyNumberFormat="1" applyFont="1" applyAlignment="1">
      <alignment vertical="center" shrinkToFit="1"/>
    </xf>
    <xf numFmtId="0" fontId="25" fillId="0" borderId="0" xfId="43" applyNumberFormat="1" applyFont="1" applyAlignment="1">
      <alignment vertical="center"/>
    </xf>
    <xf numFmtId="0" fontId="33" fillId="0" borderId="0" xfId="43" applyNumberFormat="1" applyFont="1" applyBorder="1" applyAlignment="1">
      <alignment vertical="center"/>
    </xf>
    <xf numFmtId="0" fontId="25" fillId="0" borderId="0" xfId="43" applyNumberFormat="1" applyFont="1"/>
    <xf numFmtId="43" fontId="31" fillId="0" borderId="0" xfId="28" applyFont="1" applyAlignment="1">
      <alignment vertical="center" shrinkToFit="1"/>
    </xf>
    <xf numFmtId="0" fontId="27" fillId="0" borderId="0" xfId="43" applyNumberFormat="1" applyFont="1" applyAlignment="1">
      <alignment vertical="center" shrinkToFit="1"/>
    </xf>
    <xf numFmtId="43" fontId="27" fillId="0" borderId="0" xfId="28" applyFont="1" applyAlignment="1">
      <alignment vertical="center" shrinkToFit="1"/>
    </xf>
    <xf numFmtId="43" fontId="2" fillId="0" borderId="0" xfId="28" applyFont="1" applyAlignment="1">
      <alignment vertical="center"/>
    </xf>
    <xf numFmtId="43" fontId="30" fillId="0" borderId="0" xfId="28" applyFont="1" applyAlignment="1">
      <alignment vertical="center" shrinkToFit="1"/>
    </xf>
    <xf numFmtId="43" fontId="25" fillId="0" borderId="0" xfId="28" applyFont="1" applyAlignment="1">
      <alignment vertical="center"/>
    </xf>
    <xf numFmtId="43" fontId="33" fillId="0" borderId="0" xfId="28" applyFont="1" applyBorder="1" applyAlignment="1">
      <alignment vertical="center"/>
    </xf>
    <xf numFmtId="43" fontId="36" fillId="0" borderId="0" xfId="28" applyFont="1" applyAlignment="1">
      <alignment vertical="center"/>
    </xf>
    <xf numFmtId="0" fontId="37" fillId="0" borderId="0" xfId="43" quotePrefix="1" applyNumberFormat="1" applyFont="1" applyAlignment="1">
      <alignment vertical="center"/>
    </xf>
    <xf numFmtId="0" fontId="32" fillId="0" borderId="0" xfId="43" applyNumberFormat="1" applyFont="1" applyAlignment="1">
      <alignment vertical="center" shrinkToFit="1"/>
    </xf>
    <xf numFmtId="43" fontId="32" fillId="0" borderId="0" xfId="43" applyNumberFormat="1" applyFont="1" applyAlignment="1">
      <alignment vertical="center" shrinkToFit="1"/>
    </xf>
    <xf numFmtId="43" fontId="32" fillId="0" borderId="0" xfId="28" applyFont="1" applyAlignment="1">
      <alignment vertical="center" shrinkToFit="1"/>
    </xf>
    <xf numFmtId="0" fontId="28" fillId="22" borderId="6" xfId="43" applyNumberFormat="1" applyFont="1" applyFill="1" applyBorder="1" applyAlignment="1">
      <alignment horizontal="center" vertical="center" wrapText="1"/>
    </xf>
    <xf numFmtId="0" fontId="28" fillId="22" borderId="17" xfId="43" applyNumberFormat="1" applyFont="1" applyFill="1" applyBorder="1" applyAlignment="1">
      <alignment horizontal="center" vertical="center" wrapText="1"/>
    </xf>
    <xf numFmtId="0" fontId="38" fillId="0" borderId="0" xfId="43" applyNumberFormat="1" applyFont="1" applyAlignment="1">
      <alignment vertical="center" wrapText="1"/>
    </xf>
    <xf numFmtId="43" fontId="38" fillId="0" borderId="0" xfId="28" applyFont="1" applyAlignment="1">
      <alignment vertical="center" wrapText="1"/>
    </xf>
    <xf numFmtId="0" fontId="39" fillId="0" borderId="6" xfId="0" applyFont="1" applyBorder="1" applyAlignment="1">
      <alignment horizontal="center" vertical="center"/>
    </xf>
    <xf numFmtId="43" fontId="39" fillId="0" borderId="6" xfId="28" applyFont="1" applyBorder="1" applyAlignment="1">
      <alignment vertical="center"/>
    </xf>
    <xf numFmtId="43" fontId="39" fillId="0" borderId="17" xfId="28" applyFont="1" applyBorder="1" applyAlignment="1">
      <alignment vertical="center"/>
    </xf>
    <xf numFmtId="0" fontId="40" fillId="0" borderId="6" xfId="43" applyNumberFormat="1" applyFont="1" applyBorder="1" applyAlignment="1">
      <alignment vertical="center" shrinkToFit="1"/>
    </xf>
    <xf numFmtId="0" fontId="40" fillId="0" borderId="6" xfId="0" applyFont="1" applyBorder="1" applyAlignment="1">
      <alignment horizontal="center" vertical="center"/>
    </xf>
    <xf numFmtId="0" fontId="40" fillId="0" borderId="18" xfId="0" applyFont="1" applyBorder="1" applyAlignment="1">
      <alignment horizontal="center" vertical="center"/>
    </xf>
    <xf numFmtId="43" fontId="40" fillId="0" borderId="6" xfId="28" applyFont="1" applyBorder="1" applyAlignment="1">
      <alignment vertical="center"/>
    </xf>
    <xf numFmtId="43" fontId="40" fillId="0" borderId="17" xfId="28" applyFont="1" applyBorder="1" applyAlignment="1">
      <alignment vertical="center"/>
    </xf>
    <xf numFmtId="0" fontId="40" fillId="26" borderId="20" xfId="0" applyFont="1" applyFill="1" applyBorder="1" applyAlignment="1">
      <alignment horizontal="left" vertical="center"/>
    </xf>
    <xf numFmtId="0" fontId="40" fillId="26" borderId="21" xfId="0" applyFont="1" applyFill="1" applyBorder="1" applyAlignment="1">
      <alignment vertical="center"/>
    </xf>
    <xf numFmtId="0" fontId="40" fillId="26" borderId="18" xfId="0" applyFont="1" applyFill="1" applyBorder="1" applyAlignment="1">
      <alignment horizontal="center" vertical="center"/>
    </xf>
    <xf numFmtId="0" fontId="40" fillId="26" borderId="21" xfId="0" applyFont="1" applyFill="1" applyBorder="1" applyAlignment="1">
      <alignment horizontal="center" vertical="center"/>
    </xf>
    <xf numFmtId="0" fontId="41" fillId="0" borderId="6" xfId="0" applyFont="1" applyBorder="1" applyAlignment="1">
      <alignment horizontal="center" vertical="center"/>
    </xf>
    <xf numFmtId="2" fontId="41" fillId="0" borderId="21" xfId="0" applyNumberFormat="1" applyFont="1" applyBorder="1" applyAlignment="1">
      <alignment horizontal="center" vertical="center"/>
    </xf>
    <xf numFmtId="43" fontId="41" fillId="0" borderId="6" xfId="28" applyFont="1" applyBorder="1" applyAlignment="1">
      <alignment vertical="center"/>
    </xf>
    <xf numFmtId="43" fontId="39" fillId="0" borderId="17" xfId="28" applyFont="1" applyFill="1" applyBorder="1" applyAlignment="1">
      <alignment vertical="center"/>
    </xf>
    <xf numFmtId="0" fontId="41" fillId="0" borderId="23" xfId="0" applyFont="1" applyBorder="1" applyAlignment="1">
      <alignment horizontal="center" vertical="center"/>
    </xf>
    <xf numFmtId="2" fontId="41" fillId="0" borderId="24" xfId="0" applyNumberFormat="1" applyFont="1" applyBorder="1" applyAlignment="1">
      <alignment horizontal="center" vertical="center"/>
    </xf>
    <xf numFmtId="43" fontId="41" fillId="0" borderId="23" xfId="28" applyFont="1" applyBorder="1" applyAlignment="1">
      <alignment vertical="center"/>
    </xf>
    <xf numFmtId="0" fontId="50" fillId="0" borderId="23" xfId="0" applyFont="1" applyBorder="1" applyAlignment="1">
      <alignment horizontal="center" vertical="center"/>
    </xf>
    <xf numFmtId="43" fontId="40" fillId="0" borderId="23" xfId="28" applyFont="1" applyBorder="1" applyAlignment="1">
      <alignment vertical="center"/>
    </xf>
    <xf numFmtId="43" fontId="49" fillId="0" borderId="17" xfId="28" applyFont="1" applyBorder="1" applyAlignment="1">
      <alignment vertical="center"/>
    </xf>
    <xf numFmtId="43" fontId="51" fillId="0" borderId="17" xfId="28" applyFont="1" applyBorder="1" applyAlignment="1">
      <alignment vertical="center"/>
    </xf>
    <xf numFmtId="0" fontId="42" fillId="0" borderId="22" xfId="0" applyFont="1" applyBorder="1" applyAlignment="1">
      <alignment horizontal="center" vertical="center"/>
    </xf>
    <xf numFmtId="0" fontId="40" fillId="0" borderId="24" xfId="0" applyNumberFormat="1" applyFont="1" applyBorder="1" applyAlignment="1">
      <alignment horizontal="center" vertical="center"/>
    </xf>
    <xf numFmtId="0" fontId="42" fillId="0" borderId="6" xfId="0" applyFont="1" applyBorder="1" applyAlignment="1">
      <alignment horizontal="center" vertical="center"/>
    </xf>
    <xf numFmtId="0" fontId="45" fillId="0" borderId="25" xfId="0" applyFont="1" applyBorder="1" applyAlignment="1">
      <alignment horizontal="right" vertical="center" wrapText="1"/>
    </xf>
    <xf numFmtId="0" fontId="39" fillId="0" borderId="26" xfId="0" applyFont="1" applyBorder="1" applyAlignment="1">
      <alignment horizontal="left" vertical="center" wrapText="1"/>
    </xf>
    <xf numFmtId="0" fontId="39" fillId="0" borderId="11" xfId="0" applyFont="1" applyBorder="1" applyAlignment="1">
      <alignment horizontal="left" vertical="center" wrapText="1"/>
    </xf>
    <xf numFmtId="43" fontId="39" fillId="0" borderId="26" xfId="28" applyFont="1" applyBorder="1" applyAlignment="1">
      <alignment horizontal="right" vertical="center" wrapText="1"/>
    </xf>
    <xf numFmtId="0" fontId="42" fillId="0" borderId="14" xfId="43" applyNumberFormat="1" applyFont="1" applyBorder="1" applyAlignment="1"/>
    <xf numFmtId="0" fontId="42" fillId="0" borderId="0" xfId="43" applyNumberFormat="1" applyFont="1" applyBorder="1"/>
    <xf numFmtId="0" fontId="42" fillId="0" borderId="28" xfId="43" applyNumberFormat="1" applyFont="1" applyBorder="1"/>
    <xf numFmtId="0" fontId="42" fillId="0" borderId="13" xfId="43" applyNumberFormat="1" applyFont="1" applyBorder="1" applyAlignment="1">
      <alignment horizontal="left" vertical="center" wrapText="1" indent="1"/>
    </xf>
    <xf numFmtId="0" fontId="42" fillId="0" borderId="15" xfId="43" applyNumberFormat="1" applyFont="1" applyBorder="1" applyAlignment="1">
      <alignment horizontal="left" vertical="center" wrapText="1" indent="1"/>
    </xf>
    <xf numFmtId="0" fontId="46" fillId="0" borderId="21" xfId="43" applyNumberFormat="1" applyFont="1" applyBorder="1" applyAlignment="1">
      <alignment horizontal="center"/>
    </xf>
    <xf numFmtId="168" fontId="47" fillId="0" borderId="29" xfId="43" applyNumberFormat="1" applyFont="1" applyBorder="1" applyAlignment="1">
      <alignment horizontal="center" vertical="top"/>
    </xf>
    <xf numFmtId="43" fontId="52" fillId="0" borderId="17" xfId="28" applyFont="1" applyBorder="1" applyAlignment="1">
      <alignment vertical="center"/>
    </xf>
    <xf numFmtId="43" fontId="32" fillId="27" borderId="27" xfId="28" applyNumberFormat="1" applyFont="1" applyFill="1" applyBorder="1" applyAlignment="1">
      <alignment vertical="center" wrapText="1"/>
    </xf>
    <xf numFmtId="43" fontId="56" fillId="0" borderId="17" xfId="28" applyFont="1" applyBorder="1" applyAlignment="1">
      <alignment vertical="center"/>
    </xf>
    <xf numFmtId="0" fontId="40" fillId="26" borderId="20" xfId="0" applyFont="1" applyFill="1" applyBorder="1" applyAlignment="1">
      <alignment horizontal="left" vertical="center"/>
    </xf>
    <xf numFmtId="0" fontId="40" fillId="26" borderId="21" xfId="0" applyFont="1" applyFill="1" applyBorder="1" applyAlignment="1">
      <alignment vertical="center"/>
    </xf>
    <xf numFmtId="164" fontId="39" fillId="0" borderId="19" xfId="43" applyNumberFormat="1" applyFont="1" applyBorder="1" applyAlignment="1">
      <alignment horizontal="center" vertical="center"/>
    </xf>
    <xf numFmtId="164" fontId="39" fillId="0" borderId="33" xfId="43" applyNumberFormat="1" applyFont="1" applyBorder="1" applyAlignment="1">
      <alignment horizontal="center" vertical="center" wrapText="1"/>
    </xf>
    <xf numFmtId="0" fontId="44" fillId="0" borderId="35" xfId="43" applyNumberFormat="1" applyFont="1" applyBorder="1" applyAlignment="1">
      <alignment horizontal="center" vertical="center"/>
    </xf>
    <xf numFmtId="164" fontId="41" fillId="0" borderId="19" xfId="43" applyNumberFormat="1" applyFont="1" applyBorder="1" applyAlignment="1">
      <alignment horizontal="center" vertical="center"/>
    </xf>
    <xf numFmtId="0" fontId="28" fillId="22" borderId="19" xfId="43" applyNumberFormat="1" applyFont="1" applyFill="1" applyBorder="1" applyAlignment="1">
      <alignment horizontal="center" vertical="center" wrapText="1"/>
    </xf>
    <xf numFmtId="0" fontId="39" fillId="0" borderId="6" xfId="0" applyFont="1" applyBorder="1" applyAlignment="1">
      <alignment vertical="center"/>
    </xf>
    <xf numFmtId="0" fontId="39" fillId="0" borderId="6" xfId="0" applyFont="1" applyBorder="1" applyAlignment="1">
      <alignment horizontal="right" vertical="center"/>
    </xf>
    <xf numFmtId="0" fontId="42" fillId="0" borderId="6" xfId="0" applyFont="1" applyBorder="1" applyAlignment="1">
      <alignment vertical="center"/>
    </xf>
    <xf numFmtId="167" fontId="40" fillId="0" borderId="19" xfId="43" applyNumberFormat="1" applyFont="1" applyBorder="1" applyAlignment="1">
      <alignment horizontal="center" vertical="center"/>
    </xf>
    <xf numFmtId="167" fontId="40" fillId="26" borderId="19" xfId="43" applyNumberFormat="1" applyFont="1" applyFill="1" applyBorder="1" applyAlignment="1">
      <alignment horizontal="center" vertical="center"/>
    </xf>
    <xf numFmtId="167" fontId="41" fillId="0" borderId="19" xfId="43" applyNumberFormat="1" applyFont="1" applyBorder="1" applyAlignment="1">
      <alignment horizontal="center" vertical="center"/>
    </xf>
    <xf numFmtId="0" fontId="2" fillId="0" borderId="0" xfId="43" applyNumberFormat="1" applyFont="1" applyBorder="1" applyAlignment="1">
      <alignment horizontal="center"/>
    </xf>
    <xf numFmtId="0" fontId="25" fillId="0" borderId="0" xfId="43" applyNumberFormat="1" applyFont="1" applyBorder="1" applyAlignment="1">
      <alignment horizontal="center"/>
    </xf>
    <xf numFmtId="0" fontId="25" fillId="0" borderId="0" xfId="0" applyFont="1" applyBorder="1" applyAlignment="1">
      <alignment horizontal="center"/>
    </xf>
    <xf numFmtId="0" fontId="49" fillId="0" borderId="20" xfId="0" applyFont="1" applyBorder="1" applyAlignment="1">
      <alignment horizontal="right" vertical="center"/>
    </xf>
    <xf numFmtId="0" fontId="49" fillId="0" borderId="21" xfId="0" applyFont="1" applyBorder="1" applyAlignment="1">
      <alignment horizontal="right" vertical="center"/>
    </xf>
    <xf numFmtId="0" fontId="2" fillId="0" borderId="0" xfId="43" applyNumberFormat="1" applyFont="1" applyBorder="1" applyAlignment="1">
      <alignment horizontal="left" vertical="justify" wrapText="1" indent="1"/>
    </xf>
    <xf numFmtId="164" fontId="39" fillId="0" borderId="19" xfId="43" applyNumberFormat="1" applyFont="1" applyFill="1" applyBorder="1" applyAlignment="1">
      <alignment horizontal="center" vertical="center"/>
    </xf>
    <xf numFmtId="0" fontId="42" fillId="0" borderId="6" xfId="0" applyFont="1" applyFill="1" applyBorder="1" applyAlignment="1">
      <alignment vertical="center"/>
    </xf>
    <xf numFmtId="0" fontId="41" fillId="0" borderId="23" xfId="0" applyFont="1" applyFill="1" applyBorder="1" applyAlignment="1">
      <alignment horizontal="center" vertical="center"/>
    </xf>
    <xf numFmtId="43" fontId="41" fillId="0" borderId="23" xfId="28" applyFont="1" applyFill="1" applyBorder="1" applyAlignment="1">
      <alignment vertical="center"/>
    </xf>
    <xf numFmtId="43" fontId="40" fillId="0" borderId="17" xfId="28" applyFont="1" applyFill="1" applyBorder="1" applyAlignment="1">
      <alignment vertical="center"/>
    </xf>
    <xf numFmtId="167" fontId="40" fillId="0" borderId="19" xfId="43" applyNumberFormat="1" applyFont="1" applyFill="1" applyBorder="1" applyAlignment="1">
      <alignment horizontal="center" vertical="center"/>
    </xf>
    <xf numFmtId="0" fontId="50" fillId="0" borderId="23" xfId="0" applyFont="1" applyFill="1" applyBorder="1" applyAlignment="1">
      <alignment horizontal="center" vertical="center"/>
    </xf>
    <xf numFmtId="1" fontId="40" fillId="0" borderId="24" xfId="0" applyNumberFormat="1" applyFont="1" applyFill="1" applyBorder="1" applyAlignment="1">
      <alignment horizontal="center" vertical="center"/>
    </xf>
    <xf numFmtId="43" fontId="40" fillId="0" borderId="23" xfId="28" applyFont="1" applyFill="1" applyBorder="1" applyAlignment="1">
      <alignment vertical="center"/>
    </xf>
    <xf numFmtId="43" fontId="56" fillId="0" borderId="17" xfId="28" applyFont="1" applyFill="1" applyBorder="1" applyAlignment="1">
      <alignment vertical="center"/>
    </xf>
    <xf numFmtId="0" fontId="39" fillId="0" borderId="6" xfId="0" applyFont="1" applyFill="1" applyBorder="1" applyAlignment="1">
      <alignment horizontal="right" vertical="center"/>
    </xf>
    <xf numFmtId="0" fontId="40" fillId="0" borderId="23" xfId="0" applyFont="1" applyFill="1" applyBorder="1" applyAlignment="1">
      <alignment horizontal="center" vertical="center"/>
    </xf>
    <xf numFmtId="0" fontId="0" fillId="0" borderId="6" xfId="0" applyFill="1" applyBorder="1" applyAlignment="1">
      <alignment horizontal="center" vertical="center" wrapText="1"/>
    </xf>
    <xf numFmtId="2" fontId="41" fillId="0" borderId="6" xfId="0" applyNumberFormat="1" applyFont="1" applyFill="1" applyBorder="1" applyAlignment="1">
      <alignment horizontal="center" vertical="center"/>
    </xf>
    <xf numFmtId="0" fontId="50" fillId="0" borderId="6" xfId="0" applyFont="1" applyBorder="1" applyAlignment="1">
      <alignment horizontal="center" vertical="center"/>
    </xf>
    <xf numFmtId="0" fontId="40" fillId="0" borderId="21" xfId="0" applyNumberFormat="1" applyFont="1" applyBorder="1" applyAlignment="1">
      <alignment horizontal="center" vertical="center"/>
    </xf>
    <xf numFmtId="0" fontId="40" fillId="26" borderId="20" xfId="0" applyFont="1" applyFill="1" applyBorder="1" applyAlignment="1">
      <alignment vertical="center"/>
    </xf>
    <xf numFmtId="0" fontId="2" fillId="0" borderId="21" xfId="0" applyFont="1" applyBorder="1" applyAlignment="1">
      <alignment vertical="center"/>
    </xf>
    <xf numFmtId="0" fontId="40" fillId="0" borderId="6" xfId="0" applyFont="1" applyFill="1" applyBorder="1" applyAlignment="1">
      <alignment horizontal="center" vertical="center"/>
    </xf>
    <xf numFmtId="0" fontId="2" fillId="0" borderId="0" xfId="43" applyNumberFormat="1" applyFont="1" applyFill="1" applyBorder="1" applyAlignment="1">
      <alignment horizontal="left" vertical="justify" wrapText="1" indent="1"/>
    </xf>
    <xf numFmtId="0" fontId="2" fillId="0" borderId="0" xfId="43" applyNumberFormat="1" applyFont="1" applyFill="1" applyBorder="1"/>
    <xf numFmtId="0" fontId="0" fillId="0" borderId="0" xfId="0" applyFill="1" applyBorder="1" applyAlignment="1"/>
    <xf numFmtId="167" fontId="40" fillId="0" borderId="6" xfId="43" applyNumberFormat="1" applyFont="1" applyBorder="1" applyAlignment="1">
      <alignment horizontal="center" vertical="center"/>
    </xf>
    <xf numFmtId="0" fontId="0" fillId="0" borderId="0" xfId="0" applyFill="1" applyBorder="1" applyAlignment="1">
      <alignment horizontal="left" vertical="justify" wrapText="1" indent="1"/>
    </xf>
    <xf numFmtId="0" fontId="2" fillId="0" borderId="0" xfId="43" applyNumberFormat="1" applyFont="1" applyFill="1" applyBorder="1" applyAlignment="1"/>
    <xf numFmtId="0" fontId="0" fillId="0" borderId="0" xfId="0" applyFill="1" applyBorder="1" applyAlignment="1"/>
    <xf numFmtId="0" fontId="2" fillId="0" borderId="0" xfId="43" applyNumberFormat="1" applyFont="1" applyBorder="1"/>
    <xf numFmtId="0" fontId="2" fillId="0" borderId="0" xfId="0" applyFont="1" applyFill="1" applyBorder="1" applyAlignment="1"/>
    <xf numFmtId="0" fontId="2" fillId="0" borderId="0" xfId="0" applyFont="1" applyFill="1" applyBorder="1" applyAlignment="1">
      <alignment horizontal="center"/>
    </xf>
    <xf numFmtId="0" fontId="2" fillId="0" borderId="0" xfId="43" applyNumberFormat="1" applyFont="1" applyAlignment="1">
      <alignment horizontal="center"/>
    </xf>
    <xf numFmtId="0" fontId="40" fillId="26" borderId="20" xfId="0" applyFont="1" applyFill="1" applyBorder="1" applyAlignment="1">
      <alignment horizontal="left" vertical="center"/>
    </xf>
    <xf numFmtId="0" fontId="2" fillId="0" borderId="21" xfId="0" applyFont="1" applyBorder="1" applyAlignment="1">
      <alignment vertical="center"/>
    </xf>
    <xf numFmtId="0" fontId="40" fillId="26" borderId="21" xfId="0" applyFont="1" applyFill="1" applyBorder="1" applyAlignment="1">
      <alignment vertical="center"/>
    </xf>
    <xf numFmtId="169" fontId="50" fillId="0" borderId="6" xfId="52" applyFont="1" applyBorder="1" applyAlignment="1">
      <alignment horizontal="center"/>
    </xf>
    <xf numFmtId="0" fontId="42" fillId="0" borderId="21" xfId="0" applyFont="1" applyBorder="1" applyAlignment="1">
      <alignment vertical="center"/>
    </xf>
    <xf numFmtId="0" fontId="42" fillId="0" borderId="20" xfId="0" applyFont="1" applyBorder="1" applyAlignment="1">
      <alignment horizontal="left" vertical="center"/>
    </xf>
    <xf numFmtId="0" fontId="40" fillId="0" borderId="6" xfId="0" applyFont="1" applyBorder="1"/>
    <xf numFmtId="0" fontId="42" fillId="0" borderId="6" xfId="0" applyFont="1" applyFill="1" applyBorder="1" applyAlignment="1">
      <alignment horizontal="center" vertical="center"/>
    </xf>
    <xf numFmtId="0" fontId="40" fillId="26" borderId="20" xfId="0" applyFont="1" applyFill="1" applyBorder="1" applyAlignment="1">
      <alignment horizontal="left" vertical="center"/>
    </xf>
    <xf numFmtId="0" fontId="40" fillId="26" borderId="21" xfId="0" applyFont="1" applyFill="1" applyBorder="1" applyAlignment="1">
      <alignment vertical="center"/>
    </xf>
    <xf numFmtId="0" fontId="0" fillId="0" borderId="0" xfId="0" applyAlignment="1">
      <alignment horizontal="center" vertical="top" wrapText="1"/>
    </xf>
    <xf numFmtId="0" fontId="40" fillId="0" borderId="6" xfId="0" applyFont="1" applyBorder="1" applyAlignment="1">
      <alignment vertical="center"/>
    </xf>
    <xf numFmtId="167" fontId="40" fillId="0" borderId="21" xfId="43" applyNumberFormat="1" applyFont="1" applyBorder="1" applyAlignment="1">
      <alignment horizontal="center" vertical="center"/>
    </xf>
    <xf numFmtId="0" fontId="42" fillId="0" borderId="23" xfId="0" applyFont="1" applyFill="1" applyBorder="1" applyAlignment="1">
      <alignment horizontal="center" vertical="center"/>
    </xf>
    <xf numFmtId="0" fontId="40" fillId="0" borderId="24" xfId="0" applyFont="1" applyFill="1" applyBorder="1" applyAlignment="1">
      <alignment horizontal="center" vertical="center"/>
    </xf>
    <xf numFmtId="0" fontId="44" fillId="0" borderId="0" xfId="0" applyFont="1" applyBorder="1" applyAlignment="1">
      <alignment horizontal="center" vertical="center"/>
    </xf>
    <xf numFmtId="0" fontId="57" fillId="0" borderId="0" xfId="0" applyFont="1" applyBorder="1" applyAlignment="1">
      <alignment horizontal="center" vertical="center"/>
    </xf>
    <xf numFmtId="0" fontId="58" fillId="0" borderId="0" xfId="0" applyFont="1" applyAlignment="1">
      <alignment horizontal="center" vertical="center"/>
    </xf>
    <xf numFmtId="0" fontId="0" fillId="0" borderId="0" xfId="0" applyAlignment="1">
      <alignment horizontal="center" vertical="center"/>
    </xf>
    <xf numFmtId="0" fontId="59" fillId="0" borderId="0" xfId="43" applyNumberFormat="1" applyFont="1" applyBorder="1"/>
    <xf numFmtId="43" fontId="40" fillId="29" borderId="23" xfId="28" applyFont="1" applyFill="1" applyBorder="1" applyAlignment="1">
      <alignment vertical="center"/>
    </xf>
    <xf numFmtId="43" fontId="40" fillId="29" borderId="6" xfId="28" applyFont="1" applyFill="1" applyBorder="1" applyAlignment="1">
      <alignment vertical="center"/>
    </xf>
    <xf numFmtId="0" fontId="40" fillId="0" borderId="21" xfId="0" applyFont="1" applyBorder="1" applyAlignment="1">
      <alignment horizontal="left" vertical="center"/>
    </xf>
    <xf numFmtId="0" fontId="2" fillId="0" borderId="0" xfId="43" applyNumberFormat="1" applyFont="1" applyBorder="1" applyAlignment="1">
      <alignment horizontal="center"/>
    </xf>
    <xf numFmtId="0" fontId="2" fillId="0" borderId="31" xfId="43" applyNumberFormat="1" applyFont="1" applyBorder="1" applyAlignment="1">
      <alignment horizontal="center" vertical="center"/>
    </xf>
    <xf numFmtId="0" fontId="2" fillId="0" borderId="15" xfId="43" applyNumberFormat="1" applyFont="1" applyBorder="1" applyAlignment="1">
      <alignment horizontal="center" vertical="center"/>
    </xf>
    <xf numFmtId="0" fontId="2" fillId="0" borderId="15" xfId="43" applyNumberFormat="1" applyFont="1" applyBorder="1" applyAlignment="1">
      <alignment vertical="center"/>
    </xf>
    <xf numFmtId="0" fontId="40" fillId="26" borderId="20" xfId="0" applyFont="1" applyFill="1" applyBorder="1" applyAlignment="1">
      <alignment horizontal="left" vertical="center"/>
    </xf>
    <xf numFmtId="0" fontId="40" fillId="26" borderId="21" xfId="0" applyFont="1" applyFill="1" applyBorder="1" applyAlignment="1">
      <alignment vertical="center"/>
    </xf>
    <xf numFmtId="0" fontId="2" fillId="0" borderId="0" xfId="43" applyNumberFormat="1" applyFont="1" applyBorder="1" applyAlignment="1">
      <alignment horizontal="left" vertical="justify" wrapText="1" indent="1"/>
    </xf>
    <xf numFmtId="0" fontId="46" fillId="0" borderId="21" xfId="43" applyNumberFormat="1" applyFont="1" applyBorder="1" applyAlignment="1">
      <alignment horizontal="center"/>
    </xf>
    <xf numFmtId="168" fontId="47" fillId="0" borderId="29" xfId="43" applyNumberFormat="1" applyFont="1" applyBorder="1" applyAlignment="1">
      <alignment horizontal="center" vertical="top"/>
    </xf>
    <xf numFmtId="0" fontId="42" fillId="0" borderId="13" xfId="43" applyNumberFormat="1" applyFont="1" applyBorder="1" applyAlignment="1">
      <alignment horizontal="left" vertical="center" wrapText="1" indent="1"/>
    </xf>
    <xf numFmtId="0" fontId="42" fillId="0" borderId="15" xfId="43" applyNumberFormat="1" applyFont="1" applyBorder="1" applyAlignment="1">
      <alignment horizontal="left" vertical="center" wrapText="1" indent="1"/>
    </xf>
    <xf numFmtId="0" fontId="53" fillId="0" borderId="20" xfId="0" applyFont="1" applyBorder="1" applyAlignment="1">
      <alignment horizontal="left" vertical="center"/>
    </xf>
    <xf numFmtId="0" fontId="54" fillId="0" borderId="21" xfId="0" applyFont="1" applyBorder="1" applyAlignment="1">
      <alignment vertical="center"/>
    </xf>
    <xf numFmtId="0" fontId="42" fillId="0" borderId="21" xfId="0" applyFont="1" applyBorder="1" applyAlignment="1">
      <alignment horizontal="center" vertical="center"/>
    </xf>
    <xf numFmtId="0" fontId="25" fillId="0" borderId="0" xfId="0" applyFont="1" applyBorder="1" applyAlignment="1">
      <alignment horizontal="center"/>
    </xf>
    <xf numFmtId="0" fontId="2" fillId="0" borderId="21" xfId="0" applyFont="1" applyBorder="1" applyAlignment="1">
      <alignment vertical="center" wrapText="1"/>
    </xf>
    <xf numFmtId="0" fontId="2" fillId="0" borderId="0" xfId="43" applyNumberFormat="1" applyFont="1" applyBorder="1" applyAlignment="1">
      <alignment horizontal="center" vertical="center"/>
    </xf>
    <xf numFmtId="0" fontId="2" fillId="0" borderId="0" xfId="43" applyNumberFormat="1" applyFont="1" applyBorder="1" applyAlignment="1">
      <alignment vertical="center"/>
    </xf>
    <xf numFmtId="0" fontId="25" fillId="0" borderId="0" xfId="43" applyNumberFormat="1" applyFont="1" applyFill="1" applyBorder="1" applyAlignment="1">
      <alignment horizontal="center" vertical="center"/>
    </xf>
    <xf numFmtId="167" fontId="40" fillId="26" borderId="0" xfId="43" applyNumberFormat="1" applyFont="1" applyFill="1" applyBorder="1" applyAlignment="1">
      <alignment horizontal="center" vertical="center"/>
    </xf>
    <xf numFmtId="43" fontId="40" fillId="0" borderId="17" xfId="28" applyNumberFormat="1" applyFont="1" applyBorder="1" applyAlignment="1">
      <alignment vertical="center"/>
    </xf>
    <xf numFmtId="0" fontId="50" fillId="0" borderId="20" xfId="0" applyFont="1" applyBorder="1" applyAlignment="1">
      <alignment horizontal="left" vertical="center"/>
    </xf>
    <xf numFmtId="0" fontId="50" fillId="0" borderId="21" xfId="0" applyFont="1" applyBorder="1" applyAlignment="1">
      <alignment horizontal="left" vertical="center"/>
    </xf>
    <xf numFmtId="0" fontId="42" fillId="0" borderId="21" xfId="0" applyFont="1" applyBorder="1" applyAlignment="1">
      <alignment vertical="center"/>
    </xf>
    <xf numFmtId="0" fontId="42" fillId="0" borderId="24" xfId="0" applyFont="1" applyBorder="1" applyAlignment="1">
      <alignment horizontal="center" vertical="center"/>
    </xf>
    <xf numFmtId="0" fontId="53" fillId="0" borderId="20" xfId="0" applyFont="1" applyBorder="1" applyAlignment="1">
      <alignment horizontal="left" vertical="center"/>
    </xf>
    <xf numFmtId="0" fontId="54" fillId="0" borderId="21" xfId="0" applyFont="1" applyBorder="1" applyAlignment="1">
      <alignment vertical="center"/>
    </xf>
    <xf numFmtId="0" fontId="25" fillId="0" borderId="0" xfId="0" applyFont="1" applyBorder="1" applyAlignment="1">
      <alignment horizontal="center"/>
    </xf>
    <xf numFmtId="0" fontId="2" fillId="0" borderId="0" xfId="43" applyNumberFormat="1" applyFont="1" applyBorder="1" applyAlignment="1">
      <alignment horizontal="center"/>
    </xf>
    <xf numFmtId="0" fontId="2" fillId="0" borderId="21" xfId="0" applyFont="1" applyBorder="1" applyAlignment="1">
      <alignment vertical="center" wrapText="1"/>
    </xf>
    <xf numFmtId="0" fontId="40" fillId="26" borderId="20" xfId="0" applyFont="1" applyFill="1" applyBorder="1" applyAlignment="1">
      <alignment horizontal="left" vertical="center"/>
    </xf>
    <xf numFmtId="0" fontId="40" fillId="26" borderId="20" xfId="0" applyFont="1" applyFill="1" applyBorder="1" applyAlignment="1">
      <alignment vertical="center"/>
    </xf>
    <xf numFmtId="0" fontId="39" fillId="0" borderId="20" xfId="0" applyFont="1" applyBorder="1" applyAlignment="1">
      <alignment horizontal="right" vertical="center" shrinkToFit="1"/>
    </xf>
    <xf numFmtId="0" fontId="39" fillId="0" borderId="21" xfId="0" applyFont="1" applyBorder="1" applyAlignment="1">
      <alignment horizontal="right" vertical="center" shrinkToFit="1"/>
    </xf>
    <xf numFmtId="0" fontId="50" fillId="0" borderId="20" xfId="0" applyFont="1" applyBorder="1" applyAlignment="1">
      <alignment horizontal="left" vertical="center"/>
    </xf>
    <xf numFmtId="0" fontId="42" fillId="0" borderId="21" xfId="0" applyFont="1" applyBorder="1" applyAlignment="1">
      <alignment vertical="center"/>
    </xf>
    <xf numFmtId="0" fontId="42" fillId="0" borderId="21" xfId="0" applyFont="1" applyBorder="1" applyAlignment="1">
      <alignment horizontal="center" vertical="center"/>
    </xf>
    <xf numFmtId="0" fontId="2" fillId="0" borderId="0" xfId="43" applyNumberFormat="1" applyFont="1" applyBorder="1" applyAlignment="1">
      <alignment horizontal="center" vertical="center"/>
    </xf>
    <xf numFmtId="0" fontId="2" fillId="0" borderId="0" xfId="43" applyNumberFormat="1" applyFont="1" applyBorder="1" applyAlignment="1">
      <alignment vertical="center"/>
    </xf>
    <xf numFmtId="0" fontId="40" fillId="26" borderId="21" xfId="0" applyFont="1" applyFill="1" applyBorder="1" applyAlignment="1">
      <alignment vertical="center"/>
    </xf>
    <xf numFmtId="0" fontId="25" fillId="0" borderId="0" xfId="43" applyNumberFormat="1" applyFont="1" applyFill="1" applyBorder="1" applyAlignment="1">
      <alignment horizontal="center" vertical="center"/>
    </xf>
    <xf numFmtId="0" fontId="28" fillId="22" borderId="6" xfId="43" applyNumberFormat="1" applyFont="1" applyFill="1" applyBorder="1" applyAlignment="1">
      <alignment horizontal="center" vertical="center" wrapText="1"/>
    </xf>
    <xf numFmtId="0" fontId="42" fillId="0" borderId="20" xfId="0" applyFont="1" applyBorder="1" applyAlignment="1">
      <alignment horizontal="left" vertical="center"/>
    </xf>
    <xf numFmtId="0" fontId="2" fillId="0" borderId="21" xfId="0" applyFont="1" applyBorder="1" applyAlignment="1">
      <alignment vertical="center"/>
    </xf>
    <xf numFmtId="0" fontId="49" fillId="0" borderId="20" xfId="0" applyFont="1" applyBorder="1" applyAlignment="1">
      <alignment horizontal="right" vertical="center"/>
    </xf>
    <xf numFmtId="0" fontId="49" fillId="0" borderId="21" xfId="0" applyFont="1" applyBorder="1" applyAlignment="1">
      <alignment horizontal="right" vertical="center"/>
    </xf>
    <xf numFmtId="0" fontId="50" fillId="0" borderId="21" xfId="0" applyFont="1" applyBorder="1" applyAlignment="1">
      <alignment horizontal="left" vertical="center"/>
    </xf>
    <xf numFmtId="0" fontId="2" fillId="0" borderId="0" xfId="43" applyNumberFormat="1" applyFont="1" applyBorder="1" applyAlignment="1">
      <alignment horizontal="left" vertical="justify" wrapText="1" indent="1"/>
    </xf>
    <xf numFmtId="0" fontId="46" fillId="0" borderId="21" xfId="43" applyNumberFormat="1" applyFont="1" applyBorder="1" applyAlignment="1">
      <alignment horizontal="center"/>
    </xf>
    <xf numFmtId="168" fontId="47" fillId="0" borderId="29" xfId="43" applyNumberFormat="1" applyFont="1" applyBorder="1" applyAlignment="1">
      <alignment horizontal="center" vertical="top"/>
    </xf>
    <xf numFmtId="0" fontId="42" fillId="0" borderId="13" xfId="43" applyNumberFormat="1" applyFont="1" applyBorder="1" applyAlignment="1">
      <alignment horizontal="left" vertical="center" wrapText="1" indent="1"/>
    </xf>
    <xf numFmtId="0" fontId="42" fillId="0" borderId="15" xfId="43" applyNumberFormat="1" applyFont="1" applyBorder="1" applyAlignment="1">
      <alignment horizontal="left" vertical="center" wrapText="1" indent="1"/>
    </xf>
    <xf numFmtId="0" fontId="40" fillId="0" borderId="21" xfId="0" applyFont="1" applyBorder="1" applyAlignment="1">
      <alignment horizontal="left" vertical="center"/>
    </xf>
    <xf numFmtId="0" fontId="40" fillId="30" borderId="21" xfId="0" applyFont="1" applyFill="1" applyBorder="1" applyAlignment="1">
      <alignment horizontal="center" vertical="center"/>
    </xf>
    <xf numFmtId="0" fontId="0" fillId="0" borderId="23" xfId="0" applyFill="1" applyBorder="1" applyAlignment="1">
      <alignment horizontal="center" vertical="center" wrapText="1"/>
    </xf>
    <xf numFmtId="0" fontId="42" fillId="30" borderId="24" xfId="0" applyFont="1" applyFill="1" applyBorder="1" applyAlignment="1">
      <alignment horizontal="center" vertical="center"/>
    </xf>
    <xf numFmtId="0" fontId="42" fillId="30" borderId="22" xfId="0" applyFont="1" applyFill="1" applyBorder="1" applyAlignment="1">
      <alignment horizontal="center" vertical="center"/>
    </xf>
    <xf numFmtId="0" fontId="40" fillId="30" borderId="24" xfId="0" applyFont="1" applyFill="1" applyBorder="1" applyAlignment="1">
      <alignment horizontal="center" vertical="center"/>
    </xf>
    <xf numFmtId="0" fontId="40" fillId="30" borderId="21" xfId="0" applyNumberFormat="1" applyFont="1" applyFill="1" applyBorder="1" applyAlignment="1">
      <alignment horizontal="center" vertical="center"/>
    </xf>
    <xf numFmtId="0" fontId="40" fillId="30" borderId="24" xfId="0" applyNumberFormat="1" applyFont="1" applyFill="1" applyBorder="1" applyAlignment="1">
      <alignment horizontal="center" vertical="center"/>
    </xf>
    <xf numFmtId="0" fontId="40" fillId="30" borderId="6" xfId="0" applyFont="1" applyFill="1" applyBorder="1" applyAlignment="1">
      <alignment horizontal="center" vertical="center"/>
    </xf>
    <xf numFmtId="0" fontId="40" fillId="31" borderId="18" xfId="0" applyFont="1" applyFill="1" applyBorder="1" applyAlignment="1">
      <alignment horizontal="center" vertical="center"/>
    </xf>
    <xf numFmtId="0" fontId="40" fillId="31" borderId="21" xfId="0" applyFont="1" applyFill="1" applyBorder="1" applyAlignment="1">
      <alignment horizontal="center" vertical="center"/>
    </xf>
    <xf numFmtId="0" fontId="40" fillId="31" borderId="6" xfId="0" applyFont="1" applyFill="1" applyBorder="1" applyAlignment="1">
      <alignment horizontal="center" vertical="center"/>
    </xf>
    <xf numFmtId="0" fontId="40" fillId="31" borderId="24" xfId="0" applyNumberFormat="1" applyFont="1" applyFill="1" applyBorder="1" applyAlignment="1">
      <alignment horizontal="center" vertical="center"/>
    </xf>
    <xf numFmtId="0" fontId="42" fillId="31" borderId="22" xfId="0" applyFont="1" applyFill="1" applyBorder="1" applyAlignment="1">
      <alignment horizontal="center" vertical="center"/>
    </xf>
    <xf numFmtId="0" fontId="42" fillId="31" borderId="24" xfId="0" applyFont="1" applyFill="1" applyBorder="1" applyAlignment="1">
      <alignment horizontal="center" vertical="center"/>
    </xf>
    <xf numFmtId="0" fontId="40" fillId="31" borderId="24" xfId="0" applyFont="1" applyFill="1" applyBorder="1" applyAlignment="1">
      <alignment horizontal="center" vertical="center"/>
    </xf>
    <xf numFmtId="0" fontId="40" fillId="31" borderId="21" xfId="0" applyNumberFormat="1" applyFont="1" applyFill="1" applyBorder="1" applyAlignment="1">
      <alignment horizontal="center" vertical="center"/>
    </xf>
    <xf numFmtId="0" fontId="40" fillId="30" borderId="18" xfId="0" applyFont="1" applyFill="1" applyBorder="1" applyAlignment="1">
      <alignment horizontal="center" vertical="center"/>
    </xf>
    <xf numFmtId="0" fontId="42" fillId="31" borderId="6" xfId="0" applyFont="1" applyFill="1" applyBorder="1" applyAlignment="1">
      <alignment horizontal="center" vertical="center"/>
    </xf>
    <xf numFmtId="0" fontId="2" fillId="0" borderId="0" xfId="43" applyNumberFormat="1" applyFont="1" applyBorder="1" applyAlignment="1">
      <alignment horizontal="left" vertical="justify" wrapText="1" indent="1"/>
    </xf>
    <xf numFmtId="0" fontId="2" fillId="30" borderId="0" xfId="43" applyNumberFormat="1" applyFont="1" applyFill="1" applyBorder="1" applyAlignment="1">
      <alignment horizontal="left" vertical="justify" wrapText="1" indent="1"/>
    </xf>
    <xf numFmtId="0" fontId="2" fillId="31" borderId="0" xfId="43" applyNumberFormat="1" applyFont="1" applyFill="1" applyBorder="1" applyAlignment="1">
      <alignment horizontal="left" vertical="justify" wrapText="1" indent="1"/>
    </xf>
    <xf numFmtId="166" fontId="26" fillId="0" borderId="43" xfId="43" applyFont="1" applyBorder="1" applyAlignment="1">
      <alignment horizontal="left"/>
    </xf>
    <xf numFmtId="0" fontId="25" fillId="0" borderId="0" xfId="0" applyFont="1" applyBorder="1" applyAlignment="1">
      <alignment horizontal="center"/>
    </xf>
    <xf numFmtId="0" fontId="2" fillId="0" borderId="0" xfId="43" applyNumberFormat="1" applyFont="1" applyBorder="1" applyAlignment="1">
      <alignment horizontal="center"/>
    </xf>
    <xf numFmtId="0" fontId="2" fillId="0" borderId="21" xfId="0" applyFont="1" applyBorder="1" applyAlignment="1">
      <alignment vertical="center" wrapText="1"/>
    </xf>
    <xf numFmtId="0" fontId="40" fillId="26" borderId="20" xfId="0" applyFont="1" applyFill="1" applyBorder="1" applyAlignment="1">
      <alignment horizontal="left" vertical="center"/>
    </xf>
    <xf numFmtId="0" fontId="40" fillId="26" borderId="20" xfId="0" applyFont="1" applyFill="1" applyBorder="1" applyAlignment="1">
      <alignment vertical="center"/>
    </xf>
    <xf numFmtId="0" fontId="53" fillId="0" borderId="20" xfId="0" applyFont="1" applyBorder="1" applyAlignment="1">
      <alignment horizontal="left" vertical="center"/>
    </xf>
    <xf numFmtId="0" fontId="2" fillId="0" borderId="0" xfId="43" applyNumberFormat="1" applyFont="1" applyAlignment="1">
      <alignment horizontal="left" vertical="justify" wrapText="1" indent="1"/>
    </xf>
    <xf numFmtId="0" fontId="39" fillId="0" borderId="20" xfId="0" applyFont="1" applyBorder="1" applyAlignment="1">
      <alignment horizontal="right" vertical="center" shrinkToFit="1"/>
    </xf>
    <xf numFmtId="0" fontId="39" fillId="0" borderId="21" xfId="0" applyFont="1" applyBorder="1" applyAlignment="1">
      <alignment horizontal="right" vertical="center" shrinkToFit="1"/>
    </xf>
    <xf numFmtId="0" fontId="50" fillId="0" borderId="20" xfId="0" applyFont="1" applyBorder="1" applyAlignment="1">
      <alignment horizontal="left" vertical="center"/>
    </xf>
    <xf numFmtId="0" fontId="42" fillId="0" borderId="21" xfId="0" applyFont="1" applyBorder="1" applyAlignment="1">
      <alignment vertical="center"/>
    </xf>
    <xf numFmtId="0" fontId="42" fillId="0" borderId="21" xfId="0" applyFont="1" applyBorder="1" applyAlignment="1">
      <alignment horizontal="center" vertical="center"/>
    </xf>
    <xf numFmtId="0" fontId="2" fillId="0" borderId="0" xfId="43" applyNumberFormat="1" applyFont="1" applyBorder="1" applyAlignment="1">
      <alignment horizontal="center" vertical="center"/>
    </xf>
    <xf numFmtId="0" fontId="2" fillId="0" borderId="0" xfId="43" applyNumberFormat="1" applyFont="1" applyBorder="1" applyAlignment="1">
      <alignment vertical="center"/>
    </xf>
    <xf numFmtId="0" fontId="40" fillId="26" borderId="21" xfId="0" applyFont="1" applyFill="1" applyBorder="1" applyAlignment="1">
      <alignment vertical="center"/>
    </xf>
    <xf numFmtId="0" fontId="25" fillId="0" borderId="0" xfId="43" applyNumberFormat="1" applyFont="1" applyFill="1" applyBorder="1" applyAlignment="1">
      <alignment horizontal="center" vertical="center"/>
    </xf>
    <xf numFmtId="0" fontId="28" fillId="22" borderId="6" xfId="43" applyNumberFormat="1" applyFont="1" applyFill="1" applyBorder="1" applyAlignment="1">
      <alignment horizontal="center" vertical="center" wrapText="1"/>
    </xf>
    <xf numFmtId="0" fontId="60" fillId="0" borderId="0" xfId="43" applyNumberFormat="1" applyFont="1" applyBorder="1" applyAlignment="1">
      <alignment horizontal="center" vertical="center"/>
    </xf>
    <xf numFmtId="0" fontId="42" fillId="0" borderId="20" xfId="0" applyFont="1" applyBorder="1" applyAlignment="1">
      <alignment horizontal="left" vertical="center"/>
    </xf>
    <xf numFmtId="0" fontId="50" fillId="0" borderId="21" xfId="0" applyFont="1" applyBorder="1" applyAlignment="1">
      <alignment horizontal="left" vertical="center"/>
    </xf>
    <xf numFmtId="0" fontId="54" fillId="0" borderId="21" xfId="0" applyFont="1" applyBorder="1" applyAlignment="1">
      <alignment vertical="center"/>
    </xf>
    <xf numFmtId="0" fontId="49" fillId="0" borderId="20" xfId="0" applyFont="1" applyBorder="1" applyAlignment="1">
      <alignment horizontal="right" vertical="center"/>
    </xf>
    <xf numFmtId="0" fontId="49" fillId="0" borderId="21" xfId="0" applyFont="1" applyBorder="1" applyAlignment="1">
      <alignment horizontal="right" vertical="center"/>
    </xf>
    <xf numFmtId="0" fontId="2" fillId="0" borderId="0" xfId="43" applyNumberFormat="1" applyFont="1" applyBorder="1" applyAlignment="1">
      <alignment horizontal="left" vertical="justify" wrapText="1" indent="1"/>
    </xf>
    <xf numFmtId="0" fontId="46" fillId="0" borderId="21" xfId="43" applyNumberFormat="1" applyFont="1" applyBorder="1" applyAlignment="1">
      <alignment horizontal="center"/>
    </xf>
    <xf numFmtId="168" fontId="47" fillId="0" borderId="29" xfId="43" applyNumberFormat="1" applyFont="1" applyBorder="1" applyAlignment="1">
      <alignment horizontal="center" vertical="top"/>
    </xf>
    <xf numFmtId="0" fontId="42" fillId="0" borderId="13" xfId="43" applyNumberFormat="1" applyFont="1" applyBorder="1" applyAlignment="1">
      <alignment horizontal="left" vertical="center" wrapText="1" indent="1"/>
    </xf>
    <xf numFmtId="0" fontId="42" fillId="0" borderId="15" xfId="43" applyNumberFormat="1" applyFont="1" applyBorder="1" applyAlignment="1">
      <alignment horizontal="left" vertical="center" wrapText="1" indent="1"/>
    </xf>
    <xf numFmtId="0" fontId="40" fillId="0" borderId="21" xfId="0" applyFont="1" applyBorder="1" applyAlignment="1">
      <alignment horizontal="left" vertical="center"/>
    </xf>
    <xf numFmtId="0" fontId="2" fillId="0" borderId="21" xfId="0" applyFont="1" applyBorder="1" applyAlignment="1">
      <alignment vertical="center"/>
    </xf>
    <xf numFmtId="0" fontId="42" fillId="0" borderId="23" xfId="0" applyFont="1" applyFill="1" applyBorder="1" applyAlignment="1">
      <alignment horizontal="center" vertical="center"/>
    </xf>
    <xf numFmtId="43" fontId="40" fillId="31" borderId="6" xfId="28" applyFont="1" applyFill="1" applyBorder="1" applyAlignment="1">
      <alignment vertical="center"/>
    </xf>
    <xf numFmtId="169" fontId="50" fillId="31" borderId="6" xfId="52" applyFont="1" applyFill="1" applyBorder="1" applyAlignment="1">
      <alignment horizontal="center"/>
    </xf>
    <xf numFmtId="0" fontId="40" fillId="29" borderId="6" xfId="0" applyFont="1" applyFill="1" applyBorder="1" applyAlignment="1">
      <alignment horizontal="center" vertical="center"/>
    </xf>
    <xf numFmtId="0" fontId="42" fillId="0" borderId="21" xfId="0" applyFont="1" applyBorder="1" applyAlignment="1">
      <alignment horizontal="center" vertical="center"/>
    </xf>
    <xf numFmtId="0" fontId="42" fillId="29" borderId="6" xfId="0" applyFont="1" applyFill="1" applyBorder="1" applyAlignment="1">
      <alignment horizontal="center" vertical="center"/>
    </xf>
    <xf numFmtId="0" fontId="40" fillId="29" borderId="24" xfId="0" applyNumberFormat="1" applyFont="1" applyFill="1" applyBorder="1" applyAlignment="1">
      <alignment horizontal="center" vertical="center"/>
    </xf>
    <xf numFmtId="0" fontId="25" fillId="0" borderId="0" xfId="0" applyFont="1" applyBorder="1" applyAlignment="1">
      <alignment horizontal="center"/>
    </xf>
    <xf numFmtId="0" fontId="0" fillId="0" borderId="0" xfId="0" applyBorder="1" applyAlignment="1">
      <alignment horizontal="center"/>
    </xf>
    <xf numFmtId="0" fontId="2" fillId="0" borderId="0" xfId="43" applyNumberFormat="1" applyFont="1" applyBorder="1" applyAlignment="1">
      <alignment horizontal="center"/>
    </xf>
    <xf numFmtId="0" fontId="40" fillId="0" borderId="20" xfId="0" applyFont="1" applyFill="1" applyBorder="1" applyAlignment="1">
      <alignment horizontal="left" vertical="center" wrapText="1"/>
    </xf>
    <xf numFmtId="0" fontId="40" fillId="0" borderId="21" xfId="0" applyFont="1" applyFill="1" applyBorder="1" applyAlignment="1">
      <alignment horizontal="left" vertical="center" wrapText="1"/>
    </xf>
    <xf numFmtId="0" fontId="40" fillId="0" borderId="18" xfId="0" applyFont="1" applyFill="1" applyBorder="1" applyAlignment="1">
      <alignment horizontal="left" vertical="center" wrapText="1"/>
    </xf>
    <xf numFmtId="0" fontId="28" fillId="22" borderId="6" xfId="43" applyNumberFormat="1" applyFont="1" applyFill="1" applyBorder="1" applyAlignment="1">
      <alignment horizontal="center" vertical="center" wrapText="1"/>
    </xf>
    <xf numFmtId="0" fontId="44" fillId="0" borderId="38" xfId="0" applyFont="1" applyBorder="1" applyAlignment="1">
      <alignment horizontal="center" vertical="center"/>
    </xf>
    <xf numFmtId="0" fontId="44" fillId="0" borderId="29" xfId="0" applyFont="1" applyBorder="1" applyAlignment="1">
      <alignment horizontal="center" vertical="center"/>
    </xf>
    <xf numFmtId="0" fontId="44" fillId="0" borderId="36" xfId="0" applyFont="1" applyBorder="1" applyAlignment="1">
      <alignment horizontal="center" vertical="center"/>
    </xf>
    <xf numFmtId="0" fontId="42" fillId="0" borderId="39" xfId="0" applyFont="1" applyBorder="1" applyAlignment="1">
      <alignment horizontal="left" vertical="center" indent="1"/>
    </xf>
    <xf numFmtId="0" fontId="42" fillId="0" borderId="13" xfId="0" applyFont="1" applyBorder="1" applyAlignment="1">
      <alignment horizontal="left" vertical="center" indent="1"/>
    </xf>
    <xf numFmtId="0" fontId="42" fillId="0" borderId="40" xfId="0" applyFont="1" applyBorder="1" applyAlignment="1">
      <alignment horizontal="left" vertical="center" indent="1"/>
    </xf>
    <xf numFmtId="0" fontId="42" fillId="0" borderId="49" xfId="0" applyFont="1" applyBorder="1" applyAlignment="1">
      <alignment horizontal="left" vertical="center" indent="1"/>
    </xf>
    <xf numFmtId="0" fontId="42" fillId="0" borderId="15" xfId="0" applyFont="1" applyBorder="1" applyAlignment="1">
      <alignment horizontal="left" vertical="center" indent="1"/>
    </xf>
    <xf numFmtId="0" fontId="42" fillId="0" borderId="16" xfId="0" applyFont="1" applyBorder="1" applyAlignment="1">
      <alignment horizontal="left" vertical="center" indent="1"/>
    </xf>
    <xf numFmtId="0" fontId="46" fillId="0" borderId="20" xfId="0" applyFont="1" applyBorder="1" applyAlignment="1">
      <alignment horizontal="center"/>
    </xf>
    <xf numFmtId="0" fontId="46" fillId="0" borderId="21" xfId="0" applyFont="1" applyBorder="1" applyAlignment="1">
      <alignment horizontal="center"/>
    </xf>
    <xf numFmtId="0" fontId="46" fillId="0" borderId="37" xfId="0" applyFont="1" applyBorder="1" applyAlignment="1">
      <alignment horizontal="center"/>
    </xf>
    <xf numFmtId="0" fontId="48" fillId="0" borderId="38" xfId="0" applyFont="1" applyBorder="1" applyAlignment="1">
      <alignment horizontal="center" vertical="top"/>
    </xf>
    <xf numFmtId="0" fontId="48" fillId="0" borderId="29" xfId="0" applyFont="1" applyBorder="1" applyAlignment="1">
      <alignment horizontal="center" vertical="top"/>
    </xf>
    <xf numFmtId="0" fontId="48" fillId="0" borderId="50" xfId="0" applyFont="1" applyBorder="1" applyAlignment="1">
      <alignment horizontal="center" vertical="top"/>
    </xf>
    <xf numFmtId="0" fontId="40" fillId="26" borderId="20" xfId="0" applyFont="1" applyFill="1" applyBorder="1" applyAlignment="1">
      <alignment vertical="center" wrapText="1"/>
    </xf>
    <xf numFmtId="0" fontId="2" fillId="0" borderId="21" xfId="0" applyFont="1" applyBorder="1" applyAlignment="1">
      <alignment vertical="center" wrapText="1"/>
    </xf>
    <xf numFmtId="0" fontId="2" fillId="0" borderId="18" xfId="0" applyFont="1" applyBorder="1" applyAlignment="1">
      <alignment vertical="center" wrapText="1"/>
    </xf>
    <xf numFmtId="0" fontId="40" fillId="0" borderId="21" xfId="0" applyFont="1" applyBorder="1" applyAlignment="1">
      <alignment horizontal="left" vertical="center"/>
    </xf>
    <xf numFmtId="0" fontId="40" fillId="0" borderId="18" xfId="0" applyFont="1" applyBorder="1" applyAlignment="1">
      <alignment horizontal="left" vertical="center"/>
    </xf>
    <xf numFmtId="0" fontId="50" fillId="0" borderId="6" xfId="0" applyFont="1" applyBorder="1" applyAlignment="1">
      <alignment horizontal="left" vertical="center"/>
    </xf>
    <xf numFmtId="0" fontId="50" fillId="0" borderId="20" xfId="0" applyFont="1" applyBorder="1" applyAlignment="1">
      <alignment horizontal="left" vertical="center"/>
    </xf>
    <xf numFmtId="0" fontId="50" fillId="0" borderId="21" xfId="0" applyFont="1" applyBorder="1" applyAlignment="1">
      <alignment horizontal="left" vertical="center"/>
    </xf>
    <xf numFmtId="0" fontId="50" fillId="0" borderId="18" xfId="0" applyFont="1" applyBorder="1" applyAlignment="1">
      <alignment horizontal="left" vertical="center"/>
    </xf>
    <xf numFmtId="0" fontId="39" fillId="0" borderId="20" xfId="0" applyFont="1" applyBorder="1" applyAlignment="1">
      <alignment horizontal="left" vertical="center"/>
    </xf>
    <xf numFmtId="0" fontId="42" fillId="0" borderId="21" xfId="0" applyFont="1" applyBorder="1" applyAlignment="1">
      <alignment vertical="center"/>
    </xf>
    <xf numFmtId="0" fontId="40" fillId="26" borderId="20" xfId="0" applyFont="1" applyFill="1" applyBorder="1" applyAlignment="1">
      <alignment vertical="center"/>
    </xf>
    <xf numFmtId="0" fontId="2" fillId="0" borderId="21" xfId="0" applyFont="1" applyBorder="1" applyAlignment="1">
      <alignment vertical="center"/>
    </xf>
    <xf numFmtId="0" fontId="2" fillId="0" borderId="18" xfId="0" applyFont="1" applyBorder="1" applyAlignment="1">
      <alignment vertical="center"/>
    </xf>
    <xf numFmtId="0" fontId="49" fillId="0" borderId="20" xfId="0" applyFont="1" applyBorder="1" applyAlignment="1">
      <alignment horizontal="right" vertical="center"/>
    </xf>
    <xf numFmtId="0" fontId="49" fillId="0" borderId="21" xfId="0" applyFont="1" applyBorder="1" applyAlignment="1">
      <alignment horizontal="right" vertical="center"/>
    </xf>
    <xf numFmtId="0" fontId="2" fillId="0" borderId="21" xfId="0" applyFont="1" applyFill="1" applyBorder="1" applyAlignment="1">
      <alignment vertical="center"/>
    </xf>
    <xf numFmtId="0" fontId="40" fillId="0" borderId="20" xfId="0" applyFont="1" applyFill="1" applyBorder="1" applyAlignment="1">
      <alignment horizontal="left" vertical="center"/>
    </xf>
    <xf numFmtId="0" fontId="40" fillId="0" borderId="21" xfId="0" applyFont="1" applyFill="1" applyBorder="1" applyAlignment="1">
      <alignment horizontal="left" vertical="center"/>
    </xf>
    <xf numFmtId="0" fontId="40" fillId="0" borderId="18" xfId="0" applyFont="1" applyFill="1" applyBorder="1" applyAlignment="1">
      <alignment horizontal="left" vertical="center"/>
    </xf>
    <xf numFmtId="0" fontId="42" fillId="0" borderId="20" xfId="0" applyFont="1" applyBorder="1" applyAlignment="1">
      <alignment horizontal="left" vertical="center"/>
    </xf>
    <xf numFmtId="0" fontId="2" fillId="0" borderId="0" xfId="43" applyNumberFormat="1" applyFont="1" applyBorder="1" applyAlignment="1">
      <alignment horizontal="left" vertical="justify" wrapText="1" indent="1"/>
    </xf>
    <xf numFmtId="0" fontId="39" fillId="0" borderId="34" xfId="0" applyFont="1" applyBorder="1" applyAlignment="1">
      <alignment horizontal="right" vertical="center" wrapText="1"/>
    </xf>
    <xf numFmtId="0" fontId="45" fillId="0" borderId="11" xfId="0" applyFont="1" applyBorder="1" applyAlignment="1">
      <alignment horizontal="right" vertical="center" wrapText="1"/>
    </xf>
    <xf numFmtId="0" fontId="46" fillId="0" borderId="20" xfId="43" applyNumberFormat="1" applyFont="1" applyBorder="1" applyAlignment="1">
      <alignment horizontal="center"/>
    </xf>
    <xf numFmtId="0" fontId="46" fillId="0" borderId="21" xfId="43" applyNumberFormat="1" applyFont="1" applyBorder="1" applyAlignment="1">
      <alignment horizontal="center"/>
    </xf>
    <xf numFmtId="168" fontId="47" fillId="0" borderId="38" xfId="43" applyNumberFormat="1" applyFont="1" applyBorder="1" applyAlignment="1">
      <alignment horizontal="center" vertical="top"/>
    </xf>
    <xf numFmtId="168" fontId="47" fillId="0" borderId="29" xfId="43" applyNumberFormat="1" applyFont="1" applyBorder="1" applyAlignment="1">
      <alignment horizontal="center" vertical="top"/>
    </xf>
    <xf numFmtId="0" fontId="44" fillId="0" borderId="12" xfId="43" applyNumberFormat="1" applyFont="1" applyBorder="1" applyAlignment="1">
      <alignment horizontal="center" vertical="center"/>
    </xf>
    <xf numFmtId="0" fontId="44" fillId="0" borderId="14" xfId="43" applyNumberFormat="1" applyFont="1" applyBorder="1" applyAlignment="1">
      <alignment horizontal="center" vertical="center"/>
    </xf>
    <xf numFmtId="0" fontId="44" fillId="0" borderId="31" xfId="43" applyNumberFormat="1" applyFont="1" applyBorder="1" applyAlignment="1">
      <alignment horizontal="center" vertical="center"/>
    </xf>
    <xf numFmtId="0" fontId="42" fillId="0" borderId="39" xfId="43" applyNumberFormat="1" applyFont="1" applyBorder="1" applyAlignment="1">
      <alignment horizontal="left" vertical="center" wrapText="1" indent="1"/>
    </xf>
    <xf numFmtId="0" fontId="42" fillId="0" borderId="13" xfId="43" applyNumberFormat="1" applyFont="1" applyBorder="1" applyAlignment="1">
      <alignment horizontal="left" vertical="center" wrapText="1" indent="1"/>
    </xf>
    <xf numFmtId="0" fontId="42" fillId="0" borderId="49" xfId="43" applyNumberFormat="1" applyFont="1" applyBorder="1" applyAlignment="1">
      <alignment horizontal="left" vertical="center" wrapText="1" indent="1"/>
    </xf>
    <xf numFmtId="0" fontId="42" fillId="0" borderId="15" xfId="43" applyNumberFormat="1" applyFont="1" applyBorder="1" applyAlignment="1">
      <alignment horizontal="left" vertical="center" wrapText="1" indent="1"/>
    </xf>
    <xf numFmtId="0" fontId="43" fillId="0" borderId="20" xfId="0" applyFont="1" applyBorder="1" applyAlignment="1">
      <alignment horizontal="center" vertical="center"/>
    </xf>
    <xf numFmtId="0" fontId="42" fillId="0" borderId="21" xfId="0" applyFont="1" applyBorder="1" applyAlignment="1">
      <alignment horizontal="center" vertical="center"/>
    </xf>
    <xf numFmtId="0" fontId="53" fillId="0" borderId="20" xfId="0" applyFont="1" applyBorder="1" applyAlignment="1">
      <alignment horizontal="left" vertical="center"/>
    </xf>
    <xf numFmtId="0" fontId="54" fillId="0" borderId="21" xfId="0" applyFont="1" applyBorder="1" applyAlignment="1">
      <alignment vertical="center"/>
    </xf>
    <xf numFmtId="0" fontId="41" fillId="0" borderId="20" xfId="0" applyFont="1" applyBorder="1" applyAlignment="1">
      <alignment horizontal="left" vertical="center"/>
    </xf>
    <xf numFmtId="0" fontId="42" fillId="0" borderId="21" xfId="0" applyFont="1" applyBorder="1" applyAlignment="1">
      <alignment horizontal="left" vertical="center"/>
    </xf>
    <xf numFmtId="0" fontId="39" fillId="0" borderId="20" xfId="0" applyFont="1" applyBorder="1" applyAlignment="1">
      <alignment horizontal="right" vertical="center"/>
    </xf>
    <xf numFmtId="0" fontId="39" fillId="0" borderId="21" xfId="0" applyFont="1" applyBorder="1" applyAlignment="1">
      <alignment horizontal="right" vertical="center"/>
    </xf>
    <xf numFmtId="0" fontId="39" fillId="0" borderId="20" xfId="0" applyFont="1" applyFill="1" applyBorder="1" applyAlignment="1">
      <alignment horizontal="left" vertical="center" wrapText="1"/>
    </xf>
    <xf numFmtId="0" fontId="42" fillId="0" borderId="21" xfId="0" applyFont="1" applyFill="1" applyBorder="1" applyAlignment="1">
      <alignment vertical="center" wrapText="1"/>
    </xf>
    <xf numFmtId="0" fontId="40" fillId="0" borderId="20" xfId="0" applyFont="1" applyBorder="1" applyAlignment="1">
      <alignment horizontal="left" vertical="center"/>
    </xf>
    <xf numFmtId="0" fontId="39" fillId="0" borderId="21" xfId="0" applyFont="1" applyBorder="1" applyAlignment="1">
      <alignment vertical="center"/>
    </xf>
    <xf numFmtId="0" fontId="2" fillId="0" borderId="14" xfId="43" applyNumberFormat="1" applyFont="1" applyBorder="1" applyAlignment="1">
      <alignment horizontal="center" vertical="center"/>
    </xf>
    <xf numFmtId="0" fontId="2" fillId="0" borderId="0" xfId="43" applyNumberFormat="1" applyFont="1" applyBorder="1" applyAlignment="1">
      <alignment horizontal="center" vertical="center"/>
    </xf>
    <xf numFmtId="0" fontId="2" fillId="0" borderId="0" xfId="43" applyNumberFormat="1" applyFont="1" applyBorder="1" applyAlignment="1">
      <alignment vertical="center"/>
    </xf>
    <xf numFmtId="165" fontId="29" fillId="0" borderId="21" xfId="43" applyNumberFormat="1" applyFont="1" applyBorder="1" applyAlignment="1">
      <alignment horizontal="center"/>
    </xf>
    <xf numFmtId="0" fontId="0" fillId="0" borderId="37" xfId="0" applyBorder="1" applyAlignment="1"/>
    <xf numFmtId="0" fontId="28" fillId="0" borderId="13" xfId="43" applyNumberFormat="1" applyFont="1" applyBorder="1" applyAlignment="1">
      <alignment horizontal="left" vertical="center" wrapText="1"/>
    </xf>
    <xf numFmtId="0" fontId="0" fillId="0" borderId="13" xfId="0" applyBorder="1" applyAlignment="1"/>
    <xf numFmtId="0" fontId="0" fillId="0" borderId="15" xfId="0" applyBorder="1" applyAlignment="1"/>
    <xf numFmtId="0" fontId="40" fillId="26" borderId="20" xfId="0" applyFont="1" applyFill="1" applyBorder="1" applyAlignment="1">
      <alignment horizontal="left" vertical="center"/>
    </xf>
    <xf numFmtId="0" fontId="40" fillId="26" borderId="21" xfId="0" applyFont="1" applyFill="1" applyBorder="1" applyAlignment="1">
      <alignment vertical="center"/>
    </xf>
    <xf numFmtId="0" fontId="35" fillId="0" borderId="21" xfId="43" applyNumberFormat="1" applyFont="1" applyBorder="1" applyAlignment="1">
      <alignment horizontal="center" vertical="center"/>
    </xf>
    <xf numFmtId="0" fontId="35" fillId="0" borderId="37" xfId="43" applyNumberFormat="1" applyFont="1" applyBorder="1" applyAlignment="1">
      <alignment horizontal="center" vertical="center"/>
    </xf>
    <xf numFmtId="0" fontId="25" fillId="0" borderId="0" xfId="43" applyNumberFormat="1" applyFont="1" applyFill="1" applyBorder="1" applyAlignment="1">
      <alignment horizontal="center" vertical="center"/>
    </xf>
    <xf numFmtId="0" fontId="25" fillId="0" borderId="24" xfId="43" applyNumberFormat="1" applyFont="1" applyFill="1" applyBorder="1" applyAlignment="1">
      <alignment horizontal="center" vertical="center"/>
    </xf>
    <xf numFmtId="0" fontId="25" fillId="0" borderId="51" xfId="43" applyNumberFormat="1" applyFont="1" applyFill="1" applyBorder="1" applyAlignment="1">
      <alignment horizontal="center" vertical="center"/>
    </xf>
    <xf numFmtId="0" fontId="28" fillId="22" borderId="20" xfId="43" applyNumberFormat="1" applyFont="1" applyFill="1" applyBorder="1" applyAlignment="1">
      <alignment horizontal="center" vertical="center" wrapText="1"/>
    </xf>
    <xf numFmtId="0" fontId="28" fillId="22" borderId="21" xfId="43" applyNumberFormat="1" applyFont="1" applyFill="1" applyBorder="1" applyAlignment="1">
      <alignment horizontal="center" vertical="center" wrapText="1"/>
    </xf>
    <xf numFmtId="0" fontId="40" fillId="0" borderId="21" xfId="0" applyFont="1" applyBorder="1" applyAlignment="1">
      <alignment vertical="center"/>
    </xf>
    <xf numFmtId="0" fontId="28" fillId="0" borderId="15" xfId="43" applyNumberFormat="1" applyFont="1" applyBorder="1" applyAlignment="1">
      <alignment horizontal="left"/>
    </xf>
    <xf numFmtId="0" fontId="60" fillId="0" borderId="0" xfId="43" applyNumberFormat="1" applyFont="1" applyBorder="1" applyAlignment="1">
      <alignment horizontal="center" vertical="center"/>
    </xf>
    <xf numFmtId="0" fontId="0" fillId="0" borderId="45" xfId="0" applyBorder="1" applyAlignment="1"/>
    <xf numFmtId="0" fontId="0" fillId="0" borderId="24" xfId="0" applyBorder="1" applyAlignment="1"/>
    <xf numFmtId="0" fontId="0" fillId="0" borderId="22" xfId="0" applyBorder="1" applyAlignment="1"/>
    <xf numFmtId="0" fontId="0" fillId="0" borderId="49" xfId="0" applyBorder="1" applyAlignment="1"/>
    <xf numFmtId="0" fontId="0" fillId="0" borderId="32" xfId="0" applyBorder="1" applyAlignment="1"/>
    <xf numFmtId="0" fontId="0" fillId="28" borderId="0" xfId="0" applyFill="1" applyBorder="1" applyAlignment="1"/>
    <xf numFmtId="0" fontId="0" fillId="28" borderId="0" xfId="0" applyFill="1" applyAlignment="1"/>
    <xf numFmtId="0" fontId="0" fillId="28" borderId="30" xfId="0" applyFill="1" applyBorder="1" applyAlignment="1"/>
    <xf numFmtId="0" fontId="0" fillId="28" borderId="43" xfId="0" applyFill="1" applyBorder="1" applyAlignment="1"/>
    <xf numFmtId="0" fontId="0" fillId="28" borderId="48" xfId="0" applyFill="1" applyBorder="1" applyAlignment="1"/>
    <xf numFmtId="166" fontId="24" fillId="26" borderId="45" xfId="43" applyFont="1" applyFill="1" applyBorder="1" applyAlignment="1">
      <alignment horizontal="center" vertical="center" wrapText="1"/>
    </xf>
    <xf numFmtId="0" fontId="0" fillId="0" borderId="41" xfId="0" applyBorder="1" applyAlignment="1"/>
    <xf numFmtId="0" fontId="0" fillId="0" borderId="0" xfId="0" applyBorder="1" applyAlignment="1"/>
    <xf numFmtId="0" fontId="0" fillId="0" borderId="30" xfId="0" applyBorder="1" applyAlignment="1"/>
    <xf numFmtId="0" fontId="40" fillId="26" borderId="21" xfId="0" applyFont="1" applyFill="1" applyBorder="1" applyAlignment="1">
      <alignment horizontal="left" vertical="center"/>
    </xf>
    <xf numFmtId="0" fontId="40" fillId="26" borderId="18" xfId="0" applyFont="1" applyFill="1" applyBorder="1" applyAlignment="1">
      <alignment horizontal="left" vertical="center"/>
    </xf>
    <xf numFmtId="0" fontId="0" fillId="0" borderId="21" xfId="0" applyBorder="1" applyAlignment="1">
      <alignment vertical="center"/>
    </xf>
    <xf numFmtId="0" fontId="0" fillId="0" borderId="18" xfId="0" applyBorder="1" applyAlignment="1">
      <alignment vertical="center"/>
    </xf>
    <xf numFmtId="0" fontId="2" fillId="0" borderId="13" xfId="43" applyNumberFormat="1" applyFont="1" applyBorder="1" applyAlignment="1">
      <alignment horizontal="left" vertical="justify" wrapText="1" indent="1"/>
    </xf>
    <xf numFmtId="0" fontId="2" fillId="0" borderId="0" xfId="43" applyNumberFormat="1" applyFont="1" applyAlignment="1">
      <alignment horizontal="left" vertical="justify" wrapText="1" indent="1"/>
    </xf>
    <xf numFmtId="0" fontId="39" fillId="0" borderId="20" xfId="0" applyFont="1" applyBorder="1" applyAlignment="1">
      <alignment horizontal="right" vertical="center" shrinkToFit="1"/>
    </xf>
    <xf numFmtId="0" fontId="39" fillId="0" borderId="21" xfId="0" applyFont="1" applyBorder="1" applyAlignment="1">
      <alignment horizontal="right" vertical="center" shrinkToFit="1"/>
    </xf>
    <xf numFmtId="0" fontId="42" fillId="0" borderId="21" xfId="0" applyFont="1" applyBorder="1" applyAlignment="1">
      <alignment horizontal="right" vertical="center"/>
    </xf>
    <xf numFmtId="166" fontId="25" fillId="0" borderId="39" xfId="43" applyFont="1" applyBorder="1" applyAlignment="1">
      <alignment horizontal="center" vertical="center" wrapText="1"/>
    </xf>
    <xf numFmtId="166" fontId="25" fillId="0" borderId="13" xfId="43" applyFont="1" applyBorder="1" applyAlignment="1">
      <alignment horizontal="center" vertical="center" wrapText="1"/>
    </xf>
    <xf numFmtId="166" fontId="25" fillId="0" borderId="40" xfId="43" applyFont="1" applyBorder="1" applyAlignment="1">
      <alignment horizontal="center" vertical="center" wrapText="1"/>
    </xf>
    <xf numFmtId="166" fontId="25" fillId="0" borderId="41" xfId="43" applyFont="1" applyBorder="1" applyAlignment="1">
      <alignment horizontal="center" vertical="center" wrapText="1"/>
    </xf>
    <xf numFmtId="166" fontId="25" fillId="0" borderId="0" xfId="43" applyFont="1" applyBorder="1" applyAlignment="1">
      <alignment horizontal="center" vertical="center" wrapText="1"/>
    </xf>
    <xf numFmtId="166" fontId="25" fillId="0" borderId="28" xfId="43" applyFont="1" applyBorder="1" applyAlignment="1">
      <alignment horizontal="center" vertical="center" wrapText="1"/>
    </xf>
    <xf numFmtId="166" fontId="25" fillId="0" borderId="42" xfId="43" applyFont="1" applyBorder="1" applyAlignment="1">
      <alignment horizontal="center" vertical="center" wrapText="1"/>
    </xf>
    <xf numFmtId="166" fontId="25" fillId="0" borderId="43" xfId="43" applyFont="1" applyBorder="1" applyAlignment="1">
      <alignment horizontal="center" vertical="center" wrapText="1"/>
    </xf>
    <xf numFmtId="166" fontId="25" fillId="0" borderId="44" xfId="43" applyFont="1" applyBorder="1" applyAlignment="1">
      <alignment horizontal="center" vertical="center" wrapText="1"/>
    </xf>
    <xf numFmtId="168" fontId="49" fillId="0" borderId="46" xfId="43" applyNumberFormat="1" applyFont="1" applyBorder="1" applyAlignment="1">
      <alignment horizontal="center" vertical="center"/>
    </xf>
    <xf numFmtId="168" fontId="55" fillId="0" borderId="47" xfId="0" applyNumberFormat="1" applyFont="1" applyBorder="1" applyAlignment="1">
      <alignment vertical="center"/>
    </xf>
    <xf numFmtId="0" fontId="40" fillId="30" borderId="20" xfId="0" applyFont="1" applyFill="1" applyBorder="1" applyAlignment="1">
      <alignment vertical="center"/>
    </xf>
    <xf numFmtId="0" fontId="2" fillId="30" borderId="21" xfId="0" applyFont="1" applyFill="1" applyBorder="1" applyAlignment="1">
      <alignment vertical="center"/>
    </xf>
    <xf numFmtId="0" fontId="2" fillId="30" borderId="18" xfId="0" applyFont="1" applyFill="1" applyBorder="1" applyAlignment="1">
      <alignment vertical="center"/>
    </xf>
    <xf numFmtId="0" fontId="40" fillId="30" borderId="20" xfId="0" applyFont="1" applyFill="1" applyBorder="1" applyAlignment="1">
      <alignment horizontal="left" vertical="center" wrapText="1"/>
    </xf>
    <xf numFmtId="0" fontId="40" fillId="30" borderId="21" xfId="0" applyFont="1" applyFill="1" applyBorder="1" applyAlignment="1">
      <alignment horizontal="left" vertical="center" wrapText="1"/>
    </xf>
    <xf numFmtId="0" fontId="40" fillId="30" borderId="18" xfId="0" applyFont="1" applyFill="1" applyBorder="1" applyAlignment="1">
      <alignment horizontal="left" vertical="center" wrapText="1"/>
    </xf>
    <xf numFmtId="0" fontId="25" fillId="0" borderId="0" xfId="43" applyNumberFormat="1" applyFont="1" applyBorder="1" applyAlignment="1">
      <alignment horizontal="left" vertical="justify" wrapText="1"/>
    </xf>
    <xf numFmtId="0" fontId="28" fillId="0" borderId="15" xfId="43" applyNumberFormat="1" applyFont="1" applyBorder="1" applyAlignment="1">
      <alignment horizontal="center"/>
    </xf>
    <xf numFmtId="0" fontId="0" fillId="0" borderId="41" xfId="0" applyBorder="1" applyAlignment="1">
      <alignment horizontal="center"/>
    </xf>
    <xf numFmtId="0" fontId="0" fillId="0" borderId="30" xfId="0" applyBorder="1" applyAlignment="1">
      <alignment horizontal="center"/>
    </xf>
    <xf numFmtId="0" fontId="0" fillId="28" borderId="41" xfId="0" applyFill="1" applyBorder="1" applyAlignment="1">
      <alignment horizontal="center"/>
    </xf>
    <xf numFmtId="0" fontId="0" fillId="28" borderId="0" xfId="0" applyFill="1" applyBorder="1" applyAlignment="1">
      <alignment horizontal="center"/>
    </xf>
    <xf numFmtId="0" fontId="0" fillId="28" borderId="30" xfId="0" applyFill="1" applyBorder="1" applyAlignment="1">
      <alignment horizontal="center"/>
    </xf>
    <xf numFmtId="0" fontId="28" fillId="0" borderId="0" xfId="43" applyNumberFormat="1" applyFont="1" applyBorder="1" applyAlignment="1">
      <alignment horizontal="center" vertical="center" wrapText="1"/>
    </xf>
    <xf numFmtId="0" fontId="40" fillId="31" borderId="20" xfId="0" applyFont="1" applyFill="1" applyBorder="1" applyAlignment="1">
      <alignment vertical="center"/>
    </xf>
    <xf numFmtId="0" fontId="2" fillId="31" borderId="21" xfId="0" applyFont="1" applyFill="1" applyBorder="1" applyAlignment="1">
      <alignment vertical="center"/>
    </xf>
    <xf numFmtId="0" fontId="2" fillId="31" borderId="18" xfId="0" applyFont="1" applyFill="1" applyBorder="1" applyAlignment="1">
      <alignment vertical="center"/>
    </xf>
    <xf numFmtId="0" fontId="40" fillId="0" borderId="23" xfId="0" applyFont="1" applyBorder="1" applyAlignment="1">
      <alignment horizontal="center" vertical="center"/>
    </xf>
    <xf numFmtId="0" fontId="40" fillId="0" borderId="52" xfId="0" applyFont="1" applyBorder="1" applyAlignment="1">
      <alignment horizontal="center" vertical="center"/>
    </xf>
    <xf numFmtId="0" fontId="40" fillId="31" borderId="23" xfId="0" applyFont="1" applyFill="1" applyBorder="1" applyAlignment="1">
      <alignment horizontal="center" vertical="center"/>
    </xf>
    <xf numFmtId="0" fontId="40" fillId="31" borderId="52" xfId="0" applyFont="1" applyFill="1" applyBorder="1" applyAlignment="1">
      <alignment horizontal="center" vertical="center"/>
    </xf>
    <xf numFmtId="43" fontId="40" fillId="0" borderId="23" xfId="28" applyFont="1" applyBorder="1" applyAlignment="1">
      <alignment horizontal="center" vertical="center"/>
    </xf>
    <xf numFmtId="43" fontId="40" fillId="0" borderId="52" xfId="28" applyFont="1" applyBorder="1" applyAlignment="1">
      <alignment horizontal="center" vertical="center"/>
    </xf>
    <xf numFmtId="43" fontId="40" fillId="0" borderId="53" xfId="28" applyFont="1" applyBorder="1" applyAlignment="1">
      <alignment horizontal="center" vertical="center"/>
    </xf>
    <xf numFmtId="43" fontId="40" fillId="0" borderId="54" xfId="28" applyFont="1" applyBorder="1" applyAlignment="1">
      <alignment horizontal="center" vertical="center"/>
    </xf>
    <xf numFmtId="0" fontId="40" fillId="31" borderId="20" xfId="0" applyFont="1" applyFill="1" applyBorder="1" applyAlignment="1">
      <alignment horizontal="left" vertical="center" wrapText="1"/>
    </xf>
    <xf numFmtId="0" fontId="40" fillId="31" borderId="21" xfId="0" applyFont="1" applyFill="1" applyBorder="1" applyAlignment="1">
      <alignment horizontal="left" vertical="center" wrapText="1"/>
    </xf>
    <xf numFmtId="0" fontId="40" fillId="31" borderId="18" xfId="0" applyFont="1" applyFill="1" applyBorder="1" applyAlignment="1">
      <alignment horizontal="left" vertical="center" wrapText="1"/>
    </xf>
    <xf numFmtId="0" fontId="40" fillId="26" borderId="23" xfId="0" applyFont="1" applyFill="1" applyBorder="1" applyAlignment="1">
      <alignment horizontal="center" vertical="center"/>
    </xf>
    <xf numFmtId="0" fontId="40" fillId="26" borderId="52" xfId="0" applyFont="1" applyFill="1" applyBorder="1" applyAlignment="1">
      <alignment horizontal="center" vertical="center"/>
    </xf>
    <xf numFmtId="43" fontId="40" fillId="0" borderId="53" xfId="28" applyFont="1" applyFill="1" applyBorder="1" applyAlignment="1">
      <alignment horizontal="center" vertical="center"/>
    </xf>
    <xf numFmtId="43" fontId="40" fillId="0" borderId="54" xfId="28" applyFont="1" applyFill="1" applyBorder="1" applyAlignment="1">
      <alignment horizontal="center" vertical="center"/>
    </xf>
    <xf numFmtId="169" fontId="50" fillId="0" borderId="23" xfId="52" applyFont="1" applyBorder="1" applyAlignment="1">
      <alignment horizontal="center" vertical="center"/>
    </xf>
    <xf numFmtId="169" fontId="50" fillId="0" borderId="52" xfId="52" applyFont="1" applyBorder="1" applyAlignment="1">
      <alignment horizontal="center" vertical="center"/>
    </xf>
    <xf numFmtId="0" fontId="42" fillId="0" borderId="23" xfId="0" applyFont="1" applyFill="1" applyBorder="1" applyAlignment="1">
      <alignment horizontal="center" vertical="center"/>
    </xf>
    <xf numFmtId="0" fontId="42" fillId="0" borderId="52" xfId="0" applyFont="1" applyFill="1" applyBorder="1" applyAlignment="1">
      <alignment horizontal="center" vertical="center"/>
    </xf>
    <xf numFmtId="0" fontId="25" fillId="0" borderId="0" xfId="43" applyNumberFormat="1" applyFont="1" applyBorder="1" applyAlignment="1">
      <alignment horizontal="center" vertical="justify" wrapText="1"/>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4" xfId="52" xr:uid="{00000000-0005-0000-0000-00001D000000}"/>
    <cellStyle name="Currency 2" xfId="30" xr:uid="{00000000-0005-0000-0000-00001E000000}"/>
    <cellStyle name="Explanatory Text" xfId="31" builtinId="53" customBuiltin="1"/>
    <cellStyle name="Good" xfId="32" builtinId="26" customBuiltin="1"/>
    <cellStyle name="Grey" xfId="33" xr:uid="{00000000-0005-0000-0000-000021000000}"/>
    <cellStyle name="Heading 1" xfId="34" builtinId="16" customBuiltin="1"/>
    <cellStyle name="Heading 2" xfId="35" builtinId="17" customBuiltin="1"/>
    <cellStyle name="Heading 3" xfId="36" builtinId="18" customBuiltin="1"/>
    <cellStyle name="Heading 4" xfId="37" builtinId="19" customBuiltin="1"/>
    <cellStyle name="Input" xfId="38" builtinId="20" customBuiltin="1"/>
    <cellStyle name="Input [yellow]" xfId="39" xr:uid="{00000000-0005-0000-0000-000027000000}"/>
    <cellStyle name="Linked Cell" xfId="40" builtinId="24" customBuiltin="1"/>
    <cellStyle name="Neutral" xfId="41" builtinId="28" customBuiltin="1"/>
    <cellStyle name="Normal" xfId="0" builtinId="0"/>
    <cellStyle name="Normal - Style1" xfId="42" xr:uid="{00000000-0005-0000-0000-00002B000000}"/>
    <cellStyle name="Normal_CDOF-EN-F-07-001 Technical Purchase Requisition Form_ENGG-00520-WAREHOUSE FLOORING REPAIR" xfId="43" xr:uid="{00000000-0005-0000-0000-00002C000000}"/>
    <cellStyle name="Note" xfId="44" builtinId="10" customBuiltin="1"/>
    <cellStyle name="Output" xfId="45" builtinId="21" customBuiltin="1"/>
    <cellStyle name="Percent [2]" xfId="46" xr:uid="{00000000-0005-0000-0000-00002F000000}"/>
    <cellStyle name="Percent 2" xfId="47" xr:uid="{00000000-0005-0000-0000-000030000000}"/>
    <cellStyle name="Style 1" xfId="48" xr:uid="{00000000-0005-0000-0000-000031000000}"/>
    <cellStyle name="Title" xfId="49" builtinId="15" customBuiltin="1"/>
    <cellStyle name="Total" xfId="50" builtinId="25" customBuiltin="1"/>
    <cellStyle name="Warning Text" xfId="51" builtinId="11" customBuiltin="1"/>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35944</xdr:colOff>
      <xdr:row>0</xdr:row>
      <xdr:rowOff>0</xdr:rowOff>
    </xdr:from>
    <xdr:to>
      <xdr:col>4</xdr:col>
      <xdr:colOff>0</xdr:colOff>
      <xdr:row>3</xdr:row>
      <xdr:rowOff>179716</xdr:rowOff>
    </xdr:to>
    <xdr:pic>
      <xdr:nvPicPr>
        <xdr:cNvPr id="7" name="Picture 114" descr="CorpID_Horz_B&amp;W">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774" y="0"/>
          <a:ext cx="3127075" cy="745824"/>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35944</xdr:colOff>
      <xdr:row>0</xdr:row>
      <xdr:rowOff>0</xdr:rowOff>
    </xdr:from>
    <xdr:to>
      <xdr:col>4</xdr:col>
      <xdr:colOff>0</xdr:colOff>
      <xdr:row>3</xdr:row>
      <xdr:rowOff>179716</xdr:rowOff>
    </xdr:to>
    <xdr:pic>
      <xdr:nvPicPr>
        <xdr:cNvPr id="2" name="Picture 114" descr="CorpID_Horz_B&amp;W">
          <a:extLst>
            <a:ext uri="{FF2B5EF4-FFF2-40B4-BE49-F238E27FC236}">
              <a16:creationId xmlns:a16="http://schemas.microsoft.com/office/drawing/2014/main" id="{D9A31AAA-132A-414F-A683-97828A328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719" y="0"/>
          <a:ext cx="3126356" cy="751216"/>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35944</xdr:colOff>
      <xdr:row>0</xdr:row>
      <xdr:rowOff>0</xdr:rowOff>
    </xdr:from>
    <xdr:to>
      <xdr:col>4</xdr:col>
      <xdr:colOff>0</xdr:colOff>
      <xdr:row>3</xdr:row>
      <xdr:rowOff>179716</xdr:rowOff>
    </xdr:to>
    <xdr:pic>
      <xdr:nvPicPr>
        <xdr:cNvPr id="2" name="Picture 114" descr="CorpID_Horz_B&amp;W">
          <a:extLst>
            <a:ext uri="{FF2B5EF4-FFF2-40B4-BE49-F238E27FC236}">
              <a16:creationId xmlns:a16="http://schemas.microsoft.com/office/drawing/2014/main" id="{C05BC66E-53F5-4707-9FE0-3A566824C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719" y="0"/>
          <a:ext cx="3126356" cy="751216"/>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35944</xdr:colOff>
      <xdr:row>0</xdr:row>
      <xdr:rowOff>0</xdr:rowOff>
    </xdr:from>
    <xdr:to>
      <xdr:col>4</xdr:col>
      <xdr:colOff>0</xdr:colOff>
      <xdr:row>3</xdr:row>
      <xdr:rowOff>179716</xdr:rowOff>
    </xdr:to>
    <xdr:pic>
      <xdr:nvPicPr>
        <xdr:cNvPr id="2" name="Picture 114" descr="CorpID_Horz_B&amp;W">
          <a:extLst>
            <a:ext uri="{FF2B5EF4-FFF2-40B4-BE49-F238E27FC236}">
              <a16:creationId xmlns:a16="http://schemas.microsoft.com/office/drawing/2014/main" id="{4C51AB88-95A0-4652-BE68-3204D3CCDF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719" y="0"/>
          <a:ext cx="3126356" cy="751216"/>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gmtnws01\CMMS--E--SHARED%20FOLDER\Documents%20and%20Settings\LagascaEO\Local%20Settings\Temporary%20Internet%20Files\OLK1\CAPEX%20-%20DCF-ROR%20(BOTTLE%20RINSER%20@12%25)%2050%25%20attain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ror compressed form"/>
      <sheetName val="Sheet5"/>
      <sheetName val="financials"/>
      <sheetName val="OPTION2-FROM RICO"/>
      <sheetName val="Sheet7"/>
      <sheetName val="Sheet8"/>
      <sheetName val="Sheet9"/>
      <sheetName val="Sheet10"/>
      <sheetName val="Sheet11"/>
      <sheetName val="Sheet12"/>
      <sheetName val="Sheet13"/>
      <sheetName val="Sheet14"/>
      <sheetName val="Sheet15"/>
      <sheetName val="Sheet16"/>
    </sheetNames>
    <sheetDataSet>
      <sheetData sheetId="0"/>
      <sheetData sheetId="1">
        <row r="1">
          <cell r="B1" t="str">
            <v>No</v>
          </cell>
        </row>
        <row r="2">
          <cell r="A2">
            <v>37257</v>
          </cell>
          <cell r="B2">
            <v>1</v>
          </cell>
        </row>
        <row r="3">
          <cell r="A3">
            <v>37288</v>
          </cell>
          <cell r="B3">
            <v>2</v>
          </cell>
        </row>
        <row r="4">
          <cell r="A4">
            <v>37316</v>
          </cell>
          <cell r="B4">
            <v>3</v>
          </cell>
        </row>
        <row r="5">
          <cell r="A5">
            <v>37347</v>
          </cell>
          <cell r="B5">
            <v>4</v>
          </cell>
        </row>
        <row r="6">
          <cell r="A6">
            <v>37377</v>
          </cell>
          <cell r="B6">
            <v>5</v>
          </cell>
        </row>
        <row r="7">
          <cell r="A7">
            <v>37408</v>
          </cell>
          <cell r="B7">
            <v>6</v>
          </cell>
        </row>
        <row r="8">
          <cell r="A8">
            <v>37438</v>
          </cell>
          <cell r="B8">
            <v>7</v>
          </cell>
        </row>
        <row r="9">
          <cell r="A9">
            <v>37469</v>
          </cell>
          <cell r="B9">
            <v>8</v>
          </cell>
        </row>
        <row r="10">
          <cell r="A10">
            <v>37500</v>
          </cell>
          <cell r="B10">
            <v>9</v>
          </cell>
        </row>
        <row r="11">
          <cell r="A11">
            <v>37530</v>
          </cell>
          <cell r="B11">
            <v>10</v>
          </cell>
        </row>
        <row r="12">
          <cell r="A12">
            <v>37561</v>
          </cell>
          <cell r="B12">
            <v>11</v>
          </cell>
        </row>
        <row r="13">
          <cell r="A13">
            <v>37591</v>
          </cell>
          <cell r="B13">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D144"/>
  <sheetViews>
    <sheetView showGridLines="0" view="pageBreakPreview" zoomScale="55" zoomScaleNormal="100" zoomScaleSheetLayoutView="55" workbookViewId="0">
      <pane xSplit="10" ySplit="13" topLeftCell="K90" activePane="bottomRight" state="frozen"/>
      <selection pane="topRight" activeCell="K1" sqref="K1"/>
      <selection pane="bottomLeft" activeCell="A14" sqref="A14"/>
      <selection pane="bottomRight" activeCell="E3" sqref="E3:V4"/>
    </sheetView>
  </sheetViews>
  <sheetFormatPr defaultColWidth="3.5703125" defaultRowHeight="12.75"/>
  <cols>
    <col min="1" max="1" width="1.5703125" style="2" customWidth="1"/>
    <col min="2" max="2" width="7.85546875" style="2" customWidth="1"/>
    <col min="3" max="3" width="12.140625" style="2" customWidth="1"/>
    <col min="4" max="4" width="27.42578125" style="2" customWidth="1"/>
    <col min="5" max="5" width="16.140625" style="2" customWidth="1"/>
    <col min="6" max="7" width="9" style="2" customWidth="1"/>
    <col min="8" max="8" width="11.5703125" style="2" customWidth="1"/>
    <col min="9" max="9" width="16.28515625" style="2" customWidth="1"/>
    <col min="10" max="10" width="22.28515625" style="2" customWidth="1"/>
    <col min="11" max="12" width="9" style="2" customWidth="1"/>
    <col min="13" max="13" width="11.5703125" style="2" customWidth="1"/>
    <col min="14" max="14" width="16.28515625" style="2" customWidth="1"/>
    <col min="15" max="15" width="22.28515625" style="2" customWidth="1"/>
    <col min="16" max="17" width="9" style="2" customWidth="1"/>
    <col min="18" max="18" width="11.5703125" style="2" customWidth="1"/>
    <col min="19" max="19" width="16.28515625" style="2" customWidth="1"/>
    <col min="20" max="20" width="22.28515625" style="2" customWidth="1"/>
    <col min="21" max="22" width="9" style="2" customWidth="1"/>
    <col min="23" max="23" width="11.5703125" style="2" customWidth="1"/>
    <col min="24" max="24" width="16.28515625" style="2" customWidth="1"/>
    <col min="25" max="25" width="22.28515625" style="2" customWidth="1"/>
    <col min="26" max="26" width="4.5703125" style="2" customWidth="1"/>
    <col min="27" max="27" width="15.42578125" style="1" customWidth="1"/>
    <col min="28" max="28" width="4.7109375" style="1" customWidth="1"/>
    <col min="29" max="30" width="3.5703125" style="1" customWidth="1"/>
    <col min="31" max="16384" width="3.5703125" style="2"/>
  </cols>
  <sheetData>
    <row r="1" spans="2:30" ht="15" customHeight="1">
      <c r="B1" s="358"/>
      <c r="C1" s="349"/>
      <c r="D1" s="350"/>
      <c r="E1" s="348"/>
      <c r="F1" s="349"/>
      <c r="G1" s="349"/>
      <c r="H1" s="349"/>
      <c r="I1" s="349"/>
      <c r="J1" s="349"/>
      <c r="K1" s="349"/>
      <c r="L1" s="349"/>
      <c r="M1" s="349"/>
      <c r="N1" s="349"/>
      <c r="O1" s="349"/>
      <c r="P1" s="349"/>
      <c r="Q1" s="349"/>
      <c r="R1" s="349"/>
      <c r="S1" s="349"/>
      <c r="T1" s="349"/>
      <c r="U1" s="349"/>
      <c r="V1" s="350"/>
      <c r="W1" s="371"/>
      <c r="X1" s="372"/>
      <c r="Y1" s="373"/>
      <c r="Z1" s="1"/>
      <c r="AB1" s="2"/>
      <c r="AC1" s="2"/>
      <c r="AD1" s="2"/>
    </row>
    <row r="2" spans="2:30" s="4" customFormat="1" ht="15" customHeight="1">
      <c r="B2" s="359"/>
      <c r="C2" s="360"/>
      <c r="D2" s="361"/>
      <c r="E2" s="351"/>
      <c r="F2" s="335"/>
      <c r="G2" s="335"/>
      <c r="H2" s="335"/>
      <c r="I2" s="335"/>
      <c r="J2" s="335"/>
      <c r="K2" s="335"/>
      <c r="L2" s="335"/>
      <c r="M2" s="335"/>
      <c r="N2" s="335"/>
      <c r="O2" s="335"/>
      <c r="P2" s="335"/>
      <c r="Q2" s="335"/>
      <c r="R2" s="335"/>
      <c r="S2" s="335"/>
      <c r="T2" s="335"/>
      <c r="U2" s="335"/>
      <c r="V2" s="352"/>
      <c r="W2" s="374"/>
      <c r="X2" s="375"/>
      <c r="Y2" s="376"/>
      <c r="Z2" s="3"/>
      <c r="AA2" s="3"/>
    </row>
    <row r="3" spans="2:30" s="4" customFormat="1" ht="15" customHeight="1">
      <c r="B3" s="359"/>
      <c r="C3" s="360"/>
      <c r="D3" s="361"/>
      <c r="E3" s="353"/>
      <c r="F3" s="353"/>
      <c r="G3" s="353"/>
      <c r="H3" s="353"/>
      <c r="I3" s="353"/>
      <c r="J3" s="353"/>
      <c r="K3" s="353"/>
      <c r="L3" s="353"/>
      <c r="M3" s="353"/>
      <c r="N3" s="353"/>
      <c r="O3" s="353"/>
      <c r="P3" s="353"/>
      <c r="Q3" s="353"/>
      <c r="R3" s="353"/>
      <c r="S3" s="353"/>
      <c r="T3" s="353"/>
      <c r="U3" s="354"/>
      <c r="V3" s="355"/>
      <c r="W3" s="374"/>
      <c r="X3" s="375"/>
      <c r="Y3" s="376"/>
      <c r="Z3" s="3"/>
      <c r="AA3" s="3"/>
    </row>
    <row r="4" spans="2:30" s="4" customFormat="1" ht="15" customHeight="1" thickBot="1">
      <c r="B4" s="351"/>
      <c r="C4" s="335"/>
      <c r="D4" s="352"/>
      <c r="E4" s="356"/>
      <c r="F4" s="356"/>
      <c r="G4" s="356"/>
      <c r="H4" s="356"/>
      <c r="I4" s="356"/>
      <c r="J4" s="356"/>
      <c r="K4" s="356"/>
      <c r="L4" s="356"/>
      <c r="M4" s="356"/>
      <c r="N4" s="356"/>
      <c r="O4" s="356"/>
      <c r="P4" s="356"/>
      <c r="Q4" s="356"/>
      <c r="R4" s="356"/>
      <c r="S4" s="356"/>
      <c r="T4" s="356"/>
      <c r="U4" s="356"/>
      <c r="V4" s="357"/>
      <c r="W4" s="377"/>
      <c r="X4" s="378"/>
      <c r="Y4" s="379"/>
      <c r="Z4" s="3"/>
      <c r="AA4" s="3"/>
    </row>
    <row r="5" spans="2:30" s="4" customFormat="1" ht="10.5" customHeight="1" thickBot="1">
      <c r="H5" s="5"/>
      <c r="I5" s="5"/>
      <c r="J5" s="5"/>
      <c r="M5" s="5"/>
      <c r="N5" s="5"/>
      <c r="O5" s="5"/>
      <c r="R5" s="5"/>
      <c r="S5" s="5"/>
      <c r="T5" s="5"/>
      <c r="W5" s="5"/>
      <c r="X5" s="5"/>
      <c r="Y5" s="5"/>
      <c r="AA5" s="3"/>
      <c r="AB5" s="3"/>
      <c r="AC5" s="3"/>
      <c r="AD5" s="3"/>
    </row>
    <row r="6" spans="2:30" s="9" customFormat="1" ht="17.25" customHeight="1">
      <c r="B6" s="6" t="s">
        <v>0</v>
      </c>
      <c r="C6" s="7"/>
      <c r="D6" s="333" t="s">
        <v>75</v>
      </c>
      <c r="E6" s="334"/>
      <c r="F6" s="334"/>
      <c r="G6" s="334"/>
      <c r="H6" s="334"/>
      <c r="I6" s="334"/>
      <c r="J6" s="334"/>
      <c r="K6" s="334"/>
      <c r="L6" s="334"/>
      <c r="M6" s="334"/>
      <c r="N6" s="334"/>
      <c r="O6" s="334"/>
      <c r="P6" s="334"/>
      <c r="Q6" s="334"/>
      <c r="R6" s="334"/>
      <c r="S6" s="334"/>
      <c r="T6" s="334"/>
      <c r="U6" s="334"/>
      <c r="V6" s="334"/>
      <c r="W6" s="8" t="s">
        <v>1</v>
      </c>
      <c r="X6" s="380">
        <f ca="1">NOW()</f>
        <v>44127.384148611112</v>
      </c>
      <c r="Y6" s="381"/>
      <c r="AA6" s="27"/>
      <c r="AB6" s="10"/>
      <c r="AC6" s="10"/>
      <c r="AD6" s="10"/>
    </row>
    <row r="7" spans="2:30" s="9" customFormat="1" ht="46.5" customHeight="1">
      <c r="B7" s="11"/>
      <c r="C7" s="12"/>
      <c r="D7" s="335"/>
      <c r="E7" s="335"/>
      <c r="F7" s="335"/>
      <c r="G7" s="335"/>
      <c r="H7" s="335"/>
      <c r="I7" s="335"/>
      <c r="J7" s="335"/>
      <c r="K7" s="335"/>
      <c r="L7" s="335"/>
      <c r="M7" s="335"/>
      <c r="N7" s="335"/>
      <c r="O7" s="335"/>
      <c r="P7" s="335"/>
      <c r="Q7" s="335"/>
      <c r="R7" s="335"/>
      <c r="S7" s="335"/>
      <c r="T7" s="335"/>
      <c r="U7" s="335"/>
      <c r="V7" s="335"/>
      <c r="W7" s="8"/>
      <c r="X7" s="331"/>
      <c r="Y7" s="332"/>
      <c r="AA7" s="10"/>
      <c r="AB7" s="10"/>
      <c r="AC7" s="10"/>
      <c r="AD7" s="10"/>
    </row>
    <row r="8" spans="2:30" s="9" customFormat="1" ht="17.25" customHeight="1">
      <c r="B8" s="11" t="s">
        <v>2</v>
      </c>
      <c r="C8" s="12"/>
      <c r="D8" s="346" t="s">
        <v>18</v>
      </c>
      <c r="E8" s="335"/>
      <c r="F8" s="335"/>
      <c r="G8" s="335"/>
      <c r="H8" s="335"/>
      <c r="I8" s="335"/>
      <c r="J8" s="335"/>
      <c r="K8" s="335"/>
      <c r="L8" s="335"/>
      <c r="M8" s="335"/>
      <c r="N8" s="335"/>
      <c r="O8" s="335"/>
      <c r="P8" s="335"/>
      <c r="Q8" s="335"/>
      <c r="R8" s="335"/>
      <c r="S8" s="335"/>
      <c r="T8" s="335"/>
      <c r="U8" s="335"/>
      <c r="V8" s="335"/>
      <c r="W8" s="8" t="s">
        <v>3</v>
      </c>
      <c r="X8" s="338"/>
      <c r="Y8" s="339"/>
      <c r="Z8" s="10"/>
      <c r="AA8" s="10"/>
    </row>
    <row r="9" spans="2:30" s="1" customFormat="1" ht="15.75" customHeight="1">
      <c r="B9" s="328"/>
      <c r="C9" s="329"/>
      <c r="D9" s="329"/>
      <c r="E9" s="330"/>
      <c r="F9" s="330"/>
      <c r="G9" s="330"/>
      <c r="H9" s="330"/>
      <c r="I9" s="330"/>
      <c r="J9" s="330"/>
      <c r="K9" s="330"/>
      <c r="L9" s="330"/>
      <c r="M9" s="330"/>
      <c r="N9" s="330"/>
      <c r="O9" s="330"/>
      <c r="P9" s="330"/>
      <c r="Q9" s="330"/>
      <c r="R9" s="330"/>
      <c r="S9" s="330"/>
      <c r="T9" s="330"/>
      <c r="U9" s="330"/>
      <c r="V9" s="330"/>
      <c r="W9" s="340"/>
      <c r="X9" s="341"/>
      <c r="Y9" s="342"/>
      <c r="AB9" s="22"/>
    </row>
    <row r="10" spans="2:30" s="1" customFormat="1" ht="15.75" customHeight="1">
      <c r="B10" s="347" t="s">
        <v>150</v>
      </c>
      <c r="C10" s="347"/>
      <c r="D10" s="347"/>
      <c r="E10" s="347"/>
      <c r="F10" s="347"/>
      <c r="G10" s="347"/>
      <c r="H10" s="347"/>
      <c r="I10" s="347"/>
      <c r="J10" s="347"/>
      <c r="K10" s="347"/>
      <c r="L10" s="347"/>
      <c r="M10" s="347"/>
      <c r="N10" s="347"/>
      <c r="O10" s="347"/>
      <c r="P10" s="347"/>
      <c r="Q10" s="347"/>
      <c r="R10" s="347"/>
      <c r="S10" s="347"/>
      <c r="T10" s="347"/>
      <c r="U10" s="347"/>
      <c r="V10" s="347"/>
      <c r="W10" s="347"/>
      <c r="X10" s="347"/>
      <c r="Y10" s="347"/>
      <c r="AB10" s="22"/>
    </row>
    <row r="11" spans="2:30" s="1" customFormat="1" ht="15.75" customHeight="1">
      <c r="B11" s="163"/>
      <c r="C11" s="163"/>
      <c r="D11" s="163"/>
      <c r="E11" s="164"/>
      <c r="F11" s="164"/>
      <c r="G11" s="164"/>
      <c r="H11" s="165"/>
      <c r="I11" s="165"/>
      <c r="J11" s="165"/>
      <c r="K11" s="164"/>
      <c r="L11" s="164"/>
      <c r="M11" s="165"/>
      <c r="N11" s="165"/>
      <c r="O11" s="165"/>
      <c r="P11" s="164"/>
      <c r="Q11" s="164"/>
      <c r="R11" s="165"/>
      <c r="S11" s="165"/>
      <c r="T11" s="165"/>
      <c r="U11" s="164"/>
      <c r="V11" s="164"/>
      <c r="W11" s="165"/>
      <c r="X11" s="165"/>
      <c r="Y11" s="165"/>
      <c r="AB11" s="22"/>
    </row>
    <row r="12" spans="2:30" s="1" customFormat="1" ht="15.75" customHeight="1">
      <c r="B12" s="148"/>
      <c r="C12" s="149"/>
      <c r="D12" s="149"/>
      <c r="E12" s="150"/>
      <c r="F12" s="265" t="s">
        <v>105</v>
      </c>
      <c r="G12" s="265"/>
      <c r="H12" s="265"/>
      <c r="I12" s="265"/>
      <c r="J12" s="265"/>
      <c r="K12" s="265" t="s">
        <v>106</v>
      </c>
      <c r="L12" s="265"/>
      <c r="M12" s="265"/>
      <c r="N12" s="265"/>
      <c r="O12" s="265"/>
      <c r="P12" s="265" t="s">
        <v>119</v>
      </c>
      <c r="Q12" s="265"/>
      <c r="R12" s="265"/>
      <c r="S12" s="265"/>
      <c r="T12" s="265"/>
      <c r="U12" s="265" t="s">
        <v>120</v>
      </c>
      <c r="V12" s="265"/>
      <c r="W12" s="265"/>
      <c r="X12" s="265"/>
      <c r="Y12" s="265"/>
      <c r="AB12" s="22"/>
    </row>
    <row r="13" spans="2:30" s="33" customFormat="1" ht="24.95" customHeight="1">
      <c r="B13" s="81" t="s">
        <v>4</v>
      </c>
      <c r="C13" s="343" t="s">
        <v>5</v>
      </c>
      <c r="D13" s="344"/>
      <c r="E13" s="344"/>
      <c r="F13" s="31" t="s">
        <v>36</v>
      </c>
      <c r="G13" s="31" t="s">
        <v>6</v>
      </c>
      <c r="H13" s="31" t="s">
        <v>7</v>
      </c>
      <c r="I13" s="31" t="s">
        <v>8</v>
      </c>
      <c r="J13" s="32" t="s">
        <v>9</v>
      </c>
      <c r="K13" s="31" t="s">
        <v>36</v>
      </c>
      <c r="L13" s="31" t="s">
        <v>6</v>
      </c>
      <c r="M13" s="31" t="s">
        <v>7</v>
      </c>
      <c r="N13" s="31" t="s">
        <v>8</v>
      </c>
      <c r="O13" s="32" t="s">
        <v>9</v>
      </c>
      <c r="P13" s="31" t="s">
        <v>36</v>
      </c>
      <c r="Q13" s="31" t="s">
        <v>6</v>
      </c>
      <c r="R13" s="31" t="s">
        <v>7</v>
      </c>
      <c r="S13" s="31" t="s">
        <v>8</v>
      </c>
      <c r="T13" s="32" t="s">
        <v>9</v>
      </c>
      <c r="U13" s="31" t="s">
        <v>36</v>
      </c>
      <c r="V13" s="31" t="s">
        <v>6</v>
      </c>
      <c r="W13" s="31" t="s">
        <v>7</v>
      </c>
      <c r="X13" s="31" t="s">
        <v>8</v>
      </c>
      <c r="Y13" s="32" t="s">
        <v>9</v>
      </c>
      <c r="AB13" s="34"/>
    </row>
    <row r="14" spans="2:30" s="13" customFormat="1" ht="20.100000000000001" customHeight="1">
      <c r="B14" s="77" t="s">
        <v>10</v>
      </c>
      <c r="C14" s="290" t="s">
        <v>11</v>
      </c>
      <c r="D14" s="327"/>
      <c r="E14" s="327"/>
      <c r="F14" s="82"/>
      <c r="G14" s="35"/>
      <c r="H14" s="35"/>
      <c r="I14" s="36"/>
      <c r="J14" s="37"/>
      <c r="K14" s="82"/>
      <c r="L14" s="35"/>
      <c r="M14" s="35"/>
      <c r="N14" s="36"/>
      <c r="O14" s="37"/>
      <c r="P14" s="82"/>
      <c r="Q14" s="35"/>
      <c r="R14" s="35"/>
      <c r="S14" s="36"/>
      <c r="T14" s="37"/>
      <c r="U14" s="82"/>
      <c r="V14" s="35"/>
      <c r="W14" s="35"/>
      <c r="X14" s="36"/>
      <c r="Y14" s="37"/>
      <c r="AA14" s="14"/>
      <c r="AB14" s="23"/>
    </row>
    <row r="15" spans="2:30" s="20" customFormat="1" ht="15" customHeight="1">
      <c r="B15" s="85">
        <v>1</v>
      </c>
      <c r="C15" s="326" t="s">
        <v>23</v>
      </c>
      <c r="D15" s="345"/>
      <c r="E15" s="345"/>
      <c r="F15" s="38"/>
      <c r="G15" s="39" t="s">
        <v>26</v>
      </c>
      <c r="H15" s="40">
        <v>1</v>
      </c>
      <c r="I15" s="41">
        <v>25000</v>
      </c>
      <c r="J15" s="42">
        <f>I15*H15</f>
        <v>25000</v>
      </c>
      <c r="K15" s="38"/>
      <c r="L15" s="39" t="s">
        <v>26</v>
      </c>
      <c r="M15" s="40">
        <v>1</v>
      </c>
      <c r="N15" s="41">
        <v>10000</v>
      </c>
      <c r="O15" s="42">
        <f>N15*M15</f>
        <v>10000</v>
      </c>
      <c r="P15" s="38"/>
      <c r="Q15" s="39" t="s">
        <v>26</v>
      </c>
      <c r="R15" s="40">
        <v>1</v>
      </c>
      <c r="S15" s="41">
        <v>17250</v>
      </c>
      <c r="T15" s="42">
        <f>S15*R15</f>
        <v>17250</v>
      </c>
      <c r="U15" s="38"/>
      <c r="V15" s="39" t="s">
        <v>26</v>
      </c>
      <c r="W15" s="40">
        <v>1</v>
      </c>
      <c r="X15" s="41">
        <v>2500</v>
      </c>
      <c r="Y15" s="42">
        <f>X15*W15</f>
        <v>2500</v>
      </c>
      <c r="AA15" s="21"/>
      <c r="AB15" s="21"/>
    </row>
    <row r="16" spans="2:30" s="20" customFormat="1" ht="15" customHeight="1">
      <c r="B16" s="85">
        <v>2</v>
      </c>
      <c r="C16" s="326" t="s">
        <v>24</v>
      </c>
      <c r="D16" s="345"/>
      <c r="E16" s="345"/>
      <c r="F16" s="38"/>
      <c r="G16" s="39" t="s">
        <v>26</v>
      </c>
      <c r="H16" s="40">
        <v>1</v>
      </c>
      <c r="I16" s="41">
        <v>15000</v>
      </c>
      <c r="J16" s="42">
        <f t="shared" ref="J16" si="0">I16*H16</f>
        <v>15000</v>
      </c>
      <c r="K16" s="38"/>
      <c r="L16" s="39" t="s">
        <v>26</v>
      </c>
      <c r="M16" s="40">
        <v>1</v>
      </c>
      <c r="N16" s="41">
        <v>10000</v>
      </c>
      <c r="O16" s="42">
        <f>N16*M16</f>
        <v>10000</v>
      </c>
      <c r="P16" s="38"/>
      <c r="Q16" s="39" t="s">
        <v>26</v>
      </c>
      <c r="R16" s="40">
        <v>1</v>
      </c>
      <c r="S16" s="41">
        <v>17250</v>
      </c>
      <c r="T16" s="42">
        <f t="shared" ref="T16" si="1">S16*R16</f>
        <v>17250</v>
      </c>
      <c r="U16" s="38"/>
      <c r="V16" s="39" t="s">
        <v>26</v>
      </c>
      <c r="W16" s="40">
        <v>1</v>
      </c>
      <c r="X16" s="41">
        <v>2500</v>
      </c>
      <c r="Y16" s="42">
        <f t="shared" ref="Y16:Y44" si="2">X16*W16</f>
        <v>2500</v>
      </c>
      <c r="AA16" s="21"/>
      <c r="AB16" s="21"/>
    </row>
    <row r="17" spans="2:28" s="20" customFormat="1" ht="15" customHeight="1">
      <c r="B17" s="86">
        <v>3</v>
      </c>
      <c r="C17" s="336" t="s">
        <v>25</v>
      </c>
      <c r="D17" s="337"/>
      <c r="E17" s="337"/>
      <c r="F17" s="38"/>
      <c r="G17" s="39"/>
      <c r="H17" s="45"/>
      <c r="I17" s="41"/>
      <c r="J17" s="42"/>
      <c r="K17" s="38"/>
      <c r="L17" s="39"/>
      <c r="M17" s="45"/>
      <c r="N17" s="41"/>
      <c r="O17" s="42"/>
      <c r="P17" s="38"/>
      <c r="Q17" s="39"/>
      <c r="R17" s="45"/>
      <c r="S17" s="41"/>
      <c r="T17" s="42"/>
      <c r="U17" s="38"/>
      <c r="V17" s="39"/>
      <c r="W17" s="45"/>
      <c r="X17" s="41"/>
      <c r="Y17" s="42"/>
      <c r="AA17" s="21"/>
      <c r="AB17" s="21"/>
    </row>
    <row r="18" spans="2:28" s="20" customFormat="1" ht="15" customHeight="1">
      <c r="B18" s="86"/>
      <c r="C18" s="336" t="s">
        <v>27</v>
      </c>
      <c r="D18" s="337"/>
      <c r="E18" s="337"/>
      <c r="F18" s="38"/>
      <c r="G18" s="39" t="s">
        <v>30</v>
      </c>
      <c r="H18" s="45">
        <v>300</v>
      </c>
      <c r="I18" s="41">
        <v>27</v>
      </c>
      <c r="J18" s="42">
        <f t="shared" ref="J18:J27" si="3">I18*H18</f>
        <v>8100</v>
      </c>
      <c r="K18" s="38"/>
      <c r="L18" s="39" t="s">
        <v>30</v>
      </c>
      <c r="M18" s="45">
        <v>300</v>
      </c>
      <c r="N18" s="41">
        <v>25</v>
      </c>
      <c r="O18" s="42">
        <f>N18*M18</f>
        <v>7500</v>
      </c>
      <c r="P18" s="38"/>
      <c r="Q18" s="39" t="s">
        <v>116</v>
      </c>
      <c r="R18" s="45">
        <v>25</v>
      </c>
      <c r="S18" s="41">
        <v>507.5</v>
      </c>
      <c r="T18" s="42">
        <f t="shared" ref="T18:T27" si="4">S18*R18</f>
        <v>12687.5</v>
      </c>
      <c r="U18" s="38"/>
      <c r="V18" s="39" t="s">
        <v>30</v>
      </c>
      <c r="W18" s="45">
        <v>300</v>
      </c>
      <c r="X18" s="41">
        <v>38.5</v>
      </c>
      <c r="Y18" s="42">
        <f t="shared" si="2"/>
        <v>11550</v>
      </c>
      <c r="AA18" s="21"/>
      <c r="AB18" s="21"/>
    </row>
    <row r="19" spans="2:28" s="20" customFormat="1" ht="15" customHeight="1">
      <c r="B19" s="86"/>
      <c r="C19" s="43" t="s">
        <v>70</v>
      </c>
      <c r="D19" s="44"/>
      <c r="E19" s="44"/>
      <c r="F19" s="38"/>
      <c r="G19" s="39" t="s">
        <v>47</v>
      </c>
      <c r="H19" s="45">
        <v>6</v>
      </c>
      <c r="I19" s="41">
        <v>277</v>
      </c>
      <c r="J19" s="42">
        <f t="shared" si="3"/>
        <v>1662</v>
      </c>
      <c r="K19" s="38"/>
      <c r="L19" s="39" t="s">
        <v>47</v>
      </c>
      <c r="M19" s="45">
        <v>6</v>
      </c>
      <c r="N19" s="41">
        <v>4250</v>
      </c>
      <c r="O19" s="42">
        <f>N19*M19</f>
        <v>25500</v>
      </c>
      <c r="P19" s="38"/>
      <c r="Q19" s="39" t="s">
        <v>47</v>
      </c>
      <c r="R19" s="45">
        <v>6</v>
      </c>
      <c r="S19" s="41">
        <v>507.5</v>
      </c>
      <c r="T19" s="42">
        <f t="shared" si="4"/>
        <v>3045</v>
      </c>
      <c r="U19" s="38"/>
      <c r="V19" s="39" t="s">
        <v>29</v>
      </c>
      <c r="W19" s="45">
        <v>300</v>
      </c>
      <c r="X19" s="41">
        <v>93.5</v>
      </c>
      <c r="Y19" s="42">
        <f t="shared" si="2"/>
        <v>28050</v>
      </c>
      <c r="AA19" s="21"/>
      <c r="AB19" s="21"/>
    </row>
    <row r="20" spans="2:28" s="20" customFormat="1" ht="15" customHeight="1">
      <c r="B20" s="86"/>
      <c r="C20" s="43" t="s">
        <v>32</v>
      </c>
      <c r="D20" s="44"/>
      <c r="E20" s="44"/>
      <c r="F20" s="38"/>
      <c r="G20" s="39" t="s">
        <v>33</v>
      </c>
      <c r="H20" s="45">
        <v>1</v>
      </c>
      <c r="I20" s="41">
        <v>1384</v>
      </c>
      <c r="J20" s="42">
        <f t="shared" si="3"/>
        <v>1384</v>
      </c>
      <c r="K20" s="38"/>
      <c r="L20" s="39" t="s">
        <v>33</v>
      </c>
      <c r="M20" s="45">
        <v>2</v>
      </c>
      <c r="N20" s="41">
        <v>3000</v>
      </c>
      <c r="O20" s="42">
        <f t="shared" ref="O20:O27" si="5">N20*M20</f>
        <v>6000</v>
      </c>
      <c r="P20" s="38"/>
      <c r="Q20" s="39" t="s">
        <v>33</v>
      </c>
      <c r="R20" s="45">
        <v>1</v>
      </c>
      <c r="S20" s="41">
        <v>1667.5</v>
      </c>
      <c r="T20" s="42">
        <f t="shared" si="4"/>
        <v>1667.5</v>
      </c>
      <c r="U20" s="38"/>
      <c r="V20" s="39" t="s">
        <v>33</v>
      </c>
      <c r="W20" s="45">
        <v>3</v>
      </c>
      <c r="X20" s="41">
        <v>1078</v>
      </c>
      <c r="Y20" s="42">
        <f t="shared" si="2"/>
        <v>3234</v>
      </c>
      <c r="AA20" s="21"/>
      <c r="AB20" s="21"/>
    </row>
    <row r="21" spans="2:28" s="20" customFormat="1" ht="15" customHeight="1">
      <c r="B21" s="86"/>
      <c r="C21" s="124" t="s">
        <v>71</v>
      </c>
      <c r="D21" s="126"/>
      <c r="E21" s="126"/>
      <c r="F21" s="38"/>
      <c r="G21" s="39" t="s">
        <v>72</v>
      </c>
      <c r="H21" s="45">
        <v>40</v>
      </c>
      <c r="I21" s="41">
        <v>120</v>
      </c>
      <c r="J21" s="42">
        <f t="shared" si="3"/>
        <v>4800</v>
      </c>
      <c r="K21" s="38"/>
      <c r="L21" s="39" t="s">
        <v>72</v>
      </c>
      <c r="M21" s="45">
        <v>40</v>
      </c>
      <c r="N21" s="41">
        <v>85</v>
      </c>
      <c r="O21" s="42">
        <f t="shared" si="5"/>
        <v>3400</v>
      </c>
      <c r="P21" s="38"/>
      <c r="Q21" s="39" t="s">
        <v>72</v>
      </c>
      <c r="R21" s="45">
        <v>40</v>
      </c>
      <c r="S21" s="41">
        <v>94.25</v>
      </c>
      <c r="T21" s="42">
        <f t="shared" si="4"/>
        <v>3770</v>
      </c>
      <c r="U21" s="38"/>
      <c r="V21" s="39" t="s">
        <v>72</v>
      </c>
      <c r="W21" s="45">
        <v>140</v>
      </c>
      <c r="X21" s="41">
        <v>55</v>
      </c>
      <c r="Y21" s="42">
        <f t="shared" si="2"/>
        <v>7700</v>
      </c>
      <c r="AA21" s="21"/>
      <c r="AB21" s="21"/>
    </row>
    <row r="22" spans="2:28" s="20" customFormat="1" ht="15" customHeight="1">
      <c r="B22" s="86"/>
      <c r="C22" s="43" t="s">
        <v>28</v>
      </c>
      <c r="D22" s="44"/>
      <c r="E22" s="44"/>
      <c r="F22" s="38"/>
      <c r="G22" s="39" t="s">
        <v>26</v>
      </c>
      <c r="H22" s="45">
        <v>1</v>
      </c>
      <c r="I22" s="41">
        <v>5000</v>
      </c>
      <c r="J22" s="42">
        <f t="shared" si="3"/>
        <v>5000</v>
      </c>
      <c r="K22" s="38"/>
      <c r="L22" s="39" t="s">
        <v>26</v>
      </c>
      <c r="M22" s="45">
        <v>1</v>
      </c>
      <c r="N22" s="41">
        <v>5000</v>
      </c>
      <c r="O22" s="42">
        <f t="shared" si="5"/>
        <v>5000</v>
      </c>
      <c r="P22" s="38"/>
      <c r="Q22" s="39" t="s">
        <v>26</v>
      </c>
      <c r="R22" s="45">
        <v>1</v>
      </c>
      <c r="S22" s="41">
        <v>9425</v>
      </c>
      <c r="T22" s="42">
        <f t="shared" si="4"/>
        <v>9425</v>
      </c>
      <c r="U22" s="38"/>
      <c r="V22" s="39" t="s">
        <v>26</v>
      </c>
      <c r="W22" s="45">
        <v>1</v>
      </c>
      <c r="X22" s="41">
        <v>4000</v>
      </c>
      <c r="Y22" s="42">
        <f t="shared" si="2"/>
        <v>4000</v>
      </c>
      <c r="AA22" s="21"/>
      <c r="AB22" s="21"/>
    </row>
    <row r="23" spans="2:28" s="20" customFormat="1" ht="15" customHeight="1">
      <c r="B23" s="86"/>
      <c r="C23" s="75" t="s">
        <v>107</v>
      </c>
      <c r="D23" s="76"/>
      <c r="E23" s="76"/>
      <c r="F23" s="38"/>
      <c r="G23" s="39" t="s">
        <v>29</v>
      </c>
      <c r="H23" s="46">
        <v>2</v>
      </c>
      <c r="I23" s="41">
        <v>3500</v>
      </c>
      <c r="J23" s="42">
        <f t="shared" si="3"/>
        <v>7000</v>
      </c>
      <c r="K23" s="38"/>
      <c r="L23" s="39" t="s">
        <v>29</v>
      </c>
      <c r="M23" s="46">
        <v>2</v>
      </c>
      <c r="N23" s="41">
        <v>4500</v>
      </c>
      <c r="O23" s="42">
        <f t="shared" si="5"/>
        <v>9000</v>
      </c>
      <c r="P23" s="38"/>
      <c r="Q23" s="39" t="s">
        <v>29</v>
      </c>
      <c r="R23" s="46">
        <v>2</v>
      </c>
      <c r="S23" s="41">
        <v>5437.5</v>
      </c>
      <c r="T23" s="42">
        <f t="shared" si="4"/>
        <v>10875</v>
      </c>
      <c r="U23" s="38"/>
      <c r="V23" s="39" t="s">
        <v>29</v>
      </c>
      <c r="W23" s="46">
        <v>1</v>
      </c>
      <c r="X23" s="41">
        <v>4290</v>
      </c>
      <c r="Y23" s="42">
        <f t="shared" si="2"/>
        <v>4290</v>
      </c>
      <c r="AA23" s="21"/>
      <c r="AB23" s="21"/>
    </row>
    <row r="24" spans="2:28" s="20" customFormat="1" ht="15" customHeight="1">
      <c r="B24" s="86"/>
      <c r="C24" s="151" t="s">
        <v>108</v>
      </c>
      <c r="D24" s="152"/>
      <c r="E24" s="152"/>
      <c r="F24" s="38"/>
      <c r="G24" s="39" t="s">
        <v>29</v>
      </c>
      <c r="H24" s="46">
        <v>2</v>
      </c>
      <c r="I24" s="41">
        <v>3500</v>
      </c>
      <c r="J24" s="42">
        <f>I24*H24</f>
        <v>7000</v>
      </c>
      <c r="K24" s="38"/>
      <c r="L24" s="39" t="s">
        <v>29</v>
      </c>
      <c r="M24" s="46">
        <v>2</v>
      </c>
      <c r="N24" s="41">
        <v>3000</v>
      </c>
      <c r="O24" s="42">
        <f t="shared" si="5"/>
        <v>6000</v>
      </c>
      <c r="P24" s="38"/>
      <c r="Q24" s="39" t="s">
        <v>29</v>
      </c>
      <c r="R24" s="46">
        <v>2</v>
      </c>
      <c r="S24" s="41">
        <v>5437.5</v>
      </c>
      <c r="T24" s="42">
        <f t="shared" si="4"/>
        <v>10875</v>
      </c>
      <c r="U24" s="38"/>
      <c r="V24" s="39" t="s">
        <v>29</v>
      </c>
      <c r="W24" s="46">
        <v>5</v>
      </c>
      <c r="X24" s="41">
        <v>715</v>
      </c>
      <c r="Y24" s="42">
        <f t="shared" si="2"/>
        <v>3575</v>
      </c>
      <c r="AA24" s="21"/>
      <c r="AB24" s="21"/>
    </row>
    <row r="25" spans="2:28" s="20" customFormat="1" ht="15" customHeight="1">
      <c r="B25" s="86"/>
      <c r="C25" s="124" t="s">
        <v>109</v>
      </c>
      <c r="D25" s="126"/>
      <c r="E25" s="126"/>
      <c r="F25" s="38"/>
      <c r="G25" s="39" t="s">
        <v>72</v>
      </c>
      <c r="H25" s="46">
        <v>60</v>
      </c>
      <c r="I25" s="41">
        <v>221</v>
      </c>
      <c r="J25" s="42">
        <f t="shared" si="3"/>
        <v>13260</v>
      </c>
      <c r="K25" s="38"/>
      <c r="L25" s="39" t="s">
        <v>72</v>
      </c>
      <c r="M25" s="46">
        <v>60</v>
      </c>
      <c r="N25" s="41">
        <v>175</v>
      </c>
      <c r="O25" s="42">
        <f t="shared" si="5"/>
        <v>10500</v>
      </c>
      <c r="P25" s="38"/>
      <c r="Q25" s="39" t="s">
        <v>72</v>
      </c>
      <c r="R25" s="46">
        <v>60</v>
      </c>
      <c r="S25" s="41">
        <v>268.25</v>
      </c>
      <c r="T25" s="42">
        <f t="shared" si="4"/>
        <v>16095</v>
      </c>
      <c r="U25" s="38"/>
      <c r="V25" s="39" t="s">
        <v>72</v>
      </c>
      <c r="W25" s="46">
        <v>75</v>
      </c>
      <c r="X25" s="41">
        <v>165</v>
      </c>
      <c r="Y25" s="42">
        <f t="shared" si="2"/>
        <v>12375</v>
      </c>
      <c r="AA25" s="21"/>
      <c r="AB25" s="21"/>
    </row>
    <row r="26" spans="2:28" s="20" customFormat="1" ht="15" customHeight="1">
      <c r="B26" s="86"/>
      <c r="C26" s="124" t="s">
        <v>110</v>
      </c>
      <c r="D26" s="126"/>
      <c r="E26" s="126"/>
      <c r="F26" s="38"/>
      <c r="G26" s="39" t="s">
        <v>30</v>
      </c>
      <c r="H26" s="46">
        <v>2</v>
      </c>
      <c r="I26" s="41">
        <v>250</v>
      </c>
      <c r="J26" s="42">
        <f t="shared" si="3"/>
        <v>500</v>
      </c>
      <c r="K26" s="38"/>
      <c r="L26" s="39" t="s">
        <v>30</v>
      </c>
      <c r="M26" s="46">
        <v>4</v>
      </c>
      <c r="N26" s="41">
        <v>600</v>
      </c>
      <c r="O26" s="42">
        <f t="shared" si="5"/>
        <v>2400</v>
      </c>
      <c r="P26" s="38"/>
      <c r="Q26" s="39" t="s">
        <v>30</v>
      </c>
      <c r="R26" s="46">
        <v>2</v>
      </c>
      <c r="S26" s="41">
        <v>942.5</v>
      </c>
      <c r="T26" s="42">
        <f t="shared" si="4"/>
        <v>1885</v>
      </c>
      <c r="U26" s="38"/>
      <c r="V26" s="39" t="s">
        <v>30</v>
      </c>
      <c r="W26" s="46">
        <v>5</v>
      </c>
      <c r="X26" s="41">
        <v>825</v>
      </c>
      <c r="Y26" s="42">
        <f t="shared" si="2"/>
        <v>4125</v>
      </c>
      <c r="AA26" s="21"/>
      <c r="AB26" s="21"/>
    </row>
    <row r="27" spans="2:28" s="20" customFormat="1" ht="15" customHeight="1">
      <c r="B27" s="86"/>
      <c r="C27" s="124" t="s">
        <v>111</v>
      </c>
      <c r="D27" s="126"/>
      <c r="E27" s="126"/>
      <c r="F27" s="38"/>
      <c r="G27" s="39" t="s">
        <v>72</v>
      </c>
      <c r="H27" s="46">
        <v>2</v>
      </c>
      <c r="I27" s="41">
        <v>350</v>
      </c>
      <c r="J27" s="42">
        <f t="shared" si="3"/>
        <v>700</v>
      </c>
      <c r="K27" s="38"/>
      <c r="L27" s="39" t="s">
        <v>72</v>
      </c>
      <c r="M27" s="46">
        <v>2</v>
      </c>
      <c r="N27" s="41">
        <v>750</v>
      </c>
      <c r="O27" s="42">
        <f t="shared" si="5"/>
        <v>1500</v>
      </c>
      <c r="P27" s="38"/>
      <c r="Q27" s="39" t="s">
        <v>72</v>
      </c>
      <c r="R27" s="46">
        <v>2</v>
      </c>
      <c r="S27" s="41">
        <v>1087.5</v>
      </c>
      <c r="T27" s="42">
        <f t="shared" si="4"/>
        <v>2175</v>
      </c>
      <c r="U27" s="38"/>
      <c r="V27" s="39" t="s">
        <v>72</v>
      </c>
      <c r="W27" s="46">
        <v>5</v>
      </c>
      <c r="X27" s="41">
        <v>220</v>
      </c>
      <c r="Y27" s="42">
        <f t="shared" si="2"/>
        <v>1100</v>
      </c>
      <c r="AA27" s="21"/>
      <c r="AB27" s="21"/>
    </row>
    <row r="28" spans="2:28" s="20" customFormat="1" ht="15" customHeight="1">
      <c r="B28" s="86"/>
      <c r="C28" s="132" t="s">
        <v>112</v>
      </c>
      <c r="D28" s="133"/>
      <c r="E28" s="133"/>
      <c r="F28" s="38"/>
      <c r="G28" s="39" t="s">
        <v>72</v>
      </c>
      <c r="H28" s="46">
        <v>1</v>
      </c>
      <c r="I28" s="41">
        <v>250</v>
      </c>
      <c r="J28" s="42">
        <f>I28*H28</f>
        <v>250</v>
      </c>
      <c r="K28" s="38"/>
      <c r="L28" s="39" t="s">
        <v>72</v>
      </c>
      <c r="M28" s="46">
        <v>16</v>
      </c>
      <c r="N28" s="41">
        <v>450</v>
      </c>
      <c r="O28" s="42">
        <f>N28*M28</f>
        <v>7200</v>
      </c>
      <c r="P28" s="38"/>
      <c r="Q28" s="39" t="s">
        <v>72</v>
      </c>
      <c r="R28" s="46">
        <v>1</v>
      </c>
      <c r="S28" s="41">
        <v>362.5</v>
      </c>
      <c r="T28" s="42">
        <f>S28*R28</f>
        <v>362.5</v>
      </c>
      <c r="U28" s="38"/>
      <c r="V28" s="39" t="s">
        <v>72</v>
      </c>
      <c r="W28" s="46">
        <v>10</v>
      </c>
      <c r="X28" s="41">
        <v>385</v>
      </c>
      <c r="Y28" s="42">
        <f t="shared" ref="Y28:Y34" si="6">X28*W28</f>
        <v>3850</v>
      </c>
      <c r="AA28" s="21"/>
      <c r="AB28" s="21"/>
    </row>
    <row r="29" spans="2:28" s="20" customFormat="1" ht="15" customHeight="1">
      <c r="B29" s="86"/>
      <c r="C29" s="132" t="s">
        <v>113</v>
      </c>
      <c r="D29" s="133"/>
      <c r="E29" s="133"/>
      <c r="F29" s="38"/>
      <c r="G29" s="39" t="s">
        <v>72</v>
      </c>
      <c r="H29" s="46">
        <v>20</v>
      </c>
      <c r="I29" s="41">
        <v>280</v>
      </c>
      <c r="J29" s="42">
        <f>I29*H29</f>
        <v>5600</v>
      </c>
      <c r="K29" s="38"/>
      <c r="L29" s="39" t="s">
        <v>72</v>
      </c>
      <c r="M29" s="46">
        <v>20</v>
      </c>
      <c r="N29" s="41">
        <v>280</v>
      </c>
      <c r="O29" s="42">
        <f>N29*M29</f>
        <v>5600</v>
      </c>
      <c r="P29" s="38"/>
      <c r="Q29" s="39" t="s">
        <v>72</v>
      </c>
      <c r="R29" s="46">
        <v>20</v>
      </c>
      <c r="S29" s="41">
        <v>268.25</v>
      </c>
      <c r="T29" s="42">
        <f>S29*R29</f>
        <v>5365</v>
      </c>
      <c r="U29" s="38"/>
      <c r="V29" s="39" t="s">
        <v>72</v>
      </c>
      <c r="W29" s="46">
        <v>35</v>
      </c>
      <c r="X29" s="41">
        <v>165</v>
      </c>
      <c r="Y29" s="42">
        <f t="shared" si="6"/>
        <v>5775</v>
      </c>
      <c r="AA29" s="21"/>
      <c r="AB29" s="21"/>
    </row>
    <row r="30" spans="2:28" s="20" customFormat="1" ht="15" customHeight="1">
      <c r="B30" s="86"/>
      <c r="C30" s="151" t="s">
        <v>121</v>
      </c>
      <c r="D30" s="152"/>
      <c r="E30" s="152"/>
      <c r="F30" s="38"/>
      <c r="G30" s="39"/>
      <c r="H30" s="46"/>
      <c r="I30" s="41"/>
      <c r="J30" s="42"/>
      <c r="K30" s="38"/>
      <c r="L30" s="39"/>
      <c r="M30" s="46"/>
      <c r="N30" s="41"/>
      <c r="O30" s="42"/>
      <c r="P30" s="38"/>
      <c r="Q30" s="39"/>
      <c r="R30" s="46"/>
      <c r="S30" s="41"/>
      <c r="T30" s="42"/>
      <c r="U30" s="38"/>
      <c r="V30" s="39" t="s">
        <v>72</v>
      </c>
      <c r="W30" s="46">
        <v>10</v>
      </c>
      <c r="X30" s="41">
        <v>792</v>
      </c>
      <c r="Y30" s="42">
        <f t="shared" si="6"/>
        <v>7920</v>
      </c>
      <c r="AA30" s="21"/>
      <c r="AB30" s="21"/>
    </row>
    <row r="31" spans="2:28" s="20" customFormat="1" ht="15" customHeight="1">
      <c r="B31" s="86"/>
      <c r="C31" s="151" t="s">
        <v>122</v>
      </c>
      <c r="D31" s="152"/>
      <c r="E31" s="152"/>
      <c r="F31" s="38"/>
      <c r="G31" s="39"/>
      <c r="H31" s="46"/>
      <c r="I31" s="41"/>
      <c r="J31" s="42"/>
      <c r="K31" s="38"/>
      <c r="L31" s="39"/>
      <c r="M31" s="46"/>
      <c r="N31" s="41"/>
      <c r="O31" s="42"/>
      <c r="P31" s="38"/>
      <c r="Q31" s="39"/>
      <c r="R31" s="46"/>
      <c r="S31" s="41"/>
      <c r="T31" s="42"/>
      <c r="U31" s="38"/>
      <c r="V31" s="39" t="s">
        <v>45</v>
      </c>
      <c r="W31" s="46">
        <v>2</v>
      </c>
      <c r="X31" s="41">
        <v>2200</v>
      </c>
      <c r="Y31" s="42">
        <f t="shared" si="6"/>
        <v>4400</v>
      </c>
      <c r="AA31" s="21"/>
      <c r="AB31" s="21"/>
    </row>
    <row r="32" spans="2:28" s="20" customFormat="1" ht="15" customHeight="1">
      <c r="B32" s="86"/>
      <c r="C32" s="151" t="s">
        <v>123</v>
      </c>
      <c r="D32" s="152"/>
      <c r="E32" s="152"/>
      <c r="F32" s="38"/>
      <c r="G32" s="39"/>
      <c r="H32" s="46"/>
      <c r="I32" s="41"/>
      <c r="J32" s="42"/>
      <c r="K32" s="38"/>
      <c r="L32" s="39"/>
      <c r="M32" s="46"/>
      <c r="N32" s="41"/>
      <c r="O32" s="42"/>
      <c r="P32" s="38"/>
      <c r="Q32" s="39"/>
      <c r="R32" s="46"/>
      <c r="S32" s="41"/>
      <c r="T32" s="42"/>
      <c r="U32" s="38"/>
      <c r="V32" s="39" t="s">
        <v>124</v>
      </c>
      <c r="W32" s="46">
        <v>20</v>
      </c>
      <c r="X32" s="41">
        <v>1540</v>
      </c>
      <c r="Y32" s="42">
        <f t="shared" si="6"/>
        <v>30800</v>
      </c>
      <c r="AA32" s="21"/>
      <c r="AB32" s="21"/>
    </row>
    <row r="33" spans="1:28" s="20" customFormat="1" ht="15" customHeight="1">
      <c r="B33" s="86"/>
      <c r="C33" s="151" t="s">
        <v>125</v>
      </c>
      <c r="D33" s="152"/>
      <c r="E33" s="152"/>
      <c r="F33" s="38"/>
      <c r="G33" s="39"/>
      <c r="H33" s="46"/>
      <c r="I33" s="41"/>
      <c r="J33" s="42"/>
      <c r="K33" s="38"/>
      <c r="L33" s="39"/>
      <c r="M33" s="46"/>
      <c r="N33" s="41"/>
      <c r="O33" s="42"/>
      <c r="P33" s="38"/>
      <c r="Q33" s="39"/>
      <c r="R33" s="46"/>
      <c r="S33" s="41"/>
      <c r="T33" s="42"/>
      <c r="U33" s="38"/>
      <c r="V33" s="39" t="s">
        <v>49</v>
      </c>
      <c r="W33" s="46">
        <v>15</v>
      </c>
      <c r="X33" s="41">
        <v>660</v>
      </c>
      <c r="Y33" s="42">
        <f t="shared" si="6"/>
        <v>9900</v>
      </c>
      <c r="AA33" s="21"/>
      <c r="AB33" s="21"/>
    </row>
    <row r="34" spans="1:28" s="20" customFormat="1" ht="15" customHeight="1">
      <c r="B34" s="86"/>
      <c r="C34" s="151" t="s">
        <v>126</v>
      </c>
      <c r="D34" s="152"/>
      <c r="E34" s="152"/>
      <c r="F34" s="38"/>
      <c r="G34" s="39"/>
      <c r="H34" s="46"/>
      <c r="I34" s="41"/>
      <c r="J34" s="42"/>
      <c r="K34" s="38"/>
      <c r="L34" s="39"/>
      <c r="M34" s="46"/>
      <c r="N34" s="41"/>
      <c r="O34" s="42"/>
      <c r="P34" s="38"/>
      <c r="Q34" s="39"/>
      <c r="R34" s="46"/>
      <c r="S34" s="41"/>
      <c r="T34" s="42"/>
      <c r="U34" s="38"/>
      <c r="V34" s="39" t="s">
        <v>26</v>
      </c>
      <c r="W34" s="46">
        <v>1</v>
      </c>
      <c r="X34" s="41">
        <v>4000</v>
      </c>
      <c r="Y34" s="42">
        <f t="shared" si="6"/>
        <v>4000</v>
      </c>
      <c r="AA34" s="21"/>
      <c r="AB34" s="21"/>
    </row>
    <row r="35" spans="1:28" s="20" customFormat="1" ht="15" customHeight="1">
      <c r="B35" s="86">
        <v>4</v>
      </c>
      <c r="C35" s="43" t="s">
        <v>52</v>
      </c>
      <c r="D35" s="44"/>
      <c r="E35" s="44"/>
      <c r="F35" s="38"/>
      <c r="G35" s="39"/>
      <c r="H35" s="46"/>
      <c r="I35" s="41"/>
      <c r="J35" s="42"/>
      <c r="K35" s="38"/>
      <c r="L35" s="39"/>
      <c r="M35" s="46"/>
      <c r="N35" s="41"/>
      <c r="O35" s="42"/>
      <c r="P35" s="38"/>
      <c r="Q35" s="39"/>
      <c r="R35" s="46"/>
      <c r="S35" s="41"/>
      <c r="T35" s="42"/>
      <c r="U35" s="38"/>
      <c r="V35" s="39"/>
      <c r="W35" s="46"/>
      <c r="X35" s="41"/>
      <c r="Y35" s="42"/>
      <c r="AA35" s="21"/>
      <c r="AB35" s="21"/>
    </row>
    <row r="36" spans="1:28" s="20" customFormat="1" ht="15" customHeight="1">
      <c r="B36" s="86"/>
      <c r="C36" s="292" t="s">
        <v>87</v>
      </c>
      <c r="D36" s="293"/>
      <c r="E36" s="294"/>
      <c r="F36" s="38"/>
      <c r="G36" s="39" t="s">
        <v>49</v>
      </c>
      <c r="H36" s="46">
        <v>1</v>
      </c>
      <c r="I36" s="41">
        <v>7000</v>
      </c>
      <c r="J36" s="42">
        <f t="shared" ref="J36:J44" si="7">I36*H36</f>
        <v>7000</v>
      </c>
      <c r="K36" s="38"/>
      <c r="L36" s="39" t="s">
        <v>49</v>
      </c>
      <c r="M36" s="46">
        <v>1</v>
      </c>
      <c r="N36" s="41">
        <v>8000</v>
      </c>
      <c r="O36" s="42">
        <f t="shared" ref="O36:O44" si="8">N36*M36</f>
        <v>8000</v>
      </c>
      <c r="P36" s="38"/>
      <c r="Q36" s="39" t="s">
        <v>49</v>
      </c>
      <c r="R36" s="46">
        <v>1</v>
      </c>
      <c r="S36" s="41">
        <v>23562.5</v>
      </c>
      <c r="T36" s="42">
        <f t="shared" ref="T36:T44" si="9">S36*R36</f>
        <v>23562.5</v>
      </c>
      <c r="U36" s="38"/>
      <c r="V36" s="39" t="s">
        <v>49</v>
      </c>
      <c r="W36" s="46">
        <v>2</v>
      </c>
      <c r="X36" s="41">
        <v>13200</v>
      </c>
      <c r="Y36" s="42">
        <f t="shared" si="2"/>
        <v>26400</v>
      </c>
      <c r="AA36" s="21"/>
      <c r="AB36" s="21"/>
    </row>
    <row r="37" spans="1:28" s="20" customFormat="1" ht="29.25" customHeight="1">
      <c r="B37" s="86"/>
      <c r="C37" s="281" t="s">
        <v>86</v>
      </c>
      <c r="D37" s="282"/>
      <c r="E37" s="283"/>
      <c r="F37" s="38"/>
      <c r="G37" s="39" t="s">
        <v>49</v>
      </c>
      <c r="H37" s="46">
        <v>2</v>
      </c>
      <c r="I37" s="41">
        <v>3000</v>
      </c>
      <c r="J37" s="42">
        <f t="shared" si="7"/>
        <v>6000</v>
      </c>
      <c r="K37" s="38"/>
      <c r="L37" s="39" t="s">
        <v>49</v>
      </c>
      <c r="M37" s="46">
        <v>2</v>
      </c>
      <c r="N37" s="41">
        <v>4200</v>
      </c>
      <c r="O37" s="42">
        <f t="shared" si="8"/>
        <v>8400</v>
      </c>
      <c r="P37" s="38"/>
      <c r="Q37" s="39" t="s">
        <v>49</v>
      </c>
      <c r="R37" s="46">
        <v>2</v>
      </c>
      <c r="S37" s="41">
        <v>9425</v>
      </c>
      <c r="T37" s="42">
        <f t="shared" si="9"/>
        <v>18850</v>
      </c>
      <c r="U37" s="38"/>
      <c r="V37" s="39" t="s">
        <v>49</v>
      </c>
      <c r="W37" s="46">
        <v>3</v>
      </c>
      <c r="X37" s="41">
        <v>4950</v>
      </c>
      <c r="Y37" s="42">
        <f t="shared" si="2"/>
        <v>14850</v>
      </c>
      <c r="AA37" s="21"/>
      <c r="AB37" s="21"/>
    </row>
    <row r="38" spans="1:28" s="20" customFormat="1" ht="29.25" customHeight="1">
      <c r="B38" s="86"/>
      <c r="C38" s="281" t="s">
        <v>127</v>
      </c>
      <c r="D38" s="282"/>
      <c r="E38" s="283"/>
      <c r="F38" s="38"/>
      <c r="G38" s="39"/>
      <c r="H38" s="46"/>
      <c r="I38" s="41"/>
      <c r="J38" s="42"/>
      <c r="K38" s="38"/>
      <c r="L38" s="39"/>
      <c r="M38" s="46"/>
      <c r="N38" s="41"/>
      <c r="O38" s="42"/>
      <c r="P38" s="38"/>
      <c r="Q38" s="39"/>
      <c r="R38" s="46"/>
      <c r="S38" s="41"/>
      <c r="T38" s="42"/>
      <c r="U38" s="38"/>
      <c r="V38" s="39" t="s">
        <v>49</v>
      </c>
      <c r="W38" s="46">
        <v>2</v>
      </c>
      <c r="X38" s="41">
        <v>4950</v>
      </c>
      <c r="Y38" s="42">
        <f t="shared" si="2"/>
        <v>9900</v>
      </c>
      <c r="AA38" s="21"/>
      <c r="AB38" s="21"/>
    </row>
    <row r="39" spans="1:28" s="20" customFormat="1" ht="15" customHeight="1">
      <c r="B39" s="86"/>
      <c r="C39" s="336" t="s">
        <v>89</v>
      </c>
      <c r="D39" s="362"/>
      <c r="E39" s="363"/>
      <c r="F39" s="38"/>
      <c r="G39" s="39" t="s">
        <v>49</v>
      </c>
      <c r="H39" s="46">
        <v>1</v>
      </c>
      <c r="I39" s="41">
        <v>1500</v>
      </c>
      <c r="J39" s="42">
        <f t="shared" si="7"/>
        <v>1500</v>
      </c>
      <c r="K39" s="38"/>
      <c r="L39" s="39" t="s">
        <v>49</v>
      </c>
      <c r="M39" s="46">
        <v>1</v>
      </c>
      <c r="N39" s="41">
        <v>6200</v>
      </c>
      <c r="O39" s="42">
        <f t="shared" si="8"/>
        <v>6200</v>
      </c>
      <c r="P39" s="38"/>
      <c r="Q39" s="39" t="s">
        <v>49</v>
      </c>
      <c r="R39" s="46">
        <v>1</v>
      </c>
      <c r="S39" s="41">
        <v>4712.5</v>
      </c>
      <c r="T39" s="42">
        <f t="shared" si="9"/>
        <v>4712.5</v>
      </c>
      <c r="U39" s="38"/>
      <c r="V39" s="39" t="s">
        <v>49</v>
      </c>
      <c r="W39" s="46">
        <v>2</v>
      </c>
      <c r="X39" s="41">
        <v>4950</v>
      </c>
      <c r="Y39" s="42">
        <f t="shared" si="2"/>
        <v>9900</v>
      </c>
      <c r="AA39" s="21"/>
      <c r="AB39" s="21"/>
    </row>
    <row r="40" spans="1:28" s="20" customFormat="1" ht="15" customHeight="1">
      <c r="B40" s="86"/>
      <c r="C40" s="292" t="s">
        <v>88</v>
      </c>
      <c r="D40" s="364"/>
      <c r="E40" s="365"/>
      <c r="F40" s="38"/>
      <c r="G40" s="39" t="s">
        <v>49</v>
      </c>
      <c r="H40" s="46">
        <v>2</v>
      </c>
      <c r="I40" s="41">
        <v>2000</v>
      </c>
      <c r="J40" s="42">
        <f t="shared" si="7"/>
        <v>4000</v>
      </c>
      <c r="K40" s="38"/>
      <c r="L40" s="39" t="s">
        <v>49</v>
      </c>
      <c r="M40" s="46">
        <v>2</v>
      </c>
      <c r="N40" s="41">
        <v>3400</v>
      </c>
      <c r="O40" s="42">
        <f t="shared" si="8"/>
        <v>6800</v>
      </c>
      <c r="P40" s="38"/>
      <c r="Q40" s="39" t="s">
        <v>49</v>
      </c>
      <c r="R40" s="46">
        <v>2</v>
      </c>
      <c r="S40" s="41">
        <v>18125</v>
      </c>
      <c r="T40" s="42">
        <f t="shared" si="9"/>
        <v>36250</v>
      </c>
      <c r="U40" s="38"/>
      <c r="V40" s="39" t="s">
        <v>49</v>
      </c>
      <c r="W40" s="46">
        <v>2</v>
      </c>
      <c r="X40" s="41">
        <v>4950</v>
      </c>
      <c r="Y40" s="42">
        <f t="shared" si="2"/>
        <v>9900</v>
      </c>
      <c r="AA40" s="21"/>
      <c r="AB40" s="21"/>
    </row>
    <row r="41" spans="1:28" s="20" customFormat="1" ht="30.75" customHeight="1">
      <c r="B41" s="86"/>
      <c r="C41" s="281" t="s">
        <v>58</v>
      </c>
      <c r="D41" s="282"/>
      <c r="E41" s="283"/>
      <c r="F41" s="38"/>
      <c r="G41" s="39" t="s">
        <v>26</v>
      </c>
      <c r="H41" s="46">
        <v>2</v>
      </c>
      <c r="I41" s="41">
        <v>3000</v>
      </c>
      <c r="J41" s="42">
        <f t="shared" si="7"/>
        <v>6000</v>
      </c>
      <c r="K41" s="38"/>
      <c r="L41" s="39" t="s">
        <v>26</v>
      </c>
      <c r="M41" s="46">
        <v>1</v>
      </c>
      <c r="N41" s="41">
        <v>4500</v>
      </c>
      <c r="O41" s="42">
        <f t="shared" si="8"/>
        <v>4500</v>
      </c>
      <c r="P41" s="38"/>
      <c r="Q41" s="39" t="s">
        <v>26</v>
      </c>
      <c r="R41" s="46">
        <v>2</v>
      </c>
      <c r="S41" s="41">
        <v>9425</v>
      </c>
      <c r="T41" s="42">
        <f t="shared" si="9"/>
        <v>18850</v>
      </c>
      <c r="U41" s="38"/>
      <c r="V41" s="39" t="s">
        <v>26</v>
      </c>
      <c r="W41" s="46">
        <v>1</v>
      </c>
      <c r="X41" s="41">
        <v>9900</v>
      </c>
      <c r="Y41" s="42">
        <f t="shared" si="2"/>
        <v>9900</v>
      </c>
      <c r="AA41" s="21"/>
      <c r="AB41" s="21"/>
    </row>
    <row r="42" spans="1:28" s="20" customFormat="1" ht="15" customHeight="1">
      <c r="B42" s="86"/>
      <c r="C42" s="110" t="s">
        <v>57</v>
      </c>
      <c r="D42" s="162"/>
      <c r="E42" s="111"/>
      <c r="F42" s="38"/>
      <c r="G42" s="39" t="s">
        <v>49</v>
      </c>
      <c r="H42" s="46">
        <v>1</v>
      </c>
      <c r="I42" s="41">
        <v>5000</v>
      </c>
      <c r="J42" s="42">
        <f t="shared" si="7"/>
        <v>5000</v>
      </c>
      <c r="K42" s="38"/>
      <c r="L42" s="39" t="s">
        <v>49</v>
      </c>
      <c r="M42" s="46">
        <v>1</v>
      </c>
      <c r="N42" s="41">
        <v>5000</v>
      </c>
      <c r="O42" s="42">
        <f t="shared" si="8"/>
        <v>5000</v>
      </c>
      <c r="P42" s="38"/>
      <c r="Q42" s="39" t="s">
        <v>49</v>
      </c>
      <c r="R42" s="46">
        <v>1</v>
      </c>
      <c r="S42" s="41">
        <v>36250</v>
      </c>
      <c r="T42" s="42">
        <f t="shared" si="9"/>
        <v>36250</v>
      </c>
      <c r="U42" s="38"/>
      <c r="V42" s="39" t="s">
        <v>49</v>
      </c>
      <c r="W42" s="46">
        <v>1</v>
      </c>
      <c r="X42" s="41">
        <v>50000</v>
      </c>
      <c r="Y42" s="42">
        <f t="shared" si="2"/>
        <v>50000</v>
      </c>
      <c r="AA42" s="21"/>
      <c r="AB42" s="21"/>
    </row>
    <row r="43" spans="1:28" s="20" customFormat="1" ht="15" customHeight="1">
      <c r="B43" s="86"/>
      <c r="C43" s="130" t="s">
        <v>74</v>
      </c>
      <c r="D43" s="125"/>
      <c r="E43" s="125"/>
      <c r="F43" s="38"/>
      <c r="G43" s="39" t="s">
        <v>49</v>
      </c>
      <c r="H43" s="46">
        <v>2</v>
      </c>
      <c r="I43" s="41">
        <v>1000</v>
      </c>
      <c r="J43" s="42">
        <f t="shared" si="7"/>
        <v>2000</v>
      </c>
      <c r="K43" s="38"/>
      <c r="L43" s="39" t="s">
        <v>49</v>
      </c>
      <c r="M43" s="46">
        <v>2</v>
      </c>
      <c r="N43" s="41">
        <v>3400</v>
      </c>
      <c r="O43" s="42">
        <f t="shared" si="8"/>
        <v>6800</v>
      </c>
      <c r="P43" s="38"/>
      <c r="Q43" s="39" t="s">
        <v>49</v>
      </c>
      <c r="R43" s="46">
        <v>2</v>
      </c>
      <c r="S43" s="41">
        <v>6525</v>
      </c>
      <c r="T43" s="42">
        <f t="shared" si="9"/>
        <v>13050</v>
      </c>
      <c r="U43" s="38"/>
      <c r="V43" s="39" t="s">
        <v>49</v>
      </c>
      <c r="W43" s="46">
        <v>2</v>
      </c>
      <c r="X43" s="41">
        <v>4950</v>
      </c>
      <c r="Y43" s="42">
        <f t="shared" si="2"/>
        <v>9900</v>
      </c>
      <c r="AA43" s="21"/>
      <c r="AB43" s="21"/>
    </row>
    <row r="44" spans="1:28" s="20" customFormat="1" ht="15" customHeight="1">
      <c r="B44" s="86"/>
      <c r="C44" s="130" t="s">
        <v>73</v>
      </c>
      <c r="D44" s="125"/>
      <c r="E44" s="125"/>
      <c r="F44" s="38"/>
      <c r="G44" s="39" t="s">
        <v>49</v>
      </c>
      <c r="H44" s="46">
        <v>2</v>
      </c>
      <c r="I44" s="41">
        <v>3000</v>
      </c>
      <c r="J44" s="42">
        <f t="shared" si="7"/>
        <v>6000</v>
      </c>
      <c r="K44" s="38"/>
      <c r="L44" s="39" t="s">
        <v>49</v>
      </c>
      <c r="M44" s="46">
        <v>2</v>
      </c>
      <c r="N44" s="41">
        <v>5000</v>
      </c>
      <c r="O44" s="42">
        <f t="shared" si="8"/>
        <v>10000</v>
      </c>
      <c r="P44" s="38"/>
      <c r="Q44" s="39" t="s">
        <v>49</v>
      </c>
      <c r="R44" s="46">
        <v>2</v>
      </c>
      <c r="S44" s="41">
        <v>7250</v>
      </c>
      <c r="T44" s="42">
        <f t="shared" si="9"/>
        <v>14500</v>
      </c>
      <c r="U44" s="38"/>
      <c r="V44" s="39" t="s">
        <v>49</v>
      </c>
      <c r="W44" s="46">
        <v>1</v>
      </c>
      <c r="X44" s="41">
        <v>13200</v>
      </c>
      <c r="Y44" s="42">
        <f t="shared" si="2"/>
        <v>13200</v>
      </c>
      <c r="AA44" s="21"/>
      <c r="AB44" s="21"/>
    </row>
    <row r="45" spans="1:28" s="134" customFormat="1" ht="14.25">
      <c r="A45" s="86"/>
      <c r="B45" s="135"/>
      <c r="C45" s="284" t="s">
        <v>104</v>
      </c>
      <c r="D45" s="284"/>
      <c r="E45" s="285"/>
      <c r="F45" s="39"/>
      <c r="G45" s="39" t="s">
        <v>49</v>
      </c>
      <c r="H45" s="46">
        <v>1</v>
      </c>
      <c r="I45" s="41">
        <v>3000</v>
      </c>
      <c r="J45" s="42">
        <f>I45*H45</f>
        <v>3000</v>
      </c>
      <c r="K45" s="39"/>
      <c r="L45" s="39" t="s">
        <v>49</v>
      </c>
      <c r="M45" s="46">
        <v>1</v>
      </c>
      <c r="N45" s="41">
        <v>3000</v>
      </c>
      <c r="O45" s="42">
        <f>N45*M45</f>
        <v>3000</v>
      </c>
      <c r="P45" s="39"/>
      <c r="Q45" s="39" t="s">
        <v>49</v>
      </c>
      <c r="R45" s="46">
        <v>1</v>
      </c>
      <c r="S45" s="41">
        <v>36250</v>
      </c>
      <c r="T45" s="42">
        <f>S45*R45</f>
        <v>36250</v>
      </c>
      <c r="U45" s="39"/>
      <c r="V45" s="39" t="s">
        <v>49</v>
      </c>
      <c r="W45" s="46">
        <v>1</v>
      </c>
      <c r="X45" s="41"/>
      <c r="Y45" s="42">
        <f t="shared" ref="Y45:Y54" si="10">X45*W45</f>
        <v>0</v>
      </c>
    </row>
    <row r="46" spans="1:28" s="134" customFormat="1" ht="14.25">
      <c r="A46" s="166"/>
      <c r="B46" s="135"/>
      <c r="C46" s="284" t="s">
        <v>114</v>
      </c>
      <c r="D46" s="284"/>
      <c r="E46" s="285"/>
      <c r="F46" s="39"/>
      <c r="G46" s="39"/>
      <c r="H46" s="46"/>
      <c r="I46" s="41"/>
      <c r="J46" s="42"/>
      <c r="K46" s="39"/>
      <c r="L46" s="39" t="s">
        <v>26</v>
      </c>
      <c r="M46" s="46">
        <v>1</v>
      </c>
      <c r="N46" s="41">
        <v>25000</v>
      </c>
      <c r="O46" s="167">
        <v>12800</v>
      </c>
      <c r="P46" s="39"/>
      <c r="Q46" s="39" t="s">
        <v>26</v>
      </c>
      <c r="R46" s="46">
        <v>1</v>
      </c>
      <c r="S46" s="41"/>
      <c r="T46" s="167">
        <f>S46*R46</f>
        <v>0</v>
      </c>
      <c r="U46" s="39"/>
      <c r="V46" s="39" t="s">
        <v>26</v>
      </c>
      <c r="W46" s="46">
        <v>1</v>
      </c>
      <c r="X46" s="41"/>
      <c r="Y46" s="167">
        <f t="shared" si="10"/>
        <v>0</v>
      </c>
    </row>
    <row r="47" spans="1:28" s="134" customFormat="1" ht="14.25">
      <c r="A47" s="166"/>
      <c r="B47" s="135"/>
      <c r="C47" s="284" t="s">
        <v>115</v>
      </c>
      <c r="D47" s="284"/>
      <c r="E47" s="285"/>
      <c r="F47" s="39"/>
      <c r="G47" s="39"/>
      <c r="H47" s="46"/>
      <c r="I47" s="41"/>
      <c r="J47" s="42"/>
      <c r="K47" s="39"/>
      <c r="L47" s="39" t="s">
        <v>26</v>
      </c>
      <c r="M47" s="46">
        <v>1</v>
      </c>
      <c r="N47" s="41">
        <v>40000</v>
      </c>
      <c r="O47" s="42">
        <f>N47*M47</f>
        <v>40000</v>
      </c>
      <c r="P47" s="39"/>
      <c r="Q47" s="39" t="s">
        <v>26</v>
      </c>
      <c r="R47" s="46">
        <v>1</v>
      </c>
      <c r="S47" s="41"/>
      <c r="T47" s="42">
        <f>S47*R47</f>
        <v>0</v>
      </c>
      <c r="U47" s="39"/>
      <c r="V47" s="39" t="s">
        <v>26</v>
      </c>
      <c r="W47" s="46">
        <v>1</v>
      </c>
      <c r="X47" s="41"/>
      <c r="Y47" s="42">
        <f t="shared" si="10"/>
        <v>0</v>
      </c>
    </row>
    <row r="48" spans="1:28" s="134" customFormat="1" ht="14.25">
      <c r="A48" s="166"/>
      <c r="B48" s="135"/>
      <c r="C48" s="146" t="s">
        <v>128</v>
      </c>
      <c r="D48" s="146"/>
      <c r="E48" s="146"/>
      <c r="F48" s="39"/>
      <c r="G48" s="39"/>
      <c r="H48" s="46"/>
      <c r="I48" s="41"/>
      <c r="J48" s="42"/>
      <c r="K48" s="39"/>
      <c r="L48" s="39"/>
      <c r="M48" s="46"/>
      <c r="N48" s="41"/>
      <c r="O48" s="42"/>
      <c r="P48" s="39"/>
      <c r="Q48" s="39"/>
      <c r="R48" s="46"/>
      <c r="S48" s="41"/>
      <c r="T48" s="42"/>
      <c r="U48" s="39"/>
      <c r="V48" s="39" t="s">
        <v>49</v>
      </c>
      <c r="W48" s="46">
        <v>2</v>
      </c>
      <c r="X48" s="41">
        <v>4950</v>
      </c>
      <c r="Y48" s="42">
        <f t="shared" si="10"/>
        <v>9900</v>
      </c>
    </row>
    <row r="49" spans="1:28" s="134" customFormat="1" ht="14.25">
      <c r="A49" s="166"/>
      <c r="B49" s="135"/>
      <c r="C49" s="146" t="s">
        <v>129</v>
      </c>
      <c r="D49" s="146"/>
      <c r="E49" s="146"/>
      <c r="F49" s="39"/>
      <c r="G49" s="39"/>
      <c r="H49" s="46"/>
      <c r="I49" s="41"/>
      <c r="J49" s="42"/>
      <c r="K49" s="39"/>
      <c r="L49" s="39"/>
      <c r="M49" s="46"/>
      <c r="N49" s="41"/>
      <c r="O49" s="42"/>
      <c r="P49" s="39"/>
      <c r="Q49" s="39"/>
      <c r="R49" s="46"/>
      <c r="S49" s="41"/>
      <c r="T49" s="42"/>
      <c r="U49" s="39"/>
      <c r="V49" s="39" t="s">
        <v>49</v>
      </c>
      <c r="W49" s="46">
        <v>2</v>
      </c>
      <c r="X49" s="41">
        <v>4950</v>
      </c>
      <c r="Y49" s="42">
        <f t="shared" si="10"/>
        <v>9900</v>
      </c>
    </row>
    <row r="50" spans="1:28" s="134" customFormat="1" ht="14.25">
      <c r="A50" s="166"/>
      <c r="B50" s="135"/>
      <c r="C50" s="146" t="s">
        <v>130</v>
      </c>
      <c r="D50" s="146"/>
      <c r="E50" s="146"/>
      <c r="F50" s="39"/>
      <c r="G50" s="39"/>
      <c r="H50" s="46"/>
      <c r="I50" s="41"/>
      <c r="J50" s="42"/>
      <c r="K50" s="39"/>
      <c r="L50" s="39"/>
      <c r="M50" s="46"/>
      <c r="N50" s="41"/>
      <c r="O50" s="42"/>
      <c r="P50" s="39"/>
      <c r="Q50" s="39"/>
      <c r="R50" s="46"/>
      <c r="S50" s="41"/>
      <c r="T50" s="42"/>
      <c r="U50" s="39"/>
      <c r="V50" s="39" t="s">
        <v>26</v>
      </c>
      <c r="W50" s="46">
        <v>1</v>
      </c>
      <c r="X50" s="41">
        <v>9900</v>
      </c>
      <c r="Y50" s="42">
        <f t="shared" si="10"/>
        <v>9900</v>
      </c>
    </row>
    <row r="51" spans="1:28" s="134" customFormat="1" ht="14.25">
      <c r="A51" s="166"/>
      <c r="B51" s="135"/>
      <c r="C51" s="146" t="s">
        <v>131</v>
      </c>
      <c r="D51" s="146"/>
      <c r="E51" s="146"/>
      <c r="F51" s="39"/>
      <c r="G51" s="39"/>
      <c r="H51" s="46"/>
      <c r="I51" s="41"/>
      <c r="J51" s="42"/>
      <c r="K51" s="39"/>
      <c r="L51" s="39"/>
      <c r="M51" s="46"/>
      <c r="N51" s="41"/>
      <c r="O51" s="42"/>
      <c r="P51" s="39"/>
      <c r="Q51" s="39"/>
      <c r="R51" s="46"/>
      <c r="S51" s="41"/>
      <c r="T51" s="42"/>
      <c r="U51" s="39"/>
      <c r="V51" s="39" t="s">
        <v>49</v>
      </c>
      <c r="W51" s="46">
        <v>1</v>
      </c>
      <c r="X51" s="41">
        <v>4950</v>
      </c>
      <c r="Y51" s="42">
        <f t="shared" si="10"/>
        <v>4950</v>
      </c>
    </row>
    <row r="52" spans="1:28" s="134" customFormat="1" ht="14.25">
      <c r="A52" s="166"/>
      <c r="B52" s="135"/>
      <c r="C52" s="146" t="s">
        <v>132</v>
      </c>
      <c r="D52" s="146"/>
      <c r="E52" s="146"/>
      <c r="F52" s="39"/>
      <c r="G52" s="39"/>
      <c r="H52" s="46"/>
      <c r="I52" s="41"/>
      <c r="J52" s="42"/>
      <c r="K52" s="39"/>
      <c r="L52" s="39"/>
      <c r="M52" s="46"/>
      <c r="N52" s="41"/>
      <c r="O52" s="42"/>
      <c r="P52" s="39"/>
      <c r="Q52" s="39"/>
      <c r="R52" s="46"/>
      <c r="S52" s="41"/>
      <c r="T52" s="42"/>
      <c r="U52" s="39"/>
      <c r="V52" s="39" t="s">
        <v>49</v>
      </c>
      <c r="W52" s="46">
        <v>1</v>
      </c>
      <c r="X52" s="41">
        <v>4950</v>
      </c>
      <c r="Y52" s="42">
        <f t="shared" si="10"/>
        <v>4950</v>
      </c>
    </row>
    <row r="53" spans="1:28" s="134" customFormat="1" ht="14.25">
      <c r="A53" s="166"/>
      <c r="B53" s="135"/>
      <c r="C53" s="146" t="s">
        <v>133</v>
      </c>
      <c r="D53" s="146"/>
      <c r="E53" s="146"/>
      <c r="F53" s="39"/>
      <c r="G53" s="39"/>
      <c r="H53" s="46"/>
      <c r="I53" s="41"/>
      <c r="J53" s="42"/>
      <c r="K53" s="39"/>
      <c r="L53" s="39"/>
      <c r="M53" s="46"/>
      <c r="N53" s="41"/>
      <c r="O53" s="42"/>
      <c r="P53" s="39"/>
      <c r="Q53" s="39"/>
      <c r="R53" s="46"/>
      <c r="S53" s="41"/>
      <c r="T53" s="42"/>
      <c r="U53" s="39"/>
      <c r="V53" s="39" t="s">
        <v>26</v>
      </c>
      <c r="W53" s="46">
        <v>1</v>
      </c>
      <c r="X53" s="41">
        <v>50000</v>
      </c>
      <c r="Y53" s="42">
        <f t="shared" si="10"/>
        <v>50000</v>
      </c>
    </row>
    <row r="54" spans="1:28" s="134" customFormat="1" ht="14.25">
      <c r="A54" s="166"/>
      <c r="B54" s="135"/>
      <c r="C54" s="146" t="s">
        <v>134</v>
      </c>
      <c r="D54" s="146"/>
      <c r="E54" s="146"/>
      <c r="F54" s="39"/>
      <c r="G54" s="39"/>
      <c r="H54" s="46"/>
      <c r="I54" s="41"/>
      <c r="J54" s="42"/>
      <c r="K54" s="39"/>
      <c r="L54" s="39"/>
      <c r="M54" s="46"/>
      <c r="N54" s="41"/>
      <c r="O54" s="42"/>
      <c r="P54" s="39"/>
      <c r="Q54" s="39"/>
      <c r="R54" s="46"/>
      <c r="S54" s="41"/>
      <c r="T54" s="42"/>
      <c r="U54" s="39"/>
      <c r="V54" s="39" t="s">
        <v>26</v>
      </c>
      <c r="W54" s="46">
        <v>1</v>
      </c>
      <c r="X54" s="41">
        <v>50000</v>
      </c>
      <c r="Y54" s="42">
        <f t="shared" si="10"/>
        <v>50000</v>
      </c>
    </row>
    <row r="55" spans="1:28" s="15" customFormat="1" ht="15" customHeight="1">
      <c r="B55" s="87" t="s">
        <v>18</v>
      </c>
      <c r="C55" s="295" t="s">
        <v>12</v>
      </c>
      <c r="D55" s="296"/>
      <c r="E55" s="296"/>
      <c r="F55" s="83"/>
      <c r="G55" s="47"/>
      <c r="H55" s="48"/>
      <c r="I55" s="49"/>
      <c r="J55" s="50">
        <f>SUM(J15:J45)</f>
        <v>135756</v>
      </c>
      <c r="K55" s="83"/>
      <c r="L55" s="47"/>
      <c r="M55" s="48"/>
      <c r="N55" s="49"/>
      <c r="O55" s="50">
        <f>SUM(O15:O47)</f>
        <v>221100</v>
      </c>
      <c r="P55" s="83"/>
      <c r="Q55" s="47"/>
      <c r="R55" s="48"/>
      <c r="S55" s="49"/>
      <c r="T55" s="50">
        <f>SUM(T15:T47)</f>
        <v>315002.5</v>
      </c>
      <c r="U55" s="83"/>
      <c r="V55" s="47"/>
      <c r="W55" s="48"/>
      <c r="X55" s="49"/>
      <c r="Y55" s="50">
        <f>SUM(Y15:Y54)</f>
        <v>445194</v>
      </c>
      <c r="AA55" s="21"/>
      <c r="AB55" s="19"/>
    </row>
    <row r="56" spans="1:28" s="15" customFormat="1" ht="15" customHeight="1">
      <c r="B56" s="87"/>
      <c r="C56" s="91"/>
      <c r="D56" s="92"/>
      <c r="E56" s="92"/>
      <c r="F56" s="83"/>
      <c r="G56" s="47"/>
      <c r="H56" s="48"/>
      <c r="I56" s="49"/>
      <c r="J56" s="50"/>
      <c r="K56" s="83"/>
      <c r="L56" s="47"/>
      <c r="M56" s="48"/>
      <c r="N56" s="49"/>
      <c r="O56" s="50"/>
      <c r="P56" s="83"/>
      <c r="Q56" s="47"/>
      <c r="R56" s="48"/>
      <c r="S56" s="49"/>
      <c r="T56" s="50"/>
      <c r="U56" s="83"/>
      <c r="V56" s="47"/>
      <c r="W56" s="48"/>
      <c r="X56" s="49"/>
      <c r="Y56" s="50"/>
      <c r="AA56" s="21"/>
      <c r="AB56" s="19"/>
    </row>
    <row r="57" spans="1:28" s="15" customFormat="1" ht="44.25" customHeight="1">
      <c r="B57" s="94" t="s">
        <v>13</v>
      </c>
      <c r="C57" s="324" t="s">
        <v>94</v>
      </c>
      <c r="D57" s="325"/>
      <c r="E57" s="325"/>
      <c r="F57" s="95"/>
      <c r="G57" s="96"/>
      <c r="H57" s="107"/>
      <c r="I57" s="97"/>
      <c r="J57" s="98"/>
      <c r="K57" s="95"/>
      <c r="L57" s="96"/>
      <c r="M57" s="107"/>
      <c r="N57" s="97"/>
      <c r="O57" s="98"/>
      <c r="P57" s="95"/>
      <c r="Q57" s="96"/>
      <c r="R57" s="107"/>
      <c r="S57" s="97"/>
      <c r="T57" s="98"/>
      <c r="U57" s="95"/>
      <c r="V57" s="96"/>
      <c r="W57" s="107"/>
      <c r="X57" s="97"/>
      <c r="Y57" s="98"/>
      <c r="AB57" s="19"/>
    </row>
    <row r="58" spans="1:28" s="15" customFormat="1" ht="15" customHeight="1">
      <c r="B58" s="116">
        <v>1</v>
      </c>
      <c r="C58" s="263" t="s">
        <v>90</v>
      </c>
      <c r="D58" s="297"/>
      <c r="E58" s="297"/>
      <c r="F58" s="131"/>
      <c r="G58" s="131" t="s">
        <v>77</v>
      </c>
      <c r="H58" s="112">
        <v>2</v>
      </c>
      <c r="I58" s="127">
        <v>5250</v>
      </c>
      <c r="J58" s="98">
        <f>I58*H58</f>
        <v>10500</v>
      </c>
      <c r="K58" s="131"/>
      <c r="L58" s="131" t="s">
        <v>77</v>
      </c>
      <c r="M58" s="112">
        <v>10</v>
      </c>
      <c r="N58" s="127">
        <v>8500</v>
      </c>
      <c r="O58" s="98">
        <f>N58*M58</f>
        <v>85000</v>
      </c>
      <c r="P58" s="131"/>
      <c r="Q58" s="131" t="s">
        <v>77</v>
      </c>
      <c r="R58" s="112">
        <v>2</v>
      </c>
      <c r="S58" s="127">
        <v>7250</v>
      </c>
      <c r="T58" s="98">
        <f>S58*R58</f>
        <v>14500</v>
      </c>
      <c r="U58" s="131"/>
      <c r="V58" s="131" t="s">
        <v>77</v>
      </c>
      <c r="W58" s="112">
        <v>5</v>
      </c>
      <c r="X58" s="127">
        <v>2997.5</v>
      </c>
      <c r="Y58" s="98">
        <f>X58*W58</f>
        <v>14987.5</v>
      </c>
      <c r="AB58" s="19"/>
    </row>
    <row r="59" spans="1:28" s="15" customFormat="1" ht="15" customHeight="1">
      <c r="B59" s="116">
        <v>2</v>
      </c>
      <c r="C59" s="263" t="s">
        <v>91</v>
      </c>
      <c r="D59" s="297"/>
      <c r="E59" s="297"/>
      <c r="F59" s="131"/>
      <c r="G59" s="131" t="s">
        <v>77</v>
      </c>
      <c r="H59" s="112">
        <v>2</v>
      </c>
      <c r="I59" s="127">
        <v>2250</v>
      </c>
      <c r="J59" s="98">
        <f>I59*H59</f>
        <v>4500</v>
      </c>
      <c r="K59" s="131"/>
      <c r="L59" s="131" t="s">
        <v>77</v>
      </c>
      <c r="M59" s="112">
        <v>10</v>
      </c>
      <c r="N59" s="127">
        <v>4850</v>
      </c>
      <c r="O59" s="98">
        <f>N59*M59</f>
        <v>48500</v>
      </c>
      <c r="P59" s="131"/>
      <c r="Q59" s="131" t="s">
        <v>77</v>
      </c>
      <c r="R59" s="112">
        <v>2</v>
      </c>
      <c r="S59" s="127">
        <v>5075</v>
      </c>
      <c r="T59" s="98">
        <f>S59*R59</f>
        <v>10150</v>
      </c>
      <c r="U59" s="131"/>
      <c r="V59" s="131" t="s">
        <v>77</v>
      </c>
      <c r="W59" s="112">
        <v>5</v>
      </c>
      <c r="X59" s="127">
        <v>1611.5</v>
      </c>
      <c r="Y59" s="98">
        <f>X59*W59</f>
        <v>8057.5</v>
      </c>
      <c r="AB59" s="19"/>
    </row>
    <row r="60" spans="1:28" s="15" customFormat="1" ht="15" customHeight="1">
      <c r="B60" s="116">
        <v>3</v>
      </c>
      <c r="C60" s="263" t="s">
        <v>92</v>
      </c>
      <c r="D60" s="297"/>
      <c r="E60" s="297"/>
      <c r="F60" s="131"/>
      <c r="G60" s="131" t="s">
        <v>29</v>
      </c>
      <c r="H60" s="112">
        <v>104</v>
      </c>
      <c r="I60" s="127">
        <v>600</v>
      </c>
      <c r="J60" s="98">
        <f>I60*H60</f>
        <v>62400</v>
      </c>
      <c r="K60" s="131"/>
      <c r="L60" s="131" t="s">
        <v>29</v>
      </c>
      <c r="M60" s="112">
        <v>104</v>
      </c>
      <c r="N60" s="127">
        <v>220</v>
      </c>
      <c r="O60" s="98">
        <f>N60*M60</f>
        <v>22880</v>
      </c>
      <c r="P60" s="131"/>
      <c r="Q60" s="131" t="s">
        <v>29</v>
      </c>
      <c r="R60" s="112">
        <v>104</v>
      </c>
      <c r="S60" s="127">
        <v>1377.5</v>
      </c>
      <c r="T60" s="98">
        <f>S60*R60</f>
        <v>143260</v>
      </c>
      <c r="U60" s="131"/>
      <c r="V60" s="131" t="s">
        <v>29</v>
      </c>
      <c r="W60" s="112">
        <v>150</v>
      </c>
      <c r="X60" s="127">
        <v>1078</v>
      </c>
      <c r="Y60" s="98">
        <f>X60*W60</f>
        <v>161700</v>
      </c>
      <c r="AB60" s="19"/>
    </row>
    <row r="61" spans="1:28" s="15" customFormat="1" ht="15" customHeight="1">
      <c r="B61" s="116">
        <v>4</v>
      </c>
      <c r="C61" s="262" t="s">
        <v>93</v>
      </c>
      <c r="D61" s="263"/>
      <c r="E61" s="264"/>
      <c r="F61" s="131"/>
      <c r="G61" s="131" t="s">
        <v>29</v>
      </c>
      <c r="H61" s="112">
        <v>64</v>
      </c>
      <c r="I61" s="127">
        <v>25</v>
      </c>
      <c r="J61" s="98">
        <f t="shared" ref="J61:J62" si="11">I61*H61</f>
        <v>1600</v>
      </c>
      <c r="K61" s="131"/>
      <c r="L61" s="131" t="s">
        <v>29</v>
      </c>
      <c r="M61" s="112">
        <v>100</v>
      </c>
      <c r="N61" s="127">
        <v>179</v>
      </c>
      <c r="O61" s="98">
        <f t="shared" ref="O61:O62" si="12">N61*M61</f>
        <v>17900</v>
      </c>
      <c r="P61" s="131"/>
      <c r="Q61" s="131" t="s">
        <v>29</v>
      </c>
      <c r="R61" s="112">
        <v>64</v>
      </c>
      <c r="S61" s="127">
        <v>181.25</v>
      </c>
      <c r="T61" s="98">
        <f t="shared" ref="T61:T63" si="13">S61*R61</f>
        <v>11600</v>
      </c>
      <c r="U61" s="131"/>
      <c r="V61" s="131" t="s">
        <v>29</v>
      </c>
      <c r="W61" s="112">
        <v>100</v>
      </c>
      <c r="X61" s="127">
        <v>18.149999999999999</v>
      </c>
      <c r="Y61" s="98">
        <f t="shared" ref="Y61:Y64" si="14">X61*W61</f>
        <v>1814.9999999999998</v>
      </c>
      <c r="AB61" s="19"/>
    </row>
    <row r="62" spans="1:28" s="15" customFormat="1" ht="15" customHeight="1">
      <c r="B62" s="136">
        <v>5</v>
      </c>
      <c r="C62" s="262" t="s">
        <v>95</v>
      </c>
      <c r="D62" s="263"/>
      <c r="E62" s="264"/>
      <c r="F62" s="131"/>
      <c r="G62" s="137" t="s">
        <v>29</v>
      </c>
      <c r="H62" s="138">
        <v>4</v>
      </c>
      <c r="I62" s="127">
        <v>180</v>
      </c>
      <c r="J62" s="98">
        <f t="shared" si="11"/>
        <v>720</v>
      </c>
      <c r="K62" s="131"/>
      <c r="L62" s="137" t="s">
        <v>29</v>
      </c>
      <c r="M62" s="138">
        <v>10</v>
      </c>
      <c r="N62" s="127">
        <v>480</v>
      </c>
      <c r="O62" s="98">
        <f t="shared" si="12"/>
        <v>4800</v>
      </c>
      <c r="P62" s="131"/>
      <c r="Q62" s="137" t="s">
        <v>29</v>
      </c>
      <c r="R62" s="138">
        <v>4</v>
      </c>
      <c r="S62" s="127">
        <v>1087.5</v>
      </c>
      <c r="T62" s="98">
        <f t="shared" si="13"/>
        <v>4350</v>
      </c>
      <c r="U62" s="131"/>
      <c r="V62" s="137" t="s">
        <v>29</v>
      </c>
      <c r="W62" s="138">
        <v>4</v>
      </c>
      <c r="X62" s="127"/>
      <c r="Y62" s="98" t="s">
        <v>18</v>
      </c>
      <c r="AB62" s="19"/>
    </row>
    <row r="63" spans="1:28" s="15" customFormat="1" ht="15" customHeight="1">
      <c r="B63" s="136">
        <v>6</v>
      </c>
      <c r="C63" s="262" t="s">
        <v>117</v>
      </c>
      <c r="D63" s="263"/>
      <c r="E63" s="264"/>
      <c r="F63" s="131"/>
      <c r="G63" s="137"/>
      <c r="H63" s="138"/>
      <c r="I63" s="127"/>
      <c r="J63" s="98"/>
      <c r="K63" s="131"/>
      <c r="L63" s="137"/>
      <c r="M63" s="138"/>
      <c r="N63" s="127"/>
      <c r="O63" s="98"/>
      <c r="P63" s="131"/>
      <c r="Q63" s="137" t="s">
        <v>29</v>
      </c>
      <c r="R63" s="138">
        <v>5</v>
      </c>
      <c r="S63" s="127">
        <v>304.5</v>
      </c>
      <c r="T63" s="98">
        <f t="shared" si="13"/>
        <v>1522.5</v>
      </c>
      <c r="U63" s="131"/>
      <c r="V63" s="137" t="s">
        <v>29</v>
      </c>
      <c r="W63" s="138">
        <v>5</v>
      </c>
      <c r="X63" s="127"/>
      <c r="Y63" s="98">
        <f t="shared" si="14"/>
        <v>0</v>
      </c>
      <c r="AB63" s="19"/>
    </row>
    <row r="64" spans="1:28" s="15" customFormat="1" ht="15" customHeight="1">
      <c r="B64" s="136">
        <v>7</v>
      </c>
      <c r="C64" s="262" t="s">
        <v>135</v>
      </c>
      <c r="D64" s="263"/>
      <c r="E64" s="264"/>
      <c r="F64" s="131"/>
      <c r="G64" s="137"/>
      <c r="H64" s="138"/>
      <c r="I64" s="127"/>
      <c r="J64" s="98"/>
      <c r="K64" s="131"/>
      <c r="L64" s="137"/>
      <c r="M64" s="138"/>
      <c r="N64" s="127"/>
      <c r="O64" s="98"/>
      <c r="P64" s="131"/>
      <c r="Q64" s="137"/>
      <c r="R64" s="138"/>
      <c r="S64" s="127"/>
      <c r="T64" s="98"/>
      <c r="U64" s="131"/>
      <c r="V64" s="137" t="s">
        <v>26</v>
      </c>
      <c r="W64" s="138">
        <v>1</v>
      </c>
      <c r="X64" s="127">
        <v>4104.32</v>
      </c>
      <c r="Y64" s="98">
        <f t="shared" si="14"/>
        <v>4104.32</v>
      </c>
      <c r="AB64" s="19"/>
    </row>
    <row r="65" spans="2:28" s="15" customFormat="1" ht="15" customHeight="1">
      <c r="B65" s="99"/>
      <c r="C65" s="368" t="s">
        <v>12</v>
      </c>
      <c r="D65" s="369"/>
      <c r="E65" s="369"/>
      <c r="F65" s="104"/>
      <c r="G65" s="100"/>
      <c r="H65" s="101"/>
      <c r="I65" s="106"/>
      <c r="J65" s="103">
        <f>SUM(J58:J62)</f>
        <v>79720</v>
      </c>
      <c r="K65" s="104"/>
      <c r="L65" s="100"/>
      <c r="M65" s="101"/>
      <c r="N65" s="106"/>
      <c r="O65" s="103">
        <f>SUM(O58:O62)</f>
        <v>179080</v>
      </c>
      <c r="P65" s="104"/>
      <c r="Q65" s="100"/>
      <c r="R65" s="101"/>
      <c r="S65" s="106"/>
      <c r="T65" s="103">
        <f>SUM(T58:T63)</f>
        <v>185382.5</v>
      </c>
      <c r="U65" s="104"/>
      <c r="V65" s="100"/>
      <c r="W65" s="101"/>
      <c r="X65" s="106"/>
      <c r="Y65" s="103">
        <f>SUM(Y58:Y64)</f>
        <v>190664.32000000001</v>
      </c>
      <c r="AB65" s="19"/>
    </row>
    <row r="66" spans="2:28" s="15" customFormat="1" ht="15" customHeight="1">
      <c r="B66" s="99"/>
      <c r="C66" s="298"/>
      <c r="D66" s="299"/>
      <c r="E66" s="300"/>
      <c r="F66" s="104"/>
      <c r="G66" s="105"/>
      <c r="H66" s="101"/>
      <c r="I66" s="102"/>
      <c r="J66" s="98"/>
      <c r="K66" s="104"/>
      <c r="L66" s="105"/>
      <c r="M66" s="101"/>
      <c r="N66" s="102"/>
      <c r="O66" s="98"/>
      <c r="P66" s="104"/>
      <c r="Q66" s="105"/>
      <c r="R66" s="101"/>
      <c r="S66" s="102"/>
      <c r="T66" s="98"/>
      <c r="U66" s="104"/>
      <c r="V66" s="105"/>
      <c r="W66" s="101"/>
      <c r="X66" s="102"/>
      <c r="Y66" s="98"/>
      <c r="AB66" s="19"/>
    </row>
    <row r="67" spans="2:28" s="15" customFormat="1" ht="20.100000000000001" customHeight="1">
      <c r="B67" s="77" t="s">
        <v>64</v>
      </c>
      <c r="C67" s="290" t="s">
        <v>69</v>
      </c>
      <c r="D67" s="291"/>
      <c r="E67" s="291"/>
      <c r="F67" s="84"/>
      <c r="G67" s="51"/>
      <c r="H67" s="52"/>
      <c r="I67" s="53"/>
      <c r="J67" s="42"/>
      <c r="K67" s="84"/>
      <c r="L67" s="51"/>
      <c r="M67" s="52"/>
      <c r="N67" s="53"/>
      <c r="O67" s="42"/>
      <c r="P67" s="84"/>
      <c r="Q67" s="51"/>
      <c r="R67" s="52"/>
      <c r="S67" s="53"/>
      <c r="T67" s="42"/>
      <c r="U67" s="84"/>
      <c r="V67" s="51"/>
      <c r="W67" s="52"/>
      <c r="X67" s="53"/>
      <c r="Y67" s="42"/>
      <c r="AB67" s="19"/>
    </row>
    <row r="68" spans="2:28" s="15" customFormat="1" ht="15" customHeight="1">
      <c r="B68" s="85">
        <v>1</v>
      </c>
      <c r="C68" s="301" t="s">
        <v>59</v>
      </c>
      <c r="D68" s="291"/>
      <c r="E68" s="291"/>
      <c r="F68" s="60"/>
      <c r="G68" s="54" t="s">
        <v>29</v>
      </c>
      <c r="H68" s="59">
        <v>50</v>
      </c>
      <c r="I68" s="55">
        <v>97</v>
      </c>
      <c r="J68" s="42">
        <f t="shared" ref="J68:J74" si="15">H68*I68</f>
        <v>4850</v>
      </c>
      <c r="K68" s="60"/>
      <c r="L68" s="54" t="s">
        <v>29</v>
      </c>
      <c r="M68" s="59">
        <v>50</v>
      </c>
      <c r="N68" s="55">
        <v>100</v>
      </c>
      <c r="O68" s="42">
        <f t="shared" ref="O68:O74" si="16">M68*N68</f>
        <v>5000</v>
      </c>
      <c r="P68" s="60"/>
      <c r="Q68" s="54" t="s">
        <v>29</v>
      </c>
      <c r="R68" s="59">
        <v>50</v>
      </c>
      <c r="S68" s="55">
        <v>123.25</v>
      </c>
      <c r="T68" s="42">
        <f t="shared" ref="T68:T74" si="17">R68*S68</f>
        <v>6162.5</v>
      </c>
      <c r="U68" s="60"/>
      <c r="V68" s="54" t="s">
        <v>29</v>
      </c>
      <c r="W68" s="59">
        <v>400</v>
      </c>
      <c r="X68" s="55">
        <v>110</v>
      </c>
      <c r="Y68" s="42">
        <f t="shared" ref="Y68:Y74" si="18">W68*X68</f>
        <v>44000</v>
      </c>
      <c r="AB68" s="19"/>
    </row>
    <row r="69" spans="2:28" s="15" customFormat="1" ht="15" customHeight="1">
      <c r="B69" s="85">
        <v>2</v>
      </c>
      <c r="C69" s="301" t="s">
        <v>60</v>
      </c>
      <c r="D69" s="291"/>
      <c r="E69" s="291"/>
      <c r="F69" s="60"/>
      <c r="G69" s="54" t="s">
        <v>29</v>
      </c>
      <c r="H69" s="59">
        <v>10</v>
      </c>
      <c r="I69" s="55">
        <v>102</v>
      </c>
      <c r="J69" s="42">
        <f t="shared" si="15"/>
        <v>1020</v>
      </c>
      <c r="K69" s="60"/>
      <c r="L69" s="54" t="s">
        <v>29</v>
      </c>
      <c r="M69" s="59">
        <v>10</v>
      </c>
      <c r="N69" s="55">
        <v>135</v>
      </c>
      <c r="O69" s="42">
        <f t="shared" si="16"/>
        <v>1350</v>
      </c>
      <c r="P69" s="60"/>
      <c r="Q69" s="54" t="s">
        <v>29</v>
      </c>
      <c r="R69" s="59">
        <v>10</v>
      </c>
      <c r="S69" s="55">
        <v>239.25</v>
      </c>
      <c r="T69" s="42">
        <f t="shared" si="17"/>
        <v>2392.5</v>
      </c>
      <c r="U69" s="60"/>
      <c r="V69" s="54" t="s">
        <v>29</v>
      </c>
      <c r="W69" s="59">
        <v>200</v>
      </c>
      <c r="X69" s="55">
        <v>132</v>
      </c>
      <c r="Y69" s="42">
        <f t="shared" si="18"/>
        <v>26400</v>
      </c>
      <c r="AB69" s="19"/>
    </row>
    <row r="70" spans="2:28" s="15" customFormat="1" ht="15" customHeight="1">
      <c r="B70" s="85">
        <v>3</v>
      </c>
      <c r="C70" s="301" t="s">
        <v>103</v>
      </c>
      <c r="D70" s="291"/>
      <c r="E70" s="291"/>
      <c r="F70" s="60"/>
      <c r="G70" s="54" t="s">
        <v>29</v>
      </c>
      <c r="H70" s="59">
        <v>5</v>
      </c>
      <c r="I70" s="55">
        <v>200</v>
      </c>
      <c r="J70" s="42">
        <f t="shared" si="15"/>
        <v>1000</v>
      </c>
      <c r="K70" s="60"/>
      <c r="L70" s="54" t="s">
        <v>29</v>
      </c>
      <c r="M70" s="59">
        <v>5</v>
      </c>
      <c r="N70" s="55">
        <v>400</v>
      </c>
      <c r="O70" s="42">
        <f t="shared" si="16"/>
        <v>2000</v>
      </c>
      <c r="P70" s="60"/>
      <c r="Q70" s="54" t="s">
        <v>29</v>
      </c>
      <c r="R70" s="59">
        <v>5</v>
      </c>
      <c r="S70" s="55">
        <v>159.5</v>
      </c>
      <c r="T70" s="42">
        <f t="shared" si="17"/>
        <v>797.5</v>
      </c>
      <c r="U70" s="60"/>
      <c r="V70" s="54" t="s">
        <v>29</v>
      </c>
      <c r="W70" s="59">
        <v>25</v>
      </c>
      <c r="X70" s="55">
        <v>165</v>
      </c>
      <c r="Y70" s="42">
        <f t="shared" si="18"/>
        <v>4125</v>
      </c>
      <c r="AB70" s="19"/>
    </row>
    <row r="71" spans="2:28" s="15" customFormat="1" ht="15" customHeight="1">
      <c r="B71" s="85">
        <v>4</v>
      </c>
      <c r="C71" s="129" t="s">
        <v>53</v>
      </c>
      <c r="D71" s="128"/>
      <c r="E71" s="128"/>
      <c r="F71" s="60"/>
      <c r="G71" s="54" t="s">
        <v>31</v>
      </c>
      <c r="H71" s="59">
        <v>5</v>
      </c>
      <c r="I71" s="144">
        <v>2100</v>
      </c>
      <c r="J71" s="42">
        <f t="shared" si="15"/>
        <v>10500</v>
      </c>
      <c r="K71" s="60"/>
      <c r="L71" s="54" t="s">
        <v>31</v>
      </c>
      <c r="M71" s="59">
        <v>5</v>
      </c>
      <c r="N71" s="144">
        <v>600</v>
      </c>
      <c r="O71" s="42">
        <f t="shared" si="16"/>
        <v>3000</v>
      </c>
      <c r="P71" s="60"/>
      <c r="Q71" s="54" t="s">
        <v>31</v>
      </c>
      <c r="R71" s="59">
        <v>5</v>
      </c>
      <c r="S71" s="144">
        <v>1297.75</v>
      </c>
      <c r="T71" s="42">
        <f t="shared" si="17"/>
        <v>6488.75</v>
      </c>
      <c r="U71" s="60"/>
      <c r="V71" s="54" t="s">
        <v>31</v>
      </c>
      <c r="W71" s="59">
        <v>40</v>
      </c>
      <c r="X71" s="144">
        <v>660</v>
      </c>
      <c r="Y71" s="42">
        <f t="shared" si="18"/>
        <v>26400</v>
      </c>
      <c r="AB71" s="19"/>
    </row>
    <row r="72" spans="2:28" s="15" customFormat="1" ht="15" customHeight="1">
      <c r="B72" s="85">
        <v>5</v>
      </c>
      <c r="C72" s="301" t="s">
        <v>54</v>
      </c>
      <c r="D72" s="291"/>
      <c r="E72" s="291"/>
      <c r="F72" s="60"/>
      <c r="G72" s="108" t="s">
        <v>45</v>
      </c>
      <c r="H72" s="109">
        <v>1</v>
      </c>
      <c r="I72" s="145">
        <v>4958</v>
      </c>
      <c r="J72" s="42">
        <f t="shared" si="15"/>
        <v>4958</v>
      </c>
      <c r="K72" s="60"/>
      <c r="L72" s="108" t="s">
        <v>45</v>
      </c>
      <c r="M72" s="109">
        <v>6</v>
      </c>
      <c r="N72" s="145">
        <v>4400</v>
      </c>
      <c r="O72" s="42">
        <f t="shared" si="16"/>
        <v>26400</v>
      </c>
      <c r="P72" s="60"/>
      <c r="Q72" s="108" t="s">
        <v>45</v>
      </c>
      <c r="R72" s="109">
        <v>1</v>
      </c>
      <c r="S72" s="145">
        <v>5075</v>
      </c>
      <c r="T72" s="42">
        <f t="shared" si="17"/>
        <v>5075</v>
      </c>
      <c r="U72" s="60"/>
      <c r="V72" s="108" t="s">
        <v>45</v>
      </c>
      <c r="W72" s="109">
        <v>15</v>
      </c>
      <c r="X72" s="145">
        <v>3080</v>
      </c>
      <c r="Y72" s="42">
        <f t="shared" si="18"/>
        <v>46200</v>
      </c>
      <c r="AB72" s="19"/>
    </row>
    <row r="73" spans="2:28" s="15" customFormat="1" ht="15" customHeight="1">
      <c r="B73" s="85">
        <v>6</v>
      </c>
      <c r="C73" s="301" t="s">
        <v>55</v>
      </c>
      <c r="D73" s="291"/>
      <c r="E73" s="291"/>
      <c r="F73" s="60"/>
      <c r="G73" s="54" t="s">
        <v>76</v>
      </c>
      <c r="H73" s="58">
        <v>1</v>
      </c>
      <c r="I73" s="144">
        <v>600</v>
      </c>
      <c r="J73" s="42">
        <f t="shared" si="15"/>
        <v>600</v>
      </c>
      <c r="K73" s="60"/>
      <c r="L73" s="54" t="s">
        <v>76</v>
      </c>
      <c r="M73" s="58">
        <v>2</v>
      </c>
      <c r="N73" s="144">
        <v>2300</v>
      </c>
      <c r="O73" s="42">
        <f t="shared" si="16"/>
        <v>4600</v>
      </c>
      <c r="P73" s="60"/>
      <c r="Q73" s="54" t="s">
        <v>76</v>
      </c>
      <c r="R73" s="58">
        <v>1</v>
      </c>
      <c r="S73" s="144">
        <v>2030</v>
      </c>
      <c r="T73" s="42">
        <f t="shared" si="17"/>
        <v>2030</v>
      </c>
      <c r="U73" s="60"/>
      <c r="V73" s="54" t="s">
        <v>76</v>
      </c>
      <c r="W73" s="58">
        <v>5</v>
      </c>
      <c r="X73" s="144">
        <v>2640</v>
      </c>
      <c r="Y73" s="42">
        <f t="shared" si="18"/>
        <v>13200</v>
      </c>
      <c r="AB73" s="19"/>
    </row>
    <row r="74" spans="2:28" s="15" customFormat="1" ht="15" customHeight="1">
      <c r="B74" s="85">
        <v>7</v>
      </c>
      <c r="C74" s="301" t="s">
        <v>56</v>
      </c>
      <c r="D74" s="291"/>
      <c r="E74" s="291"/>
      <c r="F74" s="60"/>
      <c r="G74" s="54" t="s">
        <v>29</v>
      </c>
      <c r="H74" s="58">
        <v>10</v>
      </c>
      <c r="I74" s="144">
        <v>336</v>
      </c>
      <c r="J74" s="42">
        <f t="shared" si="15"/>
        <v>3360</v>
      </c>
      <c r="K74" s="60"/>
      <c r="L74" s="54" t="s">
        <v>29</v>
      </c>
      <c r="M74" s="58">
        <v>30</v>
      </c>
      <c r="N74" s="144">
        <v>280</v>
      </c>
      <c r="O74" s="42">
        <f t="shared" si="16"/>
        <v>8400</v>
      </c>
      <c r="P74" s="60"/>
      <c r="Q74" s="54" t="s">
        <v>29</v>
      </c>
      <c r="R74" s="58">
        <v>10</v>
      </c>
      <c r="S74" s="144">
        <v>268.25</v>
      </c>
      <c r="T74" s="42">
        <f t="shared" si="17"/>
        <v>2682.5</v>
      </c>
      <c r="U74" s="60"/>
      <c r="V74" s="54" t="s">
        <v>29</v>
      </c>
      <c r="W74" s="58">
        <v>15</v>
      </c>
      <c r="X74" s="144">
        <v>286</v>
      </c>
      <c r="Y74" s="42">
        <f t="shared" si="18"/>
        <v>4290</v>
      </c>
      <c r="AB74" s="19"/>
    </row>
    <row r="75" spans="2:28" s="15" customFormat="1" ht="15" customHeight="1">
      <c r="B75" s="85">
        <v>8</v>
      </c>
      <c r="C75" s="287" t="s">
        <v>44</v>
      </c>
      <c r="D75" s="291"/>
      <c r="E75" s="291"/>
      <c r="F75" s="60"/>
      <c r="G75" s="54" t="s">
        <v>26</v>
      </c>
      <c r="H75" s="58">
        <v>1</v>
      </c>
      <c r="I75" s="55">
        <v>25000</v>
      </c>
      <c r="J75" s="42">
        <f>H75*I75</f>
        <v>25000</v>
      </c>
      <c r="K75" s="60"/>
      <c r="L75" s="54" t="s">
        <v>26</v>
      </c>
      <c r="M75" s="58">
        <v>1</v>
      </c>
      <c r="N75" s="55">
        <v>5000</v>
      </c>
      <c r="O75" s="42">
        <f>M75*N75</f>
        <v>5000</v>
      </c>
      <c r="P75" s="60"/>
      <c r="Q75" s="54" t="s">
        <v>26</v>
      </c>
      <c r="R75" s="58">
        <v>1</v>
      </c>
      <c r="S75" s="55">
        <v>10875</v>
      </c>
      <c r="T75" s="42">
        <f>R75*S75</f>
        <v>10875</v>
      </c>
      <c r="U75" s="60"/>
      <c r="V75" s="54" t="s">
        <v>26</v>
      </c>
      <c r="W75" s="58">
        <v>1</v>
      </c>
      <c r="X75" s="55">
        <v>20606.43</v>
      </c>
      <c r="Y75" s="42">
        <f>W75*X75</f>
        <v>20606.43</v>
      </c>
      <c r="AB75" s="19"/>
    </row>
    <row r="76" spans="2:28" s="15" customFormat="1" ht="15" customHeight="1">
      <c r="B76" s="85">
        <v>9</v>
      </c>
      <c r="C76" s="301" t="s">
        <v>137</v>
      </c>
      <c r="D76" s="291"/>
      <c r="E76" s="291"/>
      <c r="F76" s="60"/>
      <c r="G76" s="54"/>
      <c r="H76" s="171"/>
      <c r="I76" s="55"/>
      <c r="J76" s="42"/>
      <c r="K76" s="60"/>
      <c r="L76" s="54"/>
      <c r="M76" s="171"/>
      <c r="N76" s="55"/>
      <c r="O76" s="42"/>
      <c r="P76" s="60"/>
      <c r="Q76" s="54"/>
      <c r="R76" s="171"/>
      <c r="S76" s="55"/>
      <c r="T76" s="42"/>
      <c r="U76" s="60"/>
      <c r="V76" s="54" t="s">
        <v>29</v>
      </c>
      <c r="W76" s="171">
        <v>250</v>
      </c>
      <c r="X76" s="55">
        <v>132</v>
      </c>
      <c r="Y76" s="42">
        <f>W76*X76</f>
        <v>33000</v>
      </c>
      <c r="AB76" s="19"/>
    </row>
    <row r="77" spans="2:28" s="15" customFormat="1" ht="15" customHeight="1">
      <c r="B77" s="85">
        <v>10</v>
      </c>
      <c r="C77" s="301" t="s">
        <v>136</v>
      </c>
      <c r="D77" s="291"/>
      <c r="E77" s="291"/>
      <c r="F77" s="60"/>
      <c r="G77" s="54"/>
      <c r="H77" s="171"/>
      <c r="I77" s="55"/>
      <c r="J77" s="42"/>
      <c r="K77" s="60"/>
      <c r="L77" s="54"/>
      <c r="M77" s="171"/>
      <c r="N77" s="55"/>
      <c r="O77" s="42"/>
      <c r="P77" s="60"/>
      <c r="Q77" s="54"/>
      <c r="R77" s="171"/>
      <c r="S77" s="55"/>
      <c r="T77" s="42"/>
      <c r="U77" s="60"/>
      <c r="V77" s="54" t="s">
        <v>29</v>
      </c>
      <c r="W77" s="171">
        <v>150</v>
      </c>
      <c r="X77" s="55">
        <v>220</v>
      </c>
      <c r="Y77" s="42">
        <f t="shared" ref="Y77:Y85" si="19">X77*W77</f>
        <v>33000</v>
      </c>
      <c r="AB77" s="19"/>
    </row>
    <row r="78" spans="2:28" s="15" customFormat="1" ht="15" customHeight="1">
      <c r="B78" s="85">
        <v>11</v>
      </c>
      <c r="C78" s="287" t="s">
        <v>138</v>
      </c>
      <c r="D78" s="288"/>
      <c r="E78" s="289"/>
      <c r="F78" s="60"/>
      <c r="G78" s="54"/>
      <c r="H78" s="171"/>
      <c r="I78" s="55"/>
      <c r="J78" s="42"/>
      <c r="K78" s="60"/>
      <c r="L78" s="54"/>
      <c r="M78" s="171"/>
      <c r="N78" s="55"/>
      <c r="O78" s="42"/>
      <c r="P78" s="60"/>
      <c r="Q78" s="54"/>
      <c r="R78" s="171"/>
      <c r="S78" s="55"/>
      <c r="T78" s="42"/>
      <c r="U78" s="60"/>
      <c r="V78" s="54" t="s">
        <v>31</v>
      </c>
      <c r="W78" s="171">
        <v>80</v>
      </c>
      <c r="X78" s="55">
        <v>594</v>
      </c>
      <c r="Y78" s="42">
        <f t="shared" si="19"/>
        <v>47520</v>
      </c>
      <c r="AB78" s="19"/>
    </row>
    <row r="79" spans="2:28" s="15" customFormat="1" ht="15" customHeight="1">
      <c r="B79" s="85">
        <v>12</v>
      </c>
      <c r="C79" s="287" t="s">
        <v>139</v>
      </c>
      <c r="D79" s="288"/>
      <c r="E79" s="289"/>
      <c r="F79" s="60"/>
      <c r="G79" s="54"/>
      <c r="H79" s="171"/>
      <c r="I79" s="55"/>
      <c r="J79" s="42"/>
      <c r="K79" s="60"/>
      <c r="L79" s="54"/>
      <c r="M79" s="171"/>
      <c r="N79" s="55"/>
      <c r="O79" s="42"/>
      <c r="P79" s="60"/>
      <c r="Q79" s="54"/>
      <c r="R79" s="171"/>
      <c r="S79" s="55"/>
      <c r="T79" s="42"/>
      <c r="U79" s="60"/>
      <c r="V79" s="54" t="s">
        <v>29</v>
      </c>
      <c r="W79" s="171">
        <v>30</v>
      </c>
      <c r="X79" s="55">
        <v>110</v>
      </c>
      <c r="Y79" s="42">
        <f t="shared" si="19"/>
        <v>3300</v>
      </c>
      <c r="AB79" s="19"/>
    </row>
    <row r="80" spans="2:28" s="15" customFormat="1" ht="15" customHeight="1">
      <c r="B80" s="85">
        <v>13</v>
      </c>
      <c r="C80" s="287" t="s">
        <v>140</v>
      </c>
      <c r="D80" s="288"/>
      <c r="E80" s="289"/>
      <c r="F80" s="60"/>
      <c r="G80" s="54"/>
      <c r="H80" s="171"/>
      <c r="I80" s="55"/>
      <c r="J80" s="42"/>
      <c r="K80" s="60"/>
      <c r="L80" s="54"/>
      <c r="M80" s="171"/>
      <c r="N80" s="55"/>
      <c r="O80" s="42"/>
      <c r="P80" s="60"/>
      <c r="Q80" s="54"/>
      <c r="R80" s="171"/>
      <c r="S80" s="55"/>
      <c r="T80" s="42"/>
      <c r="U80" s="60"/>
      <c r="V80" s="54" t="s">
        <v>26</v>
      </c>
      <c r="W80" s="171">
        <v>1</v>
      </c>
      <c r="X80" s="55">
        <v>8000</v>
      </c>
      <c r="Y80" s="42">
        <f t="shared" si="19"/>
        <v>8000</v>
      </c>
      <c r="AB80" s="19"/>
    </row>
    <row r="81" spans="2:28" s="15" customFormat="1" ht="15" customHeight="1">
      <c r="B81" s="85">
        <v>14</v>
      </c>
      <c r="C81" s="168" t="s">
        <v>141</v>
      </c>
      <c r="D81" s="169"/>
      <c r="E81" s="169"/>
      <c r="F81" s="60"/>
      <c r="G81" s="54"/>
      <c r="H81" s="171"/>
      <c r="I81" s="55"/>
      <c r="J81" s="42"/>
      <c r="K81" s="60"/>
      <c r="L81" s="54"/>
      <c r="M81" s="171"/>
      <c r="N81" s="55"/>
      <c r="O81" s="42"/>
      <c r="P81" s="60"/>
      <c r="Q81" s="54"/>
      <c r="R81" s="171"/>
      <c r="S81" s="55"/>
      <c r="T81" s="42"/>
      <c r="U81" s="60"/>
      <c r="V81" s="54" t="s">
        <v>29</v>
      </c>
      <c r="W81" s="171">
        <v>4</v>
      </c>
      <c r="X81" s="55">
        <v>1870</v>
      </c>
      <c r="Y81" s="42">
        <f t="shared" si="19"/>
        <v>7480</v>
      </c>
      <c r="AB81" s="19"/>
    </row>
    <row r="82" spans="2:28" s="15" customFormat="1" ht="15" customHeight="1">
      <c r="B82" s="85">
        <v>15</v>
      </c>
      <c r="C82" s="168" t="s">
        <v>142</v>
      </c>
      <c r="D82" s="169"/>
      <c r="E82" s="169"/>
      <c r="F82" s="60"/>
      <c r="G82" s="54"/>
      <c r="H82" s="171"/>
      <c r="I82" s="55"/>
      <c r="J82" s="42"/>
      <c r="K82" s="60"/>
      <c r="L82" s="54"/>
      <c r="M82" s="171"/>
      <c r="N82" s="55"/>
      <c r="O82" s="42"/>
      <c r="P82" s="60"/>
      <c r="Q82" s="54"/>
      <c r="R82" s="171"/>
      <c r="S82" s="55"/>
      <c r="T82" s="42"/>
      <c r="U82" s="60"/>
      <c r="V82" s="54" t="s">
        <v>143</v>
      </c>
      <c r="W82" s="171">
        <v>5</v>
      </c>
      <c r="X82" s="55">
        <v>990</v>
      </c>
      <c r="Y82" s="42">
        <f t="shared" si="19"/>
        <v>4950</v>
      </c>
      <c r="AB82" s="19"/>
    </row>
    <row r="83" spans="2:28" s="15" customFormat="1" ht="15" customHeight="1">
      <c r="B83" s="85">
        <v>16</v>
      </c>
      <c r="C83" s="287" t="s">
        <v>144</v>
      </c>
      <c r="D83" s="288"/>
      <c r="E83" s="289"/>
      <c r="F83" s="60"/>
      <c r="G83" s="54"/>
      <c r="H83" s="171"/>
      <c r="I83" s="55"/>
      <c r="J83" s="42"/>
      <c r="K83" s="60"/>
      <c r="L83" s="54"/>
      <c r="M83" s="171"/>
      <c r="N83" s="55"/>
      <c r="O83" s="42"/>
      <c r="P83" s="60"/>
      <c r="Q83" s="54"/>
      <c r="R83" s="171"/>
      <c r="S83" s="55"/>
      <c r="T83" s="42"/>
      <c r="U83" s="60"/>
      <c r="V83" s="54" t="s">
        <v>29</v>
      </c>
      <c r="W83" s="171">
        <v>10</v>
      </c>
      <c r="X83" s="55">
        <v>77</v>
      </c>
      <c r="Y83" s="42">
        <f t="shared" si="19"/>
        <v>770</v>
      </c>
      <c r="AB83" s="19"/>
    </row>
    <row r="84" spans="2:28" s="15" customFormat="1" ht="15" customHeight="1">
      <c r="B84" s="85">
        <v>17</v>
      </c>
      <c r="C84" s="168" t="s">
        <v>145</v>
      </c>
      <c r="D84" s="169"/>
      <c r="E84" s="169"/>
      <c r="F84" s="60"/>
      <c r="G84" s="54"/>
      <c r="H84" s="171"/>
      <c r="I84" s="55"/>
      <c r="J84" s="42"/>
      <c r="K84" s="60"/>
      <c r="L84" s="54"/>
      <c r="M84" s="171"/>
      <c r="N84" s="55"/>
      <c r="O84" s="42"/>
      <c r="P84" s="60"/>
      <c r="Q84" s="54"/>
      <c r="R84" s="171"/>
      <c r="S84" s="55"/>
      <c r="T84" s="42"/>
      <c r="U84" s="60"/>
      <c r="V84" s="54" t="s">
        <v>29</v>
      </c>
      <c r="W84" s="171">
        <v>5</v>
      </c>
      <c r="X84" s="55">
        <v>308</v>
      </c>
      <c r="Y84" s="42">
        <f t="shared" si="19"/>
        <v>1540</v>
      </c>
      <c r="AB84" s="19"/>
    </row>
    <row r="85" spans="2:28" s="15" customFormat="1" ht="15" customHeight="1">
      <c r="B85" s="85">
        <v>18</v>
      </c>
      <c r="C85" s="168" t="s">
        <v>146</v>
      </c>
      <c r="D85" s="169"/>
      <c r="E85" s="169"/>
      <c r="F85" s="60"/>
      <c r="G85" s="54"/>
      <c r="H85" s="171"/>
      <c r="I85" s="55"/>
      <c r="J85" s="42"/>
      <c r="K85" s="60"/>
      <c r="L85" s="54"/>
      <c r="M85" s="171"/>
      <c r="N85" s="55"/>
      <c r="O85" s="42"/>
      <c r="P85" s="60"/>
      <c r="Q85" s="54"/>
      <c r="R85" s="171"/>
      <c r="S85" s="55"/>
      <c r="T85" s="42"/>
      <c r="U85" s="60"/>
      <c r="V85" s="54" t="s">
        <v>29</v>
      </c>
      <c r="W85" s="171">
        <v>100</v>
      </c>
      <c r="X85" s="55">
        <v>27.5</v>
      </c>
      <c r="Y85" s="42">
        <f t="shared" si="19"/>
        <v>2750</v>
      </c>
      <c r="AB85" s="19"/>
    </row>
    <row r="86" spans="2:28" s="15" customFormat="1" ht="15" customHeight="1">
      <c r="B86" s="80"/>
      <c r="C86" s="322" t="s">
        <v>12</v>
      </c>
      <c r="D86" s="323"/>
      <c r="E86" s="323"/>
      <c r="F86" s="83"/>
      <c r="G86" s="47"/>
      <c r="H86" s="48"/>
      <c r="I86" s="49"/>
      <c r="J86" s="56">
        <f>SUM(J68:J75)</f>
        <v>51288</v>
      </c>
      <c r="K86" s="83"/>
      <c r="L86" s="47"/>
      <c r="M86" s="48"/>
      <c r="N86" s="49"/>
      <c r="O86" s="56">
        <f>SUM(O68:O75)</f>
        <v>55750</v>
      </c>
      <c r="P86" s="83"/>
      <c r="Q86" s="47"/>
      <c r="R86" s="48"/>
      <c r="S86" s="49"/>
      <c r="T86" s="56">
        <f>SUM(T68:T75)</f>
        <v>36503.75</v>
      </c>
      <c r="U86" s="83"/>
      <c r="V86" s="47"/>
      <c r="W86" s="48"/>
      <c r="X86" s="49"/>
      <c r="Y86" s="56">
        <f>SUM(Y68:Y85)</f>
        <v>327531.43</v>
      </c>
      <c r="AB86" s="19"/>
    </row>
    <row r="87" spans="2:28" s="15" customFormat="1" ht="15" customHeight="1">
      <c r="B87" s="80"/>
      <c r="C87" s="322"/>
      <c r="D87" s="370"/>
      <c r="E87" s="370"/>
      <c r="F87" s="83"/>
      <c r="G87" s="51"/>
      <c r="H87" s="52"/>
      <c r="I87" s="53"/>
      <c r="J87" s="57"/>
      <c r="K87" s="83"/>
      <c r="L87" s="51"/>
      <c r="M87" s="52"/>
      <c r="N87" s="53"/>
      <c r="O87" s="57"/>
      <c r="P87" s="83"/>
      <c r="Q87" s="51"/>
      <c r="R87" s="52"/>
      <c r="S87" s="53"/>
      <c r="T87" s="57"/>
      <c r="U87" s="83"/>
      <c r="V87" s="51"/>
      <c r="W87" s="52"/>
      <c r="X87" s="53"/>
      <c r="Y87" s="57"/>
      <c r="AB87" s="19"/>
    </row>
    <row r="88" spans="2:28" s="15" customFormat="1" ht="20.100000000000001" customHeight="1">
      <c r="B88" s="77" t="s">
        <v>65</v>
      </c>
      <c r="C88" s="290" t="s">
        <v>84</v>
      </c>
      <c r="D88" s="291"/>
      <c r="E88" s="291"/>
      <c r="F88" s="84"/>
      <c r="G88" s="54"/>
      <c r="H88" s="52"/>
      <c r="I88" s="53"/>
      <c r="J88" s="42"/>
      <c r="K88" s="84"/>
      <c r="L88" s="54"/>
      <c r="M88" s="52"/>
      <c r="N88" s="53"/>
      <c r="O88" s="42"/>
      <c r="P88" s="84"/>
      <c r="Q88" s="54"/>
      <c r="R88" s="52"/>
      <c r="S88" s="53"/>
      <c r="T88" s="42"/>
      <c r="U88" s="84"/>
      <c r="V88" s="54"/>
      <c r="W88" s="52"/>
      <c r="X88" s="53"/>
      <c r="Y88" s="42"/>
      <c r="AB88" s="19"/>
    </row>
    <row r="89" spans="2:28" s="15" customFormat="1" ht="15" customHeight="1">
      <c r="B89" s="85"/>
      <c r="C89" s="287" t="s">
        <v>80</v>
      </c>
      <c r="D89" s="291"/>
      <c r="E89" s="291"/>
      <c r="F89" s="60">
        <v>1</v>
      </c>
      <c r="G89" s="54" t="s">
        <v>46</v>
      </c>
      <c r="H89" s="59">
        <v>12</v>
      </c>
      <c r="I89" s="55">
        <v>1500</v>
      </c>
      <c r="J89" s="42">
        <f t="shared" ref="J89:J94" si="20">I89*H89*F89</f>
        <v>18000</v>
      </c>
      <c r="K89" s="60"/>
      <c r="L89" s="54" t="s">
        <v>26</v>
      </c>
      <c r="M89" s="59">
        <v>1</v>
      </c>
      <c r="N89" s="42">
        <v>150000</v>
      </c>
      <c r="O89" s="42">
        <f>N89*M89</f>
        <v>150000</v>
      </c>
      <c r="P89" s="60">
        <v>1</v>
      </c>
      <c r="Q89" s="54" t="s">
        <v>46</v>
      </c>
      <c r="R89" s="59">
        <v>12</v>
      </c>
      <c r="S89" s="42">
        <v>900</v>
      </c>
      <c r="T89" s="42">
        <f t="shared" ref="T89:T94" si="21">S89*R89*P89</f>
        <v>10800</v>
      </c>
      <c r="U89" s="60">
        <v>1</v>
      </c>
      <c r="V89" s="54" t="s">
        <v>46</v>
      </c>
      <c r="W89" s="59">
        <v>12</v>
      </c>
      <c r="X89" s="42">
        <v>1669.44</v>
      </c>
      <c r="Y89" s="42">
        <f>X89*W89</f>
        <v>20033.28</v>
      </c>
      <c r="AB89" s="19"/>
    </row>
    <row r="90" spans="2:28" s="15" customFormat="1" ht="15" customHeight="1">
      <c r="B90" s="85"/>
      <c r="C90" s="287" t="s">
        <v>79</v>
      </c>
      <c r="D90" s="291"/>
      <c r="E90" s="291"/>
      <c r="F90" s="60">
        <v>1</v>
      </c>
      <c r="G90" s="54" t="s">
        <v>46</v>
      </c>
      <c r="H90" s="59">
        <v>12</v>
      </c>
      <c r="I90" s="55">
        <v>1300</v>
      </c>
      <c r="J90" s="42">
        <f t="shared" si="20"/>
        <v>15600</v>
      </c>
      <c r="K90" s="60"/>
      <c r="L90" s="54"/>
      <c r="M90" s="59"/>
      <c r="N90" s="55"/>
      <c r="O90" s="42">
        <f t="shared" ref="O90:O94" si="22">N90*M90*K90</f>
        <v>0</v>
      </c>
      <c r="P90" s="60">
        <v>1</v>
      </c>
      <c r="Q90" s="54" t="s">
        <v>46</v>
      </c>
      <c r="R90" s="59">
        <v>12</v>
      </c>
      <c r="S90" s="55">
        <v>850</v>
      </c>
      <c r="T90" s="42">
        <f t="shared" si="21"/>
        <v>10200</v>
      </c>
      <c r="U90" s="60">
        <v>1</v>
      </c>
      <c r="V90" s="54" t="s">
        <v>46</v>
      </c>
      <c r="W90" s="59">
        <v>12</v>
      </c>
      <c r="X90" s="55">
        <v>1456.65</v>
      </c>
      <c r="Y90" s="42">
        <f t="shared" ref="Y90:Y94" si="23">X90*W90*U90</f>
        <v>17479.800000000003</v>
      </c>
      <c r="AB90" s="19"/>
    </row>
    <row r="91" spans="2:28" s="15" customFormat="1" ht="15" customHeight="1">
      <c r="B91" s="85"/>
      <c r="C91" s="287" t="s">
        <v>34</v>
      </c>
      <c r="D91" s="291"/>
      <c r="E91" s="291"/>
      <c r="F91" s="60">
        <v>1</v>
      </c>
      <c r="G91" s="54" t="s">
        <v>46</v>
      </c>
      <c r="H91" s="59">
        <v>12</v>
      </c>
      <c r="I91" s="55">
        <v>1200</v>
      </c>
      <c r="J91" s="42">
        <f t="shared" si="20"/>
        <v>14400</v>
      </c>
      <c r="K91" s="60"/>
      <c r="L91" s="54"/>
      <c r="M91" s="59"/>
      <c r="N91" s="55"/>
      <c r="O91" s="42">
        <f t="shared" si="22"/>
        <v>0</v>
      </c>
      <c r="P91" s="60">
        <v>1</v>
      </c>
      <c r="Q91" s="54" t="s">
        <v>46</v>
      </c>
      <c r="R91" s="59">
        <v>12</v>
      </c>
      <c r="S91" s="55">
        <v>850</v>
      </c>
      <c r="T91" s="42">
        <f t="shared" si="21"/>
        <v>10200</v>
      </c>
      <c r="U91" s="60">
        <v>1</v>
      </c>
      <c r="V91" s="54" t="s">
        <v>46</v>
      </c>
      <c r="W91" s="59">
        <v>12</v>
      </c>
      <c r="X91" s="55">
        <v>1456.65</v>
      </c>
      <c r="Y91" s="42">
        <f t="shared" si="23"/>
        <v>17479.800000000003</v>
      </c>
      <c r="AB91" s="19"/>
    </row>
    <row r="92" spans="2:28" s="15" customFormat="1" ht="15" customHeight="1">
      <c r="B92" s="85"/>
      <c r="C92" s="287" t="s">
        <v>82</v>
      </c>
      <c r="D92" s="288"/>
      <c r="E92" s="289"/>
      <c r="F92" s="60">
        <v>1</v>
      </c>
      <c r="G92" s="54" t="s">
        <v>46</v>
      </c>
      <c r="H92" s="59">
        <v>12</v>
      </c>
      <c r="I92" s="55">
        <v>1700</v>
      </c>
      <c r="J92" s="42">
        <f t="shared" si="20"/>
        <v>20400</v>
      </c>
      <c r="K92" s="60"/>
      <c r="L92" s="54"/>
      <c r="M92" s="59"/>
      <c r="N92" s="55"/>
      <c r="O92" s="42">
        <f t="shared" si="22"/>
        <v>0</v>
      </c>
      <c r="P92" s="60">
        <v>1</v>
      </c>
      <c r="Q92" s="54" t="s">
        <v>46</v>
      </c>
      <c r="R92" s="59">
        <v>12</v>
      </c>
      <c r="S92" s="55">
        <v>1200</v>
      </c>
      <c r="T92" s="42">
        <f t="shared" si="21"/>
        <v>14400</v>
      </c>
      <c r="U92" s="60">
        <v>1</v>
      </c>
      <c r="V92" s="54" t="s">
        <v>46</v>
      </c>
      <c r="W92" s="59">
        <v>12</v>
      </c>
      <c r="X92" s="55">
        <v>1241.8499999999999</v>
      </c>
      <c r="Y92" s="42">
        <f t="shared" si="23"/>
        <v>14902.199999999999</v>
      </c>
      <c r="AB92" s="19"/>
    </row>
    <row r="93" spans="2:28" s="15" customFormat="1" ht="15" customHeight="1">
      <c r="B93" s="85"/>
      <c r="C93" s="287" t="s">
        <v>81</v>
      </c>
      <c r="D93" s="291"/>
      <c r="E93" s="291"/>
      <c r="F93" s="60">
        <v>1</v>
      </c>
      <c r="G93" s="54" t="s">
        <v>46</v>
      </c>
      <c r="H93" s="59">
        <v>12</v>
      </c>
      <c r="I93" s="55">
        <v>1100</v>
      </c>
      <c r="J93" s="42">
        <f t="shared" si="20"/>
        <v>13200</v>
      </c>
      <c r="K93" s="60"/>
      <c r="L93" s="54"/>
      <c r="M93" s="59"/>
      <c r="N93" s="55"/>
      <c r="O93" s="42">
        <f t="shared" si="22"/>
        <v>0</v>
      </c>
      <c r="P93" s="60">
        <v>1</v>
      </c>
      <c r="Q93" s="54" t="s">
        <v>46</v>
      </c>
      <c r="R93" s="59">
        <v>12</v>
      </c>
      <c r="S93" s="55">
        <v>800</v>
      </c>
      <c r="T93" s="42">
        <f t="shared" si="21"/>
        <v>9600</v>
      </c>
      <c r="U93" s="60">
        <v>2</v>
      </c>
      <c r="V93" s="54" t="s">
        <v>46</v>
      </c>
      <c r="W93" s="59">
        <v>12</v>
      </c>
      <c r="X93" s="55">
        <v>1241.8499999999999</v>
      </c>
      <c r="Y93" s="42">
        <f t="shared" si="23"/>
        <v>29804.399999999998</v>
      </c>
      <c r="AB93" s="19"/>
    </row>
    <row r="94" spans="2:28" s="15" customFormat="1" ht="15" customHeight="1">
      <c r="B94" s="85"/>
      <c r="C94" s="287" t="s">
        <v>35</v>
      </c>
      <c r="D94" s="291"/>
      <c r="E94" s="291"/>
      <c r="F94" s="60">
        <v>1</v>
      </c>
      <c r="G94" s="54" t="s">
        <v>46</v>
      </c>
      <c r="H94" s="59">
        <v>12</v>
      </c>
      <c r="I94" s="55">
        <v>800</v>
      </c>
      <c r="J94" s="42">
        <f t="shared" si="20"/>
        <v>9600</v>
      </c>
      <c r="K94" s="60"/>
      <c r="L94" s="54"/>
      <c r="M94" s="59"/>
      <c r="N94" s="55"/>
      <c r="O94" s="42">
        <f t="shared" si="22"/>
        <v>0</v>
      </c>
      <c r="P94" s="60">
        <v>1</v>
      </c>
      <c r="Q94" s="54" t="s">
        <v>46</v>
      </c>
      <c r="R94" s="59">
        <v>12</v>
      </c>
      <c r="S94" s="55">
        <v>750</v>
      </c>
      <c r="T94" s="42">
        <f t="shared" si="21"/>
        <v>9000</v>
      </c>
      <c r="U94" s="60"/>
      <c r="V94" s="54"/>
      <c r="W94" s="59"/>
      <c r="X94" s="55"/>
      <c r="Y94" s="42">
        <f t="shared" si="23"/>
        <v>0</v>
      </c>
      <c r="AB94" s="19"/>
    </row>
    <row r="95" spans="2:28" s="15" customFormat="1" ht="15" customHeight="1">
      <c r="B95" s="85"/>
      <c r="C95" s="168" t="s">
        <v>148</v>
      </c>
      <c r="D95" s="170"/>
      <c r="E95" s="170"/>
      <c r="F95" s="60"/>
      <c r="G95" s="54"/>
      <c r="H95" s="59"/>
      <c r="I95" s="55"/>
      <c r="J95" s="42"/>
      <c r="K95" s="60"/>
      <c r="L95" s="54"/>
      <c r="M95" s="59"/>
      <c r="N95" s="55"/>
      <c r="O95" s="42"/>
      <c r="P95" s="60"/>
      <c r="Q95" s="54"/>
      <c r="R95" s="59"/>
      <c r="S95" s="55"/>
      <c r="T95" s="42"/>
      <c r="U95" s="60">
        <v>2</v>
      </c>
      <c r="V95" s="54" t="s">
        <v>46</v>
      </c>
      <c r="W95" s="59">
        <v>12</v>
      </c>
      <c r="X95" s="55">
        <v>1241.8499999999999</v>
      </c>
      <c r="Y95" s="42">
        <f>X95*W95*U95</f>
        <v>29804.399999999998</v>
      </c>
      <c r="AB95" s="19"/>
    </row>
    <row r="96" spans="2:28" s="15" customFormat="1" ht="15" customHeight="1">
      <c r="B96" s="85"/>
      <c r="C96" s="168" t="s">
        <v>149</v>
      </c>
      <c r="D96" s="170"/>
      <c r="E96" s="170"/>
      <c r="F96" s="60"/>
      <c r="G96" s="54"/>
      <c r="H96" s="59"/>
      <c r="I96" s="55"/>
      <c r="J96" s="42"/>
      <c r="K96" s="60"/>
      <c r="L96" s="54"/>
      <c r="M96" s="59"/>
      <c r="N96" s="55"/>
      <c r="O96" s="42"/>
      <c r="P96" s="60"/>
      <c r="Q96" s="54"/>
      <c r="R96" s="59"/>
      <c r="S96" s="55"/>
      <c r="T96" s="42"/>
      <c r="U96" s="60">
        <v>1</v>
      </c>
      <c r="V96" s="54" t="s">
        <v>46</v>
      </c>
      <c r="W96" s="59">
        <v>12</v>
      </c>
      <c r="X96" s="55">
        <v>936.9</v>
      </c>
      <c r="Y96" s="42">
        <f>X96*W96*U96</f>
        <v>11242.8</v>
      </c>
      <c r="AB96" s="19"/>
    </row>
    <row r="97" spans="2:28" s="15" customFormat="1" ht="15" customHeight="1">
      <c r="B97" s="85"/>
      <c r="C97" s="168" t="s">
        <v>147</v>
      </c>
      <c r="D97" s="170"/>
      <c r="E97" s="170"/>
      <c r="F97" s="60"/>
      <c r="G97" s="54"/>
      <c r="H97" s="59"/>
      <c r="I97" s="55"/>
      <c r="J97" s="42"/>
      <c r="K97" s="60"/>
      <c r="L97" s="54"/>
      <c r="M97" s="59"/>
      <c r="N97" s="55"/>
      <c r="O97" s="42"/>
      <c r="P97" s="60"/>
      <c r="Q97" s="54"/>
      <c r="R97" s="59"/>
      <c r="S97" s="55"/>
      <c r="T97" s="42"/>
      <c r="U97" s="60">
        <v>6</v>
      </c>
      <c r="V97" s="54" t="s">
        <v>46</v>
      </c>
      <c r="W97" s="59">
        <v>12</v>
      </c>
      <c r="X97" s="55">
        <v>936.9</v>
      </c>
      <c r="Y97" s="42">
        <f>X97*W97*U97</f>
        <v>67456.799999999988</v>
      </c>
      <c r="AB97" s="19"/>
    </row>
    <row r="98" spans="2:28" s="15" customFormat="1" ht="15" customHeight="1">
      <c r="B98" s="85"/>
      <c r="C98" s="322" t="s">
        <v>12</v>
      </c>
      <c r="D98" s="323"/>
      <c r="E98" s="323"/>
      <c r="F98" s="35">
        <f>SUM(F89:F94)</f>
        <v>6</v>
      </c>
      <c r="G98" s="54"/>
      <c r="H98" s="59"/>
      <c r="I98" s="55"/>
      <c r="J98" s="56">
        <f>SUM(J89:J94)</f>
        <v>91200</v>
      </c>
      <c r="K98" s="35">
        <f>SUM(K89:K94)</f>
        <v>0</v>
      </c>
      <c r="L98" s="54"/>
      <c r="M98" s="59"/>
      <c r="N98" s="55"/>
      <c r="O98" s="56">
        <f>SUM(O89:O94)</f>
        <v>150000</v>
      </c>
      <c r="P98" s="35">
        <f>SUM(P89:P94)</f>
        <v>6</v>
      </c>
      <c r="Q98" s="54"/>
      <c r="R98" s="59"/>
      <c r="S98" s="55"/>
      <c r="T98" s="56">
        <f>SUM(T89:T94)</f>
        <v>64200</v>
      </c>
      <c r="U98" s="35">
        <f>SUM(U89:U97)</f>
        <v>15</v>
      </c>
      <c r="V98" s="54"/>
      <c r="W98" s="59"/>
      <c r="X98" s="55"/>
      <c r="Y98" s="56">
        <f>SUM(Y89:Y97)</f>
        <v>208203.47999999998</v>
      </c>
      <c r="AB98" s="19"/>
    </row>
    <row r="99" spans="2:28" s="15" customFormat="1" ht="20.100000000000001" customHeight="1">
      <c r="B99" s="77" t="s">
        <v>66</v>
      </c>
      <c r="C99" s="290" t="s">
        <v>83</v>
      </c>
      <c r="D99" s="291"/>
      <c r="E99" s="291"/>
      <c r="F99" s="84"/>
      <c r="G99" s="54"/>
      <c r="H99" s="52"/>
      <c r="I99" s="53"/>
      <c r="J99" s="42"/>
      <c r="K99" s="84"/>
      <c r="L99" s="54"/>
      <c r="M99" s="52"/>
      <c r="N99" s="53"/>
      <c r="O99" s="42"/>
      <c r="P99" s="84"/>
      <c r="Q99" s="54"/>
      <c r="R99" s="52"/>
      <c r="S99" s="53"/>
      <c r="T99" s="42"/>
      <c r="U99" s="84"/>
      <c r="V99" s="54"/>
      <c r="W99" s="52"/>
      <c r="X99" s="53"/>
      <c r="Y99" s="42"/>
      <c r="AB99" s="19"/>
    </row>
    <row r="100" spans="2:28" s="15" customFormat="1" ht="15" customHeight="1">
      <c r="B100" s="77"/>
      <c r="C100" s="286" t="s">
        <v>78</v>
      </c>
      <c r="D100" s="286"/>
      <c r="E100" s="286"/>
      <c r="F100" s="160">
        <v>1</v>
      </c>
      <c r="G100" s="54" t="s">
        <v>46</v>
      </c>
      <c r="H100" s="59">
        <v>54</v>
      </c>
      <c r="I100" s="55">
        <v>2000</v>
      </c>
      <c r="J100" s="42">
        <f t="shared" ref="J100:J106" si="24">I100*H100*F100</f>
        <v>108000</v>
      </c>
      <c r="K100" s="160"/>
      <c r="L100" s="54" t="s">
        <v>26</v>
      </c>
      <c r="M100" s="59">
        <v>1</v>
      </c>
      <c r="N100" s="55">
        <v>902800</v>
      </c>
      <c r="O100" s="42">
        <f>N100*M100</f>
        <v>902800</v>
      </c>
      <c r="P100" s="160">
        <v>1</v>
      </c>
      <c r="Q100" s="54" t="s">
        <v>46</v>
      </c>
      <c r="R100" s="59">
        <v>54</v>
      </c>
      <c r="S100" s="55">
        <v>1695</v>
      </c>
      <c r="T100" s="42">
        <f>S100*R100</f>
        <v>91530</v>
      </c>
      <c r="U100" s="160">
        <v>1</v>
      </c>
      <c r="V100" s="54" t="s">
        <v>46</v>
      </c>
      <c r="W100" s="59">
        <v>5</v>
      </c>
      <c r="X100" s="55">
        <v>1500</v>
      </c>
      <c r="Y100" s="42">
        <f t="shared" ref="Y100:Y105" si="25">X100*W100*U100</f>
        <v>7500</v>
      </c>
      <c r="AB100" s="19"/>
    </row>
    <row r="101" spans="2:28" s="15" customFormat="1" ht="15" customHeight="1">
      <c r="B101" s="85"/>
      <c r="C101" s="287" t="s">
        <v>80</v>
      </c>
      <c r="D101" s="291"/>
      <c r="E101" s="291"/>
      <c r="F101" s="60">
        <v>1</v>
      </c>
      <c r="G101" s="54" t="s">
        <v>46</v>
      </c>
      <c r="H101" s="59">
        <v>54</v>
      </c>
      <c r="I101" s="55">
        <v>1500</v>
      </c>
      <c r="J101" s="42">
        <f t="shared" si="24"/>
        <v>81000</v>
      </c>
      <c r="K101" s="60"/>
      <c r="L101" s="54"/>
      <c r="M101" s="59"/>
      <c r="N101" s="55"/>
      <c r="O101" s="42">
        <f t="shared" ref="O101:O106" si="26">N101*M101*K101</f>
        <v>0</v>
      </c>
      <c r="P101" s="60">
        <v>1</v>
      </c>
      <c r="Q101" s="54" t="s">
        <v>46</v>
      </c>
      <c r="R101" s="59">
        <v>54</v>
      </c>
      <c r="S101" s="55">
        <v>1605</v>
      </c>
      <c r="T101" s="42">
        <f t="shared" ref="T101:T106" si="27">S101*R101*P101</f>
        <v>86670</v>
      </c>
      <c r="U101" s="60">
        <v>1</v>
      </c>
      <c r="V101" s="54" t="s">
        <v>46</v>
      </c>
      <c r="W101" s="59">
        <v>54</v>
      </c>
      <c r="X101" s="55">
        <v>1669.44</v>
      </c>
      <c r="Y101" s="42">
        <f t="shared" si="25"/>
        <v>90149.760000000009</v>
      </c>
      <c r="AB101" s="19"/>
    </row>
    <row r="102" spans="2:28" s="15" customFormat="1" ht="15" customHeight="1">
      <c r="B102" s="85"/>
      <c r="C102" s="287" t="s">
        <v>79</v>
      </c>
      <c r="D102" s="291"/>
      <c r="E102" s="291"/>
      <c r="F102" s="60">
        <v>1</v>
      </c>
      <c r="G102" s="54" t="s">
        <v>46</v>
      </c>
      <c r="H102" s="59">
        <v>54</v>
      </c>
      <c r="I102" s="55">
        <v>1300</v>
      </c>
      <c r="J102" s="42">
        <f t="shared" si="24"/>
        <v>70200</v>
      </c>
      <c r="K102" s="60"/>
      <c r="L102" s="54"/>
      <c r="M102" s="59"/>
      <c r="N102" s="55"/>
      <c r="O102" s="42">
        <f t="shared" si="26"/>
        <v>0</v>
      </c>
      <c r="P102" s="60">
        <v>1</v>
      </c>
      <c r="Q102" s="54" t="s">
        <v>46</v>
      </c>
      <c r="R102" s="59">
        <v>54</v>
      </c>
      <c r="S102" s="55">
        <v>1515</v>
      </c>
      <c r="T102" s="42">
        <f t="shared" si="27"/>
        <v>81810</v>
      </c>
      <c r="U102" s="60">
        <v>1</v>
      </c>
      <c r="V102" s="54" t="s">
        <v>46</v>
      </c>
      <c r="W102" s="59">
        <v>54</v>
      </c>
      <c r="X102" s="55">
        <v>1456.65</v>
      </c>
      <c r="Y102" s="42">
        <f t="shared" si="25"/>
        <v>78659.100000000006</v>
      </c>
      <c r="AB102" s="19"/>
    </row>
    <row r="103" spans="2:28" s="15" customFormat="1" ht="15" customHeight="1">
      <c r="B103" s="85"/>
      <c r="C103" s="287" t="s">
        <v>34</v>
      </c>
      <c r="D103" s="291"/>
      <c r="E103" s="291"/>
      <c r="F103" s="60">
        <v>1</v>
      </c>
      <c r="G103" s="54" t="s">
        <v>46</v>
      </c>
      <c r="H103" s="59">
        <v>54</v>
      </c>
      <c r="I103" s="55">
        <v>1200</v>
      </c>
      <c r="J103" s="42">
        <f t="shared" si="24"/>
        <v>64800</v>
      </c>
      <c r="K103" s="60"/>
      <c r="L103" s="54"/>
      <c r="M103" s="59"/>
      <c r="N103" s="55"/>
      <c r="O103" s="42">
        <f t="shared" si="26"/>
        <v>0</v>
      </c>
      <c r="P103" s="60">
        <v>1</v>
      </c>
      <c r="Q103" s="54" t="s">
        <v>46</v>
      </c>
      <c r="R103" s="59">
        <v>54</v>
      </c>
      <c r="S103" s="55">
        <v>1515</v>
      </c>
      <c r="T103" s="42">
        <f t="shared" si="27"/>
        <v>81810</v>
      </c>
      <c r="U103" s="60">
        <v>1</v>
      </c>
      <c r="V103" s="54" t="s">
        <v>46</v>
      </c>
      <c r="W103" s="59">
        <v>54</v>
      </c>
      <c r="X103" s="55">
        <v>1456.65</v>
      </c>
      <c r="Y103" s="42">
        <f t="shared" si="25"/>
        <v>78659.100000000006</v>
      </c>
      <c r="AB103" s="19"/>
    </row>
    <row r="104" spans="2:28" s="15" customFormat="1" ht="15" customHeight="1">
      <c r="B104" s="85"/>
      <c r="C104" s="287" t="s">
        <v>82</v>
      </c>
      <c r="D104" s="288"/>
      <c r="E104" s="289"/>
      <c r="F104" s="60">
        <v>1</v>
      </c>
      <c r="G104" s="54" t="s">
        <v>46</v>
      </c>
      <c r="H104" s="59">
        <v>54</v>
      </c>
      <c r="I104" s="55">
        <v>1700</v>
      </c>
      <c r="J104" s="42">
        <f t="shared" si="24"/>
        <v>91800</v>
      </c>
      <c r="K104" s="60"/>
      <c r="L104" s="54"/>
      <c r="M104" s="59"/>
      <c r="N104" s="55"/>
      <c r="O104" s="42">
        <f t="shared" si="26"/>
        <v>0</v>
      </c>
      <c r="P104" s="60">
        <v>1</v>
      </c>
      <c r="Q104" s="54" t="s">
        <v>46</v>
      </c>
      <c r="R104" s="59">
        <v>54</v>
      </c>
      <c r="S104" s="55">
        <v>2208.75</v>
      </c>
      <c r="T104" s="42">
        <f t="shared" si="27"/>
        <v>119272.5</v>
      </c>
      <c r="U104" s="60">
        <v>1</v>
      </c>
      <c r="V104" s="54" t="s">
        <v>46</v>
      </c>
      <c r="W104" s="59">
        <v>54</v>
      </c>
      <c r="X104" s="55">
        <v>1241.8499999999999</v>
      </c>
      <c r="Y104" s="42">
        <f t="shared" si="25"/>
        <v>67059.899999999994</v>
      </c>
      <c r="AB104" s="19"/>
    </row>
    <row r="105" spans="2:28" s="15" customFormat="1" ht="15" customHeight="1">
      <c r="B105" s="85"/>
      <c r="C105" s="287" t="s">
        <v>81</v>
      </c>
      <c r="D105" s="291"/>
      <c r="E105" s="291"/>
      <c r="F105" s="60">
        <v>2</v>
      </c>
      <c r="G105" s="54" t="s">
        <v>46</v>
      </c>
      <c r="H105" s="59">
        <v>54</v>
      </c>
      <c r="I105" s="55">
        <v>1100</v>
      </c>
      <c r="J105" s="42">
        <f t="shared" si="24"/>
        <v>118800</v>
      </c>
      <c r="K105" s="60"/>
      <c r="L105" s="54"/>
      <c r="M105" s="59"/>
      <c r="N105" s="55"/>
      <c r="O105" s="42">
        <f t="shared" si="26"/>
        <v>0</v>
      </c>
      <c r="P105" s="60">
        <v>2</v>
      </c>
      <c r="Q105" s="54" t="s">
        <v>46</v>
      </c>
      <c r="R105" s="59">
        <v>54</v>
      </c>
      <c r="S105" s="55">
        <v>1425</v>
      </c>
      <c r="T105" s="42">
        <f t="shared" si="27"/>
        <v>153900</v>
      </c>
      <c r="U105" s="60">
        <v>2</v>
      </c>
      <c r="V105" s="54" t="s">
        <v>46</v>
      </c>
      <c r="W105" s="59">
        <v>54</v>
      </c>
      <c r="X105" s="55">
        <v>1241.8499999999999</v>
      </c>
      <c r="Y105" s="42">
        <f t="shared" si="25"/>
        <v>134119.79999999999</v>
      </c>
      <c r="AB105" s="19"/>
    </row>
    <row r="106" spans="2:28" s="15" customFormat="1" ht="15" customHeight="1">
      <c r="B106" s="85"/>
      <c r="C106" s="287" t="s">
        <v>35</v>
      </c>
      <c r="D106" s="291"/>
      <c r="E106" s="291"/>
      <c r="F106" s="60">
        <v>6</v>
      </c>
      <c r="G106" s="54" t="s">
        <v>46</v>
      </c>
      <c r="H106" s="59">
        <v>54</v>
      </c>
      <c r="I106" s="55">
        <v>800</v>
      </c>
      <c r="J106" s="42">
        <f t="shared" si="24"/>
        <v>259200</v>
      </c>
      <c r="K106" s="60"/>
      <c r="L106" s="54"/>
      <c r="M106" s="59"/>
      <c r="N106" s="55"/>
      <c r="O106" s="42">
        <f t="shared" si="26"/>
        <v>0</v>
      </c>
      <c r="P106" s="60">
        <v>6</v>
      </c>
      <c r="Q106" s="54" t="s">
        <v>46</v>
      </c>
      <c r="R106" s="59">
        <v>54</v>
      </c>
      <c r="S106" s="55">
        <v>1336</v>
      </c>
      <c r="T106" s="42">
        <f t="shared" si="27"/>
        <v>432864</v>
      </c>
      <c r="U106" s="60"/>
      <c r="V106" s="54"/>
      <c r="W106" s="59"/>
      <c r="X106" s="55"/>
      <c r="Y106" s="42">
        <f t="shared" ref="Y106" si="28">X106*W106*U106</f>
        <v>0</v>
      </c>
      <c r="AB106" s="19"/>
    </row>
    <row r="107" spans="2:28" s="15" customFormat="1" ht="15" customHeight="1">
      <c r="B107" s="85"/>
      <c r="C107" s="168" t="s">
        <v>148</v>
      </c>
      <c r="D107" s="170"/>
      <c r="E107" s="170"/>
      <c r="F107" s="60"/>
      <c r="G107" s="54"/>
      <c r="H107" s="59"/>
      <c r="I107" s="55"/>
      <c r="J107" s="42"/>
      <c r="K107" s="60"/>
      <c r="L107" s="54"/>
      <c r="M107" s="59"/>
      <c r="N107" s="55"/>
      <c r="O107" s="42"/>
      <c r="P107" s="60"/>
      <c r="Q107" s="54"/>
      <c r="R107" s="59"/>
      <c r="S107" s="55"/>
      <c r="T107" s="42"/>
      <c r="U107" s="60">
        <v>2</v>
      </c>
      <c r="V107" s="54" t="s">
        <v>46</v>
      </c>
      <c r="W107" s="59">
        <v>54</v>
      </c>
      <c r="X107" s="55">
        <v>1241.8499999999999</v>
      </c>
      <c r="Y107" s="42">
        <f>X107*W107*U107</f>
        <v>134119.79999999999</v>
      </c>
      <c r="AB107" s="19"/>
    </row>
    <row r="108" spans="2:28" s="15" customFormat="1" ht="15" customHeight="1">
      <c r="B108" s="85"/>
      <c r="C108" s="168" t="s">
        <v>149</v>
      </c>
      <c r="D108" s="170"/>
      <c r="E108" s="170"/>
      <c r="F108" s="60"/>
      <c r="G108" s="54"/>
      <c r="H108" s="59"/>
      <c r="I108" s="55"/>
      <c r="J108" s="42"/>
      <c r="K108" s="60"/>
      <c r="L108" s="54"/>
      <c r="M108" s="59"/>
      <c r="N108" s="55"/>
      <c r="O108" s="42"/>
      <c r="P108" s="60"/>
      <c r="Q108" s="54"/>
      <c r="R108" s="59"/>
      <c r="S108" s="55"/>
      <c r="T108" s="42"/>
      <c r="U108" s="60">
        <v>1</v>
      </c>
      <c r="V108" s="54" t="s">
        <v>46</v>
      </c>
      <c r="W108" s="59">
        <v>54</v>
      </c>
      <c r="X108" s="55">
        <v>936.9</v>
      </c>
      <c r="Y108" s="42">
        <f>X108*W108*U108</f>
        <v>50592.6</v>
      </c>
      <c r="AB108" s="19"/>
    </row>
    <row r="109" spans="2:28" s="15" customFormat="1" ht="15" customHeight="1">
      <c r="B109" s="85"/>
      <c r="C109" s="168" t="s">
        <v>147</v>
      </c>
      <c r="D109" s="170"/>
      <c r="E109" s="170"/>
      <c r="F109" s="60"/>
      <c r="G109" s="54"/>
      <c r="H109" s="59"/>
      <c r="I109" s="55"/>
      <c r="J109" s="42"/>
      <c r="K109" s="60"/>
      <c r="L109" s="54"/>
      <c r="M109" s="59"/>
      <c r="N109" s="55"/>
      <c r="O109" s="42"/>
      <c r="P109" s="60"/>
      <c r="Q109" s="54"/>
      <c r="R109" s="59"/>
      <c r="S109" s="55"/>
      <c r="T109" s="42"/>
      <c r="U109" s="60">
        <v>6</v>
      </c>
      <c r="V109" s="54" t="s">
        <v>46</v>
      </c>
      <c r="W109" s="59">
        <v>54</v>
      </c>
      <c r="X109" s="55">
        <v>936.9</v>
      </c>
      <c r="Y109" s="42">
        <f>X109*W109*U109</f>
        <v>303555.59999999998</v>
      </c>
      <c r="AB109" s="19"/>
    </row>
    <row r="110" spans="2:28" s="15" customFormat="1" ht="15" customHeight="1">
      <c r="B110" s="85"/>
      <c r="C110" s="322" t="s">
        <v>12</v>
      </c>
      <c r="D110" s="323"/>
      <c r="E110" s="323"/>
      <c r="F110" s="35">
        <f>SUM(F100:F106)</f>
        <v>13</v>
      </c>
      <c r="G110" s="60"/>
      <c r="H110" s="60"/>
      <c r="I110" s="53"/>
      <c r="J110" s="56">
        <f>SUM(J100:J106)</f>
        <v>793800</v>
      </c>
      <c r="K110" s="35">
        <f>SUM(K100:K106)</f>
        <v>0</v>
      </c>
      <c r="L110" s="60"/>
      <c r="M110" s="60"/>
      <c r="N110" s="53"/>
      <c r="O110" s="56">
        <f>SUM(O100:O106)</f>
        <v>902800</v>
      </c>
      <c r="P110" s="35">
        <f>SUM(P100:P106)</f>
        <v>13</v>
      </c>
      <c r="Q110" s="60"/>
      <c r="R110" s="60"/>
      <c r="S110" s="53"/>
      <c r="T110" s="56">
        <f>SUM(T100:T106)</f>
        <v>1047856.5</v>
      </c>
      <c r="U110" s="35">
        <f>SUM(U100:U109)</f>
        <v>16</v>
      </c>
      <c r="V110" s="60"/>
      <c r="W110" s="60"/>
      <c r="X110" s="53"/>
      <c r="Y110" s="56">
        <f>SUM(Y100:Y109)</f>
        <v>944415.65999999992</v>
      </c>
      <c r="AB110" s="19"/>
    </row>
    <row r="111" spans="2:28" s="15" customFormat="1" ht="15" customHeight="1">
      <c r="B111" s="85"/>
      <c r="C111" s="322"/>
      <c r="D111" s="291"/>
      <c r="E111" s="291"/>
      <c r="F111" s="84"/>
      <c r="G111" s="54"/>
      <c r="H111" s="52"/>
      <c r="I111" s="53"/>
      <c r="J111" s="57"/>
      <c r="K111" s="84"/>
      <c r="L111" s="54"/>
      <c r="M111" s="52"/>
      <c r="N111" s="53"/>
      <c r="O111" s="57"/>
      <c r="P111" s="84"/>
      <c r="Q111" s="54"/>
      <c r="R111" s="52"/>
      <c r="S111" s="53"/>
      <c r="T111" s="57"/>
      <c r="U111" s="84"/>
      <c r="V111" s="54"/>
      <c r="W111" s="52"/>
      <c r="X111" s="53"/>
      <c r="Y111" s="57"/>
      <c r="AB111" s="19"/>
    </row>
    <row r="112" spans="2:28" s="15" customFormat="1" ht="20.100000000000001" customHeight="1">
      <c r="B112" s="77" t="s">
        <v>67</v>
      </c>
      <c r="C112" s="290" t="s">
        <v>48</v>
      </c>
      <c r="D112" s="291"/>
      <c r="E112" s="291"/>
      <c r="F112" s="84"/>
      <c r="G112" s="54"/>
      <c r="H112" s="52"/>
      <c r="I112" s="53"/>
      <c r="J112" s="57"/>
      <c r="K112" s="84"/>
      <c r="L112" s="54"/>
      <c r="M112" s="52"/>
      <c r="N112" s="53"/>
      <c r="O112" s="57"/>
      <c r="P112" s="84"/>
      <c r="Q112" s="54"/>
      <c r="R112" s="52"/>
      <c r="S112" s="53"/>
      <c r="T112" s="57"/>
      <c r="U112" s="84"/>
      <c r="V112" s="54"/>
      <c r="W112" s="52"/>
      <c r="X112" s="53"/>
      <c r="Y112" s="57"/>
      <c r="AB112" s="19"/>
    </row>
    <row r="113" spans="2:28" s="15" customFormat="1" ht="15" customHeight="1">
      <c r="B113" s="85"/>
      <c r="C113" s="326" t="s">
        <v>51</v>
      </c>
      <c r="D113" s="321"/>
      <c r="E113" s="321"/>
      <c r="F113" s="84"/>
      <c r="G113" s="54"/>
      <c r="H113" s="52"/>
      <c r="I113" s="53"/>
      <c r="J113" s="56">
        <f>(J118+J119+J120)*0.003</f>
        <v>3566.3178000000003</v>
      </c>
      <c r="K113" s="84"/>
      <c r="L113" s="54"/>
      <c r="M113" s="52"/>
      <c r="N113" s="53"/>
      <c r="O113" s="56">
        <v>15000</v>
      </c>
      <c r="P113" s="84"/>
      <c r="Q113" s="54"/>
      <c r="R113" s="52"/>
      <c r="S113" s="53"/>
      <c r="T113" s="56">
        <v>7500</v>
      </c>
      <c r="U113" s="84"/>
      <c r="V113" s="54"/>
      <c r="W113" s="52"/>
      <c r="X113" s="53"/>
      <c r="Y113" s="56">
        <v>6900</v>
      </c>
      <c r="AB113" s="19"/>
    </row>
    <row r="114" spans="2:28" s="15" customFormat="1" ht="15" customHeight="1">
      <c r="B114" s="85"/>
      <c r="C114" s="326" t="s">
        <v>68</v>
      </c>
      <c r="D114" s="364"/>
      <c r="E114" s="364"/>
      <c r="F114" s="84"/>
      <c r="G114" s="54"/>
      <c r="H114" s="52"/>
      <c r="I114" s="53"/>
      <c r="J114" s="56">
        <f>(J117+J118+J119+J120)*0.05</f>
        <v>66226.430000000008</v>
      </c>
      <c r="K114" s="84"/>
      <c r="L114" s="54"/>
      <c r="M114" s="52"/>
      <c r="N114" s="53"/>
      <c r="O114" s="56">
        <v>137135.70000000001</v>
      </c>
      <c r="P114" s="84"/>
      <c r="Q114" s="54"/>
      <c r="R114" s="52"/>
      <c r="S114" s="53"/>
      <c r="T114" s="56">
        <v>282957.40999999997</v>
      </c>
      <c r="U114" s="84"/>
      <c r="V114" s="54"/>
      <c r="W114" s="52"/>
      <c r="X114" s="53"/>
      <c r="Y114" s="56">
        <v>185217.25</v>
      </c>
      <c r="AB114" s="19"/>
    </row>
    <row r="115" spans="2:28" s="15" customFormat="1" ht="15" customHeight="1">
      <c r="B115" s="85"/>
      <c r="C115" s="320"/>
      <c r="D115" s="321"/>
      <c r="E115" s="321"/>
      <c r="F115" s="84"/>
      <c r="G115" s="54"/>
      <c r="H115" s="52"/>
      <c r="I115" s="53"/>
      <c r="J115" s="42"/>
      <c r="K115" s="84"/>
      <c r="L115" s="54"/>
      <c r="M115" s="52"/>
      <c r="N115" s="53"/>
      <c r="O115" s="42"/>
      <c r="P115" s="84"/>
      <c r="Q115" s="54"/>
      <c r="R115" s="52"/>
      <c r="S115" s="53"/>
      <c r="T115" s="42"/>
      <c r="U115" s="84"/>
      <c r="V115" s="54"/>
      <c r="W115" s="52"/>
      <c r="X115" s="53"/>
      <c r="Y115" s="42"/>
      <c r="AB115" s="19"/>
    </row>
    <row r="116" spans="2:28" s="15" customFormat="1" ht="15" customHeight="1">
      <c r="B116" s="85"/>
      <c r="C116" s="318" t="s">
        <v>37</v>
      </c>
      <c r="D116" s="319"/>
      <c r="E116" s="319"/>
      <c r="F116" s="84"/>
      <c r="G116" s="54"/>
      <c r="H116" s="52"/>
      <c r="I116" s="53"/>
      <c r="J116" s="42"/>
      <c r="K116" s="84"/>
      <c r="L116" s="54"/>
      <c r="M116" s="52"/>
      <c r="N116" s="53"/>
      <c r="O116" s="42"/>
      <c r="P116" s="84"/>
      <c r="Q116" s="54"/>
      <c r="R116" s="52"/>
      <c r="S116" s="53"/>
      <c r="T116" s="42"/>
      <c r="U116" s="84"/>
      <c r="V116" s="54"/>
      <c r="W116" s="52"/>
      <c r="X116" s="53"/>
      <c r="Y116" s="42"/>
      <c r="AB116" s="19"/>
    </row>
    <row r="117" spans="2:28" s="15" customFormat="1" ht="15" customHeight="1">
      <c r="B117" s="85"/>
      <c r="C117" s="318" t="s">
        <v>50</v>
      </c>
      <c r="D117" s="364"/>
      <c r="E117" s="364"/>
      <c r="F117" s="84"/>
      <c r="G117" s="54"/>
      <c r="H117" s="52"/>
      <c r="I117" s="53"/>
      <c r="J117" s="74">
        <f>J55</f>
        <v>135756</v>
      </c>
      <c r="K117" s="84"/>
      <c r="L117" s="54"/>
      <c r="M117" s="52"/>
      <c r="N117" s="53"/>
      <c r="O117" s="74">
        <f>O55</f>
        <v>221100</v>
      </c>
      <c r="P117" s="84"/>
      <c r="Q117" s="54"/>
      <c r="R117" s="52"/>
      <c r="S117" s="53"/>
      <c r="T117" s="74">
        <f>T55</f>
        <v>315002.5</v>
      </c>
      <c r="U117" s="84"/>
      <c r="V117" s="54"/>
      <c r="W117" s="52"/>
      <c r="X117" s="53"/>
      <c r="Y117" s="74">
        <f>Y55</f>
        <v>445194</v>
      </c>
      <c r="AB117" s="19"/>
    </row>
    <row r="118" spans="2:28" s="15" customFormat="1" ht="15" customHeight="1">
      <c r="B118" s="85"/>
      <c r="C118" s="318" t="s">
        <v>38</v>
      </c>
      <c r="D118" s="319"/>
      <c r="E118" s="319"/>
      <c r="F118" s="84"/>
      <c r="G118" s="54"/>
      <c r="H118" s="52"/>
      <c r="I118" s="53"/>
      <c r="J118" s="56">
        <f>J65+J86</f>
        <v>131008</v>
      </c>
      <c r="K118" s="84"/>
      <c r="L118" s="54"/>
      <c r="M118" s="52"/>
      <c r="N118" s="53"/>
      <c r="O118" s="56">
        <f>O65+O86</f>
        <v>234830</v>
      </c>
      <c r="P118" s="84"/>
      <c r="Q118" s="54"/>
      <c r="R118" s="52"/>
      <c r="S118" s="53"/>
      <c r="T118" s="56">
        <f>T65+T86</f>
        <v>221886.25</v>
      </c>
      <c r="U118" s="84"/>
      <c r="V118" s="54"/>
      <c r="W118" s="52"/>
      <c r="X118" s="53"/>
      <c r="Y118" s="56">
        <f>Y65+Y86</f>
        <v>518195.75</v>
      </c>
      <c r="AB118" s="19"/>
    </row>
    <row r="119" spans="2:28" s="15" customFormat="1" ht="15" customHeight="1">
      <c r="B119" s="85"/>
      <c r="C119" s="318" t="s">
        <v>39</v>
      </c>
      <c r="D119" s="319"/>
      <c r="E119" s="319"/>
      <c r="F119" s="84"/>
      <c r="G119" s="54"/>
      <c r="H119" s="52"/>
      <c r="I119" s="53"/>
      <c r="J119" s="56">
        <f>J110+J98</f>
        <v>885000</v>
      </c>
      <c r="K119" s="84"/>
      <c r="L119" s="54"/>
      <c r="M119" s="52"/>
      <c r="N119" s="53"/>
      <c r="O119" s="56">
        <f>O110+O98</f>
        <v>1052800</v>
      </c>
      <c r="P119" s="84"/>
      <c r="Q119" s="54"/>
      <c r="R119" s="52"/>
      <c r="S119" s="53"/>
      <c r="T119" s="56">
        <f>T110+T98</f>
        <v>1112056.5</v>
      </c>
      <c r="U119" s="84"/>
      <c r="V119" s="54"/>
      <c r="W119" s="52"/>
      <c r="X119" s="53"/>
      <c r="Y119" s="56">
        <f>Y110+Y98</f>
        <v>1152619.1399999999</v>
      </c>
      <c r="AB119" s="19"/>
    </row>
    <row r="120" spans="2:28" s="15" customFormat="1" ht="15" customHeight="1">
      <c r="B120" s="85"/>
      <c r="C120" s="318" t="s">
        <v>40</v>
      </c>
      <c r="D120" s="319"/>
      <c r="E120" s="319"/>
      <c r="F120" s="84"/>
      <c r="G120" s="54"/>
      <c r="H120" s="52"/>
      <c r="I120" s="53"/>
      <c r="J120" s="56">
        <f>(J119+J118+J117)*0.15</f>
        <v>172764.6</v>
      </c>
      <c r="K120" s="84"/>
      <c r="L120" s="54"/>
      <c r="M120" s="52"/>
      <c r="N120" s="53"/>
      <c r="O120" s="56">
        <v>249129.86</v>
      </c>
      <c r="P120" s="84"/>
      <c r="Q120" s="54"/>
      <c r="R120" s="52"/>
      <c r="S120" s="53"/>
      <c r="T120" s="56"/>
      <c r="U120" s="84"/>
      <c r="V120" s="54"/>
      <c r="W120" s="52"/>
      <c r="X120" s="53"/>
      <c r="Y120" s="56">
        <v>453131.93</v>
      </c>
      <c r="AB120" s="19"/>
    </row>
    <row r="121" spans="2:28" s="15" customFormat="1" ht="15" customHeight="1">
      <c r="B121" s="85"/>
      <c r="C121" s="158" t="s">
        <v>118</v>
      </c>
      <c r="D121" s="159"/>
      <c r="E121" s="159"/>
      <c r="F121" s="84"/>
      <c r="G121" s="54"/>
      <c r="H121" s="52"/>
      <c r="I121" s="53"/>
      <c r="J121" s="56"/>
      <c r="K121" s="84"/>
      <c r="L121" s="54"/>
      <c r="M121" s="52"/>
      <c r="N121" s="53"/>
      <c r="O121" s="56"/>
      <c r="P121" s="84"/>
      <c r="Q121" s="54"/>
      <c r="R121" s="52"/>
      <c r="S121" s="53"/>
      <c r="T121" s="56">
        <v>56591.48</v>
      </c>
      <c r="U121" s="84"/>
      <c r="V121" s="54"/>
      <c r="W121" s="52"/>
      <c r="X121" s="53"/>
      <c r="Y121" s="56"/>
      <c r="AB121" s="19"/>
    </row>
    <row r="122" spans="2:28" s="15" customFormat="1" ht="15" customHeight="1">
      <c r="B122" s="85"/>
      <c r="C122" s="316" t="s">
        <v>41</v>
      </c>
      <c r="D122" s="317"/>
      <c r="E122" s="317"/>
      <c r="F122" s="84"/>
      <c r="G122" s="54"/>
      <c r="H122" s="52"/>
      <c r="I122" s="53"/>
      <c r="J122" s="56">
        <f>SUM(J113:J120)</f>
        <v>1394321.3478000001</v>
      </c>
      <c r="K122" s="84"/>
      <c r="L122" s="54"/>
      <c r="M122" s="52"/>
      <c r="N122" s="53"/>
      <c r="O122" s="56">
        <f>SUM(O113:O120)</f>
        <v>1909995.56</v>
      </c>
      <c r="P122" s="84"/>
      <c r="Q122" s="54"/>
      <c r="R122" s="52"/>
      <c r="S122" s="53"/>
      <c r="T122" s="56">
        <f>SUM(T114:T120)</f>
        <v>1931902.66</v>
      </c>
      <c r="U122" s="84"/>
      <c r="V122" s="54"/>
      <c r="W122" s="52"/>
      <c r="X122" s="53"/>
      <c r="Y122" s="56">
        <f>SUM(Y113:Y120)</f>
        <v>2761258.07</v>
      </c>
      <c r="AB122" s="19"/>
    </row>
    <row r="123" spans="2:28" s="15" customFormat="1" ht="15" customHeight="1">
      <c r="B123" s="85"/>
      <c r="C123" s="316" t="s">
        <v>42</v>
      </c>
      <c r="D123" s="317"/>
      <c r="E123" s="317"/>
      <c r="F123" s="84"/>
      <c r="G123" s="54"/>
      <c r="H123" s="52"/>
      <c r="I123" s="53"/>
      <c r="J123" s="72">
        <f>J122*1.12</f>
        <v>1561639.9095360003</v>
      </c>
      <c r="K123" s="84"/>
      <c r="L123" s="54"/>
      <c r="M123" s="52"/>
      <c r="N123" s="53"/>
      <c r="O123" s="72">
        <f>O122*1.12</f>
        <v>2139195.0272000004</v>
      </c>
      <c r="P123" s="84"/>
      <c r="Q123" s="54"/>
      <c r="R123" s="52"/>
      <c r="S123" s="53"/>
      <c r="T123" s="72">
        <f>T122*1.12</f>
        <v>2163730.9791999999</v>
      </c>
      <c r="U123" s="84"/>
      <c r="V123" s="54"/>
      <c r="W123" s="52"/>
      <c r="X123" s="53"/>
      <c r="Y123" s="72">
        <f>Y122*1.12</f>
        <v>3092609.0384</v>
      </c>
      <c r="AB123" s="19"/>
    </row>
    <row r="124" spans="2:28" s="15" customFormat="1" ht="15" customHeight="1" thickBot="1">
      <c r="B124" s="85"/>
      <c r="C124" s="266" t="s">
        <v>43</v>
      </c>
      <c r="D124" s="267"/>
      <c r="E124" s="267"/>
      <c r="F124" s="266" t="s">
        <v>85</v>
      </c>
      <c r="G124" s="267"/>
      <c r="H124" s="267"/>
      <c r="I124" s="268"/>
      <c r="J124" s="42"/>
      <c r="K124" s="266" t="s">
        <v>85</v>
      </c>
      <c r="L124" s="267"/>
      <c r="M124" s="267"/>
      <c r="N124" s="268"/>
      <c r="O124" s="42"/>
      <c r="P124" s="266" t="s">
        <v>85</v>
      </c>
      <c r="Q124" s="267"/>
      <c r="R124" s="267"/>
      <c r="S124" s="268"/>
      <c r="T124" s="42"/>
      <c r="U124" s="266" t="s">
        <v>85</v>
      </c>
      <c r="V124" s="267"/>
      <c r="W124" s="267"/>
      <c r="X124" s="268"/>
      <c r="Y124" s="42"/>
      <c r="AB124" s="19"/>
    </row>
    <row r="125" spans="2:28" s="28" customFormat="1" ht="24.95" customHeight="1" thickBot="1">
      <c r="B125" s="78"/>
      <c r="C125" s="303" t="s">
        <v>14</v>
      </c>
      <c r="D125" s="304"/>
      <c r="E125" s="304"/>
      <c r="F125" s="61"/>
      <c r="G125" s="62"/>
      <c r="H125" s="63"/>
      <c r="I125" s="64" t="s">
        <v>15</v>
      </c>
      <c r="J125" s="73">
        <f>J122</f>
        <v>1394321.3478000001</v>
      </c>
      <c r="K125" s="61"/>
      <c r="L125" s="62"/>
      <c r="M125" s="63"/>
      <c r="N125" s="64" t="s">
        <v>15</v>
      </c>
      <c r="O125" s="73">
        <f>O122</f>
        <v>1909995.56</v>
      </c>
      <c r="P125" s="61"/>
      <c r="Q125" s="62"/>
      <c r="R125" s="63"/>
      <c r="S125" s="64" t="s">
        <v>15</v>
      </c>
      <c r="T125" s="73">
        <f>T122</f>
        <v>1931902.66</v>
      </c>
      <c r="U125" s="61"/>
      <c r="V125" s="62"/>
      <c r="W125" s="63"/>
      <c r="X125" s="64" t="s">
        <v>15</v>
      </c>
      <c r="Y125" s="73">
        <f>Y122</f>
        <v>2761258.07</v>
      </c>
      <c r="AA125" s="29"/>
      <c r="AB125" s="30"/>
    </row>
    <row r="126" spans="2:28" ht="8.25" customHeight="1" thickBot="1">
      <c r="B126" s="65"/>
      <c r="C126" s="66"/>
      <c r="D126" s="66"/>
      <c r="E126" s="66"/>
      <c r="F126" s="66"/>
      <c r="G126" s="66"/>
      <c r="H126" s="66"/>
      <c r="I126" s="66"/>
      <c r="J126" s="67"/>
      <c r="K126" s="66"/>
      <c r="L126" s="66"/>
      <c r="M126" s="66"/>
      <c r="N126" s="66"/>
      <c r="O126" s="67"/>
      <c r="P126" s="66"/>
      <c r="Q126" s="66"/>
      <c r="R126" s="66"/>
      <c r="S126" s="66"/>
      <c r="T126" s="67"/>
      <c r="U126" s="66"/>
      <c r="V126" s="66"/>
      <c r="W126" s="66"/>
      <c r="X126" s="66"/>
      <c r="Y126" s="67"/>
      <c r="AA126" s="22"/>
      <c r="AB126" s="26"/>
    </row>
    <row r="127" spans="2:28" s="16" customFormat="1" ht="11.25" customHeight="1">
      <c r="B127" s="309" t="s">
        <v>16</v>
      </c>
      <c r="C127" s="312" t="s">
        <v>22</v>
      </c>
      <c r="D127" s="313"/>
      <c r="E127" s="313"/>
      <c r="F127" s="156"/>
      <c r="G127" s="269" t="s">
        <v>19</v>
      </c>
      <c r="H127" s="270"/>
      <c r="I127" s="270"/>
      <c r="J127" s="271"/>
      <c r="K127" s="156"/>
      <c r="L127" s="269" t="s">
        <v>19</v>
      </c>
      <c r="M127" s="270"/>
      <c r="N127" s="270"/>
      <c r="O127" s="271"/>
      <c r="P127" s="156"/>
      <c r="Q127" s="269" t="s">
        <v>19</v>
      </c>
      <c r="R127" s="270"/>
      <c r="S127" s="270"/>
      <c r="T127" s="271"/>
      <c r="U127" s="68"/>
      <c r="V127" s="269" t="s">
        <v>19</v>
      </c>
      <c r="W127" s="270"/>
      <c r="X127" s="270"/>
      <c r="Y127" s="271"/>
      <c r="AA127" s="24"/>
      <c r="AB127" s="24"/>
    </row>
    <row r="128" spans="2:28" s="17" customFormat="1" ht="12" customHeight="1">
      <c r="B128" s="310"/>
      <c r="C128" s="314"/>
      <c r="D128" s="315"/>
      <c r="E128" s="315"/>
      <c r="F128" s="157"/>
      <c r="G128" s="272"/>
      <c r="H128" s="273"/>
      <c r="I128" s="273"/>
      <c r="J128" s="274"/>
      <c r="K128" s="157"/>
      <c r="L128" s="272"/>
      <c r="M128" s="273"/>
      <c r="N128" s="273"/>
      <c r="O128" s="274"/>
      <c r="P128" s="157"/>
      <c r="Q128" s="272"/>
      <c r="R128" s="273"/>
      <c r="S128" s="273"/>
      <c r="T128" s="274"/>
      <c r="U128" s="69"/>
      <c r="V128" s="272"/>
      <c r="W128" s="273"/>
      <c r="X128" s="273"/>
      <c r="Y128" s="274"/>
      <c r="AA128" s="25"/>
      <c r="AB128" s="25"/>
    </row>
    <row r="129" spans="2:30" s="18" customFormat="1" ht="23.25" customHeight="1">
      <c r="B129" s="311"/>
      <c r="C129" s="305"/>
      <c r="D129" s="306"/>
      <c r="E129" s="306"/>
      <c r="F129" s="154"/>
      <c r="G129" s="275"/>
      <c r="H129" s="276"/>
      <c r="I129" s="276"/>
      <c r="J129" s="277"/>
      <c r="K129" s="154"/>
      <c r="L129" s="275"/>
      <c r="M129" s="276"/>
      <c r="N129" s="276"/>
      <c r="O129" s="277"/>
      <c r="P129" s="154"/>
      <c r="Q129" s="275"/>
      <c r="R129" s="276"/>
      <c r="S129" s="276"/>
      <c r="T129" s="277"/>
      <c r="U129" s="70"/>
      <c r="V129" s="275"/>
      <c r="W129" s="276"/>
      <c r="X129" s="276"/>
      <c r="Y129" s="277"/>
      <c r="AA129" s="24"/>
      <c r="AB129" s="24"/>
      <c r="AC129" s="16"/>
      <c r="AD129" s="16"/>
    </row>
    <row r="130" spans="2:30" s="18" customFormat="1" ht="16.5" customHeight="1" thickBot="1">
      <c r="B130" s="79" t="s">
        <v>17</v>
      </c>
      <c r="C130" s="307"/>
      <c r="D130" s="308"/>
      <c r="E130" s="308"/>
      <c r="F130" s="155"/>
      <c r="G130" s="278"/>
      <c r="H130" s="279"/>
      <c r="I130" s="279"/>
      <c r="J130" s="280"/>
      <c r="K130" s="155"/>
      <c r="L130" s="278"/>
      <c r="M130" s="279"/>
      <c r="N130" s="279"/>
      <c r="O130" s="280"/>
      <c r="P130" s="155"/>
      <c r="Q130" s="278"/>
      <c r="R130" s="279"/>
      <c r="S130" s="279"/>
      <c r="T130" s="280"/>
      <c r="U130" s="71"/>
      <c r="V130" s="278"/>
      <c r="W130" s="279"/>
      <c r="X130" s="279"/>
      <c r="Y130" s="280"/>
      <c r="AA130" s="24"/>
      <c r="AB130" s="24"/>
      <c r="AC130" s="16"/>
      <c r="AD130" s="16"/>
    </row>
    <row r="131" spans="2:30" s="17" customFormat="1" ht="15" customHeight="1">
      <c r="B131" s="366" t="s">
        <v>20</v>
      </c>
      <c r="C131" s="366"/>
      <c r="D131" s="366"/>
      <c r="E131" s="366"/>
      <c r="F131" s="366"/>
      <c r="G131" s="366"/>
      <c r="H131" s="366"/>
      <c r="I131" s="366"/>
      <c r="J131" s="366"/>
      <c r="K131" s="366"/>
      <c r="L131" s="366"/>
      <c r="M131" s="366"/>
      <c r="N131" s="366"/>
      <c r="O131" s="366"/>
      <c r="P131" s="366"/>
      <c r="Q131" s="366"/>
      <c r="R131" s="366"/>
      <c r="S131" s="366"/>
      <c r="T131" s="366"/>
      <c r="U131" s="366"/>
      <c r="V131" s="366"/>
      <c r="W131" s="366"/>
      <c r="X131" s="366"/>
      <c r="Y131" s="366"/>
      <c r="AA131" s="25"/>
      <c r="AB131" s="25"/>
    </row>
    <row r="132" spans="2:30" ht="15" customHeight="1">
      <c r="B132" s="367"/>
      <c r="C132" s="367"/>
      <c r="D132" s="367"/>
      <c r="E132" s="367"/>
      <c r="F132" s="367"/>
      <c r="G132" s="367"/>
      <c r="H132" s="367"/>
      <c r="I132" s="367"/>
      <c r="J132" s="367"/>
      <c r="K132" s="367"/>
      <c r="L132" s="367"/>
      <c r="M132" s="367"/>
      <c r="N132" s="367"/>
      <c r="O132" s="367"/>
      <c r="P132" s="367"/>
      <c r="Q132" s="367"/>
      <c r="R132" s="367"/>
      <c r="S132" s="367"/>
      <c r="T132" s="367"/>
      <c r="U132" s="367"/>
      <c r="V132" s="367"/>
      <c r="W132" s="367"/>
      <c r="X132" s="367"/>
      <c r="Y132" s="367"/>
    </row>
    <row r="133" spans="2:30" ht="15" customHeight="1">
      <c r="B133" s="302" t="s">
        <v>21</v>
      </c>
      <c r="C133" s="302"/>
      <c r="D133" s="302"/>
      <c r="E133" s="302"/>
      <c r="F133" s="302"/>
      <c r="G133" s="302"/>
      <c r="H133" s="302"/>
      <c r="I133" s="302"/>
      <c r="J133" s="302"/>
      <c r="K133" s="302"/>
      <c r="L133" s="302"/>
      <c r="M133" s="302"/>
      <c r="N133" s="302"/>
      <c r="O133" s="302"/>
      <c r="P133" s="302"/>
      <c r="Q133" s="302"/>
      <c r="R133" s="302"/>
      <c r="S133" s="302"/>
      <c r="T133" s="302"/>
      <c r="U133" s="302"/>
      <c r="V133" s="302"/>
      <c r="W133" s="302"/>
      <c r="X133" s="302"/>
      <c r="Y133" s="302"/>
    </row>
    <row r="134" spans="2:30" ht="15" customHeight="1">
      <c r="B134" s="302"/>
      <c r="C134" s="302"/>
      <c r="D134" s="302"/>
      <c r="E134" s="302"/>
      <c r="F134" s="302"/>
      <c r="G134" s="302"/>
      <c r="H134" s="302"/>
      <c r="I134" s="302"/>
      <c r="J134" s="302"/>
      <c r="K134" s="302"/>
      <c r="L134" s="302"/>
      <c r="M134" s="302"/>
      <c r="N134" s="302"/>
      <c r="O134" s="302"/>
      <c r="P134" s="302"/>
      <c r="Q134" s="302"/>
      <c r="R134" s="302"/>
      <c r="S134" s="302"/>
      <c r="T134" s="302"/>
      <c r="U134" s="302"/>
      <c r="V134" s="302"/>
      <c r="W134" s="302"/>
      <c r="X134" s="302"/>
      <c r="Y134" s="302"/>
    </row>
    <row r="135" spans="2:30" ht="15" customHeight="1">
      <c r="B135" s="93"/>
      <c r="C135" s="93"/>
      <c r="D135" s="93"/>
      <c r="E135" s="93"/>
      <c r="F135" s="153"/>
      <c r="G135" s="153"/>
      <c r="H135" s="153"/>
      <c r="I135" s="153"/>
      <c r="J135" s="153"/>
      <c r="K135" s="153"/>
      <c r="L135" s="153"/>
      <c r="M135" s="153"/>
      <c r="N135" s="153"/>
      <c r="O135" s="153"/>
      <c r="P135" s="153"/>
      <c r="Q135" s="153"/>
      <c r="R135" s="153"/>
      <c r="S135" s="153"/>
      <c r="T135" s="153"/>
      <c r="U135" s="93"/>
      <c r="V135" s="93"/>
      <c r="W135" s="93"/>
      <c r="X135" s="93"/>
      <c r="Y135" s="93"/>
    </row>
    <row r="136" spans="2:30" ht="15" customHeight="1">
      <c r="B136" s="113"/>
      <c r="C136" s="118" t="s">
        <v>61</v>
      </c>
      <c r="D136" s="139" t="s">
        <v>63</v>
      </c>
      <c r="E136" s="139" t="s">
        <v>96</v>
      </c>
      <c r="F136" s="117"/>
      <c r="G136" s="117"/>
      <c r="H136" s="153"/>
      <c r="I136" s="153"/>
      <c r="J136" s="153"/>
      <c r="K136" s="117"/>
      <c r="L136" s="117"/>
      <c r="M136" s="153"/>
      <c r="N136" s="153"/>
      <c r="O136" s="153"/>
      <c r="P136" s="117"/>
      <c r="Q136" s="117"/>
      <c r="R136" s="153"/>
      <c r="S136" s="153"/>
      <c r="T136" s="153"/>
      <c r="U136" s="117"/>
      <c r="V136" s="117"/>
      <c r="W136" s="93"/>
      <c r="X136" s="93"/>
      <c r="Y136" s="93"/>
    </row>
    <row r="137" spans="2:30" ht="15" customHeight="1">
      <c r="B137" s="114"/>
      <c r="C137" s="118"/>
      <c r="D137" s="123" t="s">
        <v>98</v>
      </c>
      <c r="E137" s="140" t="s">
        <v>97</v>
      </c>
      <c r="F137" s="119"/>
      <c r="G137" s="119"/>
      <c r="K137" s="119"/>
      <c r="L137" s="119"/>
      <c r="P137" s="119"/>
      <c r="Q137" s="119"/>
      <c r="U137" s="119"/>
      <c r="V137" s="119"/>
    </row>
    <row r="138" spans="2:30" ht="15" customHeight="1">
      <c r="B138" s="114"/>
      <c r="C138" s="118"/>
      <c r="D138" s="122"/>
      <c r="E138" s="119"/>
      <c r="F138" s="119"/>
      <c r="G138" s="119"/>
      <c r="K138" s="119"/>
      <c r="L138" s="119"/>
      <c r="P138" s="119"/>
      <c r="Q138" s="119"/>
      <c r="U138" s="119"/>
      <c r="V138" s="119"/>
    </row>
    <row r="139" spans="2:30" ht="15" customHeight="1">
      <c r="B139" s="114"/>
      <c r="C139" s="118" t="s">
        <v>62</v>
      </c>
      <c r="D139" s="139" t="s">
        <v>99</v>
      </c>
      <c r="E139" s="141" t="s">
        <v>101</v>
      </c>
      <c r="F139" s="121"/>
      <c r="G139" s="119"/>
      <c r="H139" s="120"/>
      <c r="I139" s="143"/>
      <c r="K139" s="121"/>
      <c r="L139" s="119"/>
      <c r="M139" s="120"/>
      <c r="N139" s="143"/>
      <c r="P139" s="121"/>
      <c r="Q139" s="119"/>
      <c r="R139" s="120"/>
      <c r="S139" s="143"/>
      <c r="U139" s="121"/>
      <c r="V139" s="115"/>
      <c r="W139" s="120"/>
      <c r="X139" s="143"/>
    </row>
    <row r="140" spans="2:30" ht="15" customHeight="1">
      <c r="D140" s="123" t="s">
        <v>100</v>
      </c>
      <c r="E140" s="142" t="s">
        <v>102</v>
      </c>
      <c r="H140" s="261"/>
      <c r="I140" s="260"/>
      <c r="M140" s="261"/>
      <c r="N140" s="260"/>
      <c r="R140" s="261"/>
      <c r="S140" s="260"/>
      <c r="W140" s="261"/>
      <c r="X140" s="260"/>
    </row>
    <row r="141" spans="2:30" ht="15" customHeight="1"/>
    <row r="142" spans="2:30" ht="15" customHeight="1">
      <c r="D142" s="120"/>
      <c r="E142" s="89"/>
      <c r="F142" s="259"/>
      <c r="G142" s="260"/>
      <c r="H142" s="260"/>
      <c r="I142" s="161"/>
      <c r="K142" s="259"/>
      <c r="L142" s="260"/>
      <c r="M142" s="260"/>
      <c r="N142" s="161"/>
      <c r="P142" s="259"/>
      <c r="Q142" s="260"/>
      <c r="R142" s="260"/>
      <c r="S142" s="161"/>
      <c r="U142" s="259"/>
      <c r="V142" s="260"/>
      <c r="W142" s="260"/>
      <c r="X142" s="90"/>
    </row>
    <row r="143" spans="2:30" ht="15" customHeight="1">
      <c r="E143" s="88"/>
      <c r="F143" s="261"/>
      <c r="G143" s="260"/>
      <c r="H143" s="260"/>
      <c r="I143" s="147"/>
      <c r="K143" s="261"/>
      <c r="L143" s="260"/>
      <c r="M143" s="260"/>
      <c r="N143" s="147"/>
      <c r="P143" s="261"/>
      <c r="Q143" s="260"/>
      <c r="R143" s="260"/>
      <c r="S143" s="147"/>
      <c r="U143" s="261"/>
      <c r="V143" s="260"/>
      <c r="W143" s="260"/>
      <c r="X143" s="88"/>
    </row>
    <row r="144" spans="2:30" ht="15" customHeight="1"/>
  </sheetData>
  <mergeCells count="124">
    <mergeCell ref="U142:W142"/>
    <mergeCell ref="U143:W143"/>
    <mergeCell ref="E1:V2"/>
    <mergeCell ref="E3:V4"/>
    <mergeCell ref="B1:D4"/>
    <mergeCell ref="C37:E37"/>
    <mergeCell ref="C39:E39"/>
    <mergeCell ref="C40:E40"/>
    <mergeCell ref="C41:E41"/>
    <mergeCell ref="C114:E114"/>
    <mergeCell ref="C117:E117"/>
    <mergeCell ref="B131:Y132"/>
    <mergeCell ref="C65:E65"/>
    <mergeCell ref="C93:E93"/>
    <mergeCell ref="C87:E87"/>
    <mergeCell ref="C106:E106"/>
    <mergeCell ref="V130:Y130"/>
    <mergeCell ref="G130:J130"/>
    <mergeCell ref="L130:O130"/>
    <mergeCell ref="C86:E86"/>
    <mergeCell ref="C102:E102"/>
    <mergeCell ref="C123:E123"/>
    <mergeCell ref="W1:Y4"/>
    <mergeCell ref="X6:Y6"/>
    <mergeCell ref="C14:E14"/>
    <mergeCell ref="B9:D9"/>
    <mergeCell ref="E9:V9"/>
    <mergeCell ref="X7:Y7"/>
    <mergeCell ref="D6:V7"/>
    <mergeCell ref="C18:E18"/>
    <mergeCell ref="X8:Y8"/>
    <mergeCell ref="W9:Y9"/>
    <mergeCell ref="C13:E13"/>
    <mergeCell ref="C15:E15"/>
    <mergeCell ref="C17:E17"/>
    <mergeCell ref="C16:E16"/>
    <mergeCell ref="D8:V8"/>
    <mergeCell ref="U12:Y12"/>
    <mergeCell ref="F12:J12"/>
    <mergeCell ref="K12:O12"/>
    <mergeCell ref="B10:Y10"/>
    <mergeCell ref="F124:I124"/>
    <mergeCell ref="C58:E58"/>
    <mergeCell ref="C57:E57"/>
    <mergeCell ref="C75:E75"/>
    <mergeCell ref="C67:E67"/>
    <mergeCell ref="U124:X124"/>
    <mergeCell ref="C77:E77"/>
    <mergeCell ref="C78:E78"/>
    <mergeCell ref="C79:E79"/>
    <mergeCell ref="C80:E80"/>
    <mergeCell ref="C83:E83"/>
    <mergeCell ref="C89:E89"/>
    <mergeCell ref="C124:E124"/>
    <mergeCell ref="C94:E94"/>
    <mergeCell ref="C98:E98"/>
    <mergeCell ref="C59:E59"/>
    <mergeCell ref="C74:E74"/>
    <mergeCell ref="C69:E69"/>
    <mergeCell ref="C61:E61"/>
    <mergeCell ref="C119:E119"/>
    <mergeCell ref="C113:E113"/>
    <mergeCell ref="K124:N124"/>
    <mergeCell ref="C68:E68"/>
    <mergeCell ref="C120:E120"/>
    <mergeCell ref="C116:E116"/>
    <mergeCell ref="C105:E105"/>
    <mergeCell ref="C111:E111"/>
    <mergeCell ref="C112:E112"/>
    <mergeCell ref="C110:E110"/>
    <mergeCell ref="C70:E70"/>
    <mergeCell ref="C72:E72"/>
    <mergeCell ref="C73:E73"/>
    <mergeCell ref="C99:E99"/>
    <mergeCell ref="C101:E101"/>
    <mergeCell ref="C103:E103"/>
    <mergeCell ref="C55:E55"/>
    <mergeCell ref="C60:E60"/>
    <mergeCell ref="C66:E66"/>
    <mergeCell ref="C76:E76"/>
    <mergeCell ref="C90:E90"/>
    <mergeCell ref="C91:E91"/>
    <mergeCell ref="C92:E92"/>
    <mergeCell ref="V127:Y128"/>
    <mergeCell ref="M140:N140"/>
    <mergeCell ref="B133:Y134"/>
    <mergeCell ref="C125:E125"/>
    <mergeCell ref="C129:E129"/>
    <mergeCell ref="V129:Y129"/>
    <mergeCell ref="C130:E130"/>
    <mergeCell ref="B127:B129"/>
    <mergeCell ref="C127:E128"/>
    <mergeCell ref="G127:J128"/>
    <mergeCell ref="G129:J129"/>
    <mergeCell ref="W140:X140"/>
    <mergeCell ref="L127:O128"/>
    <mergeCell ref="L129:O129"/>
    <mergeCell ref="C122:E122"/>
    <mergeCell ref="C118:E118"/>
    <mergeCell ref="C115:E115"/>
    <mergeCell ref="K142:M142"/>
    <mergeCell ref="K143:M143"/>
    <mergeCell ref="C63:E63"/>
    <mergeCell ref="P12:T12"/>
    <mergeCell ref="P124:S124"/>
    <mergeCell ref="Q127:T128"/>
    <mergeCell ref="Q129:T129"/>
    <mergeCell ref="Q130:T130"/>
    <mergeCell ref="R140:S140"/>
    <mergeCell ref="P142:R142"/>
    <mergeCell ref="P143:R143"/>
    <mergeCell ref="C38:E38"/>
    <mergeCell ref="C64:E64"/>
    <mergeCell ref="H140:I140"/>
    <mergeCell ref="F142:H142"/>
    <mergeCell ref="F143:H143"/>
    <mergeCell ref="C46:E46"/>
    <mergeCell ref="C47:E47"/>
    <mergeCell ref="C45:E45"/>
    <mergeCell ref="C62:E62"/>
    <mergeCell ref="C100:E100"/>
    <mergeCell ref="C104:E104"/>
    <mergeCell ref="C88:E88"/>
    <mergeCell ref="C36:E36"/>
  </mergeCells>
  <phoneticPr fontId="34" type="noConversion"/>
  <printOptions horizontalCentered="1" verticalCentered="1"/>
  <pageMargins left="0.25" right="0.25" top="0" bottom="0" header="0.5" footer="0.5"/>
  <pageSetup paperSize="8" scale="4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752BC-CBDF-48B6-8019-EA0061BDAB42}">
  <sheetPr>
    <tabColor rgb="FF00B0F0"/>
    <pageSetUpPr fitToPage="1"/>
  </sheetPr>
  <dimension ref="A1:AD151"/>
  <sheetViews>
    <sheetView showGridLines="0" view="pageBreakPreview" topLeftCell="A94" zoomScale="55" zoomScaleNormal="100" zoomScaleSheetLayoutView="55" workbookViewId="0">
      <selection activeCell="L141" sqref="L141"/>
    </sheetView>
  </sheetViews>
  <sheetFormatPr defaultColWidth="3.5703125" defaultRowHeight="12.75"/>
  <cols>
    <col min="1" max="1" width="1.5703125" style="2" customWidth="1"/>
    <col min="2" max="2" width="7.85546875" style="2" customWidth="1"/>
    <col min="3" max="3" width="12.140625" style="2" customWidth="1"/>
    <col min="4" max="4" width="27.42578125" style="2" customWidth="1"/>
    <col min="5" max="5" width="16.140625" style="2" customWidth="1"/>
    <col min="6" max="7" width="9" style="2" customWidth="1"/>
    <col min="8" max="8" width="11.5703125" style="2" customWidth="1"/>
    <col min="9" max="9" width="16.28515625" style="2" customWidth="1"/>
    <col min="10" max="10" width="22.28515625" style="2" customWidth="1"/>
    <col min="11" max="12" width="9" style="2" customWidth="1"/>
    <col min="13" max="13" width="11.5703125" style="2" customWidth="1"/>
    <col min="14" max="14" width="16.28515625" style="2" customWidth="1"/>
    <col min="15" max="15" width="22.28515625" style="2" customWidth="1"/>
    <col min="16" max="17" width="9" style="2" customWidth="1"/>
    <col min="18" max="18" width="11.5703125" style="2" customWidth="1"/>
    <col min="19" max="19" width="16.28515625" style="2" customWidth="1"/>
    <col min="20" max="20" width="22.28515625" style="2" customWidth="1"/>
    <col min="21" max="22" width="9" style="2" customWidth="1"/>
    <col min="23" max="23" width="11.5703125" style="2" customWidth="1"/>
    <col min="24" max="24" width="16.28515625" style="2" customWidth="1"/>
    <col min="25" max="25" width="22.28515625" style="2" customWidth="1"/>
    <col min="26" max="26" width="4.5703125" style="2" customWidth="1"/>
    <col min="27" max="27" width="15.42578125" style="1" customWidth="1"/>
    <col min="28" max="28" width="4.7109375" style="1" customWidth="1"/>
    <col min="29" max="30" width="3.5703125" style="1" customWidth="1"/>
    <col min="31" max="16384" width="3.5703125" style="2"/>
  </cols>
  <sheetData>
    <row r="1" spans="2:30" ht="15" customHeight="1">
      <c r="B1" s="358"/>
      <c r="C1" s="349"/>
      <c r="D1" s="350"/>
      <c r="E1" s="348"/>
      <c r="F1" s="349"/>
      <c r="G1" s="349"/>
      <c r="H1" s="349"/>
      <c r="I1" s="349"/>
      <c r="J1" s="349"/>
      <c r="K1" s="349"/>
      <c r="L1" s="349"/>
      <c r="M1" s="349"/>
      <c r="N1" s="349"/>
      <c r="O1" s="349"/>
      <c r="P1" s="349"/>
      <c r="Q1" s="349"/>
      <c r="R1" s="349"/>
      <c r="S1" s="349"/>
      <c r="T1" s="349"/>
      <c r="U1" s="349"/>
      <c r="V1" s="350"/>
      <c r="W1" s="371"/>
      <c r="X1" s="372"/>
      <c r="Y1" s="373"/>
      <c r="Z1" s="1"/>
      <c r="AB1" s="2"/>
      <c r="AC1" s="2"/>
      <c r="AD1" s="2"/>
    </row>
    <row r="2" spans="2:30" s="4" customFormat="1" ht="15" customHeight="1">
      <c r="B2" s="359"/>
      <c r="C2" s="360"/>
      <c r="D2" s="361"/>
      <c r="E2" s="351"/>
      <c r="F2" s="335"/>
      <c r="G2" s="335"/>
      <c r="H2" s="335"/>
      <c r="I2" s="335"/>
      <c r="J2" s="335"/>
      <c r="K2" s="335"/>
      <c r="L2" s="335"/>
      <c r="M2" s="335"/>
      <c r="N2" s="335"/>
      <c r="O2" s="335"/>
      <c r="P2" s="335"/>
      <c r="Q2" s="335"/>
      <c r="R2" s="335"/>
      <c r="S2" s="335"/>
      <c r="T2" s="335"/>
      <c r="U2" s="335"/>
      <c r="V2" s="352"/>
      <c r="W2" s="374"/>
      <c r="X2" s="375"/>
      <c r="Y2" s="376"/>
      <c r="Z2" s="3"/>
      <c r="AA2" s="3"/>
    </row>
    <row r="3" spans="2:30" s="4" customFormat="1" ht="15" customHeight="1">
      <c r="B3" s="359"/>
      <c r="C3" s="360"/>
      <c r="D3" s="361"/>
      <c r="E3" s="353"/>
      <c r="F3" s="353"/>
      <c r="G3" s="353"/>
      <c r="H3" s="353"/>
      <c r="I3" s="353"/>
      <c r="J3" s="353"/>
      <c r="K3" s="353"/>
      <c r="L3" s="353"/>
      <c r="M3" s="353"/>
      <c r="N3" s="353"/>
      <c r="O3" s="353"/>
      <c r="P3" s="353"/>
      <c r="Q3" s="353"/>
      <c r="R3" s="353"/>
      <c r="S3" s="353"/>
      <c r="T3" s="353"/>
      <c r="U3" s="354"/>
      <c r="V3" s="355"/>
      <c r="W3" s="374"/>
      <c r="X3" s="375"/>
      <c r="Y3" s="376"/>
      <c r="Z3" s="3"/>
      <c r="AA3" s="3"/>
    </row>
    <row r="4" spans="2:30" s="4" customFormat="1" ht="15" customHeight="1" thickBot="1">
      <c r="B4" s="351"/>
      <c r="C4" s="335"/>
      <c r="D4" s="352"/>
      <c r="E4" s="356"/>
      <c r="F4" s="356"/>
      <c r="G4" s="356"/>
      <c r="H4" s="356"/>
      <c r="I4" s="356"/>
      <c r="J4" s="356"/>
      <c r="K4" s="356"/>
      <c r="L4" s="356"/>
      <c r="M4" s="356"/>
      <c r="N4" s="356"/>
      <c r="O4" s="356"/>
      <c r="P4" s="356"/>
      <c r="Q4" s="356"/>
      <c r="R4" s="356"/>
      <c r="S4" s="356"/>
      <c r="T4" s="356"/>
      <c r="U4" s="356"/>
      <c r="V4" s="357"/>
      <c r="W4" s="377"/>
      <c r="X4" s="378"/>
      <c r="Y4" s="379"/>
      <c r="Z4" s="3"/>
      <c r="AA4" s="3"/>
    </row>
    <row r="5" spans="2:30" s="4" customFormat="1" ht="10.5" customHeight="1" thickBot="1">
      <c r="H5" s="5"/>
      <c r="I5" s="5"/>
      <c r="J5" s="5"/>
      <c r="M5" s="5"/>
      <c r="N5" s="5"/>
      <c r="O5" s="5"/>
      <c r="R5" s="5"/>
      <c r="S5" s="5"/>
      <c r="T5" s="5"/>
      <c r="W5" s="5"/>
      <c r="X5" s="5"/>
      <c r="Y5" s="5"/>
      <c r="AA5" s="3"/>
      <c r="AB5" s="3"/>
      <c r="AC5" s="3"/>
      <c r="AD5" s="3"/>
    </row>
    <row r="6" spans="2:30" s="9" customFormat="1" ht="17.25" customHeight="1">
      <c r="B6" s="6" t="s">
        <v>0</v>
      </c>
      <c r="C6" s="7"/>
      <c r="D6" s="333" t="s">
        <v>75</v>
      </c>
      <c r="E6" s="334"/>
      <c r="F6" s="334"/>
      <c r="G6" s="334"/>
      <c r="H6" s="334"/>
      <c r="I6" s="334"/>
      <c r="J6" s="334"/>
      <c r="K6" s="334"/>
      <c r="L6" s="334"/>
      <c r="M6" s="334"/>
      <c r="N6" s="334"/>
      <c r="O6" s="334"/>
      <c r="P6" s="334"/>
      <c r="Q6" s="334"/>
      <c r="R6" s="334"/>
      <c r="S6" s="334"/>
      <c r="T6" s="334"/>
      <c r="U6" s="334"/>
      <c r="V6" s="334"/>
      <c r="W6" s="8" t="s">
        <v>1</v>
      </c>
      <c r="X6" s="380">
        <f ca="1">NOW()</f>
        <v>44127.384148611112</v>
      </c>
      <c r="Y6" s="381"/>
      <c r="AA6" s="27"/>
      <c r="AB6" s="10"/>
      <c r="AC6" s="10"/>
      <c r="AD6" s="10"/>
    </row>
    <row r="7" spans="2:30" s="9" customFormat="1" ht="46.5" customHeight="1">
      <c r="B7" s="11"/>
      <c r="C7" s="12"/>
      <c r="D7" s="335"/>
      <c r="E7" s="335"/>
      <c r="F7" s="335"/>
      <c r="G7" s="335"/>
      <c r="H7" s="335"/>
      <c r="I7" s="335"/>
      <c r="J7" s="335"/>
      <c r="K7" s="335"/>
      <c r="L7" s="335"/>
      <c r="M7" s="335"/>
      <c r="N7" s="335"/>
      <c r="O7" s="335"/>
      <c r="P7" s="335"/>
      <c r="Q7" s="335"/>
      <c r="R7" s="335"/>
      <c r="S7" s="335"/>
      <c r="T7" s="335"/>
      <c r="U7" s="335"/>
      <c r="V7" s="335"/>
      <c r="W7" s="8"/>
      <c r="X7" s="331"/>
      <c r="Y7" s="332"/>
      <c r="AA7" s="10"/>
      <c r="AB7" s="10"/>
      <c r="AC7" s="10"/>
      <c r="AD7" s="10"/>
    </row>
    <row r="8" spans="2:30" s="9" customFormat="1" ht="17.25" customHeight="1">
      <c r="B8" s="11" t="s">
        <v>2</v>
      </c>
      <c r="C8" s="12"/>
      <c r="D8" s="346" t="s">
        <v>18</v>
      </c>
      <c r="E8" s="335"/>
      <c r="F8" s="335"/>
      <c r="G8" s="335"/>
      <c r="H8" s="335"/>
      <c r="I8" s="335"/>
      <c r="J8" s="335"/>
      <c r="K8" s="335"/>
      <c r="L8" s="335"/>
      <c r="M8" s="335"/>
      <c r="N8" s="335"/>
      <c r="O8" s="335"/>
      <c r="P8" s="335"/>
      <c r="Q8" s="335"/>
      <c r="R8" s="335"/>
      <c r="S8" s="335"/>
      <c r="T8" s="335"/>
      <c r="U8" s="335"/>
      <c r="V8" s="335"/>
      <c r="W8" s="8" t="s">
        <v>3</v>
      </c>
      <c r="X8" s="338"/>
      <c r="Y8" s="339"/>
      <c r="Z8" s="10"/>
      <c r="AA8" s="10"/>
    </row>
    <row r="9" spans="2:30" s="1" customFormat="1" ht="15.75" customHeight="1">
      <c r="B9" s="328"/>
      <c r="C9" s="329"/>
      <c r="D9" s="329"/>
      <c r="E9" s="330"/>
      <c r="F9" s="330"/>
      <c r="G9" s="330"/>
      <c r="H9" s="330"/>
      <c r="I9" s="330"/>
      <c r="J9" s="330"/>
      <c r="K9" s="330"/>
      <c r="L9" s="330"/>
      <c r="M9" s="330"/>
      <c r="N9" s="330"/>
      <c r="O9" s="330"/>
      <c r="P9" s="330"/>
      <c r="Q9" s="330"/>
      <c r="R9" s="330"/>
      <c r="S9" s="330"/>
      <c r="T9" s="330"/>
      <c r="U9" s="330"/>
      <c r="V9" s="330"/>
      <c r="W9" s="340"/>
      <c r="X9" s="341"/>
      <c r="Y9" s="342"/>
      <c r="AB9" s="22"/>
    </row>
    <row r="10" spans="2:30" s="1" customFormat="1" ht="15.75" customHeight="1">
      <c r="B10" s="347" t="s">
        <v>158</v>
      </c>
      <c r="C10" s="347"/>
      <c r="D10" s="347"/>
      <c r="E10" s="347"/>
      <c r="F10" s="347"/>
      <c r="G10" s="347"/>
      <c r="H10" s="347"/>
      <c r="I10" s="347"/>
      <c r="J10" s="347"/>
      <c r="K10" s="347"/>
      <c r="L10" s="347"/>
      <c r="M10" s="347"/>
      <c r="N10" s="347"/>
      <c r="O10" s="347"/>
      <c r="P10" s="347"/>
      <c r="Q10" s="347"/>
      <c r="R10" s="347"/>
      <c r="S10" s="347"/>
      <c r="T10" s="347"/>
      <c r="U10" s="347"/>
      <c r="V10" s="347"/>
      <c r="W10" s="347"/>
      <c r="X10" s="347"/>
      <c r="Y10" s="347"/>
      <c r="AB10" s="22"/>
    </row>
    <row r="11" spans="2:30" s="1" customFormat="1" ht="15.75" customHeight="1">
      <c r="B11" s="184"/>
      <c r="C11" s="184"/>
      <c r="D11" s="184"/>
      <c r="E11" s="185"/>
      <c r="F11" s="185"/>
      <c r="G11" s="185"/>
      <c r="H11" s="187"/>
      <c r="I11" s="187"/>
      <c r="J11" s="187"/>
      <c r="K11" s="185"/>
      <c r="L11" s="185"/>
      <c r="M11" s="187"/>
      <c r="N11" s="187"/>
      <c r="O11" s="187"/>
      <c r="P11" s="185"/>
      <c r="Q11" s="185"/>
      <c r="R11" s="187"/>
      <c r="S11" s="187"/>
      <c r="T11" s="187"/>
      <c r="U11" s="185"/>
      <c r="V11" s="185"/>
      <c r="W11" s="187"/>
      <c r="X11" s="187"/>
      <c r="Y11" s="187"/>
      <c r="AB11" s="22"/>
    </row>
    <row r="12" spans="2:30" s="1" customFormat="1" ht="15.75" customHeight="1">
      <c r="B12" s="148"/>
      <c r="C12" s="149"/>
      <c r="D12" s="149"/>
      <c r="E12" s="150"/>
      <c r="F12" s="265" t="s">
        <v>105</v>
      </c>
      <c r="G12" s="265"/>
      <c r="H12" s="265"/>
      <c r="I12" s="265"/>
      <c r="J12" s="265"/>
      <c r="K12" s="265" t="s">
        <v>106</v>
      </c>
      <c r="L12" s="265"/>
      <c r="M12" s="265"/>
      <c r="N12" s="265"/>
      <c r="O12" s="265"/>
      <c r="P12" s="265" t="s">
        <v>119</v>
      </c>
      <c r="Q12" s="265"/>
      <c r="R12" s="265"/>
      <c r="S12" s="265"/>
      <c r="T12" s="265"/>
      <c r="U12" s="265" t="s">
        <v>120</v>
      </c>
      <c r="V12" s="265"/>
      <c r="W12" s="265"/>
      <c r="X12" s="265"/>
      <c r="Y12" s="265"/>
      <c r="AB12" s="22"/>
    </row>
    <row r="13" spans="2:30" s="33" customFormat="1" ht="24.95" customHeight="1">
      <c r="B13" s="81" t="s">
        <v>4</v>
      </c>
      <c r="C13" s="343" t="s">
        <v>5</v>
      </c>
      <c r="D13" s="344"/>
      <c r="E13" s="344"/>
      <c r="F13" s="188" t="s">
        <v>36</v>
      </c>
      <c r="G13" s="188" t="s">
        <v>6</v>
      </c>
      <c r="H13" s="188" t="s">
        <v>7</v>
      </c>
      <c r="I13" s="188" t="s">
        <v>8</v>
      </c>
      <c r="J13" s="32" t="s">
        <v>9</v>
      </c>
      <c r="K13" s="188" t="s">
        <v>36</v>
      </c>
      <c r="L13" s="188" t="s">
        <v>6</v>
      </c>
      <c r="M13" s="188" t="s">
        <v>7</v>
      </c>
      <c r="N13" s="188" t="s">
        <v>8</v>
      </c>
      <c r="O13" s="32" t="s">
        <v>9</v>
      </c>
      <c r="P13" s="188" t="s">
        <v>36</v>
      </c>
      <c r="Q13" s="188" t="s">
        <v>6</v>
      </c>
      <c r="R13" s="188" t="s">
        <v>7</v>
      </c>
      <c r="S13" s="188" t="s">
        <v>8</v>
      </c>
      <c r="T13" s="32" t="s">
        <v>9</v>
      </c>
      <c r="U13" s="188" t="s">
        <v>36</v>
      </c>
      <c r="V13" s="188" t="s">
        <v>6</v>
      </c>
      <c r="W13" s="188" t="s">
        <v>7</v>
      </c>
      <c r="X13" s="188" t="s">
        <v>8</v>
      </c>
      <c r="Y13" s="32" t="s">
        <v>9</v>
      </c>
      <c r="AB13" s="34"/>
    </row>
    <row r="14" spans="2:30" s="13" customFormat="1" ht="20.100000000000001" customHeight="1">
      <c r="B14" s="77" t="s">
        <v>10</v>
      </c>
      <c r="C14" s="290" t="s">
        <v>11</v>
      </c>
      <c r="D14" s="327"/>
      <c r="E14" s="327"/>
      <c r="F14" s="82"/>
      <c r="G14" s="35"/>
      <c r="H14" s="35"/>
      <c r="I14" s="36"/>
      <c r="J14" s="37"/>
      <c r="K14" s="82"/>
      <c r="L14" s="35"/>
      <c r="M14" s="35"/>
      <c r="N14" s="36"/>
      <c r="O14" s="37"/>
      <c r="P14" s="82"/>
      <c r="Q14" s="35"/>
      <c r="R14" s="35"/>
      <c r="S14" s="36"/>
      <c r="T14" s="37"/>
      <c r="U14" s="82"/>
      <c r="V14" s="35"/>
      <c r="W14" s="35"/>
      <c r="X14" s="36"/>
      <c r="Y14" s="37"/>
      <c r="AA14" s="14"/>
      <c r="AB14" s="23"/>
    </row>
    <row r="15" spans="2:30" s="20" customFormat="1" ht="15" customHeight="1">
      <c r="B15" s="85">
        <v>1</v>
      </c>
      <c r="C15" s="326" t="s">
        <v>23</v>
      </c>
      <c r="D15" s="345"/>
      <c r="E15" s="345"/>
      <c r="F15" s="38"/>
      <c r="G15" s="39" t="s">
        <v>26</v>
      </c>
      <c r="H15" s="40">
        <v>1</v>
      </c>
      <c r="I15" s="41">
        <v>25000</v>
      </c>
      <c r="J15" s="42">
        <f>I15*H15</f>
        <v>25000</v>
      </c>
      <c r="K15" s="38"/>
      <c r="L15" s="39" t="s">
        <v>26</v>
      </c>
      <c r="M15" s="40">
        <v>1</v>
      </c>
      <c r="N15" s="41">
        <v>10000</v>
      </c>
      <c r="O15" s="42">
        <f>N15*M15</f>
        <v>10000</v>
      </c>
      <c r="P15" s="38"/>
      <c r="Q15" s="39" t="s">
        <v>26</v>
      </c>
      <c r="R15" s="40">
        <v>1</v>
      </c>
      <c r="S15" s="41">
        <v>17250</v>
      </c>
      <c r="T15" s="42">
        <f>S15*R15</f>
        <v>17250</v>
      </c>
      <c r="U15" s="38"/>
      <c r="V15" s="39" t="s">
        <v>26</v>
      </c>
      <c r="W15" s="40">
        <v>1</v>
      </c>
      <c r="X15" s="41">
        <v>2500</v>
      </c>
      <c r="Y15" s="42">
        <f>X15*W15</f>
        <v>2500</v>
      </c>
      <c r="AA15" s="21"/>
      <c r="AB15" s="21"/>
    </row>
    <row r="16" spans="2:30" s="20" customFormat="1" ht="15" customHeight="1">
      <c r="B16" s="85">
        <v>2</v>
      </c>
      <c r="C16" s="326" t="s">
        <v>24</v>
      </c>
      <c r="D16" s="345"/>
      <c r="E16" s="345"/>
      <c r="F16" s="38"/>
      <c r="G16" s="39" t="s">
        <v>26</v>
      </c>
      <c r="H16" s="40">
        <v>1</v>
      </c>
      <c r="I16" s="41">
        <v>15000</v>
      </c>
      <c r="J16" s="42">
        <f t="shared" ref="J16" si="0">I16*H16</f>
        <v>15000</v>
      </c>
      <c r="K16" s="38"/>
      <c r="L16" s="39" t="s">
        <v>26</v>
      </c>
      <c r="M16" s="40">
        <v>1</v>
      </c>
      <c r="N16" s="41">
        <v>10000</v>
      </c>
      <c r="O16" s="42">
        <f t="shared" ref="O16" si="1">N16*M16</f>
        <v>10000</v>
      </c>
      <c r="P16" s="38"/>
      <c r="Q16" s="39" t="s">
        <v>26</v>
      </c>
      <c r="R16" s="40">
        <v>1</v>
      </c>
      <c r="S16" s="41">
        <v>17250</v>
      </c>
      <c r="T16" s="42">
        <f t="shared" ref="T16" si="2">S16*R16</f>
        <v>17250</v>
      </c>
      <c r="U16" s="38"/>
      <c r="V16" s="39" t="s">
        <v>26</v>
      </c>
      <c r="W16" s="40">
        <v>1</v>
      </c>
      <c r="X16" s="41">
        <v>2500</v>
      </c>
      <c r="Y16" s="42">
        <f t="shared" ref="Y16:Y54" si="3">X16*W16</f>
        <v>2500</v>
      </c>
      <c r="AA16" s="21"/>
      <c r="AB16" s="21"/>
    </row>
    <row r="17" spans="2:28" s="20" customFormat="1" ht="15" customHeight="1">
      <c r="B17" s="86">
        <v>3</v>
      </c>
      <c r="C17" s="336" t="s">
        <v>25</v>
      </c>
      <c r="D17" s="337"/>
      <c r="E17" s="337"/>
      <c r="F17" s="38"/>
      <c r="G17" s="39"/>
      <c r="H17" s="45"/>
      <c r="I17" s="41"/>
      <c r="J17" s="42"/>
      <c r="K17" s="38"/>
      <c r="L17" s="39"/>
      <c r="M17" s="45"/>
      <c r="N17" s="41"/>
      <c r="O17" s="42"/>
      <c r="P17" s="38"/>
      <c r="Q17" s="39"/>
      <c r="R17" s="45"/>
      <c r="S17" s="41"/>
      <c r="T17" s="42"/>
      <c r="U17" s="38"/>
      <c r="V17" s="39"/>
      <c r="W17" s="45"/>
      <c r="X17" s="41"/>
      <c r="Y17" s="42"/>
      <c r="AA17" s="21"/>
      <c r="AB17" s="21"/>
    </row>
    <row r="18" spans="2:28" s="20" customFormat="1" ht="15" customHeight="1">
      <c r="B18" s="86"/>
      <c r="C18" s="336" t="s">
        <v>27</v>
      </c>
      <c r="D18" s="337"/>
      <c r="E18" s="337"/>
      <c r="F18" s="38"/>
      <c r="G18" s="39" t="s">
        <v>30</v>
      </c>
      <c r="H18" s="45">
        <v>300</v>
      </c>
      <c r="I18" s="41">
        <v>27</v>
      </c>
      <c r="J18" s="42">
        <f t="shared" ref="J18:J27" si="4">I18*H18</f>
        <v>8100</v>
      </c>
      <c r="K18" s="38"/>
      <c r="L18" s="39" t="s">
        <v>30</v>
      </c>
      <c r="M18" s="45">
        <v>300</v>
      </c>
      <c r="N18" s="41">
        <v>25</v>
      </c>
      <c r="O18" s="42">
        <f t="shared" ref="O18:O27" si="5">N18*M18</f>
        <v>7500</v>
      </c>
      <c r="P18" s="38"/>
      <c r="Q18" s="39" t="s">
        <v>116</v>
      </c>
      <c r="R18" s="45">
        <v>25</v>
      </c>
      <c r="S18" s="41">
        <v>507.5</v>
      </c>
      <c r="T18" s="42">
        <f t="shared" ref="T18:T27" si="6">S18*R18</f>
        <v>12687.5</v>
      </c>
      <c r="U18" s="38"/>
      <c r="V18" s="39" t="s">
        <v>30</v>
      </c>
      <c r="W18" s="45">
        <v>300</v>
      </c>
      <c r="X18" s="41">
        <v>38.5</v>
      </c>
      <c r="Y18" s="42">
        <f t="shared" si="3"/>
        <v>11550</v>
      </c>
      <c r="AA18" s="21"/>
      <c r="AB18" s="21"/>
    </row>
    <row r="19" spans="2:28" s="20" customFormat="1" ht="15" customHeight="1">
      <c r="B19" s="86"/>
      <c r="C19" s="177" t="s">
        <v>70</v>
      </c>
      <c r="D19" s="186"/>
      <c r="E19" s="186"/>
      <c r="F19" s="38"/>
      <c r="G19" s="207" t="s">
        <v>29</v>
      </c>
      <c r="H19" s="216">
        <v>300</v>
      </c>
      <c r="I19" s="41">
        <v>277</v>
      </c>
      <c r="J19" s="42">
        <f t="shared" si="4"/>
        <v>83100</v>
      </c>
      <c r="K19" s="38"/>
      <c r="L19" s="39" t="s">
        <v>47</v>
      </c>
      <c r="M19" s="45">
        <v>6</v>
      </c>
      <c r="N19" s="41">
        <v>4250</v>
      </c>
      <c r="O19" s="42">
        <f t="shared" si="5"/>
        <v>25500</v>
      </c>
      <c r="P19" s="38"/>
      <c r="Q19" s="39" t="s">
        <v>47</v>
      </c>
      <c r="R19" s="45">
        <v>6</v>
      </c>
      <c r="S19" s="41">
        <v>507.5</v>
      </c>
      <c r="T19" s="42">
        <f t="shared" si="6"/>
        <v>3045</v>
      </c>
      <c r="U19" s="38"/>
      <c r="V19" s="39" t="s">
        <v>29</v>
      </c>
      <c r="W19" s="45">
        <v>300</v>
      </c>
      <c r="X19" s="41">
        <v>93.5</v>
      </c>
      <c r="Y19" s="42">
        <f t="shared" si="3"/>
        <v>28050</v>
      </c>
      <c r="AA19" s="21"/>
      <c r="AB19" s="21"/>
    </row>
    <row r="20" spans="2:28" s="20" customFormat="1" ht="15" customHeight="1">
      <c r="B20" s="86"/>
      <c r="C20" s="177" t="s">
        <v>32</v>
      </c>
      <c r="D20" s="186"/>
      <c r="E20" s="186"/>
      <c r="F20" s="38"/>
      <c r="G20" s="39" t="s">
        <v>33</v>
      </c>
      <c r="H20" s="45">
        <v>1</v>
      </c>
      <c r="I20" s="41">
        <v>1384</v>
      </c>
      <c r="J20" s="42">
        <f t="shared" si="4"/>
        <v>1384</v>
      </c>
      <c r="K20" s="38"/>
      <c r="L20" s="39" t="s">
        <v>33</v>
      </c>
      <c r="M20" s="45">
        <v>2</v>
      </c>
      <c r="N20" s="41">
        <v>3000</v>
      </c>
      <c r="O20" s="42">
        <f t="shared" si="5"/>
        <v>6000</v>
      </c>
      <c r="P20" s="38"/>
      <c r="Q20" s="39" t="s">
        <v>33</v>
      </c>
      <c r="R20" s="45">
        <v>1</v>
      </c>
      <c r="S20" s="41">
        <v>1667.5</v>
      </c>
      <c r="T20" s="42">
        <f t="shared" si="6"/>
        <v>1667.5</v>
      </c>
      <c r="U20" s="38"/>
      <c r="V20" s="39" t="s">
        <v>33</v>
      </c>
      <c r="W20" s="45">
        <v>3</v>
      </c>
      <c r="X20" s="41">
        <v>1078</v>
      </c>
      <c r="Y20" s="42">
        <f t="shared" si="3"/>
        <v>3234</v>
      </c>
      <c r="AA20" s="21"/>
      <c r="AB20" s="21"/>
    </row>
    <row r="21" spans="2:28" s="20" customFormat="1" ht="15" customHeight="1">
      <c r="B21" s="86"/>
      <c r="C21" s="177" t="s">
        <v>71</v>
      </c>
      <c r="D21" s="186"/>
      <c r="E21" s="186"/>
      <c r="F21" s="38"/>
      <c r="G21" s="39" t="s">
        <v>72</v>
      </c>
      <c r="H21" s="45">
        <v>40</v>
      </c>
      <c r="I21" s="41">
        <v>120</v>
      </c>
      <c r="J21" s="42">
        <f t="shared" si="4"/>
        <v>4800</v>
      </c>
      <c r="K21" s="38"/>
      <c r="L21" s="39" t="s">
        <v>72</v>
      </c>
      <c r="M21" s="45">
        <v>40</v>
      </c>
      <c r="N21" s="41">
        <v>85</v>
      </c>
      <c r="O21" s="42">
        <f t="shared" si="5"/>
        <v>3400</v>
      </c>
      <c r="P21" s="38"/>
      <c r="Q21" s="39" t="s">
        <v>72</v>
      </c>
      <c r="R21" s="45">
        <v>40</v>
      </c>
      <c r="S21" s="41">
        <v>94.25</v>
      </c>
      <c r="T21" s="42">
        <f t="shared" si="6"/>
        <v>3770</v>
      </c>
      <c r="U21" s="38"/>
      <c r="V21" s="39" t="s">
        <v>72</v>
      </c>
      <c r="W21" s="45">
        <v>140</v>
      </c>
      <c r="X21" s="41">
        <v>55</v>
      </c>
      <c r="Y21" s="42">
        <f t="shared" si="3"/>
        <v>7700</v>
      </c>
      <c r="AA21" s="21"/>
      <c r="AB21" s="21"/>
    </row>
    <row r="22" spans="2:28" s="20" customFormat="1" ht="15" customHeight="1">
      <c r="B22" s="86"/>
      <c r="C22" s="177" t="s">
        <v>28</v>
      </c>
      <c r="D22" s="186"/>
      <c r="E22" s="186"/>
      <c r="F22" s="38"/>
      <c r="G22" s="39" t="s">
        <v>26</v>
      </c>
      <c r="H22" s="45">
        <v>1</v>
      </c>
      <c r="I22" s="41">
        <v>5000</v>
      </c>
      <c r="J22" s="42">
        <f t="shared" si="4"/>
        <v>5000</v>
      </c>
      <c r="K22" s="38"/>
      <c r="L22" s="39" t="s">
        <v>26</v>
      </c>
      <c r="M22" s="45">
        <v>1</v>
      </c>
      <c r="N22" s="41">
        <v>5000</v>
      </c>
      <c r="O22" s="42">
        <f t="shared" si="5"/>
        <v>5000</v>
      </c>
      <c r="P22" s="38"/>
      <c r="Q22" s="39" t="s">
        <v>26</v>
      </c>
      <c r="R22" s="45">
        <v>1</v>
      </c>
      <c r="S22" s="41">
        <v>9425</v>
      </c>
      <c r="T22" s="42">
        <f t="shared" si="6"/>
        <v>9425</v>
      </c>
      <c r="U22" s="38"/>
      <c r="V22" s="39" t="s">
        <v>26</v>
      </c>
      <c r="W22" s="45">
        <v>1</v>
      </c>
      <c r="X22" s="41">
        <v>4000</v>
      </c>
      <c r="Y22" s="42">
        <f t="shared" si="3"/>
        <v>4000</v>
      </c>
      <c r="AA22" s="21"/>
      <c r="AB22" s="21"/>
    </row>
    <row r="23" spans="2:28" s="20" customFormat="1" ht="15" customHeight="1">
      <c r="B23" s="86"/>
      <c r="C23" s="177" t="s">
        <v>107</v>
      </c>
      <c r="D23" s="186"/>
      <c r="E23" s="186"/>
      <c r="F23" s="38"/>
      <c r="G23" s="39" t="s">
        <v>29</v>
      </c>
      <c r="H23" s="46">
        <v>2</v>
      </c>
      <c r="I23" s="41">
        <v>3500</v>
      </c>
      <c r="J23" s="42">
        <f t="shared" si="4"/>
        <v>7000</v>
      </c>
      <c r="K23" s="38"/>
      <c r="L23" s="39" t="s">
        <v>29</v>
      </c>
      <c r="M23" s="46">
        <v>2</v>
      </c>
      <c r="N23" s="41">
        <v>4500</v>
      </c>
      <c r="O23" s="42">
        <f t="shared" si="5"/>
        <v>9000</v>
      </c>
      <c r="P23" s="38"/>
      <c r="Q23" s="39" t="s">
        <v>29</v>
      </c>
      <c r="R23" s="46">
        <v>2</v>
      </c>
      <c r="S23" s="41">
        <v>5437.5</v>
      </c>
      <c r="T23" s="42">
        <f t="shared" si="6"/>
        <v>10875</v>
      </c>
      <c r="U23" s="38"/>
      <c r="V23" s="39" t="s">
        <v>29</v>
      </c>
      <c r="W23" s="46">
        <v>1</v>
      </c>
      <c r="X23" s="41">
        <v>4290</v>
      </c>
      <c r="Y23" s="42">
        <f t="shared" si="3"/>
        <v>4290</v>
      </c>
      <c r="AA23" s="21"/>
      <c r="AB23" s="21"/>
    </row>
    <row r="24" spans="2:28" s="20" customFormat="1" ht="15" customHeight="1">
      <c r="B24" s="86"/>
      <c r="C24" s="177" t="s">
        <v>108</v>
      </c>
      <c r="D24" s="186"/>
      <c r="E24" s="186"/>
      <c r="F24" s="38"/>
      <c r="G24" s="39" t="s">
        <v>29</v>
      </c>
      <c r="H24" s="46">
        <v>2</v>
      </c>
      <c r="I24" s="41">
        <v>3500</v>
      </c>
      <c r="J24" s="42">
        <f>I24*H24</f>
        <v>7000</v>
      </c>
      <c r="K24" s="38"/>
      <c r="L24" s="39" t="s">
        <v>29</v>
      </c>
      <c r="M24" s="46">
        <v>2</v>
      </c>
      <c r="N24" s="41">
        <v>3000</v>
      </c>
      <c r="O24" s="42">
        <f t="shared" si="5"/>
        <v>6000</v>
      </c>
      <c r="P24" s="38"/>
      <c r="Q24" s="39" t="s">
        <v>29</v>
      </c>
      <c r="R24" s="46">
        <v>2</v>
      </c>
      <c r="S24" s="41">
        <v>5437.5</v>
      </c>
      <c r="T24" s="42">
        <f t="shared" si="6"/>
        <v>10875</v>
      </c>
      <c r="U24" s="38"/>
      <c r="V24" s="39" t="s">
        <v>29</v>
      </c>
      <c r="W24" s="46">
        <v>5</v>
      </c>
      <c r="X24" s="41">
        <v>715</v>
      </c>
      <c r="Y24" s="42">
        <f t="shared" si="3"/>
        <v>3575</v>
      </c>
      <c r="AA24" s="21"/>
      <c r="AB24" s="21"/>
    </row>
    <row r="25" spans="2:28" s="20" customFormat="1" ht="15" customHeight="1">
      <c r="B25" s="86"/>
      <c r="C25" s="177" t="s">
        <v>109</v>
      </c>
      <c r="D25" s="186"/>
      <c r="E25" s="186"/>
      <c r="F25" s="38"/>
      <c r="G25" s="39" t="s">
        <v>72</v>
      </c>
      <c r="H25" s="46">
        <v>60</v>
      </c>
      <c r="I25" s="41">
        <v>221</v>
      </c>
      <c r="J25" s="42">
        <f t="shared" si="4"/>
        <v>13260</v>
      </c>
      <c r="K25" s="38"/>
      <c r="L25" s="39" t="s">
        <v>72</v>
      </c>
      <c r="M25" s="46">
        <v>60</v>
      </c>
      <c r="N25" s="41">
        <v>175</v>
      </c>
      <c r="O25" s="42">
        <f t="shared" si="5"/>
        <v>10500</v>
      </c>
      <c r="P25" s="38"/>
      <c r="Q25" s="39" t="s">
        <v>72</v>
      </c>
      <c r="R25" s="46">
        <v>60</v>
      </c>
      <c r="S25" s="41">
        <v>268.25</v>
      </c>
      <c r="T25" s="42">
        <f t="shared" si="6"/>
        <v>16095</v>
      </c>
      <c r="U25" s="38"/>
      <c r="V25" s="39" t="s">
        <v>72</v>
      </c>
      <c r="W25" s="46">
        <v>75</v>
      </c>
      <c r="X25" s="41">
        <v>165</v>
      </c>
      <c r="Y25" s="42">
        <f t="shared" si="3"/>
        <v>12375</v>
      </c>
      <c r="AA25" s="21"/>
      <c r="AB25" s="21"/>
    </row>
    <row r="26" spans="2:28" s="20" customFormat="1" ht="15" customHeight="1">
      <c r="B26" s="86"/>
      <c r="C26" s="177" t="s">
        <v>110</v>
      </c>
      <c r="D26" s="186"/>
      <c r="E26" s="186"/>
      <c r="F26" s="38"/>
      <c r="G26" s="39" t="s">
        <v>30</v>
      </c>
      <c r="H26" s="200">
        <v>3</v>
      </c>
      <c r="I26" s="41">
        <v>250</v>
      </c>
      <c r="J26" s="42">
        <f t="shared" si="4"/>
        <v>750</v>
      </c>
      <c r="K26" s="38"/>
      <c r="L26" s="39" t="s">
        <v>30</v>
      </c>
      <c r="M26" s="46">
        <v>4</v>
      </c>
      <c r="N26" s="41">
        <v>600</v>
      </c>
      <c r="O26" s="42">
        <f t="shared" si="5"/>
        <v>2400</v>
      </c>
      <c r="P26" s="38"/>
      <c r="Q26" s="39" t="s">
        <v>30</v>
      </c>
      <c r="R26" s="46">
        <v>2</v>
      </c>
      <c r="S26" s="41">
        <v>942.5</v>
      </c>
      <c r="T26" s="42">
        <f t="shared" si="6"/>
        <v>1885</v>
      </c>
      <c r="U26" s="38"/>
      <c r="V26" s="39" t="s">
        <v>30</v>
      </c>
      <c r="W26" s="46">
        <v>5</v>
      </c>
      <c r="X26" s="41">
        <v>825</v>
      </c>
      <c r="Y26" s="42">
        <f t="shared" si="3"/>
        <v>4125</v>
      </c>
      <c r="AA26" s="21"/>
      <c r="AB26" s="21"/>
    </row>
    <row r="27" spans="2:28" s="20" customFormat="1" ht="15" customHeight="1">
      <c r="B27" s="86"/>
      <c r="C27" s="177" t="s">
        <v>111</v>
      </c>
      <c r="D27" s="186"/>
      <c r="E27" s="186"/>
      <c r="F27" s="38"/>
      <c r="G27" s="39" t="s">
        <v>72</v>
      </c>
      <c r="H27" s="200">
        <v>3</v>
      </c>
      <c r="I27" s="41">
        <v>350</v>
      </c>
      <c r="J27" s="42">
        <f t="shared" si="4"/>
        <v>1050</v>
      </c>
      <c r="K27" s="38"/>
      <c r="L27" s="39" t="s">
        <v>72</v>
      </c>
      <c r="M27" s="46">
        <v>2</v>
      </c>
      <c r="N27" s="41">
        <v>750</v>
      </c>
      <c r="O27" s="42">
        <f t="shared" si="5"/>
        <v>1500</v>
      </c>
      <c r="P27" s="38"/>
      <c r="Q27" s="39" t="s">
        <v>72</v>
      </c>
      <c r="R27" s="46">
        <v>2</v>
      </c>
      <c r="S27" s="41">
        <v>1087.5</v>
      </c>
      <c r="T27" s="42">
        <f t="shared" si="6"/>
        <v>2175</v>
      </c>
      <c r="U27" s="38"/>
      <c r="V27" s="39" t="s">
        <v>72</v>
      </c>
      <c r="W27" s="46">
        <v>5</v>
      </c>
      <c r="X27" s="41">
        <v>220</v>
      </c>
      <c r="Y27" s="42">
        <f t="shared" si="3"/>
        <v>1100</v>
      </c>
      <c r="AA27" s="21"/>
      <c r="AB27" s="21"/>
    </row>
    <row r="28" spans="2:28" s="20" customFormat="1" ht="15" customHeight="1">
      <c r="B28" s="86"/>
      <c r="C28" s="177" t="s">
        <v>112</v>
      </c>
      <c r="D28" s="186"/>
      <c r="E28" s="186"/>
      <c r="F28" s="38"/>
      <c r="G28" s="39" t="s">
        <v>72</v>
      </c>
      <c r="H28" s="200">
        <v>20</v>
      </c>
      <c r="I28" s="41">
        <v>250</v>
      </c>
      <c r="J28" s="42">
        <f>I28*H28</f>
        <v>5000</v>
      </c>
      <c r="K28" s="38"/>
      <c r="L28" s="39" t="s">
        <v>72</v>
      </c>
      <c r="M28" s="46">
        <v>16</v>
      </c>
      <c r="N28" s="41">
        <v>450</v>
      </c>
      <c r="O28" s="42">
        <f>N28*M28</f>
        <v>7200</v>
      </c>
      <c r="P28" s="38"/>
      <c r="Q28" s="39" t="s">
        <v>72</v>
      </c>
      <c r="R28" s="46">
        <v>1</v>
      </c>
      <c r="S28" s="41">
        <v>362.5</v>
      </c>
      <c r="T28" s="42">
        <f>S28*R28</f>
        <v>362.5</v>
      </c>
      <c r="U28" s="38"/>
      <c r="V28" s="39" t="s">
        <v>72</v>
      </c>
      <c r="W28" s="46">
        <v>10</v>
      </c>
      <c r="X28" s="41">
        <v>385</v>
      </c>
      <c r="Y28" s="42">
        <f t="shared" si="3"/>
        <v>3850</v>
      </c>
      <c r="AA28" s="21"/>
      <c r="AB28" s="21"/>
    </row>
    <row r="29" spans="2:28" s="20" customFormat="1" ht="15" customHeight="1">
      <c r="B29" s="86"/>
      <c r="C29" s="177" t="s">
        <v>113</v>
      </c>
      <c r="D29" s="186"/>
      <c r="E29" s="186"/>
      <c r="F29" s="38"/>
      <c r="G29" s="39" t="s">
        <v>72</v>
      </c>
      <c r="H29" s="46">
        <v>20</v>
      </c>
      <c r="I29" s="41">
        <v>280</v>
      </c>
      <c r="J29" s="42">
        <f>I29*H29</f>
        <v>5600</v>
      </c>
      <c r="K29" s="38"/>
      <c r="L29" s="39" t="s">
        <v>72</v>
      </c>
      <c r="M29" s="46">
        <v>20</v>
      </c>
      <c r="N29" s="41">
        <v>280</v>
      </c>
      <c r="O29" s="42">
        <f>N29*M29</f>
        <v>5600</v>
      </c>
      <c r="P29" s="38"/>
      <c r="Q29" s="39" t="s">
        <v>72</v>
      </c>
      <c r="R29" s="46">
        <v>20</v>
      </c>
      <c r="S29" s="41">
        <v>268.25</v>
      </c>
      <c r="T29" s="42">
        <f>S29*R29</f>
        <v>5365</v>
      </c>
      <c r="U29" s="38"/>
      <c r="V29" s="39" t="s">
        <v>72</v>
      </c>
      <c r="W29" s="46">
        <v>35</v>
      </c>
      <c r="X29" s="41">
        <v>165</v>
      </c>
      <c r="Y29" s="42">
        <f t="shared" si="3"/>
        <v>5775</v>
      </c>
      <c r="AA29" s="21"/>
      <c r="AB29" s="21"/>
    </row>
    <row r="30" spans="2:28" s="20" customFormat="1" ht="15" customHeight="1">
      <c r="B30" s="86"/>
      <c r="C30" s="177" t="s">
        <v>121</v>
      </c>
      <c r="D30" s="186"/>
      <c r="E30" s="186"/>
      <c r="F30" s="38"/>
      <c r="G30" s="39"/>
      <c r="H30" s="46"/>
      <c r="I30" s="41"/>
      <c r="J30" s="42"/>
      <c r="K30" s="38"/>
      <c r="L30" s="39"/>
      <c r="M30" s="46"/>
      <c r="N30" s="41"/>
      <c r="O30" s="42"/>
      <c r="P30" s="38"/>
      <c r="Q30" s="39"/>
      <c r="R30" s="46"/>
      <c r="S30" s="41"/>
      <c r="T30" s="42"/>
      <c r="U30" s="38"/>
      <c r="V30" s="39" t="s">
        <v>72</v>
      </c>
      <c r="W30" s="46">
        <v>10</v>
      </c>
      <c r="X30" s="41">
        <v>792</v>
      </c>
      <c r="Y30" s="42">
        <f t="shared" si="3"/>
        <v>7920</v>
      </c>
      <c r="AA30" s="21"/>
      <c r="AB30" s="21"/>
    </row>
    <row r="31" spans="2:28" s="20" customFormat="1" ht="15" customHeight="1">
      <c r="B31" s="86"/>
      <c r="C31" s="177" t="s">
        <v>122</v>
      </c>
      <c r="D31" s="186"/>
      <c r="E31" s="186"/>
      <c r="F31" s="38"/>
      <c r="G31" s="39"/>
      <c r="H31" s="46"/>
      <c r="I31" s="41"/>
      <c r="J31" s="42"/>
      <c r="K31" s="38"/>
      <c r="L31" s="39"/>
      <c r="M31" s="46"/>
      <c r="N31" s="41"/>
      <c r="O31" s="42"/>
      <c r="P31" s="38"/>
      <c r="Q31" s="39"/>
      <c r="R31" s="46"/>
      <c r="S31" s="41"/>
      <c r="T31" s="42"/>
      <c r="U31" s="38"/>
      <c r="V31" s="39" t="s">
        <v>45</v>
      </c>
      <c r="W31" s="46">
        <v>2</v>
      </c>
      <c r="X31" s="41">
        <v>2200</v>
      </c>
      <c r="Y31" s="42">
        <f t="shared" si="3"/>
        <v>4400</v>
      </c>
      <c r="AA31" s="21"/>
      <c r="AB31" s="21"/>
    </row>
    <row r="32" spans="2:28" s="20" customFormat="1" ht="15" customHeight="1">
      <c r="B32" s="86"/>
      <c r="C32" s="177" t="s">
        <v>123</v>
      </c>
      <c r="D32" s="186"/>
      <c r="E32" s="186"/>
      <c r="F32" s="38"/>
      <c r="G32" s="39"/>
      <c r="H32" s="46"/>
      <c r="I32" s="41"/>
      <c r="J32" s="42"/>
      <c r="K32" s="38"/>
      <c r="L32" s="39"/>
      <c r="M32" s="46"/>
      <c r="N32" s="41"/>
      <c r="O32" s="42"/>
      <c r="P32" s="38"/>
      <c r="Q32" s="39"/>
      <c r="R32" s="46"/>
      <c r="S32" s="41"/>
      <c r="T32" s="42"/>
      <c r="U32" s="38"/>
      <c r="V32" s="39" t="s">
        <v>124</v>
      </c>
      <c r="W32" s="46">
        <v>20</v>
      </c>
      <c r="X32" s="41">
        <v>1540</v>
      </c>
      <c r="Y32" s="42">
        <f t="shared" si="3"/>
        <v>30800</v>
      </c>
      <c r="AA32" s="21"/>
      <c r="AB32" s="21"/>
    </row>
    <row r="33" spans="1:28" s="20" customFormat="1" ht="15" customHeight="1">
      <c r="B33" s="86"/>
      <c r="C33" s="177" t="s">
        <v>125</v>
      </c>
      <c r="D33" s="186"/>
      <c r="E33" s="186"/>
      <c r="F33" s="38"/>
      <c r="G33" s="39"/>
      <c r="H33" s="46"/>
      <c r="I33" s="41"/>
      <c r="J33" s="42"/>
      <c r="K33" s="38"/>
      <c r="L33" s="39"/>
      <c r="M33" s="46"/>
      <c r="N33" s="41"/>
      <c r="O33" s="42"/>
      <c r="P33" s="38"/>
      <c r="Q33" s="39"/>
      <c r="R33" s="46"/>
      <c r="S33" s="41"/>
      <c r="T33" s="42"/>
      <c r="U33" s="38"/>
      <c r="V33" s="39" t="s">
        <v>49</v>
      </c>
      <c r="W33" s="46">
        <v>15</v>
      </c>
      <c r="X33" s="41">
        <v>660</v>
      </c>
      <c r="Y33" s="42">
        <f t="shared" si="3"/>
        <v>9900</v>
      </c>
      <c r="AA33" s="21"/>
      <c r="AB33" s="21"/>
    </row>
    <row r="34" spans="1:28" s="20" customFormat="1" ht="15" customHeight="1">
      <c r="B34" s="86"/>
      <c r="C34" s="177" t="s">
        <v>126</v>
      </c>
      <c r="D34" s="186"/>
      <c r="E34" s="186"/>
      <c r="F34" s="38"/>
      <c r="G34" s="39"/>
      <c r="H34" s="46"/>
      <c r="I34" s="41"/>
      <c r="J34" s="42"/>
      <c r="K34" s="38"/>
      <c r="L34" s="39"/>
      <c r="M34" s="46"/>
      <c r="N34" s="41"/>
      <c r="O34" s="42"/>
      <c r="P34" s="38"/>
      <c r="Q34" s="39"/>
      <c r="R34" s="46"/>
      <c r="S34" s="41"/>
      <c r="T34" s="42"/>
      <c r="U34" s="38"/>
      <c r="V34" s="39" t="s">
        <v>26</v>
      </c>
      <c r="W34" s="46">
        <v>1</v>
      </c>
      <c r="X34" s="41">
        <v>4000</v>
      </c>
      <c r="Y34" s="42">
        <f t="shared" si="3"/>
        <v>4000</v>
      </c>
      <c r="AA34" s="21"/>
      <c r="AB34" s="21"/>
    </row>
    <row r="35" spans="1:28" s="20" customFormat="1" ht="15" customHeight="1">
      <c r="B35" s="86">
        <v>4</v>
      </c>
      <c r="C35" s="177" t="s">
        <v>52</v>
      </c>
      <c r="D35" s="186"/>
      <c r="E35" s="186"/>
      <c r="F35" s="38"/>
      <c r="G35" s="39"/>
      <c r="H35" s="46"/>
      <c r="I35" s="41"/>
      <c r="J35" s="42"/>
      <c r="K35" s="38"/>
      <c r="L35" s="39"/>
      <c r="M35" s="46"/>
      <c r="N35" s="41"/>
      <c r="O35" s="42"/>
      <c r="P35" s="38"/>
      <c r="Q35" s="39"/>
      <c r="R35" s="46"/>
      <c r="S35" s="41"/>
      <c r="T35" s="42"/>
      <c r="U35" s="38"/>
      <c r="V35" s="39"/>
      <c r="W35" s="46"/>
      <c r="X35" s="41"/>
      <c r="Y35" s="42"/>
      <c r="AA35" s="21"/>
      <c r="AB35" s="21"/>
    </row>
    <row r="36" spans="1:28" s="20" customFormat="1" ht="15" customHeight="1">
      <c r="B36" s="86"/>
      <c r="C36" s="382" t="s">
        <v>151</v>
      </c>
      <c r="D36" s="383"/>
      <c r="E36" s="384"/>
      <c r="F36" s="38"/>
      <c r="G36" s="39" t="s">
        <v>49</v>
      </c>
      <c r="H36" s="200">
        <v>2</v>
      </c>
      <c r="I36" s="41">
        <v>7000</v>
      </c>
      <c r="J36" s="42">
        <f t="shared" ref="J36:J44" si="7">I36*H36</f>
        <v>14000</v>
      </c>
      <c r="K36" s="38"/>
      <c r="L36" s="39" t="s">
        <v>49</v>
      </c>
      <c r="M36" s="46">
        <v>1</v>
      </c>
      <c r="N36" s="41">
        <v>8000</v>
      </c>
      <c r="O36" s="42">
        <f t="shared" ref="O36:O44" si="8">N36*M36</f>
        <v>8000</v>
      </c>
      <c r="P36" s="38"/>
      <c r="Q36" s="39" t="s">
        <v>49</v>
      </c>
      <c r="R36" s="46">
        <v>1</v>
      </c>
      <c r="S36" s="41">
        <v>23562.5</v>
      </c>
      <c r="T36" s="42">
        <f t="shared" ref="T36:T44" si="9">S36*R36</f>
        <v>23562.5</v>
      </c>
      <c r="U36" s="38"/>
      <c r="V36" s="39" t="s">
        <v>49</v>
      </c>
      <c r="W36" s="46">
        <v>2</v>
      </c>
      <c r="X36" s="41">
        <v>13200</v>
      </c>
      <c r="Y36" s="42">
        <f t="shared" si="3"/>
        <v>26400</v>
      </c>
      <c r="AA36" s="21"/>
      <c r="AB36" s="21"/>
    </row>
    <row r="37" spans="1:28" s="20" customFormat="1" ht="29.25" customHeight="1">
      <c r="B37" s="86"/>
      <c r="C37" s="281" t="s">
        <v>86</v>
      </c>
      <c r="D37" s="282"/>
      <c r="E37" s="283"/>
      <c r="F37" s="38"/>
      <c r="G37" s="39" t="s">
        <v>49</v>
      </c>
      <c r="H37" s="46">
        <v>2</v>
      </c>
      <c r="I37" s="41">
        <v>3000</v>
      </c>
      <c r="J37" s="42">
        <f t="shared" si="7"/>
        <v>6000</v>
      </c>
      <c r="K37" s="38"/>
      <c r="L37" s="39" t="s">
        <v>49</v>
      </c>
      <c r="M37" s="46">
        <v>2</v>
      </c>
      <c r="N37" s="41">
        <v>4200</v>
      </c>
      <c r="O37" s="42">
        <f t="shared" si="8"/>
        <v>8400</v>
      </c>
      <c r="P37" s="38"/>
      <c r="Q37" s="39" t="s">
        <v>49</v>
      </c>
      <c r="R37" s="46">
        <v>2</v>
      </c>
      <c r="S37" s="41">
        <v>9425</v>
      </c>
      <c r="T37" s="42">
        <f t="shared" si="9"/>
        <v>18850</v>
      </c>
      <c r="U37" s="38"/>
      <c r="V37" s="39" t="s">
        <v>49</v>
      </c>
      <c r="W37" s="46">
        <v>3</v>
      </c>
      <c r="X37" s="41">
        <v>4950</v>
      </c>
      <c r="Y37" s="42">
        <f t="shared" si="3"/>
        <v>14850</v>
      </c>
      <c r="AA37" s="21"/>
      <c r="AB37" s="21"/>
    </row>
    <row r="38" spans="1:28" s="20" customFormat="1" ht="29.25" customHeight="1">
      <c r="B38" s="86"/>
      <c r="C38" s="281" t="s">
        <v>127</v>
      </c>
      <c r="D38" s="282"/>
      <c r="E38" s="283"/>
      <c r="F38" s="38"/>
      <c r="G38" s="39"/>
      <c r="H38" s="46"/>
      <c r="I38" s="41"/>
      <c r="J38" s="42"/>
      <c r="K38" s="38"/>
      <c r="L38" s="39"/>
      <c r="M38" s="46"/>
      <c r="N38" s="41"/>
      <c r="O38" s="42"/>
      <c r="P38" s="38"/>
      <c r="Q38" s="39"/>
      <c r="R38" s="46"/>
      <c r="S38" s="41"/>
      <c r="T38" s="42"/>
      <c r="U38" s="38"/>
      <c r="V38" s="39" t="s">
        <v>49</v>
      </c>
      <c r="W38" s="46">
        <v>2</v>
      </c>
      <c r="X38" s="41">
        <v>4950</v>
      </c>
      <c r="Y38" s="42">
        <f t="shared" si="3"/>
        <v>9900</v>
      </c>
      <c r="AA38" s="21"/>
      <c r="AB38" s="21"/>
    </row>
    <row r="39" spans="1:28" s="20" customFormat="1" ht="15" customHeight="1">
      <c r="B39" s="86"/>
      <c r="C39" s="336" t="s">
        <v>89</v>
      </c>
      <c r="D39" s="362"/>
      <c r="E39" s="363"/>
      <c r="F39" s="38"/>
      <c r="G39" s="39" t="s">
        <v>49</v>
      </c>
      <c r="H39" s="200">
        <v>2</v>
      </c>
      <c r="I39" s="41">
        <v>1500</v>
      </c>
      <c r="J39" s="42">
        <f t="shared" si="7"/>
        <v>3000</v>
      </c>
      <c r="K39" s="38"/>
      <c r="L39" s="39" t="s">
        <v>49</v>
      </c>
      <c r="M39" s="46">
        <v>1</v>
      </c>
      <c r="N39" s="41">
        <v>6200</v>
      </c>
      <c r="O39" s="42">
        <f t="shared" si="8"/>
        <v>6200</v>
      </c>
      <c r="P39" s="38"/>
      <c r="Q39" s="39" t="s">
        <v>49</v>
      </c>
      <c r="R39" s="46">
        <v>1</v>
      </c>
      <c r="S39" s="41">
        <v>4712.5</v>
      </c>
      <c r="T39" s="42">
        <f t="shared" si="9"/>
        <v>4712.5</v>
      </c>
      <c r="U39" s="38"/>
      <c r="V39" s="39" t="s">
        <v>49</v>
      </c>
      <c r="W39" s="46">
        <v>2</v>
      </c>
      <c r="X39" s="41">
        <v>4950</v>
      </c>
      <c r="Y39" s="42">
        <f t="shared" si="3"/>
        <v>9900</v>
      </c>
      <c r="AA39" s="21"/>
      <c r="AB39" s="21"/>
    </row>
    <row r="40" spans="1:28" s="20" customFormat="1" ht="15" customHeight="1">
      <c r="B40" s="86"/>
      <c r="C40" s="292" t="s">
        <v>88</v>
      </c>
      <c r="D40" s="364"/>
      <c r="E40" s="365"/>
      <c r="F40" s="38"/>
      <c r="G40" s="39" t="s">
        <v>49</v>
      </c>
      <c r="H40" s="46">
        <v>2</v>
      </c>
      <c r="I40" s="41">
        <v>2000</v>
      </c>
      <c r="J40" s="42">
        <f t="shared" si="7"/>
        <v>4000</v>
      </c>
      <c r="K40" s="38"/>
      <c r="L40" s="39" t="s">
        <v>49</v>
      </c>
      <c r="M40" s="46">
        <v>2</v>
      </c>
      <c r="N40" s="41">
        <v>3400</v>
      </c>
      <c r="O40" s="42">
        <f t="shared" si="8"/>
        <v>6800</v>
      </c>
      <c r="P40" s="38"/>
      <c r="Q40" s="39" t="s">
        <v>49</v>
      </c>
      <c r="R40" s="46">
        <v>2</v>
      </c>
      <c r="S40" s="41">
        <v>18125</v>
      </c>
      <c r="T40" s="42">
        <f t="shared" si="9"/>
        <v>36250</v>
      </c>
      <c r="U40" s="38"/>
      <c r="V40" s="39" t="s">
        <v>49</v>
      </c>
      <c r="W40" s="46">
        <v>2</v>
      </c>
      <c r="X40" s="41">
        <v>4950</v>
      </c>
      <c r="Y40" s="42">
        <f t="shared" si="3"/>
        <v>9900</v>
      </c>
      <c r="AA40" s="21"/>
      <c r="AB40" s="21"/>
    </row>
    <row r="41" spans="1:28" s="20" customFormat="1" ht="30.75" customHeight="1">
      <c r="B41" s="86"/>
      <c r="C41" s="281" t="s">
        <v>58</v>
      </c>
      <c r="D41" s="282"/>
      <c r="E41" s="283"/>
      <c r="F41" s="38"/>
      <c r="G41" s="39" t="s">
        <v>26</v>
      </c>
      <c r="H41" s="46">
        <v>2</v>
      </c>
      <c r="I41" s="41">
        <v>3000</v>
      </c>
      <c r="J41" s="42">
        <f t="shared" si="7"/>
        <v>6000</v>
      </c>
      <c r="K41" s="38"/>
      <c r="L41" s="39" t="s">
        <v>26</v>
      </c>
      <c r="M41" s="46">
        <v>1</v>
      </c>
      <c r="N41" s="41">
        <v>4500</v>
      </c>
      <c r="O41" s="42">
        <f t="shared" si="8"/>
        <v>4500</v>
      </c>
      <c r="P41" s="38"/>
      <c r="Q41" s="39" t="s">
        <v>26</v>
      </c>
      <c r="R41" s="46">
        <v>2</v>
      </c>
      <c r="S41" s="41">
        <v>9425</v>
      </c>
      <c r="T41" s="42">
        <f t="shared" si="9"/>
        <v>18850</v>
      </c>
      <c r="U41" s="38"/>
      <c r="V41" s="39" t="s">
        <v>26</v>
      </c>
      <c r="W41" s="46">
        <v>1</v>
      </c>
      <c r="X41" s="41">
        <v>9900</v>
      </c>
      <c r="Y41" s="42">
        <f t="shared" si="3"/>
        <v>9900</v>
      </c>
      <c r="AA41" s="21"/>
      <c r="AB41" s="21"/>
    </row>
    <row r="42" spans="1:28" s="20" customFormat="1" ht="15" customHeight="1">
      <c r="B42" s="86"/>
      <c r="C42" s="178" t="s">
        <v>57</v>
      </c>
      <c r="D42" s="176"/>
      <c r="E42" s="190"/>
      <c r="F42" s="38"/>
      <c r="G42" s="39" t="s">
        <v>49</v>
      </c>
      <c r="H42" s="46">
        <v>1</v>
      </c>
      <c r="I42" s="41">
        <v>5000</v>
      </c>
      <c r="J42" s="42">
        <f t="shared" si="7"/>
        <v>5000</v>
      </c>
      <c r="K42" s="38"/>
      <c r="L42" s="39" t="s">
        <v>49</v>
      </c>
      <c r="M42" s="46">
        <v>1</v>
      </c>
      <c r="N42" s="41">
        <v>5000</v>
      </c>
      <c r="O42" s="42">
        <f t="shared" si="8"/>
        <v>5000</v>
      </c>
      <c r="P42" s="38"/>
      <c r="Q42" s="39" t="s">
        <v>49</v>
      </c>
      <c r="R42" s="46">
        <v>1</v>
      </c>
      <c r="S42" s="41">
        <v>36250</v>
      </c>
      <c r="T42" s="42">
        <f t="shared" si="9"/>
        <v>36250</v>
      </c>
      <c r="U42" s="38"/>
      <c r="V42" s="39" t="s">
        <v>49</v>
      </c>
      <c r="W42" s="46">
        <v>1</v>
      </c>
      <c r="X42" s="41">
        <v>50000</v>
      </c>
      <c r="Y42" s="42">
        <f t="shared" si="3"/>
        <v>50000</v>
      </c>
      <c r="AA42" s="21"/>
      <c r="AB42" s="21"/>
    </row>
    <row r="43" spans="1:28" s="20" customFormat="1" ht="15" customHeight="1">
      <c r="B43" s="86"/>
      <c r="C43" s="130" t="s">
        <v>74</v>
      </c>
      <c r="D43" s="190"/>
      <c r="E43" s="190"/>
      <c r="F43" s="38"/>
      <c r="G43" s="39" t="s">
        <v>49</v>
      </c>
      <c r="H43" s="46">
        <v>2</v>
      </c>
      <c r="I43" s="41">
        <v>1000</v>
      </c>
      <c r="J43" s="42">
        <f t="shared" si="7"/>
        <v>2000</v>
      </c>
      <c r="K43" s="38"/>
      <c r="L43" s="39" t="s">
        <v>49</v>
      </c>
      <c r="M43" s="46">
        <v>2</v>
      </c>
      <c r="N43" s="41">
        <v>3400</v>
      </c>
      <c r="O43" s="42">
        <f t="shared" si="8"/>
        <v>6800</v>
      </c>
      <c r="P43" s="38"/>
      <c r="Q43" s="39" t="s">
        <v>49</v>
      </c>
      <c r="R43" s="46">
        <v>2</v>
      </c>
      <c r="S43" s="41">
        <v>6525</v>
      </c>
      <c r="T43" s="42">
        <f t="shared" si="9"/>
        <v>13050</v>
      </c>
      <c r="U43" s="38"/>
      <c r="V43" s="39" t="s">
        <v>49</v>
      </c>
      <c r="W43" s="46">
        <v>2</v>
      </c>
      <c r="X43" s="41">
        <v>4950</v>
      </c>
      <c r="Y43" s="42">
        <f t="shared" si="3"/>
        <v>9900</v>
      </c>
      <c r="AA43" s="21"/>
      <c r="AB43" s="21"/>
    </row>
    <row r="44" spans="1:28" s="20" customFormat="1" ht="15" customHeight="1">
      <c r="B44" s="86"/>
      <c r="C44" s="130" t="s">
        <v>73</v>
      </c>
      <c r="D44" s="190"/>
      <c r="E44" s="190"/>
      <c r="F44" s="38"/>
      <c r="G44" s="39" t="s">
        <v>49</v>
      </c>
      <c r="H44" s="46">
        <v>2</v>
      </c>
      <c r="I44" s="41">
        <v>3000</v>
      </c>
      <c r="J44" s="42">
        <f t="shared" si="7"/>
        <v>6000</v>
      </c>
      <c r="K44" s="38"/>
      <c r="L44" s="39" t="s">
        <v>49</v>
      </c>
      <c r="M44" s="46">
        <v>2</v>
      </c>
      <c r="N44" s="41">
        <v>5000</v>
      </c>
      <c r="O44" s="42">
        <f t="shared" si="8"/>
        <v>10000</v>
      </c>
      <c r="P44" s="38"/>
      <c r="Q44" s="39" t="s">
        <v>49</v>
      </c>
      <c r="R44" s="46">
        <v>2</v>
      </c>
      <c r="S44" s="41">
        <v>7250</v>
      </c>
      <c r="T44" s="42">
        <f t="shared" si="9"/>
        <v>14500</v>
      </c>
      <c r="U44" s="38"/>
      <c r="V44" s="39" t="s">
        <v>49</v>
      </c>
      <c r="W44" s="46">
        <v>1</v>
      </c>
      <c r="X44" s="41">
        <v>13200</v>
      </c>
      <c r="Y44" s="42">
        <f t="shared" si="3"/>
        <v>13200</v>
      </c>
      <c r="AA44" s="21"/>
      <c r="AB44" s="21"/>
    </row>
    <row r="45" spans="1:28" s="134" customFormat="1" ht="14.25">
      <c r="A45" s="86"/>
      <c r="B45" s="135"/>
      <c r="C45" s="284" t="s">
        <v>104</v>
      </c>
      <c r="D45" s="284"/>
      <c r="E45" s="285"/>
      <c r="F45" s="39"/>
      <c r="G45" s="39" t="s">
        <v>49</v>
      </c>
      <c r="H45" s="46">
        <v>1</v>
      </c>
      <c r="I45" s="41">
        <v>3000</v>
      </c>
      <c r="J45" s="42">
        <f>I45*H45</f>
        <v>3000</v>
      </c>
      <c r="K45" s="39"/>
      <c r="L45" s="39" t="s">
        <v>49</v>
      </c>
      <c r="M45" s="46">
        <v>1</v>
      </c>
      <c r="N45" s="41">
        <v>3000</v>
      </c>
      <c r="O45" s="42">
        <f>N45*M45</f>
        <v>3000</v>
      </c>
      <c r="P45" s="39"/>
      <c r="Q45" s="39" t="s">
        <v>49</v>
      </c>
      <c r="R45" s="46">
        <v>1</v>
      </c>
      <c r="S45" s="41">
        <v>36250</v>
      </c>
      <c r="T45" s="42">
        <f>S45*R45</f>
        <v>36250</v>
      </c>
      <c r="U45" s="39"/>
      <c r="V45" s="39" t="s">
        <v>49</v>
      </c>
      <c r="W45" s="46">
        <v>1</v>
      </c>
      <c r="X45" s="41"/>
      <c r="Y45" s="42">
        <f t="shared" si="3"/>
        <v>0</v>
      </c>
    </row>
    <row r="46" spans="1:28" s="134" customFormat="1" ht="14.25">
      <c r="A46" s="166"/>
      <c r="B46" s="135"/>
      <c r="C46" s="284" t="s">
        <v>114</v>
      </c>
      <c r="D46" s="284"/>
      <c r="E46" s="285"/>
      <c r="F46" s="39"/>
      <c r="G46" s="39"/>
      <c r="H46" s="46"/>
      <c r="I46" s="41"/>
      <c r="J46" s="42"/>
      <c r="K46" s="39"/>
      <c r="L46" s="39" t="s">
        <v>26</v>
      </c>
      <c r="M46" s="46">
        <v>1</v>
      </c>
      <c r="N46" s="41">
        <v>25000</v>
      </c>
      <c r="O46" s="167">
        <v>12800</v>
      </c>
      <c r="P46" s="39"/>
      <c r="Q46" s="39" t="s">
        <v>26</v>
      </c>
      <c r="R46" s="46">
        <v>1</v>
      </c>
      <c r="S46" s="41"/>
      <c r="T46" s="167">
        <f>S46*R46</f>
        <v>0</v>
      </c>
      <c r="U46" s="39"/>
      <c r="V46" s="39" t="s">
        <v>26</v>
      </c>
      <c r="W46" s="46">
        <v>1</v>
      </c>
      <c r="X46" s="41"/>
      <c r="Y46" s="167">
        <f t="shared" si="3"/>
        <v>0</v>
      </c>
    </row>
    <row r="47" spans="1:28" s="134" customFormat="1" ht="14.25">
      <c r="A47" s="166"/>
      <c r="B47" s="135"/>
      <c r="C47" s="284" t="s">
        <v>115</v>
      </c>
      <c r="D47" s="284"/>
      <c r="E47" s="285"/>
      <c r="F47" s="39"/>
      <c r="G47" s="39"/>
      <c r="H47" s="46"/>
      <c r="I47" s="41"/>
      <c r="J47" s="42"/>
      <c r="K47" s="39"/>
      <c r="L47" s="39" t="s">
        <v>26</v>
      </c>
      <c r="M47" s="46">
        <v>1</v>
      </c>
      <c r="N47" s="41">
        <v>40000</v>
      </c>
      <c r="O47" s="42">
        <f>N47*M47</f>
        <v>40000</v>
      </c>
      <c r="P47" s="39"/>
      <c r="Q47" s="39" t="s">
        <v>26</v>
      </c>
      <c r="R47" s="46">
        <v>1</v>
      </c>
      <c r="S47" s="41"/>
      <c r="T47" s="42">
        <f>S47*R47</f>
        <v>0</v>
      </c>
      <c r="U47" s="39"/>
      <c r="V47" s="39" t="s">
        <v>26</v>
      </c>
      <c r="W47" s="46">
        <v>1</v>
      </c>
      <c r="X47" s="41"/>
      <c r="Y47" s="42">
        <f t="shared" si="3"/>
        <v>0</v>
      </c>
    </row>
    <row r="48" spans="1:28" s="134" customFormat="1" ht="14.25">
      <c r="A48" s="166"/>
      <c r="B48" s="135"/>
      <c r="C48" s="199" t="s">
        <v>128</v>
      </c>
      <c r="D48" s="199"/>
      <c r="E48" s="199"/>
      <c r="F48" s="39"/>
      <c r="G48" s="39"/>
      <c r="H48" s="46"/>
      <c r="I48" s="41"/>
      <c r="J48" s="42"/>
      <c r="K48" s="39"/>
      <c r="L48" s="39"/>
      <c r="M48" s="46"/>
      <c r="N48" s="41"/>
      <c r="O48" s="42"/>
      <c r="P48" s="39"/>
      <c r="Q48" s="39"/>
      <c r="R48" s="46"/>
      <c r="S48" s="41"/>
      <c r="T48" s="42"/>
      <c r="U48" s="39"/>
      <c r="V48" s="39" t="s">
        <v>49</v>
      </c>
      <c r="W48" s="46">
        <v>2</v>
      </c>
      <c r="X48" s="41">
        <v>4950</v>
      </c>
      <c r="Y48" s="42">
        <f t="shared" si="3"/>
        <v>9900</v>
      </c>
    </row>
    <row r="49" spans="1:28" s="134" customFormat="1" ht="14.25">
      <c r="A49" s="166"/>
      <c r="B49" s="135"/>
      <c r="C49" s="199" t="s">
        <v>129</v>
      </c>
      <c r="D49" s="199"/>
      <c r="E49" s="199"/>
      <c r="F49" s="39"/>
      <c r="G49" s="39"/>
      <c r="H49" s="46"/>
      <c r="I49" s="41"/>
      <c r="J49" s="42"/>
      <c r="K49" s="39"/>
      <c r="L49" s="39"/>
      <c r="M49" s="46"/>
      <c r="N49" s="41"/>
      <c r="O49" s="42"/>
      <c r="P49" s="39"/>
      <c r="Q49" s="39"/>
      <c r="R49" s="46"/>
      <c r="S49" s="41"/>
      <c r="T49" s="42"/>
      <c r="U49" s="39"/>
      <c r="V49" s="39" t="s">
        <v>49</v>
      </c>
      <c r="W49" s="46">
        <v>2</v>
      </c>
      <c r="X49" s="41">
        <v>4950</v>
      </c>
      <c r="Y49" s="42">
        <f t="shared" si="3"/>
        <v>9900</v>
      </c>
    </row>
    <row r="50" spans="1:28" s="134" customFormat="1" ht="14.25">
      <c r="A50" s="166"/>
      <c r="B50" s="135"/>
      <c r="C50" s="199" t="s">
        <v>130</v>
      </c>
      <c r="D50" s="199"/>
      <c r="E50" s="199"/>
      <c r="F50" s="39"/>
      <c r="G50" s="39"/>
      <c r="H50" s="46"/>
      <c r="I50" s="41"/>
      <c r="J50" s="42"/>
      <c r="K50" s="39"/>
      <c r="L50" s="39"/>
      <c r="M50" s="46"/>
      <c r="N50" s="41"/>
      <c r="O50" s="42"/>
      <c r="P50" s="39"/>
      <c r="Q50" s="39"/>
      <c r="R50" s="46"/>
      <c r="S50" s="41"/>
      <c r="T50" s="42"/>
      <c r="U50" s="39"/>
      <c r="V50" s="39" t="s">
        <v>26</v>
      </c>
      <c r="W50" s="46">
        <v>1</v>
      </c>
      <c r="X50" s="41">
        <v>9900</v>
      </c>
      <c r="Y50" s="42">
        <f t="shared" si="3"/>
        <v>9900</v>
      </c>
    </row>
    <row r="51" spans="1:28" s="134" customFormat="1" ht="14.25">
      <c r="A51" s="166"/>
      <c r="B51" s="135"/>
      <c r="C51" s="199" t="s">
        <v>131</v>
      </c>
      <c r="D51" s="199"/>
      <c r="E51" s="199"/>
      <c r="F51" s="39"/>
      <c r="G51" s="39"/>
      <c r="H51" s="46"/>
      <c r="I51" s="41"/>
      <c r="J51" s="42"/>
      <c r="K51" s="39"/>
      <c r="L51" s="39"/>
      <c r="M51" s="46"/>
      <c r="N51" s="41"/>
      <c r="O51" s="42"/>
      <c r="P51" s="39"/>
      <c r="Q51" s="39"/>
      <c r="R51" s="46"/>
      <c r="S51" s="41"/>
      <c r="T51" s="42"/>
      <c r="U51" s="39"/>
      <c r="V51" s="39" t="s">
        <v>49</v>
      </c>
      <c r="W51" s="46">
        <v>1</v>
      </c>
      <c r="X51" s="41">
        <v>4950</v>
      </c>
      <c r="Y51" s="42">
        <f t="shared" si="3"/>
        <v>4950</v>
      </c>
    </row>
    <row r="52" spans="1:28" s="134" customFormat="1" ht="14.25">
      <c r="A52" s="166"/>
      <c r="B52" s="135"/>
      <c r="C52" s="199" t="s">
        <v>132</v>
      </c>
      <c r="D52" s="199"/>
      <c r="E52" s="199"/>
      <c r="F52" s="39"/>
      <c r="G52" s="39"/>
      <c r="H52" s="46"/>
      <c r="I52" s="41"/>
      <c r="J52" s="42"/>
      <c r="K52" s="39"/>
      <c r="L52" s="39"/>
      <c r="M52" s="46"/>
      <c r="N52" s="41"/>
      <c r="O52" s="42"/>
      <c r="P52" s="39"/>
      <c r="Q52" s="39"/>
      <c r="R52" s="46"/>
      <c r="S52" s="41"/>
      <c r="T52" s="42"/>
      <c r="U52" s="39"/>
      <c r="V52" s="39" t="s">
        <v>49</v>
      </c>
      <c r="W52" s="46">
        <v>1</v>
      </c>
      <c r="X52" s="41">
        <v>4950</v>
      </c>
      <c r="Y52" s="42">
        <f t="shared" si="3"/>
        <v>4950</v>
      </c>
    </row>
    <row r="53" spans="1:28" s="134" customFormat="1" ht="14.25">
      <c r="A53" s="166"/>
      <c r="B53" s="135"/>
      <c r="C53" s="199" t="s">
        <v>133</v>
      </c>
      <c r="D53" s="199"/>
      <c r="E53" s="199"/>
      <c r="F53" s="39"/>
      <c r="G53" s="39"/>
      <c r="H53" s="46"/>
      <c r="I53" s="41"/>
      <c r="J53" s="42"/>
      <c r="K53" s="39"/>
      <c r="L53" s="39"/>
      <c r="M53" s="46"/>
      <c r="N53" s="41"/>
      <c r="O53" s="42"/>
      <c r="P53" s="39"/>
      <c r="Q53" s="39"/>
      <c r="R53" s="46"/>
      <c r="S53" s="41"/>
      <c r="T53" s="42"/>
      <c r="U53" s="39"/>
      <c r="V53" s="39" t="s">
        <v>26</v>
      </c>
      <c r="W53" s="46">
        <v>1</v>
      </c>
      <c r="X53" s="41">
        <v>50000</v>
      </c>
      <c r="Y53" s="42">
        <f t="shared" si="3"/>
        <v>50000</v>
      </c>
    </row>
    <row r="54" spans="1:28" s="134" customFormat="1" ht="14.25">
      <c r="A54" s="166"/>
      <c r="B54" s="135"/>
      <c r="C54" s="199" t="s">
        <v>157</v>
      </c>
      <c r="D54" s="199"/>
      <c r="E54" s="199"/>
      <c r="F54" s="39"/>
      <c r="G54" s="39"/>
      <c r="H54" s="46"/>
      <c r="I54" s="41"/>
      <c r="J54" s="42"/>
      <c r="K54" s="39"/>
      <c r="L54" s="39"/>
      <c r="M54" s="46"/>
      <c r="N54" s="41"/>
      <c r="O54" s="42"/>
      <c r="P54" s="39"/>
      <c r="Q54" s="39"/>
      <c r="R54" s="46"/>
      <c r="S54" s="41"/>
      <c r="T54" s="42"/>
      <c r="U54" s="39"/>
      <c r="V54" s="39" t="s">
        <v>26</v>
      </c>
      <c r="W54" s="46">
        <v>1</v>
      </c>
      <c r="X54" s="41">
        <v>50000</v>
      </c>
      <c r="Y54" s="42">
        <f t="shared" si="3"/>
        <v>50000</v>
      </c>
    </row>
    <row r="55" spans="1:28" s="15" customFormat="1" ht="15" customHeight="1">
      <c r="B55" s="87" t="s">
        <v>18</v>
      </c>
      <c r="C55" s="295" t="s">
        <v>12</v>
      </c>
      <c r="D55" s="296"/>
      <c r="E55" s="296"/>
      <c r="F55" s="83"/>
      <c r="G55" s="47"/>
      <c r="H55" s="48"/>
      <c r="I55" s="49"/>
      <c r="J55" s="50">
        <f>SUM(J15:J45)</f>
        <v>231044</v>
      </c>
      <c r="K55" s="83"/>
      <c r="L55" s="47"/>
      <c r="M55" s="48"/>
      <c r="N55" s="49"/>
      <c r="O55" s="50">
        <f>SUM(O15:O47)</f>
        <v>221100</v>
      </c>
      <c r="P55" s="83"/>
      <c r="Q55" s="47"/>
      <c r="R55" s="48"/>
      <c r="S55" s="49"/>
      <c r="T55" s="50">
        <f>SUM(T15:T47)</f>
        <v>315002.5</v>
      </c>
      <c r="U55" s="83"/>
      <c r="V55" s="47"/>
      <c r="W55" s="48"/>
      <c r="X55" s="49"/>
      <c r="Y55" s="50">
        <f>SUM(Y15:Y54)</f>
        <v>445194</v>
      </c>
      <c r="AA55" s="21"/>
      <c r="AB55" s="19"/>
    </row>
    <row r="56" spans="1:28" s="15" customFormat="1" ht="15" customHeight="1">
      <c r="B56" s="87"/>
      <c r="C56" s="191"/>
      <c r="D56" s="192"/>
      <c r="E56" s="192"/>
      <c r="F56" s="83"/>
      <c r="G56" s="47"/>
      <c r="H56" s="48"/>
      <c r="I56" s="49"/>
      <c r="J56" s="50"/>
      <c r="K56" s="83"/>
      <c r="L56" s="47"/>
      <c r="M56" s="48"/>
      <c r="N56" s="49"/>
      <c r="O56" s="50"/>
      <c r="P56" s="83"/>
      <c r="Q56" s="47"/>
      <c r="R56" s="48"/>
      <c r="S56" s="49"/>
      <c r="T56" s="50"/>
      <c r="U56" s="83"/>
      <c r="V56" s="47"/>
      <c r="W56" s="48"/>
      <c r="X56" s="49"/>
      <c r="Y56" s="50"/>
      <c r="AA56" s="21"/>
      <c r="AB56" s="19"/>
    </row>
    <row r="57" spans="1:28" s="15" customFormat="1" ht="44.25" customHeight="1">
      <c r="B57" s="94" t="s">
        <v>13</v>
      </c>
      <c r="C57" s="324" t="s">
        <v>94</v>
      </c>
      <c r="D57" s="325"/>
      <c r="E57" s="325"/>
      <c r="F57" s="95"/>
      <c r="G57" s="96"/>
      <c r="H57" s="107"/>
      <c r="I57" s="97"/>
      <c r="J57" s="98"/>
      <c r="K57" s="95"/>
      <c r="L57" s="96"/>
      <c r="M57" s="107"/>
      <c r="N57" s="97"/>
      <c r="O57" s="98"/>
      <c r="P57" s="95"/>
      <c r="Q57" s="96"/>
      <c r="R57" s="107"/>
      <c r="S57" s="97"/>
      <c r="T57" s="98"/>
      <c r="U57" s="95"/>
      <c r="V57" s="96"/>
      <c r="W57" s="107"/>
      <c r="X57" s="97"/>
      <c r="Y57" s="98"/>
      <c r="AB57" s="19"/>
    </row>
    <row r="58" spans="1:28" s="15" customFormat="1" ht="15" customHeight="1">
      <c r="B58" s="116">
        <v>1</v>
      </c>
      <c r="C58" s="263" t="s">
        <v>90</v>
      </c>
      <c r="D58" s="297"/>
      <c r="E58" s="297"/>
      <c r="F58" s="131"/>
      <c r="G58" s="131" t="s">
        <v>77</v>
      </c>
      <c r="H58" s="207">
        <v>10</v>
      </c>
      <c r="I58" s="127">
        <v>5250</v>
      </c>
      <c r="J58" s="98">
        <f>I58*H58</f>
        <v>52500</v>
      </c>
      <c r="K58" s="131"/>
      <c r="L58" s="131" t="s">
        <v>77</v>
      </c>
      <c r="M58" s="112">
        <v>10</v>
      </c>
      <c r="N58" s="127">
        <v>8500</v>
      </c>
      <c r="O58" s="98">
        <f>N58*M58</f>
        <v>85000</v>
      </c>
      <c r="P58" s="131"/>
      <c r="Q58" s="131" t="s">
        <v>77</v>
      </c>
      <c r="R58" s="112">
        <v>2</v>
      </c>
      <c r="S58" s="127">
        <v>7250</v>
      </c>
      <c r="T58" s="98">
        <f>S58*R58</f>
        <v>14500</v>
      </c>
      <c r="U58" s="131"/>
      <c r="V58" s="131" t="s">
        <v>77</v>
      </c>
      <c r="W58" s="112">
        <v>5</v>
      </c>
      <c r="X58" s="127">
        <v>2997.5</v>
      </c>
      <c r="Y58" s="98">
        <f>X58*W58</f>
        <v>14987.5</v>
      </c>
      <c r="AB58" s="19"/>
    </row>
    <row r="59" spans="1:28" s="15" customFormat="1" ht="15" customHeight="1">
      <c r="B59" s="116">
        <v>2</v>
      </c>
      <c r="C59" s="263" t="s">
        <v>91</v>
      </c>
      <c r="D59" s="297"/>
      <c r="E59" s="297"/>
      <c r="F59" s="131"/>
      <c r="G59" s="131" t="s">
        <v>77</v>
      </c>
      <c r="H59" s="207">
        <v>0</v>
      </c>
      <c r="I59" s="127">
        <v>2250</v>
      </c>
      <c r="J59" s="98">
        <f>I59*H59</f>
        <v>0</v>
      </c>
      <c r="K59" s="131"/>
      <c r="L59" s="131" t="s">
        <v>77</v>
      </c>
      <c r="M59" s="112">
        <v>10</v>
      </c>
      <c r="N59" s="127">
        <v>4850</v>
      </c>
      <c r="O59" s="98">
        <f>N59*M59</f>
        <v>48500</v>
      </c>
      <c r="P59" s="131"/>
      <c r="Q59" s="131" t="s">
        <v>77</v>
      </c>
      <c r="R59" s="112">
        <v>2</v>
      </c>
      <c r="S59" s="127">
        <v>5075</v>
      </c>
      <c r="T59" s="98">
        <f>S59*R59</f>
        <v>10150</v>
      </c>
      <c r="U59" s="131"/>
      <c r="V59" s="131" t="s">
        <v>77</v>
      </c>
      <c r="W59" s="112">
        <v>5</v>
      </c>
      <c r="X59" s="127">
        <v>1611.5</v>
      </c>
      <c r="Y59" s="98">
        <f>X59*W59</f>
        <v>8057.5</v>
      </c>
      <c r="AB59" s="19"/>
    </row>
    <row r="60" spans="1:28" s="15" customFormat="1" ht="15" customHeight="1">
      <c r="B60" s="116">
        <v>3</v>
      </c>
      <c r="C60" s="263" t="s">
        <v>92</v>
      </c>
      <c r="D60" s="297"/>
      <c r="E60" s="297"/>
      <c r="F60" s="131"/>
      <c r="G60" s="131" t="s">
        <v>29</v>
      </c>
      <c r="H60" s="112">
        <v>104</v>
      </c>
      <c r="I60" s="127">
        <v>600</v>
      </c>
      <c r="J60" s="98">
        <f>I60*H60</f>
        <v>62400</v>
      </c>
      <c r="K60" s="131"/>
      <c r="L60" s="131" t="s">
        <v>29</v>
      </c>
      <c r="M60" s="112">
        <v>104</v>
      </c>
      <c r="N60" s="127">
        <v>220</v>
      </c>
      <c r="O60" s="98">
        <f>N60*M60</f>
        <v>22880</v>
      </c>
      <c r="P60" s="131"/>
      <c r="Q60" s="131" t="s">
        <v>29</v>
      </c>
      <c r="R60" s="112">
        <v>104</v>
      </c>
      <c r="S60" s="127">
        <v>1377.5</v>
      </c>
      <c r="T60" s="98">
        <f>S60*R60</f>
        <v>143260</v>
      </c>
      <c r="U60" s="131"/>
      <c r="V60" s="131" t="s">
        <v>29</v>
      </c>
      <c r="W60" s="112">
        <v>150</v>
      </c>
      <c r="X60" s="127">
        <v>1078</v>
      </c>
      <c r="Y60" s="98">
        <f>X60*W60</f>
        <v>161700</v>
      </c>
      <c r="AB60" s="19"/>
    </row>
    <row r="61" spans="1:28" s="15" customFormat="1" ht="15" customHeight="1">
      <c r="B61" s="116">
        <v>4</v>
      </c>
      <c r="C61" s="385" t="s">
        <v>160</v>
      </c>
      <c r="D61" s="386"/>
      <c r="E61" s="387"/>
      <c r="F61" s="131"/>
      <c r="G61" s="131" t="s">
        <v>29</v>
      </c>
      <c r="H61" s="207">
        <v>300</v>
      </c>
      <c r="I61" s="127">
        <v>35</v>
      </c>
      <c r="J61" s="98">
        <f t="shared" ref="J61:J62" si="10">I61*H61</f>
        <v>10500</v>
      </c>
      <c r="K61" s="131"/>
      <c r="L61" s="131" t="s">
        <v>29</v>
      </c>
      <c r="M61" s="112">
        <v>100</v>
      </c>
      <c r="N61" s="127">
        <v>179</v>
      </c>
      <c r="O61" s="98">
        <f t="shared" ref="O61:O62" si="11">N61*M61</f>
        <v>17900</v>
      </c>
      <c r="P61" s="131"/>
      <c r="Q61" s="131" t="s">
        <v>29</v>
      </c>
      <c r="R61" s="112">
        <v>64</v>
      </c>
      <c r="S61" s="127">
        <v>181.25</v>
      </c>
      <c r="T61" s="98">
        <f t="shared" ref="T61:T63" si="12">S61*R61</f>
        <v>11600</v>
      </c>
      <c r="U61" s="131"/>
      <c r="V61" s="131" t="s">
        <v>29</v>
      </c>
      <c r="W61" s="112">
        <v>100</v>
      </c>
      <c r="X61" s="127">
        <v>18.149999999999999</v>
      </c>
      <c r="Y61" s="98">
        <f t="shared" ref="Y61:Y64" si="13">X61*W61</f>
        <v>1814.9999999999998</v>
      </c>
      <c r="AB61" s="19"/>
    </row>
    <row r="62" spans="1:28" s="15" customFormat="1" ht="15" customHeight="1">
      <c r="B62" s="136">
        <v>5</v>
      </c>
      <c r="C62" s="262" t="s">
        <v>95</v>
      </c>
      <c r="D62" s="263"/>
      <c r="E62" s="264"/>
      <c r="F62" s="131"/>
      <c r="G62" s="137" t="s">
        <v>29</v>
      </c>
      <c r="H62" s="204">
        <v>10</v>
      </c>
      <c r="I62" s="127">
        <v>180</v>
      </c>
      <c r="J62" s="98">
        <f t="shared" si="10"/>
        <v>1800</v>
      </c>
      <c r="K62" s="131"/>
      <c r="L62" s="137" t="s">
        <v>29</v>
      </c>
      <c r="M62" s="138">
        <v>10</v>
      </c>
      <c r="N62" s="127">
        <v>480</v>
      </c>
      <c r="O62" s="98">
        <f t="shared" si="11"/>
        <v>4800</v>
      </c>
      <c r="P62" s="131"/>
      <c r="Q62" s="137" t="s">
        <v>29</v>
      </c>
      <c r="R62" s="138">
        <v>4</v>
      </c>
      <c r="S62" s="127">
        <v>1087.5</v>
      </c>
      <c r="T62" s="98">
        <f t="shared" si="12"/>
        <v>4350</v>
      </c>
      <c r="U62" s="131"/>
      <c r="V62" s="137" t="s">
        <v>29</v>
      </c>
      <c r="W62" s="138">
        <v>4</v>
      </c>
      <c r="X62" s="127"/>
      <c r="Y62" s="98" t="s">
        <v>18</v>
      </c>
      <c r="AB62" s="19"/>
    </row>
    <row r="63" spans="1:28" s="15" customFormat="1" ht="15" customHeight="1">
      <c r="B63" s="136">
        <v>6</v>
      </c>
      <c r="C63" s="262" t="s">
        <v>117</v>
      </c>
      <c r="D63" s="263"/>
      <c r="E63" s="264"/>
      <c r="F63" s="131"/>
      <c r="G63" s="137"/>
      <c r="H63" s="138"/>
      <c r="I63" s="127"/>
      <c r="J63" s="98"/>
      <c r="K63" s="131"/>
      <c r="L63" s="137"/>
      <c r="M63" s="138"/>
      <c r="N63" s="127"/>
      <c r="O63" s="98"/>
      <c r="P63" s="131"/>
      <c r="Q63" s="137" t="s">
        <v>29</v>
      </c>
      <c r="R63" s="138">
        <v>5</v>
      </c>
      <c r="S63" s="127">
        <v>304.5</v>
      </c>
      <c r="T63" s="98">
        <f t="shared" si="12"/>
        <v>1522.5</v>
      </c>
      <c r="U63" s="131"/>
      <c r="V63" s="137" t="s">
        <v>29</v>
      </c>
      <c r="W63" s="138">
        <v>5</v>
      </c>
      <c r="X63" s="127"/>
      <c r="Y63" s="98">
        <f t="shared" si="13"/>
        <v>0</v>
      </c>
      <c r="AB63" s="19"/>
    </row>
    <row r="64" spans="1:28" s="15" customFormat="1" ht="15" customHeight="1">
      <c r="B64" s="136">
        <v>7</v>
      </c>
      <c r="C64" s="262" t="s">
        <v>135</v>
      </c>
      <c r="D64" s="263"/>
      <c r="E64" s="264"/>
      <c r="F64" s="131"/>
      <c r="G64" s="137"/>
      <c r="H64" s="138"/>
      <c r="I64" s="127"/>
      <c r="J64" s="98"/>
      <c r="K64" s="131"/>
      <c r="L64" s="137"/>
      <c r="M64" s="138"/>
      <c r="N64" s="127"/>
      <c r="O64" s="98"/>
      <c r="P64" s="131"/>
      <c r="Q64" s="137"/>
      <c r="R64" s="138"/>
      <c r="S64" s="127"/>
      <c r="T64" s="98"/>
      <c r="U64" s="131"/>
      <c r="V64" s="137" t="s">
        <v>26</v>
      </c>
      <c r="W64" s="138">
        <v>1</v>
      </c>
      <c r="X64" s="127">
        <v>4104.32</v>
      </c>
      <c r="Y64" s="98">
        <f t="shared" si="13"/>
        <v>4104.32</v>
      </c>
      <c r="AB64" s="19"/>
    </row>
    <row r="65" spans="2:28" s="15" customFormat="1" ht="15" customHeight="1">
      <c r="B65" s="99"/>
      <c r="C65" s="368" t="s">
        <v>12</v>
      </c>
      <c r="D65" s="369"/>
      <c r="E65" s="369"/>
      <c r="F65" s="104"/>
      <c r="G65" s="100"/>
      <c r="H65" s="101"/>
      <c r="I65" s="106"/>
      <c r="J65" s="103">
        <f>SUM(J58:J62)</f>
        <v>127200</v>
      </c>
      <c r="K65" s="104"/>
      <c r="L65" s="100"/>
      <c r="M65" s="101"/>
      <c r="N65" s="106"/>
      <c r="O65" s="103">
        <f>SUM(O58:O62)</f>
        <v>179080</v>
      </c>
      <c r="P65" s="104"/>
      <c r="Q65" s="100"/>
      <c r="R65" s="101"/>
      <c r="S65" s="106"/>
      <c r="T65" s="103">
        <f>SUM(T58:T63)</f>
        <v>185382.5</v>
      </c>
      <c r="U65" s="104"/>
      <c r="V65" s="100"/>
      <c r="W65" s="101"/>
      <c r="X65" s="106"/>
      <c r="Y65" s="103">
        <f>SUM(Y58:Y64)</f>
        <v>190664.32000000001</v>
      </c>
      <c r="AB65" s="19"/>
    </row>
    <row r="66" spans="2:28" s="15" customFormat="1" ht="15" customHeight="1">
      <c r="B66" s="99"/>
      <c r="C66" s="179"/>
      <c r="D66" s="180"/>
      <c r="E66" s="180"/>
      <c r="F66" s="104"/>
      <c r="G66" s="100"/>
      <c r="H66" s="101"/>
      <c r="I66" s="201"/>
      <c r="J66" s="103"/>
      <c r="K66" s="104"/>
      <c r="L66" s="100"/>
      <c r="M66" s="101"/>
      <c r="N66" s="201"/>
      <c r="O66" s="103"/>
      <c r="P66" s="104"/>
      <c r="Q66" s="100"/>
      <c r="R66" s="101"/>
      <c r="S66" s="201"/>
      <c r="T66" s="103"/>
      <c r="U66" s="104"/>
      <c r="V66" s="100"/>
      <c r="W66" s="101"/>
      <c r="X66" s="201"/>
      <c r="Y66" s="103"/>
      <c r="AB66" s="19"/>
    </row>
    <row r="67" spans="2:28" s="15" customFormat="1" ht="15" customHeight="1">
      <c r="B67" s="94" t="s">
        <v>64</v>
      </c>
      <c r="C67" s="324" t="s">
        <v>154</v>
      </c>
      <c r="D67" s="325"/>
      <c r="E67" s="325"/>
      <c r="F67" s="95"/>
      <c r="G67" s="96"/>
      <c r="H67" s="107"/>
      <c r="I67" s="97"/>
      <c r="J67" s="98"/>
      <c r="K67" s="95"/>
      <c r="L67" s="96"/>
      <c r="M67" s="107"/>
      <c r="N67" s="97"/>
      <c r="O67" s="98"/>
      <c r="P67" s="95"/>
      <c r="Q67" s="96"/>
      <c r="R67" s="107"/>
      <c r="S67" s="97"/>
      <c r="T67" s="98"/>
      <c r="U67" s="95"/>
      <c r="V67" s="96"/>
      <c r="W67" s="107"/>
      <c r="X67" s="97"/>
      <c r="Y67" s="98"/>
      <c r="AB67" s="19"/>
    </row>
    <row r="68" spans="2:28" s="15" customFormat="1" ht="15" customHeight="1">
      <c r="B68" s="116">
        <v>1</v>
      </c>
      <c r="C68" s="263" t="s">
        <v>155</v>
      </c>
      <c r="D68" s="297"/>
      <c r="E68" s="297"/>
      <c r="F68" s="131"/>
      <c r="G68" s="131" t="s">
        <v>26</v>
      </c>
      <c r="H68" s="207">
        <v>1</v>
      </c>
      <c r="I68" s="127">
        <v>20000</v>
      </c>
      <c r="J68" s="98">
        <f>I68*H68</f>
        <v>20000</v>
      </c>
      <c r="K68" s="131"/>
      <c r="L68" s="131" t="s">
        <v>77</v>
      </c>
      <c r="M68" s="112">
        <v>10</v>
      </c>
      <c r="N68" s="127">
        <v>8500</v>
      </c>
      <c r="O68" s="98">
        <f>N68*M68</f>
        <v>85000</v>
      </c>
      <c r="P68" s="131"/>
      <c r="Q68" s="131" t="s">
        <v>77</v>
      </c>
      <c r="R68" s="112">
        <v>2</v>
      </c>
      <c r="S68" s="127">
        <v>7250</v>
      </c>
      <c r="T68" s="98">
        <f>S68*R68</f>
        <v>14500</v>
      </c>
      <c r="U68" s="131"/>
      <c r="V68" s="131" t="s">
        <v>77</v>
      </c>
      <c r="W68" s="112">
        <v>5</v>
      </c>
      <c r="X68" s="127">
        <v>2997.5</v>
      </c>
      <c r="Y68" s="98">
        <f>X68*W68</f>
        <v>14987.5</v>
      </c>
      <c r="AB68" s="19"/>
    </row>
    <row r="69" spans="2:28" s="15" customFormat="1" ht="15" customHeight="1">
      <c r="B69" s="116">
        <v>2</v>
      </c>
      <c r="C69" s="263" t="s">
        <v>156</v>
      </c>
      <c r="D69" s="297"/>
      <c r="E69" s="297"/>
      <c r="F69" s="131"/>
      <c r="G69" s="131" t="s">
        <v>26</v>
      </c>
      <c r="H69" s="207">
        <v>1</v>
      </c>
      <c r="I69" s="127">
        <v>10000</v>
      </c>
      <c r="J69" s="98">
        <f>I69*H69</f>
        <v>10000</v>
      </c>
      <c r="K69" s="131"/>
      <c r="L69" s="131" t="s">
        <v>77</v>
      </c>
      <c r="M69" s="112">
        <v>10</v>
      </c>
      <c r="N69" s="127">
        <v>4850</v>
      </c>
      <c r="O69" s="98">
        <f>N69*M69</f>
        <v>48500</v>
      </c>
      <c r="P69" s="131"/>
      <c r="Q69" s="131" t="s">
        <v>77</v>
      </c>
      <c r="R69" s="112">
        <v>2</v>
      </c>
      <c r="S69" s="127">
        <v>5075</v>
      </c>
      <c r="T69" s="98">
        <f>S69*R69</f>
        <v>10150</v>
      </c>
      <c r="U69" s="131"/>
      <c r="V69" s="131" t="s">
        <v>77</v>
      </c>
      <c r="W69" s="112">
        <v>5</v>
      </c>
      <c r="X69" s="127">
        <v>1611.5</v>
      </c>
      <c r="Y69" s="98">
        <f>X69*W69</f>
        <v>8057.5</v>
      </c>
      <c r="AB69" s="19"/>
    </row>
    <row r="70" spans="2:28" s="15" customFormat="1" ht="15" customHeight="1">
      <c r="B70" s="99"/>
      <c r="C70" s="368" t="s">
        <v>12</v>
      </c>
      <c r="D70" s="369"/>
      <c r="E70" s="369"/>
      <c r="F70" s="104"/>
      <c r="G70" s="100"/>
      <c r="H70" s="101"/>
      <c r="I70" s="106"/>
      <c r="J70" s="103">
        <f>SUM(J68:J69)</f>
        <v>30000</v>
      </c>
      <c r="K70" s="104"/>
      <c r="L70" s="100"/>
      <c r="M70" s="101"/>
      <c r="N70" s="106"/>
      <c r="O70" s="103">
        <f>SUM(O68:O69)</f>
        <v>133500</v>
      </c>
      <c r="P70" s="104"/>
      <c r="Q70" s="100"/>
      <c r="R70" s="101"/>
      <c r="S70" s="106"/>
      <c r="T70" s="103">
        <f>SUM(T68:T69)</f>
        <v>24650</v>
      </c>
      <c r="U70" s="104"/>
      <c r="V70" s="100"/>
      <c r="W70" s="101"/>
      <c r="X70" s="106"/>
      <c r="Y70" s="103">
        <f>SUM(Y68:Y69)</f>
        <v>23045</v>
      </c>
      <c r="AB70" s="19"/>
    </row>
    <row r="71" spans="2:28" s="15" customFormat="1" ht="15" customHeight="1">
      <c r="B71" s="99"/>
      <c r="C71" s="298"/>
      <c r="D71" s="299"/>
      <c r="E71" s="300"/>
      <c r="F71" s="104"/>
      <c r="G71" s="105"/>
      <c r="H71" s="101"/>
      <c r="I71" s="102"/>
      <c r="J71" s="98"/>
      <c r="K71" s="104"/>
      <c r="L71" s="105"/>
      <c r="M71" s="101"/>
      <c r="N71" s="102"/>
      <c r="O71" s="98"/>
      <c r="P71" s="104"/>
      <c r="Q71" s="105"/>
      <c r="R71" s="101"/>
      <c r="S71" s="102"/>
      <c r="T71" s="98"/>
      <c r="U71" s="104"/>
      <c r="V71" s="105"/>
      <c r="W71" s="101"/>
      <c r="X71" s="102"/>
      <c r="Y71" s="98"/>
      <c r="AB71" s="19"/>
    </row>
    <row r="72" spans="2:28" s="15" customFormat="1" ht="20.100000000000001" customHeight="1">
      <c r="B72" s="77" t="s">
        <v>152</v>
      </c>
      <c r="C72" s="290" t="s">
        <v>69</v>
      </c>
      <c r="D72" s="291"/>
      <c r="E72" s="291"/>
      <c r="F72" s="84"/>
      <c r="G72" s="51"/>
      <c r="H72" s="52"/>
      <c r="I72" s="53"/>
      <c r="J72" s="42"/>
      <c r="K72" s="84"/>
      <c r="L72" s="51"/>
      <c r="M72" s="52"/>
      <c r="N72" s="53"/>
      <c r="O72" s="42"/>
      <c r="P72" s="84"/>
      <c r="Q72" s="51"/>
      <c r="R72" s="52"/>
      <c r="S72" s="53"/>
      <c r="T72" s="42"/>
      <c r="U72" s="84"/>
      <c r="V72" s="51"/>
      <c r="W72" s="52"/>
      <c r="X72" s="53"/>
      <c r="Y72" s="42"/>
      <c r="AB72" s="19"/>
    </row>
    <row r="73" spans="2:28" s="15" customFormat="1" ht="15" customHeight="1">
      <c r="B73" s="85">
        <v>1</v>
      </c>
      <c r="C73" s="301" t="s">
        <v>59</v>
      </c>
      <c r="D73" s="291"/>
      <c r="E73" s="291"/>
      <c r="F73" s="60"/>
      <c r="G73" s="54" t="s">
        <v>29</v>
      </c>
      <c r="H73" s="59">
        <v>50</v>
      </c>
      <c r="I73" s="55">
        <v>97</v>
      </c>
      <c r="J73" s="42">
        <f t="shared" ref="J73:J78" si="14">H73*I73</f>
        <v>4850</v>
      </c>
      <c r="K73" s="60"/>
      <c r="L73" s="54" t="s">
        <v>29</v>
      </c>
      <c r="M73" s="59">
        <v>50</v>
      </c>
      <c r="N73" s="55">
        <v>100</v>
      </c>
      <c r="O73" s="42">
        <f t="shared" ref="O73:O79" si="15">M73*N73</f>
        <v>5000</v>
      </c>
      <c r="P73" s="60"/>
      <c r="Q73" s="54" t="s">
        <v>29</v>
      </c>
      <c r="R73" s="59">
        <v>50</v>
      </c>
      <c r="S73" s="55">
        <v>123.25</v>
      </c>
      <c r="T73" s="42">
        <f t="shared" ref="T73:T79" si="16">R73*S73</f>
        <v>6162.5</v>
      </c>
      <c r="U73" s="60"/>
      <c r="V73" s="54" t="s">
        <v>29</v>
      </c>
      <c r="W73" s="59">
        <v>400</v>
      </c>
      <c r="X73" s="55">
        <v>110</v>
      </c>
      <c r="Y73" s="42">
        <f t="shared" ref="Y73:Y79" si="17">W73*X73</f>
        <v>44000</v>
      </c>
      <c r="AB73" s="19"/>
    </row>
    <row r="74" spans="2:28" s="15" customFormat="1" ht="15" customHeight="1">
      <c r="B74" s="85">
        <v>2</v>
      </c>
      <c r="C74" s="301" t="s">
        <v>60</v>
      </c>
      <c r="D74" s="291"/>
      <c r="E74" s="291"/>
      <c r="F74" s="60"/>
      <c r="G74" s="54" t="s">
        <v>29</v>
      </c>
      <c r="H74" s="206">
        <v>20</v>
      </c>
      <c r="I74" s="55">
        <v>102</v>
      </c>
      <c r="J74" s="42">
        <f t="shared" si="14"/>
        <v>2040</v>
      </c>
      <c r="K74" s="60"/>
      <c r="L74" s="54" t="s">
        <v>29</v>
      </c>
      <c r="M74" s="59">
        <v>10</v>
      </c>
      <c r="N74" s="55">
        <v>135</v>
      </c>
      <c r="O74" s="42">
        <f t="shared" si="15"/>
        <v>1350</v>
      </c>
      <c r="P74" s="60"/>
      <c r="Q74" s="54" t="s">
        <v>29</v>
      </c>
      <c r="R74" s="59">
        <v>10</v>
      </c>
      <c r="S74" s="55">
        <v>239.25</v>
      </c>
      <c r="T74" s="42">
        <f t="shared" si="16"/>
        <v>2392.5</v>
      </c>
      <c r="U74" s="60"/>
      <c r="V74" s="54" t="s">
        <v>29</v>
      </c>
      <c r="W74" s="59">
        <v>200</v>
      </c>
      <c r="X74" s="55">
        <v>132</v>
      </c>
      <c r="Y74" s="42">
        <f t="shared" si="17"/>
        <v>26400</v>
      </c>
      <c r="AB74" s="19"/>
    </row>
    <row r="75" spans="2:28" s="15" customFormat="1" ht="15" customHeight="1">
      <c r="B75" s="85">
        <v>3</v>
      </c>
      <c r="C75" s="301" t="s">
        <v>103</v>
      </c>
      <c r="D75" s="291"/>
      <c r="E75" s="291"/>
      <c r="F75" s="60"/>
      <c r="G75" s="54" t="s">
        <v>29</v>
      </c>
      <c r="H75" s="59">
        <v>5</v>
      </c>
      <c r="I75" s="55">
        <v>200</v>
      </c>
      <c r="J75" s="42">
        <f t="shared" si="14"/>
        <v>1000</v>
      </c>
      <c r="K75" s="60"/>
      <c r="L75" s="54" t="s">
        <v>29</v>
      </c>
      <c r="M75" s="59">
        <v>5</v>
      </c>
      <c r="N75" s="55">
        <v>400</v>
      </c>
      <c r="O75" s="42">
        <f t="shared" si="15"/>
        <v>2000</v>
      </c>
      <c r="P75" s="60"/>
      <c r="Q75" s="54" t="s">
        <v>29</v>
      </c>
      <c r="R75" s="59">
        <v>5</v>
      </c>
      <c r="S75" s="55">
        <v>159.5</v>
      </c>
      <c r="T75" s="42">
        <f t="shared" si="16"/>
        <v>797.5</v>
      </c>
      <c r="U75" s="60"/>
      <c r="V75" s="54" t="s">
        <v>29</v>
      </c>
      <c r="W75" s="59">
        <v>25</v>
      </c>
      <c r="X75" s="55">
        <v>165</v>
      </c>
      <c r="Y75" s="42">
        <f t="shared" si="17"/>
        <v>4125</v>
      </c>
      <c r="AB75" s="19"/>
    </row>
    <row r="76" spans="2:28" s="15" customFormat="1" ht="15" customHeight="1">
      <c r="B76" s="85">
        <v>4</v>
      </c>
      <c r="C76" s="189" t="s">
        <v>53</v>
      </c>
      <c r="D76" s="182"/>
      <c r="E76" s="182"/>
      <c r="F76" s="60"/>
      <c r="G76" s="54" t="s">
        <v>31</v>
      </c>
      <c r="H76" s="206">
        <v>10</v>
      </c>
      <c r="I76" s="144">
        <v>2100</v>
      </c>
      <c r="J76" s="42">
        <f t="shared" si="14"/>
        <v>21000</v>
      </c>
      <c r="K76" s="60"/>
      <c r="L76" s="54" t="s">
        <v>31</v>
      </c>
      <c r="M76" s="59">
        <v>5</v>
      </c>
      <c r="N76" s="144">
        <v>600</v>
      </c>
      <c r="O76" s="42">
        <f t="shared" si="15"/>
        <v>3000</v>
      </c>
      <c r="P76" s="60"/>
      <c r="Q76" s="54" t="s">
        <v>31</v>
      </c>
      <c r="R76" s="59">
        <v>5</v>
      </c>
      <c r="S76" s="144">
        <v>1297.75</v>
      </c>
      <c r="T76" s="42">
        <f t="shared" si="16"/>
        <v>6488.75</v>
      </c>
      <c r="U76" s="60"/>
      <c r="V76" s="54" t="s">
        <v>31</v>
      </c>
      <c r="W76" s="59">
        <v>40</v>
      </c>
      <c r="X76" s="144">
        <v>660</v>
      </c>
      <c r="Y76" s="42">
        <f t="shared" si="17"/>
        <v>26400</v>
      </c>
      <c r="AB76" s="19"/>
    </row>
    <row r="77" spans="2:28" s="15" customFormat="1" ht="15" customHeight="1">
      <c r="B77" s="85">
        <v>5</v>
      </c>
      <c r="C77" s="301" t="s">
        <v>54</v>
      </c>
      <c r="D77" s="291"/>
      <c r="E77" s="291"/>
      <c r="F77" s="60"/>
      <c r="G77" s="108" t="s">
        <v>45</v>
      </c>
      <c r="H77" s="205">
        <v>6</v>
      </c>
      <c r="I77" s="145">
        <v>4958</v>
      </c>
      <c r="J77" s="42">
        <f t="shared" si="14"/>
        <v>29748</v>
      </c>
      <c r="K77" s="60"/>
      <c r="L77" s="108" t="s">
        <v>45</v>
      </c>
      <c r="M77" s="109">
        <v>6</v>
      </c>
      <c r="N77" s="145">
        <v>4400</v>
      </c>
      <c r="O77" s="42">
        <f t="shared" si="15"/>
        <v>26400</v>
      </c>
      <c r="P77" s="60"/>
      <c r="Q77" s="108" t="s">
        <v>45</v>
      </c>
      <c r="R77" s="109">
        <v>1</v>
      </c>
      <c r="S77" s="145">
        <v>5075</v>
      </c>
      <c r="T77" s="42">
        <f t="shared" si="16"/>
        <v>5075</v>
      </c>
      <c r="U77" s="60"/>
      <c r="V77" s="108" t="s">
        <v>45</v>
      </c>
      <c r="W77" s="109">
        <v>15</v>
      </c>
      <c r="X77" s="145">
        <v>3080</v>
      </c>
      <c r="Y77" s="42">
        <f t="shared" si="17"/>
        <v>46200</v>
      </c>
      <c r="AB77" s="19"/>
    </row>
    <row r="78" spans="2:28" s="15" customFormat="1" ht="15" customHeight="1">
      <c r="B78" s="85">
        <v>6</v>
      </c>
      <c r="C78" s="301" t="s">
        <v>55</v>
      </c>
      <c r="D78" s="291"/>
      <c r="E78" s="291"/>
      <c r="F78" s="60"/>
      <c r="G78" s="54" t="s">
        <v>76</v>
      </c>
      <c r="H78" s="203">
        <v>2</v>
      </c>
      <c r="I78" s="144">
        <v>600</v>
      </c>
      <c r="J78" s="42">
        <f t="shared" si="14"/>
        <v>1200</v>
      </c>
      <c r="K78" s="60"/>
      <c r="L78" s="54" t="s">
        <v>76</v>
      </c>
      <c r="M78" s="58">
        <v>2</v>
      </c>
      <c r="N78" s="144">
        <v>2300</v>
      </c>
      <c r="O78" s="42">
        <f t="shared" si="15"/>
        <v>4600</v>
      </c>
      <c r="P78" s="60"/>
      <c r="Q78" s="54" t="s">
        <v>76</v>
      </c>
      <c r="R78" s="58">
        <v>1</v>
      </c>
      <c r="S78" s="144">
        <v>2030</v>
      </c>
      <c r="T78" s="42">
        <f t="shared" si="16"/>
        <v>2030</v>
      </c>
      <c r="U78" s="60"/>
      <c r="V78" s="54" t="s">
        <v>76</v>
      </c>
      <c r="W78" s="58">
        <v>5</v>
      </c>
      <c r="X78" s="144">
        <v>2640</v>
      </c>
      <c r="Y78" s="42">
        <f t="shared" si="17"/>
        <v>13200</v>
      </c>
      <c r="AB78" s="19"/>
    </row>
    <row r="79" spans="2:28" s="15" customFormat="1" ht="15" customHeight="1">
      <c r="B79" s="85">
        <v>7</v>
      </c>
      <c r="C79" s="301" t="s">
        <v>56</v>
      </c>
      <c r="D79" s="291"/>
      <c r="E79" s="291"/>
      <c r="F79" s="60"/>
      <c r="G79" s="54" t="s">
        <v>29</v>
      </c>
      <c r="H79" s="203">
        <v>50</v>
      </c>
      <c r="I79" s="144">
        <v>336</v>
      </c>
      <c r="J79" s="42">
        <f>H79*I79</f>
        <v>16800</v>
      </c>
      <c r="K79" s="60"/>
      <c r="L79" s="54" t="s">
        <v>29</v>
      </c>
      <c r="M79" s="58">
        <v>30</v>
      </c>
      <c r="N79" s="144">
        <v>280</v>
      </c>
      <c r="O79" s="42">
        <f t="shared" si="15"/>
        <v>8400</v>
      </c>
      <c r="P79" s="60"/>
      <c r="Q79" s="54" t="s">
        <v>29</v>
      </c>
      <c r="R79" s="58">
        <v>10</v>
      </c>
      <c r="S79" s="144">
        <v>268.25</v>
      </c>
      <c r="T79" s="42">
        <f t="shared" si="16"/>
        <v>2682.5</v>
      </c>
      <c r="U79" s="60"/>
      <c r="V79" s="54" t="s">
        <v>29</v>
      </c>
      <c r="W79" s="58">
        <v>15</v>
      </c>
      <c r="X79" s="144">
        <v>286</v>
      </c>
      <c r="Y79" s="42">
        <f t="shared" si="17"/>
        <v>4290</v>
      </c>
      <c r="AB79" s="19"/>
    </row>
    <row r="80" spans="2:28" s="15" customFormat="1" ht="15" customHeight="1">
      <c r="B80" s="85">
        <v>8</v>
      </c>
      <c r="C80" s="287" t="s">
        <v>44</v>
      </c>
      <c r="D80" s="291"/>
      <c r="E80" s="291"/>
      <c r="F80" s="60"/>
      <c r="G80" s="54" t="s">
        <v>26</v>
      </c>
      <c r="H80" s="58">
        <v>1</v>
      </c>
      <c r="I80" s="55">
        <v>25000</v>
      </c>
      <c r="J80" s="42">
        <f>H80*I80</f>
        <v>25000</v>
      </c>
      <c r="K80" s="60"/>
      <c r="L80" s="54" t="s">
        <v>26</v>
      </c>
      <c r="M80" s="58">
        <v>1</v>
      </c>
      <c r="N80" s="55">
        <v>5000</v>
      </c>
      <c r="O80" s="42">
        <f>M80*N80</f>
        <v>5000</v>
      </c>
      <c r="P80" s="60"/>
      <c r="Q80" s="54" t="s">
        <v>26</v>
      </c>
      <c r="R80" s="58">
        <v>1</v>
      </c>
      <c r="S80" s="55">
        <v>10875</v>
      </c>
      <c r="T80" s="42">
        <f>R80*S80</f>
        <v>10875</v>
      </c>
      <c r="U80" s="60"/>
      <c r="V80" s="54" t="s">
        <v>26</v>
      </c>
      <c r="W80" s="58">
        <v>1</v>
      </c>
      <c r="X80" s="55">
        <v>20606.43</v>
      </c>
      <c r="Y80" s="42">
        <f>W80*X80</f>
        <v>20606.43</v>
      </c>
      <c r="AB80" s="19"/>
    </row>
    <row r="81" spans="2:28" s="15" customFormat="1" ht="15" customHeight="1">
      <c r="B81" s="85">
        <v>9</v>
      </c>
      <c r="C81" s="301" t="s">
        <v>137</v>
      </c>
      <c r="D81" s="291"/>
      <c r="E81" s="291"/>
      <c r="F81" s="60"/>
      <c r="G81" s="54"/>
      <c r="H81" s="171"/>
      <c r="I81" s="55"/>
      <c r="J81" s="42"/>
      <c r="K81" s="60"/>
      <c r="L81" s="54"/>
      <c r="M81" s="171"/>
      <c r="N81" s="55"/>
      <c r="O81" s="42"/>
      <c r="P81" s="60"/>
      <c r="Q81" s="54"/>
      <c r="R81" s="171"/>
      <c r="S81" s="55"/>
      <c r="T81" s="42"/>
      <c r="U81" s="60"/>
      <c r="V81" s="54" t="s">
        <v>29</v>
      </c>
      <c r="W81" s="171">
        <v>250</v>
      </c>
      <c r="X81" s="55">
        <v>132</v>
      </c>
      <c r="Y81" s="42">
        <f>W81*X81</f>
        <v>33000</v>
      </c>
      <c r="AB81" s="19"/>
    </row>
    <row r="82" spans="2:28" s="15" customFormat="1" ht="15" customHeight="1">
      <c r="B82" s="85">
        <v>10</v>
      </c>
      <c r="C82" s="301" t="s">
        <v>136</v>
      </c>
      <c r="D82" s="291"/>
      <c r="E82" s="291"/>
      <c r="F82" s="60"/>
      <c r="G82" s="54"/>
      <c r="H82" s="171"/>
      <c r="I82" s="55"/>
      <c r="J82" s="42"/>
      <c r="K82" s="60"/>
      <c r="L82" s="54"/>
      <c r="M82" s="171"/>
      <c r="N82" s="55"/>
      <c r="O82" s="42"/>
      <c r="P82" s="60"/>
      <c r="Q82" s="54"/>
      <c r="R82" s="171"/>
      <c r="S82" s="55"/>
      <c r="T82" s="42"/>
      <c r="U82" s="60"/>
      <c r="V82" s="54" t="s">
        <v>29</v>
      </c>
      <c r="W82" s="171">
        <v>150</v>
      </c>
      <c r="X82" s="55">
        <v>220</v>
      </c>
      <c r="Y82" s="42">
        <f t="shared" ref="Y82:Y90" si="18">X82*W82</f>
        <v>33000</v>
      </c>
      <c r="AB82" s="19"/>
    </row>
    <row r="83" spans="2:28" s="15" customFormat="1" ht="15" customHeight="1">
      <c r="B83" s="85">
        <v>11</v>
      </c>
      <c r="C83" s="287" t="s">
        <v>138</v>
      </c>
      <c r="D83" s="288"/>
      <c r="E83" s="289"/>
      <c r="F83" s="60"/>
      <c r="G83" s="54"/>
      <c r="H83" s="171"/>
      <c r="I83" s="55"/>
      <c r="J83" s="42"/>
      <c r="K83" s="60"/>
      <c r="L83" s="54"/>
      <c r="M83" s="171"/>
      <c r="N83" s="55"/>
      <c r="O83" s="42"/>
      <c r="P83" s="60"/>
      <c r="Q83" s="54"/>
      <c r="R83" s="171"/>
      <c r="S83" s="55"/>
      <c r="T83" s="42"/>
      <c r="U83" s="60"/>
      <c r="V83" s="54" t="s">
        <v>31</v>
      </c>
      <c r="W83" s="171">
        <v>80</v>
      </c>
      <c r="X83" s="55">
        <v>594</v>
      </c>
      <c r="Y83" s="42">
        <f t="shared" si="18"/>
        <v>47520</v>
      </c>
      <c r="AB83" s="19"/>
    </row>
    <row r="84" spans="2:28" s="15" customFormat="1" ht="15" customHeight="1">
      <c r="B84" s="85">
        <v>12</v>
      </c>
      <c r="C84" s="287" t="s">
        <v>139</v>
      </c>
      <c r="D84" s="288"/>
      <c r="E84" s="289"/>
      <c r="F84" s="60"/>
      <c r="G84" s="54" t="s">
        <v>29</v>
      </c>
      <c r="H84" s="202">
        <v>40</v>
      </c>
      <c r="I84" s="55">
        <v>400</v>
      </c>
      <c r="J84" s="42">
        <f>I84*H84</f>
        <v>16000</v>
      </c>
      <c r="K84" s="60"/>
      <c r="L84" s="54"/>
      <c r="M84" s="171"/>
      <c r="N84" s="55"/>
      <c r="O84" s="42"/>
      <c r="P84" s="60"/>
      <c r="Q84" s="54"/>
      <c r="R84" s="171"/>
      <c r="S84" s="55"/>
      <c r="T84" s="42"/>
      <c r="U84" s="60"/>
      <c r="V84" s="54" t="s">
        <v>29</v>
      </c>
      <c r="W84" s="171">
        <v>30</v>
      </c>
      <c r="X84" s="55">
        <v>110</v>
      </c>
      <c r="Y84" s="42">
        <f t="shared" si="18"/>
        <v>3300</v>
      </c>
      <c r="AB84" s="19"/>
    </row>
    <row r="85" spans="2:28" s="15" customFormat="1" ht="15" customHeight="1">
      <c r="B85" s="85">
        <v>13</v>
      </c>
      <c r="C85" s="287" t="s">
        <v>140</v>
      </c>
      <c r="D85" s="288"/>
      <c r="E85" s="289"/>
      <c r="F85" s="60"/>
      <c r="G85" s="54" t="s">
        <v>26</v>
      </c>
      <c r="H85" s="202">
        <v>1</v>
      </c>
      <c r="I85" s="55">
        <v>6000</v>
      </c>
      <c r="J85" s="42">
        <f>I85*H85</f>
        <v>6000</v>
      </c>
      <c r="K85" s="60"/>
      <c r="L85" s="54"/>
      <c r="M85" s="171"/>
      <c r="N85" s="55"/>
      <c r="O85" s="42"/>
      <c r="P85" s="60"/>
      <c r="Q85" s="54"/>
      <c r="R85" s="171"/>
      <c r="S85" s="55"/>
      <c r="T85" s="42"/>
      <c r="U85" s="60"/>
      <c r="V85" s="54" t="s">
        <v>26</v>
      </c>
      <c r="W85" s="171">
        <v>1</v>
      </c>
      <c r="X85" s="55">
        <v>8000</v>
      </c>
      <c r="Y85" s="42">
        <f t="shared" si="18"/>
        <v>8000</v>
      </c>
      <c r="AB85" s="19"/>
    </row>
    <row r="86" spans="2:28" s="15" customFormat="1" ht="15" customHeight="1">
      <c r="B86" s="85">
        <v>14</v>
      </c>
      <c r="C86" s="181" t="s">
        <v>141</v>
      </c>
      <c r="D86" s="193"/>
      <c r="E86" s="193"/>
      <c r="F86" s="60"/>
      <c r="G86" s="54"/>
      <c r="H86" s="171"/>
      <c r="I86" s="55"/>
      <c r="J86" s="42"/>
      <c r="K86" s="60"/>
      <c r="L86" s="54"/>
      <c r="M86" s="171"/>
      <c r="N86" s="55"/>
      <c r="O86" s="42"/>
      <c r="P86" s="60"/>
      <c r="Q86" s="54"/>
      <c r="R86" s="171"/>
      <c r="S86" s="55"/>
      <c r="T86" s="42"/>
      <c r="U86" s="60"/>
      <c r="V86" s="54" t="s">
        <v>29</v>
      </c>
      <c r="W86" s="171">
        <v>4</v>
      </c>
      <c r="X86" s="55">
        <v>1870</v>
      </c>
      <c r="Y86" s="42">
        <f t="shared" si="18"/>
        <v>7480</v>
      </c>
      <c r="AB86" s="19"/>
    </row>
    <row r="87" spans="2:28" s="15" customFormat="1" ht="15" customHeight="1">
      <c r="B87" s="85">
        <v>15</v>
      </c>
      <c r="C87" s="181" t="s">
        <v>142</v>
      </c>
      <c r="D87" s="193"/>
      <c r="E87" s="193"/>
      <c r="F87" s="60"/>
      <c r="G87" s="54"/>
      <c r="H87" s="171"/>
      <c r="I87" s="55"/>
      <c r="J87" s="42"/>
      <c r="K87" s="60"/>
      <c r="L87" s="54"/>
      <c r="M87" s="171"/>
      <c r="N87" s="55"/>
      <c r="O87" s="42"/>
      <c r="P87" s="60"/>
      <c r="Q87" s="54"/>
      <c r="R87" s="171"/>
      <c r="S87" s="55"/>
      <c r="T87" s="42"/>
      <c r="U87" s="60"/>
      <c r="V87" s="54" t="s">
        <v>143</v>
      </c>
      <c r="W87" s="171">
        <v>5</v>
      </c>
      <c r="X87" s="55">
        <v>990</v>
      </c>
      <c r="Y87" s="42">
        <f t="shared" si="18"/>
        <v>4950</v>
      </c>
      <c r="AB87" s="19"/>
    </row>
    <row r="88" spans="2:28" s="15" customFormat="1" ht="15" customHeight="1">
      <c r="B88" s="85">
        <v>16</v>
      </c>
      <c r="C88" s="287" t="s">
        <v>144</v>
      </c>
      <c r="D88" s="288"/>
      <c r="E88" s="289"/>
      <c r="F88" s="60"/>
      <c r="G88" s="54"/>
      <c r="H88" s="171"/>
      <c r="I88" s="55"/>
      <c r="J88" s="42"/>
      <c r="K88" s="60"/>
      <c r="L88" s="54"/>
      <c r="M88" s="171"/>
      <c r="N88" s="55"/>
      <c r="O88" s="42"/>
      <c r="P88" s="60"/>
      <c r="Q88" s="54"/>
      <c r="R88" s="171"/>
      <c r="S88" s="55"/>
      <c r="T88" s="42"/>
      <c r="U88" s="60"/>
      <c r="V88" s="54" t="s">
        <v>29</v>
      </c>
      <c r="W88" s="171">
        <v>10</v>
      </c>
      <c r="X88" s="55">
        <v>77</v>
      </c>
      <c r="Y88" s="42">
        <f t="shared" si="18"/>
        <v>770</v>
      </c>
      <c r="AB88" s="19"/>
    </row>
    <row r="89" spans="2:28" s="15" customFormat="1" ht="15" customHeight="1">
      <c r="B89" s="85">
        <v>17</v>
      </c>
      <c r="C89" s="181" t="s">
        <v>145</v>
      </c>
      <c r="D89" s="193"/>
      <c r="E89" s="193"/>
      <c r="F89" s="60"/>
      <c r="G89" s="54"/>
      <c r="H89" s="171"/>
      <c r="I89" s="55"/>
      <c r="J89" s="42"/>
      <c r="K89" s="60"/>
      <c r="L89" s="54"/>
      <c r="M89" s="171"/>
      <c r="N89" s="55"/>
      <c r="O89" s="42"/>
      <c r="P89" s="60"/>
      <c r="Q89" s="54"/>
      <c r="R89" s="171"/>
      <c r="S89" s="55"/>
      <c r="T89" s="42"/>
      <c r="U89" s="60"/>
      <c r="V89" s="54" t="s">
        <v>29</v>
      </c>
      <c r="W89" s="171">
        <v>5</v>
      </c>
      <c r="X89" s="55">
        <v>308</v>
      </c>
      <c r="Y89" s="42">
        <f t="shared" si="18"/>
        <v>1540</v>
      </c>
      <c r="AB89" s="19"/>
    </row>
    <row r="90" spans="2:28" s="15" customFormat="1" ht="15" customHeight="1">
      <c r="B90" s="85">
        <v>18</v>
      </c>
      <c r="C90" s="181" t="s">
        <v>146</v>
      </c>
      <c r="D90" s="193"/>
      <c r="E90" s="193"/>
      <c r="F90" s="60"/>
      <c r="G90" s="54"/>
      <c r="H90" s="171"/>
      <c r="I90" s="55"/>
      <c r="J90" s="42"/>
      <c r="K90" s="60"/>
      <c r="L90" s="54"/>
      <c r="M90" s="171"/>
      <c r="N90" s="55"/>
      <c r="O90" s="42"/>
      <c r="P90" s="60"/>
      <c r="Q90" s="54"/>
      <c r="R90" s="171"/>
      <c r="S90" s="55"/>
      <c r="T90" s="42"/>
      <c r="U90" s="60"/>
      <c r="V90" s="54" t="s">
        <v>29</v>
      </c>
      <c r="W90" s="171">
        <v>100</v>
      </c>
      <c r="X90" s="55">
        <v>27.5</v>
      </c>
      <c r="Y90" s="42">
        <f t="shared" si="18"/>
        <v>2750</v>
      </c>
      <c r="AB90" s="19"/>
    </row>
    <row r="91" spans="2:28" s="15" customFormat="1" ht="15" customHeight="1">
      <c r="B91" s="80"/>
      <c r="C91" s="322" t="s">
        <v>12</v>
      </c>
      <c r="D91" s="323"/>
      <c r="E91" s="323"/>
      <c r="F91" s="83"/>
      <c r="G91" s="47"/>
      <c r="H91" s="48"/>
      <c r="I91" s="49"/>
      <c r="J91" s="56">
        <f>SUM(J73:J90)</f>
        <v>123638</v>
      </c>
      <c r="K91" s="83"/>
      <c r="L91" s="47"/>
      <c r="M91" s="48"/>
      <c r="N91" s="49"/>
      <c r="O91" s="56">
        <f>SUM(O73:O80)</f>
        <v>55750</v>
      </c>
      <c r="P91" s="83"/>
      <c r="Q91" s="47"/>
      <c r="R91" s="48"/>
      <c r="S91" s="49"/>
      <c r="T91" s="56">
        <f>SUM(T73:T80)</f>
        <v>36503.75</v>
      </c>
      <c r="U91" s="83"/>
      <c r="V91" s="47"/>
      <c r="W91" s="48"/>
      <c r="X91" s="49"/>
      <c r="Y91" s="56">
        <f>SUM(Y73:Y90)</f>
        <v>327531.43</v>
      </c>
      <c r="AB91" s="19"/>
    </row>
    <row r="92" spans="2:28" s="15" customFormat="1" ht="15" customHeight="1">
      <c r="B92" s="80"/>
      <c r="C92" s="322"/>
      <c r="D92" s="370"/>
      <c r="E92" s="370"/>
      <c r="F92" s="83"/>
      <c r="G92" s="51"/>
      <c r="H92" s="52"/>
      <c r="I92" s="53"/>
      <c r="J92" s="57"/>
      <c r="K92" s="83"/>
      <c r="L92" s="51"/>
      <c r="M92" s="52"/>
      <c r="N92" s="53"/>
      <c r="O92" s="57"/>
      <c r="P92" s="83"/>
      <c r="Q92" s="51"/>
      <c r="R92" s="52"/>
      <c r="S92" s="53"/>
      <c r="T92" s="57"/>
      <c r="U92" s="83"/>
      <c r="V92" s="51"/>
      <c r="W92" s="52"/>
      <c r="X92" s="53"/>
      <c r="Y92" s="57"/>
      <c r="AB92" s="19"/>
    </row>
    <row r="93" spans="2:28" s="15" customFormat="1" ht="20.100000000000001" customHeight="1">
      <c r="B93" s="77" t="s">
        <v>66</v>
      </c>
      <c r="C93" s="290" t="s">
        <v>84</v>
      </c>
      <c r="D93" s="291"/>
      <c r="E93" s="291"/>
      <c r="F93" s="84"/>
      <c r="G93" s="54"/>
      <c r="H93" s="52"/>
      <c r="I93" s="53"/>
      <c r="J93" s="42"/>
      <c r="K93" s="84"/>
      <c r="L93" s="54"/>
      <c r="M93" s="52"/>
      <c r="N93" s="53"/>
      <c r="O93" s="42"/>
      <c r="P93" s="84"/>
      <c r="Q93" s="54"/>
      <c r="R93" s="52"/>
      <c r="S93" s="53"/>
      <c r="T93" s="42"/>
      <c r="U93" s="84"/>
      <c r="V93" s="54"/>
      <c r="W93" s="52"/>
      <c r="X93" s="53"/>
      <c r="Y93" s="42"/>
      <c r="AB93" s="19"/>
    </row>
    <row r="94" spans="2:28" s="15" customFormat="1" ht="15" customHeight="1">
      <c r="B94" s="85"/>
      <c r="C94" s="287" t="s">
        <v>80</v>
      </c>
      <c r="D94" s="291"/>
      <c r="E94" s="291"/>
      <c r="F94" s="60">
        <v>1</v>
      </c>
      <c r="G94" s="54" t="s">
        <v>46</v>
      </c>
      <c r="H94" s="59">
        <v>12</v>
      </c>
      <c r="I94" s="55">
        <v>1500</v>
      </c>
      <c r="J94" s="42">
        <f t="shared" ref="J94:J99" si="19">I94*H94*F94</f>
        <v>18000</v>
      </c>
      <c r="K94" s="60"/>
      <c r="L94" s="54" t="s">
        <v>26</v>
      </c>
      <c r="M94" s="59">
        <v>1</v>
      </c>
      <c r="N94" s="42">
        <v>150000</v>
      </c>
      <c r="O94" s="42">
        <f>N94*M94</f>
        <v>150000</v>
      </c>
      <c r="P94" s="60">
        <v>1</v>
      </c>
      <c r="Q94" s="54" t="s">
        <v>46</v>
      </c>
      <c r="R94" s="59">
        <v>12</v>
      </c>
      <c r="S94" s="42">
        <v>900</v>
      </c>
      <c r="T94" s="42">
        <f t="shared" ref="T94:T99" si="20">S94*R94*P94</f>
        <v>10800</v>
      </c>
      <c r="U94" s="60">
        <v>1</v>
      </c>
      <c r="V94" s="54" t="s">
        <v>46</v>
      </c>
      <c r="W94" s="59">
        <v>12</v>
      </c>
      <c r="X94" s="42">
        <v>1669.44</v>
      </c>
      <c r="Y94" s="42">
        <f>X94*W94</f>
        <v>20033.28</v>
      </c>
      <c r="AB94" s="19"/>
    </row>
    <row r="95" spans="2:28" s="15" customFormat="1" ht="15" customHeight="1">
      <c r="B95" s="85"/>
      <c r="C95" s="287" t="s">
        <v>79</v>
      </c>
      <c r="D95" s="291"/>
      <c r="E95" s="291"/>
      <c r="F95" s="60">
        <v>1</v>
      </c>
      <c r="G95" s="54" t="s">
        <v>46</v>
      </c>
      <c r="H95" s="59">
        <v>12</v>
      </c>
      <c r="I95" s="55">
        <v>1300</v>
      </c>
      <c r="J95" s="42">
        <f t="shared" si="19"/>
        <v>15600</v>
      </c>
      <c r="K95" s="60"/>
      <c r="L95" s="54"/>
      <c r="M95" s="59"/>
      <c r="N95" s="55"/>
      <c r="O95" s="42">
        <f t="shared" ref="O95:O99" si="21">N95*M95*K95</f>
        <v>0</v>
      </c>
      <c r="P95" s="60">
        <v>1</v>
      </c>
      <c r="Q95" s="54" t="s">
        <v>46</v>
      </c>
      <c r="R95" s="59">
        <v>12</v>
      </c>
      <c r="S95" s="55">
        <v>850</v>
      </c>
      <c r="T95" s="42">
        <f t="shared" si="20"/>
        <v>10200</v>
      </c>
      <c r="U95" s="60">
        <v>1</v>
      </c>
      <c r="V95" s="54" t="s">
        <v>46</v>
      </c>
      <c r="W95" s="59">
        <v>12</v>
      </c>
      <c r="X95" s="55">
        <v>1456.65</v>
      </c>
      <c r="Y95" s="42">
        <f t="shared" ref="Y95:Y99" si="22">X95*W95*U95</f>
        <v>17479.800000000003</v>
      </c>
      <c r="AB95" s="19"/>
    </row>
    <row r="96" spans="2:28" s="15" customFormat="1" ht="15" customHeight="1">
      <c r="B96" s="85"/>
      <c r="C96" s="287" t="s">
        <v>34</v>
      </c>
      <c r="D96" s="291"/>
      <c r="E96" s="291"/>
      <c r="F96" s="60">
        <v>1</v>
      </c>
      <c r="G96" s="54" t="s">
        <v>46</v>
      </c>
      <c r="H96" s="59">
        <v>12</v>
      </c>
      <c r="I96" s="55">
        <v>1200</v>
      </c>
      <c r="J96" s="42">
        <f t="shared" si="19"/>
        <v>14400</v>
      </c>
      <c r="K96" s="60"/>
      <c r="L96" s="54"/>
      <c r="M96" s="59"/>
      <c r="N96" s="55"/>
      <c r="O96" s="42">
        <f t="shared" si="21"/>
        <v>0</v>
      </c>
      <c r="P96" s="60">
        <v>1</v>
      </c>
      <c r="Q96" s="54" t="s">
        <v>46</v>
      </c>
      <c r="R96" s="59">
        <v>12</v>
      </c>
      <c r="S96" s="55">
        <v>850</v>
      </c>
      <c r="T96" s="42">
        <f t="shared" si="20"/>
        <v>10200</v>
      </c>
      <c r="U96" s="60">
        <v>1</v>
      </c>
      <c r="V96" s="54" t="s">
        <v>46</v>
      </c>
      <c r="W96" s="59">
        <v>12</v>
      </c>
      <c r="X96" s="55">
        <v>1456.65</v>
      </c>
      <c r="Y96" s="42">
        <f t="shared" si="22"/>
        <v>17479.800000000003</v>
      </c>
      <c r="AB96" s="19"/>
    </row>
    <row r="97" spans="2:28" s="15" customFormat="1" ht="15" customHeight="1">
      <c r="B97" s="85"/>
      <c r="C97" s="287" t="s">
        <v>82</v>
      </c>
      <c r="D97" s="288"/>
      <c r="E97" s="289"/>
      <c r="F97" s="60">
        <v>1</v>
      </c>
      <c r="G97" s="54" t="s">
        <v>46</v>
      </c>
      <c r="H97" s="59">
        <v>12</v>
      </c>
      <c r="I97" s="55">
        <v>1700</v>
      </c>
      <c r="J97" s="42">
        <f t="shared" si="19"/>
        <v>20400</v>
      </c>
      <c r="K97" s="60"/>
      <c r="L97" s="54"/>
      <c r="M97" s="59"/>
      <c r="N97" s="55"/>
      <c r="O97" s="42">
        <f t="shared" si="21"/>
        <v>0</v>
      </c>
      <c r="P97" s="60">
        <v>1</v>
      </c>
      <c r="Q97" s="54" t="s">
        <v>46</v>
      </c>
      <c r="R97" s="59">
        <v>12</v>
      </c>
      <c r="S97" s="55">
        <v>1200</v>
      </c>
      <c r="T97" s="42">
        <f t="shared" si="20"/>
        <v>14400</v>
      </c>
      <c r="U97" s="60">
        <v>1</v>
      </c>
      <c r="V97" s="54" t="s">
        <v>46</v>
      </c>
      <c r="W97" s="59">
        <v>12</v>
      </c>
      <c r="X97" s="55">
        <v>1241.8499999999999</v>
      </c>
      <c r="Y97" s="42">
        <f t="shared" si="22"/>
        <v>14902.199999999999</v>
      </c>
      <c r="AB97" s="19"/>
    </row>
    <row r="98" spans="2:28" s="15" customFormat="1" ht="15" customHeight="1">
      <c r="B98" s="85"/>
      <c r="C98" s="287" t="s">
        <v>81</v>
      </c>
      <c r="D98" s="291"/>
      <c r="E98" s="291"/>
      <c r="F98" s="60">
        <v>1</v>
      </c>
      <c r="G98" s="54" t="s">
        <v>46</v>
      </c>
      <c r="H98" s="59">
        <v>12</v>
      </c>
      <c r="I98" s="55">
        <v>1100</v>
      </c>
      <c r="J98" s="42">
        <f t="shared" si="19"/>
        <v>13200</v>
      </c>
      <c r="K98" s="60"/>
      <c r="L98" s="54"/>
      <c r="M98" s="59"/>
      <c r="N98" s="55"/>
      <c r="O98" s="42">
        <f t="shared" si="21"/>
        <v>0</v>
      </c>
      <c r="P98" s="60">
        <v>1</v>
      </c>
      <c r="Q98" s="54" t="s">
        <v>46</v>
      </c>
      <c r="R98" s="59">
        <v>12</v>
      </c>
      <c r="S98" s="55">
        <v>800</v>
      </c>
      <c r="T98" s="42">
        <f t="shared" si="20"/>
        <v>9600</v>
      </c>
      <c r="U98" s="60">
        <v>2</v>
      </c>
      <c r="V98" s="54" t="s">
        <v>46</v>
      </c>
      <c r="W98" s="59">
        <v>12</v>
      </c>
      <c r="X98" s="55">
        <v>1241.8499999999999</v>
      </c>
      <c r="Y98" s="42">
        <f t="shared" si="22"/>
        <v>29804.399999999998</v>
      </c>
      <c r="AB98" s="19"/>
    </row>
    <row r="99" spans="2:28" s="15" customFormat="1" ht="15" customHeight="1">
      <c r="B99" s="85"/>
      <c r="C99" s="287" t="s">
        <v>35</v>
      </c>
      <c r="D99" s="291"/>
      <c r="E99" s="291"/>
      <c r="F99" s="60">
        <v>1</v>
      </c>
      <c r="G99" s="54" t="s">
        <v>46</v>
      </c>
      <c r="H99" s="59">
        <v>12</v>
      </c>
      <c r="I99" s="55">
        <v>800</v>
      </c>
      <c r="J99" s="42">
        <f t="shared" si="19"/>
        <v>9600</v>
      </c>
      <c r="K99" s="60"/>
      <c r="L99" s="54"/>
      <c r="M99" s="59"/>
      <c r="N99" s="55"/>
      <c r="O99" s="42">
        <f t="shared" si="21"/>
        <v>0</v>
      </c>
      <c r="P99" s="60">
        <v>1</v>
      </c>
      <c r="Q99" s="54" t="s">
        <v>46</v>
      </c>
      <c r="R99" s="59">
        <v>12</v>
      </c>
      <c r="S99" s="55">
        <v>750</v>
      </c>
      <c r="T99" s="42">
        <f t="shared" si="20"/>
        <v>9000</v>
      </c>
      <c r="U99" s="60"/>
      <c r="V99" s="54"/>
      <c r="W99" s="59"/>
      <c r="X99" s="55"/>
      <c r="Y99" s="42">
        <f t="shared" si="22"/>
        <v>0</v>
      </c>
      <c r="AB99" s="19"/>
    </row>
    <row r="100" spans="2:28" s="15" customFormat="1" ht="15" customHeight="1">
      <c r="B100" s="85"/>
      <c r="C100" s="181" t="s">
        <v>148</v>
      </c>
      <c r="D100" s="182"/>
      <c r="E100" s="182"/>
      <c r="F100" s="60"/>
      <c r="G100" s="54"/>
      <c r="H100" s="59"/>
      <c r="I100" s="55"/>
      <c r="J100" s="42"/>
      <c r="K100" s="60"/>
      <c r="L100" s="54"/>
      <c r="M100" s="59"/>
      <c r="N100" s="55"/>
      <c r="O100" s="42"/>
      <c r="P100" s="60"/>
      <c r="Q100" s="54"/>
      <c r="R100" s="59"/>
      <c r="S100" s="55"/>
      <c r="T100" s="42"/>
      <c r="U100" s="60">
        <v>2</v>
      </c>
      <c r="V100" s="54" t="s">
        <v>46</v>
      </c>
      <c r="W100" s="59">
        <v>12</v>
      </c>
      <c r="X100" s="55">
        <v>1241.8499999999999</v>
      </c>
      <c r="Y100" s="42">
        <f>X100*W100*U100</f>
        <v>29804.399999999998</v>
      </c>
      <c r="AB100" s="19"/>
    </row>
    <row r="101" spans="2:28" s="15" customFormat="1" ht="15" customHeight="1">
      <c r="B101" s="85"/>
      <c r="C101" s="181" t="s">
        <v>149</v>
      </c>
      <c r="D101" s="182"/>
      <c r="E101" s="182"/>
      <c r="F101" s="60"/>
      <c r="G101" s="54"/>
      <c r="H101" s="59"/>
      <c r="I101" s="55"/>
      <c r="J101" s="42"/>
      <c r="K101" s="60"/>
      <c r="L101" s="54"/>
      <c r="M101" s="59"/>
      <c r="N101" s="55"/>
      <c r="O101" s="42"/>
      <c r="P101" s="60"/>
      <c r="Q101" s="54"/>
      <c r="R101" s="59"/>
      <c r="S101" s="55"/>
      <c r="T101" s="42"/>
      <c r="U101" s="60">
        <v>1</v>
      </c>
      <c r="V101" s="54" t="s">
        <v>46</v>
      </c>
      <c r="W101" s="59">
        <v>12</v>
      </c>
      <c r="X101" s="55">
        <v>936.9</v>
      </c>
      <c r="Y101" s="42">
        <f>X101*W101*U101</f>
        <v>11242.8</v>
      </c>
      <c r="AB101" s="19"/>
    </row>
    <row r="102" spans="2:28" s="15" customFormat="1" ht="15" customHeight="1">
      <c r="B102" s="85"/>
      <c r="C102" s="181" t="s">
        <v>147</v>
      </c>
      <c r="D102" s="182"/>
      <c r="E102" s="182"/>
      <c r="F102" s="60"/>
      <c r="G102" s="54"/>
      <c r="H102" s="59"/>
      <c r="I102" s="55"/>
      <c r="J102" s="42"/>
      <c r="K102" s="60"/>
      <c r="L102" s="54"/>
      <c r="M102" s="59"/>
      <c r="N102" s="55"/>
      <c r="O102" s="42"/>
      <c r="P102" s="60"/>
      <c r="Q102" s="54"/>
      <c r="R102" s="59"/>
      <c r="S102" s="55"/>
      <c r="T102" s="42"/>
      <c r="U102" s="60">
        <v>6</v>
      </c>
      <c r="V102" s="54" t="s">
        <v>46</v>
      </c>
      <c r="W102" s="59">
        <v>12</v>
      </c>
      <c r="X102" s="55">
        <v>936.9</v>
      </c>
      <c r="Y102" s="42">
        <f>X102*W102*U102</f>
        <v>67456.799999999988</v>
      </c>
      <c r="AB102" s="19"/>
    </row>
    <row r="103" spans="2:28" s="15" customFormat="1" ht="15" customHeight="1">
      <c r="B103" s="85"/>
      <c r="C103" s="322" t="s">
        <v>12</v>
      </c>
      <c r="D103" s="323"/>
      <c r="E103" s="323"/>
      <c r="F103" s="35">
        <f>SUM(F94:F99)</f>
        <v>6</v>
      </c>
      <c r="G103" s="54"/>
      <c r="H103" s="59"/>
      <c r="I103" s="55"/>
      <c r="J103" s="56">
        <f>SUM(J94:J99)</f>
        <v>91200</v>
      </c>
      <c r="K103" s="35">
        <f>SUM(K94:K99)</f>
        <v>0</v>
      </c>
      <c r="L103" s="54"/>
      <c r="M103" s="59"/>
      <c r="N103" s="55"/>
      <c r="O103" s="56">
        <f>SUM(O94:O99)</f>
        <v>150000</v>
      </c>
      <c r="P103" s="35">
        <f>SUM(P94:P99)</f>
        <v>6</v>
      </c>
      <c r="Q103" s="54"/>
      <c r="R103" s="59"/>
      <c r="S103" s="55"/>
      <c r="T103" s="56">
        <f>SUM(T94:T99)</f>
        <v>64200</v>
      </c>
      <c r="U103" s="35">
        <f>SUM(U94:U102)</f>
        <v>15</v>
      </c>
      <c r="V103" s="54"/>
      <c r="W103" s="59"/>
      <c r="X103" s="55"/>
      <c r="Y103" s="56">
        <f>SUM(Y94:Y102)</f>
        <v>208203.47999999998</v>
      </c>
      <c r="AB103" s="19"/>
    </row>
    <row r="104" spans="2:28" s="15" customFormat="1" ht="20.100000000000001" customHeight="1">
      <c r="B104" s="77" t="s">
        <v>67</v>
      </c>
      <c r="C104" s="290" t="s">
        <v>83</v>
      </c>
      <c r="D104" s="291"/>
      <c r="E104" s="291"/>
      <c r="F104" s="84"/>
      <c r="G104" s="54"/>
      <c r="H104" s="52"/>
      <c r="I104" s="53"/>
      <c r="J104" s="42"/>
      <c r="K104" s="84"/>
      <c r="L104" s="54"/>
      <c r="M104" s="52"/>
      <c r="N104" s="53"/>
      <c r="O104" s="42"/>
      <c r="P104" s="84"/>
      <c r="Q104" s="54"/>
      <c r="R104" s="52"/>
      <c r="S104" s="53"/>
      <c r="T104" s="42"/>
      <c r="U104" s="84"/>
      <c r="V104" s="54"/>
      <c r="W104" s="52"/>
      <c r="X104" s="53"/>
      <c r="Y104" s="42"/>
      <c r="AB104" s="19"/>
    </row>
    <row r="105" spans="2:28" s="15" customFormat="1" ht="15" customHeight="1">
      <c r="B105" s="77"/>
      <c r="C105" s="286" t="s">
        <v>78</v>
      </c>
      <c r="D105" s="286"/>
      <c r="E105" s="286"/>
      <c r="F105" s="183">
        <v>1</v>
      </c>
      <c r="G105" s="54" t="s">
        <v>46</v>
      </c>
      <c r="H105" s="206">
        <v>5</v>
      </c>
      <c r="I105" s="55">
        <v>2000</v>
      </c>
      <c r="J105" s="42">
        <f t="shared" ref="J105:J111" si="23">I105*H105*F105</f>
        <v>10000</v>
      </c>
      <c r="K105" s="183"/>
      <c r="L105" s="54" t="s">
        <v>26</v>
      </c>
      <c r="M105" s="59">
        <v>1</v>
      </c>
      <c r="N105" s="55">
        <v>902800</v>
      </c>
      <c r="O105" s="42">
        <f>N105*M105</f>
        <v>902800</v>
      </c>
      <c r="P105" s="183">
        <v>1</v>
      </c>
      <c r="Q105" s="54" t="s">
        <v>46</v>
      </c>
      <c r="R105" s="59">
        <v>54</v>
      </c>
      <c r="S105" s="55">
        <v>1695</v>
      </c>
      <c r="T105" s="42">
        <f>S105*R105</f>
        <v>91530</v>
      </c>
      <c r="U105" s="183">
        <v>1</v>
      </c>
      <c r="V105" s="54" t="s">
        <v>46</v>
      </c>
      <c r="W105" s="59">
        <v>5</v>
      </c>
      <c r="X105" s="55">
        <v>1500</v>
      </c>
      <c r="Y105" s="42">
        <f t="shared" ref="Y105:Y111" si="24">X105*W105*U105</f>
        <v>7500</v>
      </c>
      <c r="AB105" s="19"/>
    </row>
    <row r="106" spans="2:28" s="15" customFormat="1" ht="15" customHeight="1">
      <c r="B106" s="85"/>
      <c r="C106" s="287" t="s">
        <v>80</v>
      </c>
      <c r="D106" s="291"/>
      <c r="E106" s="291"/>
      <c r="F106" s="60">
        <v>1</v>
      </c>
      <c r="G106" s="54" t="s">
        <v>46</v>
      </c>
      <c r="H106" s="59">
        <v>54</v>
      </c>
      <c r="I106" s="55">
        <v>1500</v>
      </c>
      <c r="J106" s="42">
        <f t="shared" si="23"/>
        <v>81000</v>
      </c>
      <c r="K106" s="60"/>
      <c r="L106" s="54"/>
      <c r="M106" s="59"/>
      <c r="N106" s="55"/>
      <c r="O106" s="42">
        <f t="shared" ref="O106:O111" si="25">N106*M106*K106</f>
        <v>0</v>
      </c>
      <c r="P106" s="60">
        <v>1</v>
      </c>
      <c r="Q106" s="54" t="s">
        <v>46</v>
      </c>
      <c r="R106" s="59">
        <v>54</v>
      </c>
      <c r="S106" s="55">
        <v>1605</v>
      </c>
      <c r="T106" s="42">
        <f t="shared" ref="T106:T111" si="26">S106*R106*P106</f>
        <v>86670</v>
      </c>
      <c r="U106" s="60">
        <v>1</v>
      </c>
      <c r="V106" s="54" t="s">
        <v>46</v>
      </c>
      <c r="W106" s="59">
        <v>54</v>
      </c>
      <c r="X106" s="55">
        <v>1669.44</v>
      </c>
      <c r="Y106" s="42">
        <f t="shared" si="24"/>
        <v>90149.760000000009</v>
      </c>
      <c r="AB106" s="19"/>
    </row>
    <row r="107" spans="2:28" s="15" customFormat="1" ht="15" customHeight="1">
      <c r="B107" s="85"/>
      <c r="C107" s="287" t="s">
        <v>79</v>
      </c>
      <c r="D107" s="291"/>
      <c r="E107" s="291"/>
      <c r="F107" s="60">
        <v>1</v>
      </c>
      <c r="G107" s="54" t="s">
        <v>46</v>
      </c>
      <c r="H107" s="59">
        <v>54</v>
      </c>
      <c r="I107" s="55">
        <v>1300</v>
      </c>
      <c r="J107" s="42">
        <f t="shared" si="23"/>
        <v>70200</v>
      </c>
      <c r="K107" s="60"/>
      <c r="L107" s="54"/>
      <c r="M107" s="59"/>
      <c r="N107" s="55"/>
      <c r="O107" s="42">
        <f t="shared" si="25"/>
        <v>0</v>
      </c>
      <c r="P107" s="60">
        <v>1</v>
      </c>
      <c r="Q107" s="54" t="s">
        <v>46</v>
      </c>
      <c r="R107" s="59">
        <v>54</v>
      </c>
      <c r="S107" s="55">
        <v>1515</v>
      </c>
      <c r="T107" s="42">
        <f t="shared" si="26"/>
        <v>81810</v>
      </c>
      <c r="U107" s="60">
        <v>1</v>
      </c>
      <c r="V107" s="54" t="s">
        <v>46</v>
      </c>
      <c r="W107" s="59">
        <v>54</v>
      </c>
      <c r="X107" s="55">
        <v>1456.65</v>
      </c>
      <c r="Y107" s="42">
        <f t="shared" si="24"/>
        <v>78659.100000000006</v>
      </c>
      <c r="AB107" s="19"/>
    </row>
    <row r="108" spans="2:28" s="15" customFormat="1" ht="15" customHeight="1">
      <c r="B108" s="85"/>
      <c r="C108" s="287" t="s">
        <v>34</v>
      </c>
      <c r="D108" s="291"/>
      <c r="E108" s="291"/>
      <c r="F108" s="60">
        <v>1</v>
      </c>
      <c r="G108" s="54" t="s">
        <v>46</v>
      </c>
      <c r="H108" s="59">
        <v>54</v>
      </c>
      <c r="I108" s="55">
        <v>1200</v>
      </c>
      <c r="J108" s="42">
        <f t="shared" si="23"/>
        <v>64800</v>
      </c>
      <c r="K108" s="60"/>
      <c r="L108" s="54"/>
      <c r="M108" s="59"/>
      <c r="N108" s="55"/>
      <c r="O108" s="42">
        <f t="shared" si="25"/>
        <v>0</v>
      </c>
      <c r="P108" s="60">
        <v>1</v>
      </c>
      <c r="Q108" s="54" t="s">
        <v>46</v>
      </c>
      <c r="R108" s="59">
        <v>54</v>
      </c>
      <c r="S108" s="55">
        <v>1515</v>
      </c>
      <c r="T108" s="42">
        <f t="shared" si="26"/>
        <v>81810</v>
      </c>
      <c r="U108" s="60">
        <v>1</v>
      </c>
      <c r="V108" s="54" t="s">
        <v>46</v>
      </c>
      <c r="W108" s="59">
        <v>54</v>
      </c>
      <c r="X108" s="55">
        <v>1456.65</v>
      </c>
      <c r="Y108" s="42">
        <f t="shared" si="24"/>
        <v>78659.100000000006</v>
      </c>
      <c r="AB108" s="19"/>
    </row>
    <row r="109" spans="2:28" s="15" customFormat="1" ht="15" customHeight="1">
      <c r="B109" s="85"/>
      <c r="C109" s="287" t="s">
        <v>82</v>
      </c>
      <c r="D109" s="288"/>
      <c r="E109" s="289"/>
      <c r="F109" s="60">
        <v>1</v>
      </c>
      <c r="G109" s="54" t="s">
        <v>46</v>
      </c>
      <c r="H109" s="59">
        <v>54</v>
      </c>
      <c r="I109" s="55">
        <v>1700</v>
      </c>
      <c r="J109" s="42">
        <f t="shared" si="23"/>
        <v>91800</v>
      </c>
      <c r="K109" s="60"/>
      <c r="L109" s="54"/>
      <c r="M109" s="59"/>
      <c r="N109" s="55"/>
      <c r="O109" s="42">
        <f t="shared" si="25"/>
        <v>0</v>
      </c>
      <c r="P109" s="60">
        <v>1</v>
      </c>
      <c r="Q109" s="54" t="s">
        <v>46</v>
      </c>
      <c r="R109" s="59">
        <v>54</v>
      </c>
      <c r="S109" s="55">
        <v>2208.75</v>
      </c>
      <c r="T109" s="42">
        <f t="shared" si="26"/>
        <v>119272.5</v>
      </c>
      <c r="U109" s="60">
        <v>1</v>
      </c>
      <c r="V109" s="54" t="s">
        <v>46</v>
      </c>
      <c r="W109" s="59">
        <v>54</v>
      </c>
      <c r="X109" s="55">
        <v>1241.8499999999999</v>
      </c>
      <c r="Y109" s="42">
        <f t="shared" si="24"/>
        <v>67059.899999999994</v>
      </c>
      <c r="AB109" s="19"/>
    </row>
    <row r="110" spans="2:28" s="15" customFormat="1" ht="15" customHeight="1">
      <c r="B110" s="85"/>
      <c r="C110" s="287" t="s">
        <v>81</v>
      </c>
      <c r="D110" s="291"/>
      <c r="E110" s="291"/>
      <c r="F110" s="60">
        <v>2</v>
      </c>
      <c r="G110" s="54" t="s">
        <v>46</v>
      </c>
      <c r="H110" s="59">
        <v>54</v>
      </c>
      <c r="I110" s="55">
        <v>1100</v>
      </c>
      <c r="J110" s="42">
        <f t="shared" si="23"/>
        <v>118800</v>
      </c>
      <c r="K110" s="60"/>
      <c r="L110" s="54"/>
      <c r="M110" s="59"/>
      <c r="N110" s="55"/>
      <c r="O110" s="42">
        <f t="shared" si="25"/>
        <v>0</v>
      </c>
      <c r="P110" s="60">
        <v>2</v>
      </c>
      <c r="Q110" s="54" t="s">
        <v>46</v>
      </c>
      <c r="R110" s="59">
        <v>54</v>
      </c>
      <c r="S110" s="55">
        <v>1425</v>
      </c>
      <c r="T110" s="42">
        <f t="shared" si="26"/>
        <v>153900</v>
      </c>
      <c r="U110" s="60">
        <v>2</v>
      </c>
      <c r="V110" s="54" t="s">
        <v>46</v>
      </c>
      <c r="W110" s="59">
        <v>54</v>
      </c>
      <c r="X110" s="55">
        <v>1241.8499999999999</v>
      </c>
      <c r="Y110" s="42">
        <f t="shared" si="24"/>
        <v>134119.79999999999</v>
      </c>
      <c r="AB110" s="19"/>
    </row>
    <row r="111" spans="2:28" s="15" customFormat="1" ht="15" customHeight="1">
      <c r="B111" s="85"/>
      <c r="C111" s="287" t="s">
        <v>35</v>
      </c>
      <c r="D111" s="291"/>
      <c r="E111" s="291"/>
      <c r="F111" s="60">
        <v>6</v>
      </c>
      <c r="G111" s="54" t="s">
        <v>46</v>
      </c>
      <c r="H111" s="59">
        <v>54</v>
      </c>
      <c r="I111" s="55">
        <v>800</v>
      </c>
      <c r="J111" s="42">
        <f t="shared" si="23"/>
        <v>259200</v>
      </c>
      <c r="K111" s="60"/>
      <c r="L111" s="54"/>
      <c r="M111" s="59"/>
      <c r="N111" s="55"/>
      <c r="O111" s="42">
        <f t="shared" si="25"/>
        <v>0</v>
      </c>
      <c r="P111" s="60">
        <v>6</v>
      </c>
      <c r="Q111" s="54" t="s">
        <v>46</v>
      </c>
      <c r="R111" s="59">
        <v>54</v>
      </c>
      <c r="S111" s="55">
        <v>1336</v>
      </c>
      <c r="T111" s="42">
        <f t="shared" si="26"/>
        <v>432864</v>
      </c>
      <c r="U111" s="60"/>
      <c r="V111" s="54"/>
      <c r="W111" s="59"/>
      <c r="X111" s="55"/>
      <c r="Y111" s="42">
        <f t="shared" si="24"/>
        <v>0</v>
      </c>
      <c r="AB111" s="19"/>
    </row>
    <row r="112" spans="2:28" s="15" customFormat="1" ht="15" customHeight="1">
      <c r="B112" s="85"/>
      <c r="C112" s="181" t="s">
        <v>148</v>
      </c>
      <c r="D112" s="182"/>
      <c r="E112" s="182"/>
      <c r="F112" s="60"/>
      <c r="G112" s="54"/>
      <c r="H112" s="59"/>
      <c r="I112" s="55"/>
      <c r="J112" s="42"/>
      <c r="K112" s="60"/>
      <c r="L112" s="54"/>
      <c r="M112" s="59"/>
      <c r="N112" s="55"/>
      <c r="O112" s="42"/>
      <c r="P112" s="60"/>
      <c r="Q112" s="54"/>
      <c r="R112" s="59"/>
      <c r="S112" s="55"/>
      <c r="T112" s="42"/>
      <c r="U112" s="60">
        <v>2</v>
      </c>
      <c r="V112" s="54" t="s">
        <v>46</v>
      </c>
      <c r="W112" s="59">
        <v>54</v>
      </c>
      <c r="X112" s="55">
        <v>1241.8499999999999</v>
      </c>
      <c r="Y112" s="42">
        <f>X112*W112*U112</f>
        <v>134119.79999999999</v>
      </c>
      <c r="AB112" s="19"/>
    </row>
    <row r="113" spans="2:28" s="15" customFormat="1" ht="15" customHeight="1">
      <c r="B113" s="85"/>
      <c r="C113" s="181" t="s">
        <v>149</v>
      </c>
      <c r="D113" s="182"/>
      <c r="E113" s="182"/>
      <c r="F113" s="60"/>
      <c r="G113" s="54"/>
      <c r="H113" s="59"/>
      <c r="I113" s="55"/>
      <c r="J113" s="42"/>
      <c r="K113" s="60"/>
      <c r="L113" s="54"/>
      <c r="M113" s="59"/>
      <c r="N113" s="55"/>
      <c r="O113" s="42"/>
      <c r="P113" s="60"/>
      <c r="Q113" s="54"/>
      <c r="R113" s="59"/>
      <c r="S113" s="55"/>
      <c r="T113" s="42"/>
      <c r="U113" s="60">
        <v>1</v>
      </c>
      <c r="V113" s="54" t="s">
        <v>46</v>
      </c>
      <c r="W113" s="59">
        <v>54</v>
      </c>
      <c r="X113" s="55">
        <v>936.9</v>
      </c>
      <c r="Y113" s="42">
        <f>X113*W113*U113</f>
        <v>50592.6</v>
      </c>
      <c r="AB113" s="19"/>
    </row>
    <row r="114" spans="2:28" s="15" customFormat="1" ht="15" customHeight="1">
      <c r="B114" s="85"/>
      <c r="C114" s="181" t="s">
        <v>147</v>
      </c>
      <c r="D114" s="182"/>
      <c r="E114" s="182"/>
      <c r="F114" s="60"/>
      <c r="G114" s="54"/>
      <c r="H114" s="59"/>
      <c r="I114" s="55"/>
      <c r="J114" s="42"/>
      <c r="K114" s="60"/>
      <c r="L114" s="54"/>
      <c r="M114" s="59"/>
      <c r="N114" s="55"/>
      <c r="O114" s="42"/>
      <c r="P114" s="60"/>
      <c r="Q114" s="54"/>
      <c r="R114" s="59"/>
      <c r="S114" s="55"/>
      <c r="T114" s="42"/>
      <c r="U114" s="60">
        <v>6</v>
      </c>
      <c r="V114" s="54" t="s">
        <v>46</v>
      </c>
      <c r="W114" s="59">
        <v>54</v>
      </c>
      <c r="X114" s="55">
        <v>936.9</v>
      </c>
      <c r="Y114" s="42">
        <f>X114*W114*U114</f>
        <v>303555.59999999998</v>
      </c>
      <c r="AB114" s="19"/>
    </row>
    <row r="115" spans="2:28" s="15" customFormat="1" ht="15" customHeight="1">
      <c r="B115" s="85"/>
      <c r="C115" s="322" t="s">
        <v>12</v>
      </c>
      <c r="D115" s="323"/>
      <c r="E115" s="323"/>
      <c r="F115" s="35">
        <f>SUM(F105:F111)</f>
        <v>13</v>
      </c>
      <c r="G115" s="60"/>
      <c r="H115" s="60"/>
      <c r="I115" s="53"/>
      <c r="J115" s="56">
        <f>SUM(J105:J111)</f>
        <v>695800</v>
      </c>
      <c r="K115" s="35">
        <f>SUM(K105:K111)</f>
        <v>0</v>
      </c>
      <c r="L115" s="60"/>
      <c r="M115" s="60"/>
      <c r="N115" s="53"/>
      <c r="O115" s="56">
        <f>SUM(O105:O111)</f>
        <v>902800</v>
      </c>
      <c r="P115" s="35">
        <f>SUM(P105:P111)</f>
        <v>13</v>
      </c>
      <c r="Q115" s="60"/>
      <c r="R115" s="60"/>
      <c r="S115" s="53"/>
      <c r="T115" s="56">
        <f>SUM(T105:T111)</f>
        <v>1047856.5</v>
      </c>
      <c r="U115" s="35">
        <f>SUM(U105:U114)</f>
        <v>16</v>
      </c>
      <c r="V115" s="60"/>
      <c r="W115" s="60"/>
      <c r="X115" s="53"/>
      <c r="Y115" s="56">
        <f>SUM(Y105:Y114)</f>
        <v>944415.65999999992</v>
      </c>
      <c r="AB115" s="19"/>
    </row>
    <row r="116" spans="2:28" s="15" customFormat="1" ht="15" customHeight="1">
      <c r="B116" s="85"/>
      <c r="C116" s="322"/>
      <c r="D116" s="291"/>
      <c r="E116" s="291"/>
      <c r="F116" s="84"/>
      <c r="G116" s="54"/>
      <c r="H116" s="52"/>
      <c r="I116" s="53"/>
      <c r="J116" s="57"/>
      <c r="K116" s="84"/>
      <c r="L116" s="54"/>
      <c r="M116" s="52"/>
      <c r="N116" s="53"/>
      <c r="O116" s="57"/>
      <c r="P116" s="84"/>
      <c r="Q116" s="54"/>
      <c r="R116" s="52"/>
      <c r="S116" s="53"/>
      <c r="T116" s="57"/>
      <c r="U116" s="84"/>
      <c r="V116" s="54"/>
      <c r="W116" s="52"/>
      <c r="X116" s="53"/>
      <c r="Y116" s="57"/>
      <c r="AB116" s="19"/>
    </row>
    <row r="117" spans="2:28" s="15" customFormat="1" ht="20.100000000000001" customHeight="1">
      <c r="B117" s="77" t="s">
        <v>153</v>
      </c>
      <c r="C117" s="290" t="s">
        <v>48</v>
      </c>
      <c r="D117" s="291"/>
      <c r="E117" s="291"/>
      <c r="F117" s="84"/>
      <c r="G117" s="54"/>
      <c r="H117" s="52"/>
      <c r="I117" s="53"/>
      <c r="J117" s="57"/>
      <c r="K117" s="84"/>
      <c r="L117" s="54"/>
      <c r="M117" s="52"/>
      <c r="N117" s="53"/>
      <c r="O117" s="57"/>
      <c r="P117" s="84"/>
      <c r="Q117" s="54"/>
      <c r="R117" s="52"/>
      <c r="S117" s="53"/>
      <c r="T117" s="57"/>
      <c r="U117" s="84"/>
      <c r="V117" s="54"/>
      <c r="W117" s="52"/>
      <c r="X117" s="53"/>
      <c r="Y117" s="57"/>
      <c r="AB117" s="19"/>
    </row>
    <row r="118" spans="2:28" s="15" customFormat="1" ht="15" customHeight="1">
      <c r="B118" s="85"/>
      <c r="C118" s="326" t="s">
        <v>51</v>
      </c>
      <c r="D118" s="321"/>
      <c r="E118" s="321"/>
      <c r="F118" s="84"/>
      <c r="G118" s="54"/>
      <c r="H118" s="52"/>
      <c r="I118" s="53"/>
      <c r="J118" s="56">
        <f>(J123+J124+J125)*0.003</f>
        <v>3788.0109000000002</v>
      </c>
      <c r="K118" s="84"/>
      <c r="L118" s="54"/>
      <c r="M118" s="52"/>
      <c r="N118" s="53"/>
      <c r="O118" s="56">
        <v>15000</v>
      </c>
      <c r="P118" s="84"/>
      <c r="Q118" s="54"/>
      <c r="R118" s="52"/>
      <c r="S118" s="53"/>
      <c r="T118" s="56">
        <v>7500</v>
      </c>
      <c r="U118" s="84"/>
      <c r="V118" s="54"/>
      <c r="W118" s="52"/>
      <c r="X118" s="53"/>
      <c r="Y118" s="56">
        <v>6900</v>
      </c>
      <c r="AB118" s="19"/>
    </row>
    <row r="119" spans="2:28" s="15" customFormat="1" ht="15" customHeight="1">
      <c r="B119" s="85"/>
      <c r="C119" s="326" t="s">
        <v>68</v>
      </c>
      <c r="D119" s="364"/>
      <c r="E119" s="364"/>
      <c r="F119" s="84"/>
      <c r="G119" s="54"/>
      <c r="H119" s="52"/>
      <c r="I119" s="53"/>
      <c r="J119" s="56">
        <f>(J122+J123+J124+J125)*0.05</f>
        <v>74685.715000000011</v>
      </c>
      <c r="K119" s="84"/>
      <c r="L119" s="54"/>
      <c r="M119" s="52"/>
      <c r="N119" s="53"/>
      <c r="O119" s="56">
        <v>137135.70000000001</v>
      </c>
      <c r="P119" s="84"/>
      <c r="Q119" s="54"/>
      <c r="R119" s="52"/>
      <c r="S119" s="53"/>
      <c r="T119" s="56">
        <v>282957.40999999997</v>
      </c>
      <c r="U119" s="84"/>
      <c r="V119" s="54"/>
      <c r="W119" s="52"/>
      <c r="X119" s="53"/>
      <c r="Y119" s="56">
        <v>185217.25</v>
      </c>
      <c r="AB119" s="19"/>
    </row>
    <row r="120" spans="2:28" s="15" customFormat="1" ht="15" customHeight="1">
      <c r="B120" s="85"/>
      <c r="C120" s="320"/>
      <c r="D120" s="321"/>
      <c r="E120" s="321"/>
      <c r="F120" s="84"/>
      <c r="G120" s="54"/>
      <c r="H120" s="52"/>
      <c r="I120" s="53"/>
      <c r="J120" s="42"/>
      <c r="K120" s="84"/>
      <c r="L120" s="54"/>
      <c r="M120" s="52"/>
      <c r="N120" s="53"/>
      <c r="O120" s="42"/>
      <c r="P120" s="84"/>
      <c r="Q120" s="54"/>
      <c r="R120" s="52"/>
      <c r="S120" s="53"/>
      <c r="T120" s="42"/>
      <c r="U120" s="84"/>
      <c r="V120" s="54"/>
      <c r="W120" s="52"/>
      <c r="X120" s="53"/>
      <c r="Y120" s="42"/>
      <c r="AB120" s="19"/>
    </row>
    <row r="121" spans="2:28" s="15" customFormat="1" ht="15" customHeight="1">
      <c r="B121" s="85"/>
      <c r="C121" s="318" t="s">
        <v>37</v>
      </c>
      <c r="D121" s="319"/>
      <c r="E121" s="319"/>
      <c r="F121" s="84"/>
      <c r="G121" s="54"/>
      <c r="H121" s="52"/>
      <c r="I121" s="53"/>
      <c r="J121" s="42"/>
      <c r="K121" s="84"/>
      <c r="L121" s="54"/>
      <c r="M121" s="52"/>
      <c r="N121" s="53"/>
      <c r="O121" s="42"/>
      <c r="P121" s="84"/>
      <c r="Q121" s="54"/>
      <c r="R121" s="52"/>
      <c r="S121" s="53"/>
      <c r="T121" s="42"/>
      <c r="U121" s="84"/>
      <c r="V121" s="54"/>
      <c r="W121" s="52"/>
      <c r="X121" s="53"/>
      <c r="Y121" s="42"/>
      <c r="AB121" s="19"/>
    </row>
    <row r="122" spans="2:28" s="15" customFormat="1" ht="15" customHeight="1">
      <c r="B122" s="85"/>
      <c r="C122" s="318" t="s">
        <v>50</v>
      </c>
      <c r="D122" s="364"/>
      <c r="E122" s="364"/>
      <c r="F122" s="84"/>
      <c r="G122" s="54"/>
      <c r="H122" s="52"/>
      <c r="I122" s="53"/>
      <c r="J122" s="74">
        <f>J55</f>
        <v>231044</v>
      </c>
      <c r="K122" s="84"/>
      <c r="L122" s="54"/>
      <c r="M122" s="52"/>
      <c r="N122" s="53"/>
      <c r="O122" s="74">
        <f>O55</f>
        <v>221100</v>
      </c>
      <c r="P122" s="84"/>
      <c r="Q122" s="54"/>
      <c r="R122" s="52"/>
      <c r="S122" s="53"/>
      <c r="T122" s="74">
        <f>T55</f>
        <v>315002.5</v>
      </c>
      <c r="U122" s="84"/>
      <c r="V122" s="54"/>
      <c r="W122" s="52"/>
      <c r="X122" s="53"/>
      <c r="Y122" s="74">
        <f>Y55</f>
        <v>445194</v>
      </c>
      <c r="AB122" s="19"/>
    </row>
    <row r="123" spans="2:28" s="15" customFormat="1" ht="15" customHeight="1">
      <c r="B123" s="85"/>
      <c r="C123" s="318" t="s">
        <v>38</v>
      </c>
      <c r="D123" s="319"/>
      <c r="E123" s="319"/>
      <c r="F123" s="84"/>
      <c r="G123" s="54"/>
      <c r="H123" s="52"/>
      <c r="I123" s="53"/>
      <c r="J123" s="56">
        <f>J65+J91+J70</f>
        <v>280838</v>
      </c>
      <c r="K123" s="84"/>
      <c r="L123" s="54"/>
      <c r="M123" s="52"/>
      <c r="N123" s="53"/>
      <c r="O123" s="56">
        <f>O65+O91</f>
        <v>234830</v>
      </c>
      <c r="P123" s="84"/>
      <c r="Q123" s="54"/>
      <c r="R123" s="52"/>
      <c r="S123" s="53"/>
      <c r="T123" s="56">
        <f>T65+T91</f>
        <v>221886.25</v>
      </c>
      <c r="U123" s="84"/>
      <c r="V123" s="54"/>
      <c r="W123" s="52"/>
      <c r="X123" s="53"/>
      <c r="Y123" s="56">
        <f>Y65+Y91</f>
        <v>518195.75</v>
      </c>
      <c r="AB123" s="19"/>
    </row>
    <row r="124" spans="2:28" s="15" customFormat="1" ht="15" customHeight="1">
      <c r="B124" s="85"/>
      <c r="C124" s="318" t="s">
        <v>39</v>
      </c>
      <c r="D124" s="319"/>
      <c r="E124" s="319"/>
      <c r="F124" s="84"/>
      <c r="G124" s="54"/>
      <c r="H124" s="52"/>
      <c r="I124" s="53"/>
      <c r="J124" s="56">
        <f>J115+J103</f>
        <v>787000</v>
      </c>
      <c r="K124" s="84"/>
      <c r="L124" s="54"/>
      <c r="M124" s="52"/>
      <c r="N124" s="53"/>
      <c r="O124" s="56">
        <f>O115+O103</f>
        <v>1052800</v>
      </c>
      <c r="P124" s="84"/>
      <c r="Q124" s="54"/>
      <c r="R124" s="52"/>
      <c r="S124" s="53"/>
      <c r="T124" s="56">
        <f>T115+T103</f>
        <v>1112056.5</v>
      </c>
      <c r="U124" s="84"/>
      <c r="V124" s="54"/>
      <c r="W124" s="52"/>
      <c r="X124" s="53"/>
      <c r="Y124" s="56">
        <f>Y115+Y103</f>
        <v>1152619.1399999999</v>
      </c>
      <c r="AB124" s="19"/>
    </row>
    <row r="125" spans="2:28" s="15" customFormat="1" ht="15" customHeight="1">
      <c r="B125" s="85"/>
      <c r="C125" s="318" t="s">
        <v>40</v>
      </c>
      <c r="D125" s="319"/>
      <c r="E125" s="319"/>
      <c r="F125" s="84"/>
      <c r="G125" s="54"/>
      <c r="H125" s="52"/>
      <c r="I125" s="53"/>
      <c r="J125" s="56">
        <f>(J124+J123+J122)*0.15</f>
        <v>194832.3</v>
      </c>
      <c r="K125" s="84"/>
      <c r="L125" s="54"/>
      <c r="M125" s="52"/>
      <c r="N125" s="53"/>
      <c r="O125" s="56">
        <v>249129.86</v>
      </c>
      <c r="P125" s="84"/>
      <c r="Q125" s="54"/>
      <c r="R125" s="52"/>
      <c r="S125" s="53"/>
      <c r="T125" s="56"/>
      <c r="U125" s="84"/>
      <c r="V125" s="54"/>
      <c r="W125" s="52"/>
      <c r="X125" s="53"/>
      <c r="Y125" s="56">
        <v>453131.93</v>
      </c>
      <c r="AB125" s="19"/>
    </row>
    <row r="126" spans="2:28" s="15" customFormat="1" ht="15" customHeight="1">
      <c r="B126" s="85"/>
      <c r="C126" s="172" t="s">
        <v>118</v>
      </c>
      <c r="D126" s="173"/>
      <c r="E126" s="173"/>
      <c r="F126" s="84"/>
      <c r="G126" s="54"/>
      <c r="H126" s="52"/>
      <c r="I126" s="53"/>
      <c r="J126" s="56"/>
      <c r="K126" s="84"/>
      <c r="L126" s="54"/>
      <c r="M126" s="52"/>
      <c r="N126" s="53"/>
      <c r="O126" s="56"/>
      <c r="P126" s="84"/>
      <c r="Q126" s="54"/>
      <c r="R126" s="52"/>
      <c r="S126" s="53"/>
      <c r="T126" s="56">
        <v>56591.48</v>
      </c>
      <c r="U126" s="84"/>
      <c r="V126" s="54"/>
      <c r="W126" s="52"/>
      <c r="X126" s="53"/>
      <c r="Y126" s="56"/>
      <c r="AB126" s="19"/>
    </row>
    <row r="127" spans="2:28" s="15" customFormat="1" ht="15" customHeight="1">
      <c r="B127" s="85"/>
      <c r="C127" s="316" t="s">
        <v>41</v>
      </c>
      <c r="D127" s="317"/>
      <c r="E127" s="317"/>
      <c r="F127" s="84"/>
      <c r="G127" s="54"/>
      <c r="H127" s="52"/>
      <c r="I127" s="53"/>
      <c r="J127" s="56">
        <f>SUM(J118:J125)</f>
        <v>1572188.0259</v>
      </c>
      <c r="K127" s="84"/>
      <c r="L127" s="54"/>
      <c r="M127" s="52"/>
      <c r="N127" s="53"/>
      <c r="O127" s="56">
        <f>SUM(O118:O125)</f>
        <v>1909995.56</v>
      </c>
      <c r="P127" s="84"/>
      <c r="Q127" s="54"/>
      <c r="R127" s="52"/>
      <c r="S127" s="53"/>
      <c r="T127" s="56">
        <f>SUM(T119:T125)</f>
        <v>1931902.66</v>
      </c>
      <c r="U127" s="84"/>
      <c r="V127" s="54"/>
      <c r="W127" s="52"/>
      <c r="X127" s="53"/>
      <c r="Y127" s="56">
        <f>SUM(Y118:Y125)</f>
        <v>2761258.07</v>
      </c>
      <c r="AB127" s="19"/>
    </row>
    <row r="128" spans="2:28" s="15" customFormat="1" ht="15" customHeight="1">
      <c r="B128" s="85"/>
      <c r="C128" s="316" t="s">
        <v>42</v>
      </c>
      <c r="D128" s="317"/>
      <c r="E128" s="317"/>
      <c r="F128" s="84"/>
      <c r="G128" s="54"/>
      <c r="H128" s="52"/>
      <c r="I128" s="53"/>
      <c r="J128" s="72">
        <f>J127*1.12</f>
        <v>1760850.5890080002</v>
      </c>
      <c r="K128" s="84"/>
      <c r="L128" s="54"/>
      <c r="M128" s="52"/>
      <c r="N128" s="53"/>
      <c r="O128" s="72">
        <f>O127*1.12</f>
        <v>2139195.0272000004</v>
      </c>
      <c r="P128" s="84"/>
      <c r="Q128" s="54"/>
      <c r="R128" s="52"/>
      <c r="S128" s="53"/>
      <c r="T128" s="72">
        <f>T127*1.12</f>
        <v>2163730.9791999999</v>
      </c>
      <c r="U128" s="84"/>
      <c r="V128" s="54"/>
      <c r="W128" s="52"/>
      <c r="X128" s="53"/>
      <c r="Y128" s="72">
        <f>Y127*1.12</f>
        <v>3092609.0384</v>
      </c>
      <c r="AB128" s="19"/>
    </row>
    <row r="129" spans="1:30" s="15" customFormat="1" ht="15" customHeight="1" thickBot="1">
      <c r="B129" s="85"/>
      <c r="C129" s="266" t="s">
        <v>43</v>
      </c>
      <c r="D129" s="267"/>
      <c r="E129" s="267"/>
      <c r="F129" s="266" t="s">
        <v>85</v>
      </c>
      <c r="G129" s="267"/>
      <c r="H129" s="267"/>
      <c r="I129" s="268"/>
      <c r="J129" s="42"/>
      <c r="K129" s="266" t="s">
        <v>85</v>
      </c>
      <c r="L129" s="267"/>
      <c r="M129" s="267"/>
      <c r="N129" s="268"/>
      <c r="O129" s="42"/>
      <c r="P129" s="266" t="s">
        <v>85</v>
      </c>
      <c r="Q129" s="267"/>
      <c r="R129" s="267"/>
      <c r="S129" s="268"/>
      <c r="T129" s="42"/>
      <c r="U129" s="266" t="s">
        <v>85</v>
      </c>
      <c r="V129" s="267"/>
      <c r="W129" s="267"/>
      <c r="X129" s="268"/>
      <c r="Y129" s="42"/>
      <c r="AB129" s="19"/>
    </row>
    <row r="130" spans="1:30" s="28" customFormat="1" ht="24.95" customHeight="1" thickBot="1">
      <c r="B130" s="78"/>
      <c r="C130" s="303" t="s">
        <v>14</v>
      </c>
      <c r="D130" s="304"/>
      <c r="E130" s="304"/>
      <c r="F130" s="61"/>
      <c r="G130" s="62"/>
      <c r="H130" s="63"/>
      <c r="I130" s="64" t="s">
        <v>15</v>
      </c>
      <c r="J130" s="73">
        <f>J127</f>
        <v>1572188.0259</v>
      </c>
      <c r="K130" s="61"/>
      <c r="L130" s="62"/>
      <c r="M130" s="63"/>
      <c r="N130" s="64" t="s">
        <v>15</v>
      </c>
      <c r="O130" s="73">
        <f>O127</f>
        <v>1909995.56</v>
      </c>
      <c r="P130" s="61"/>
      <c r="Q130" s="62"/>
      <c r="R130" s="63"/>
      <c r="S130" s="64" t="s">
        <v>15</v>
      </c>
      <c r="T130" s="73">
        <f>T127</f>
        <v>1931902.66</v>
      </c>
      <c r="U130" s="61"/>
      <c r="V130" s="62"/>
      <c r="W130" s="63"/>
      <c r="X130" s="64" t="s">
        <v>15</v>
      </c>
      <c r="Y130" s="73">
        <f>Y127</f>
        <v>2761258.07</v>
      </c>
      <c r="AA130" s="29"/>
      <c r="AB130" s="30"/>
    </row>
    <row r="131" spans="1:30" s="1" customFormat="1" ht="8.25" customHeight="1" thickBot="1">
      <c r="A131" s="2"/>
      <c r="B131" s="65"/>
      <c r="C131" s="66"/>
      <c r="D131" s="66"/>
      <c r="E131" s="66"/>
      <c r="F131" s="66"/>
      <c r="G131" s="66"/>
      <c r="H131" s="66"/>
      <c r="I131" s="66"/>
      <c r="J131" s="67"/>
      <c r="K131" s="66"/>
      <c r="L131" s="66"/>
      <c r="M131" s="66"/>
      <c r="N131" s="66"/>
      <c r="O131" s="67"/>
      <c r="P131" s="66"/>
      <c r="Q131" s="66"/>
      <c r="R131" s="66"/>
      <c r="S131" s="66"/>
      <c r="T131" s="67"/>
      <c r="U131" s="66"/>
      <c r="V131" s="66"/>
      <c r="W131" s="66"/>
      <c r="X131" s="66"/>
      <c r="Y131" s="67"/>
      <c r="Z131" s="2"/>
      <c r="AA131" s="22"/>
      <c r="AB131" s="26"/>
    </row>
    <row r="132" spans="1:30" s="16" customFormat="1" ht="11.25" customHeight="1">
      <c r="B132" s="309" t="s">
        <v>16</v>
      </c>
      <c r="C132" s="312" t="s">
        <v>22</v>
      </c>
      <c r="D132" s="313"/>
      <c r="E132" s="313"/>
      <c r="F132" s="197"/>
      <c r="G132" s="269" t="s">
        <v>19</v>
      </c>
      <c r="H132" s="270"/>
      <c r="I132" s="270"/>
      <c r="J132" s="271"/>
      <c r="K132" s="197"/>
      <c r="L132" s="269" t="s">
        <v>19</v>
      </c>
      <c r="M132" s="270"/>
      <c r="N132" s="270"/>
      <c r="O132" s="271"/>
      <c r="P132" s="197"/>
      <c r="Q132" s="269" t="s">
        <v>19</v>
      </c>
      <c r="R132" s="270"/>
      <c r="S132" s="270"/>
      <c r="T132" s="271"/>
      <c r="U132" s="197"/>
      <c r="V132" s="269" t="s">
        <v>19</v>
      </c>
      <c r="W132" s="270"/>
      <c r="X132" s="270"/>
      <c r="Y132" s="271"/>
      <c r="AA132" s="24"/>
      <c r="AB132" s="24"/>
    </row>
    <row r="133" spans="1:30" s="17" customFormat="1" ht="12" customHeight="1">
      <c r="B133" s="310"/>
      <c r="C133" s="314"/>
      <c r="D133" s="315"/>
      <c r="E133" s="315"/>
      <c r="F133" s="198"/>
      <c r="G133" s="272"/>
      <c r="H133" s="273"/>
      <c r="I133" s="273"/>
      <c r="J133" s="274"/>
      <c r="K133" s="198"/>
      <c r="L133" s="272"/>
      <c r="M133" s="273"/>
      <c r="N133" s="273"/>
      <c r="O133" s="274"/>
      <c r="P133" s="198"/>
      <c r="Q133" s="272"/>
      <c r="R133" s="273"/>
      <c r="S133" s="273"/>
      <c r="T133" s="274"/>
      <c r="U133" s="198"/>
      <c r="V133" s="272"/>
      <c r="W133" s="273"/>
      <c r="X133" s="273"/>
      <c r="Y133" s="274"/>
      <c r="AA133" s="25"/>
      <c r="AB133" s="25"/>
    </row>
    <row r="134" spans="1:30" s="18" customFormat="1" ht="23.25" customHeight="1">
      <c r="B134" s="311"/>
      <c r="C134" s="305"/>
      <c r="D134" s="306"/>
      <c r="E134" s="306"/>
      <c r="F134" s="195"/>
      <c r="G134" s="275"/>
      <c r="H134" s="276"/>
      <c r="I134" s="276"/>
      <c r="J134" s="277"/>
      <c r="K134" s="195"/>
      <c r="L134" s="275"/>
      <c r="M134" s="276"/>
      <c r="N134" s="276"/>
      <c r="O134" s="277"/>
      <c r="P134" s="195"/>
      <c r="Q134" s="275"/>
      <c r="R134" s="276"/>
      <c r="S134" s="276"/>
      <c r="T134" s="277"/>
      <c r="U134" s="195"/>
      <c r="V134" s="275"/>
      <c r="W134" s="276"/>
      <c r="X134" s="276"/>
      <c r="Y134" s="277"/>
      <c r="AA134" s="24"/>
      <c r="AB134" s="24"/>
      <c r="AC134" s="16"/>
      <c r="AD134" s="16"/>
    </row>
    <row r="135" spans="1:30" s="18" customFormat="1" ht="16.5" customHeight="1" thickBot="1">
      <c r="B135" s="79" t="s">
        <v>17</v>
      </c>
      <c r="C135" s="307"/>
      <c r="D135" s="308"/>
      <c r="E135" s="308"/>
      <c r="F135" s="196"/>
      <c r="G135" s="278"/>
      <c r="H135" s="279"/>
      <c r="I135" s="279"/>
      <c r="J135" s="280"/>
      <c r="K135" s="196"/>
      <c r="L135" s="278"/>
      <c r="M135" s="279"/>
      <c r="N135" s="279"/>
      <c r="O135" s="280"/>
      <c r="P135" s="196"/>
      <c r="Q135" s="278"/>
      <c r="R135" s="279"/>
      <c r="S135" s="279"/>
      <c r="T135" s="280"/>
      <c r="U135" s="196"/>
      <c r="V135" s="278"/>
      <c r="W135" s="279"/>
      <c r="X135" s="279"/>
      <c r="Y135" s="280"/>
      <c r="AA135" s="24"/>
      <c r="AB135" s="24"/>
      <c r="AC135" s="16"/>
      <c r="AD135" s="16"/>
    </row>
    <row r="136" spans="1:30" s="17" customFormat="1" ht="15" customHeight="1">
      <c r="B136" s="366" t="s">
        <v>20</v>
      </c>
      <c r="C136" s="366"/>
      <c r="D136" s="366"/>
      <c r="E136" s="366"/>
      <c r="F136" s="366"/>
      <c r="G136" s="366"/>
      <c r="H136" s="366"/>
      <c r="I136" s="366"/>
      <c r="J136" s="366"/>
      <c r="K136" s="366"/>
      <c r="L136" s="366"/>
      <c r="M136" s="366"/>
      <c r="N136" s="366"/>
      <c r="O136" s="366"/>
      <c r="P136" s="366"/>
      <c r="Q136" s="366"/>
      <c r="R136" s="366"/>
      <c r="S136" s="366"/>
      <c r="T136" s="366"/>
      <c r="U136" s="366"/>
      <c r="V136" s="366"/>
      <c r="W136" s="366"/>
      <c r="X136" s="366"/>
      <c r="Y136" s="366"/>
      <c r="AA136" s="25"/>
      <c r="AB136" s="25"/>
    </row>
    <row r="137" spans="1:30" ht="15" customHeight="1">
      <c r="B137" s="367"/>
      <c r="C137" s="367"/>
      <c r="D137" s="367"/>
      <c r="E137" s="367"/>
      <c r="F137" s="367"/>
      <c r="G137" s="367"/>
      <c r="H137" s="367"/>
      <c r="I137" s="367"/>
      <c r="J137" s="367"/>
      <c r="K137" s="367"/>
      <c r="L137" s="367"/>
      <c r="M137" s="367"/>
      <c r="N137" s="367"/>
      <c r="O137" s="367"/>
      <c r="P137" s="367"/>
      <c r="Q137" s="367"/>
      <c r="R137" s="367"/>
      <c r="S137" s="367"/>
      <c r="T137" s="367"/>
      <c r="U137" s="367"/>
      <c r="V137" s="367"/>
      <c r="W137" s="367"/>
      <c r="X137" s="367"/>
      <c r="Y137" s="367"/>
    </row>
    <row r="138" spans="1:30" ht="15" customHeight="1">
      <c r="B138" s="302" t="s">
        <v>21</v>
      </c>
      <c r="C138" s="302"/>
      <c r="D138" s="302"/>
      <c r="E138" s="302"/>
      <c r="F138" s="302"/>
      <c r="G138" s="302"/>
      <c r="H138" s="302"/>
      <c r="I138" s="302"/>
      <c r="J138" s="302"/>
      <c r="K138" s="302"/>
      <c r="L138" s="302"/>
      <c r="M138" s="302"/>
      <c r="N138" s="302"/>
      <c r="O138" s="302"/>
      <c r="P138" s="302"/>
      <c r="Q138" s="302"/>
      <c r="R138" s="302"/>
      <c r="S138" s="302"/>
      <c r="T138" s="302"/>
      <c r="U138" s="302"/>
      <c r="V138" s="302"/>
      <c r="W138" s="302"/>
      <c r="X138" s="302"/>
      <c r="Y138" s="302"/>
    </row>
    <row r="139" spans="1:30" ht="15" customHeight="1">
      <c r="B139" s="302"/>
      <c r="C139" s="302"/>
      <c r="D139" s="302"/>
      <c r="E139" s="302"/>
      <c r="F139" s="302"/>
      <c r="G139" s="302"/>
      <c r="H139" s="302"/>
      <c r="I139" s="302"/>
      <c r="J139" s="302"/>
      <c r="K139" s="302"/>
      <c r="L139" s="302"/>
      <c r="M139" s="302"/>
      <c r="N139" s="302"/>
      <c r="O139" s="302"/>
      <c r="P139" s="302"/>
      <c r="Q139" s="302"/>
      <c r="R139" s="302"/>
      <c r="S139" s="302"/>
      <c r="T139" s="302"/>
      <c r="U139" s="302"/>
      <c r="V139" s="302"/>
      <c r="W139" s="302"/>
      <c r="X139" s="302"/>
      <c r="Y139" s="302"/>
    </row>
    <row r="140" spans="1:30" ht="15" customHeight="1">
      <c r="B140" s="218"/>
      <c r="C140" s="218"/>
      <c r="D140" s="218"/>
      <c r="E140" s="218"/>
      <c r="F140" s="219"/>
      <c r="G140" s="388" t="s">
        <v>164</v>
      </c>
      <c r="H140" s="388"/>
      <c r="I140" s="218"/>
      <c r="J140" s="218"/>
      <c r="K140" s="218"/>
      <c r="L140" s="218"/>
      <c r="M140" s="218"/>
      <c r="N140" s="218"/>
      <c r="O140" s="218"/>
      <c r="P140" s="218"/>
      <c r="Q140" s="218"/>
      <c r="R140" s="218"/>
      <c r="S140" s="218"/>
      <c r="T140" s="218"/>
      <c r="U140" s="218"/>
      <c r="V140" s="218"/>
      <c r="W140" s="218"/>
      <c r="X140" s="218"/>
      <c r="Y140" s="218"/>
    </row>
    <row r="141" spans="1:30" ht="15" customHeight="1">
      <c r="B141" s="218"/>
      <c r="C141" s="218"/>
      <c r="D141" s="218"/>
      <c r="E141" s="218"/>
      <c r="F141" s="218"/>
      <c r="G141" s="218"/>
      <c r="H141" s="218"/>
      <c r="I141" s="218"/>
      <c r="J141" s="218"/>
      <c r="K141" s="218"/>
      <c r="L141" s="218"/>
      <c r="M141" s="218"/>
      <c r="N141" s="218"/>
      <c r="O141" s="218"/>
      <c r="P141" s="218"/>
      <c r="Q141" s="218"/>
      <c r="R141" s="218"/>
      <c r="S141" s="218"/>
      <c r="T141" s="218"/>
      <c r="U141" s="218"/>
      <c r="V141" s="218"/>
      <c r="W141" s="218"/>
      <c r="X141" s="218"/>
      <c r="Y141" s="218"/>
    </row>
    <row r="142" spans="1:30" ht="15" customHeight="1">
      <c r="B142" s="194"/>
      <c r="C142" s="194"/>
      <c r="D142" s="194"/>
      <c r="E142" s="194"/>
      <c r="F142" s="194"/>
      <c r="G142" s="194"/>
      <c r="H142" s="194"/>
      <c r="I142" s="194"/>
      <c r="J142" s="194"/>
      <c r="K142" s="194"/>
      <c r="L142" s="218"/>
      <c r="M142" s="194"/>
      <c r="N142" s="194"/>
      <c r="O142" s="194"/>
      <c r="P142" s="194"/>
      <c r="Q142" s="194"/>
      <c r="R142" s="194"/>
      <c r="S142" s="194"/>
      <c r="T142" s="194"/>
      <c r="U142" s="194"/>
      <c r="V142" s="194"/>
      <c r="W142" s="194"/>
      <c r="X142" s="194"/>
      <c r="Y142" s="194"/>
    </row>
    <row r="143" spans="1:30" ht="15" customHeight="1">
      <c r="B143" s="113"/>
      <c r="C143" s="118" t="s">
        <v>61</v>
      </c>
      <c r="D143" s="139" t="s">
        <v>63</v>
      </c>
      <c r="E143" s="139" t="s">
        <v>96</v>
      </c>
      <c r="F143" s="117"/>
      <c r="G143" s="117"/>
      <c r="H143" s="194"/>
      <c r="I143" s="194"/>
      <c r="J143" s="194"/>
      <c r="K143" s="117"/>
      <c r="L143" s="117"/>
      <c r="M143" s="194"/>
      <c r="N143" s="194"/>
      <c r="O143" s="194"/>
      <c r="P143" s="117"/>
      <c r="Q143" s="117"/>
      <c r="R143" s="194"/>
      <c r="S143" s="194"/>
      <c r="T143" s="194"/>
      <c r="U143" s="117"/>
      <c r="V143" s="117"/>
      <c r="W143" s="194"/>
      <c r="X143" s="194"/>
      <c r="Y143" s="194"/>
    </row>
    <row r="144" spans="1:30" ht="15" customHeight="1">
      <c r="B144" s="114"/>
      <c r="C144" s="118"/>
      <c r="D144" s="123" t="s">
        <v>98</v>
      </c>
      <c r="E144" s="140" t="s">
        <v>97</v>
      </c>
      <c r="F144" s="119"/>
      <c r="G144" s="119"/>
      <c r="K144" s="119"/>
      <c r="L144" s="119"/>
      <c r="P144" s="119"/>
      <c r="Q144" s="119"/>
      <c r="U144" s="119"/>
      <c r="V144" s="119"/>
    </row>
    <row r="145" spans="2:24" ht="15" customHeight="1">
      <c r="B145" s="114"/>
      <c r="C145" s="118"/>
      <c r="D145" s="122"/>
      <c r="E145" s="119"/>
      <c r="F145" s="119"/>
      <c r="G145" s="119"/>
      <c r="K145" s="119"/>
      <c r="L145" s="119"/>
      <c r="P145" s="119"/>
      <c r="Q145" s="119"/>
      <c r="U145" s="119"/>
      <c r="V145" s="119"/>
    </row>
    <row r="146" spans="2:24" ht="15" customHeight="1">
      <c r="B146" s="114"/>
      <c r="C146" s="118" t="s">
        <v>62</v>
      </c>
      <c r="D146" s="139" t="s">
        <v>99</v>
      </c>
      <c r="E146" s="141" t="s">
        <v>101</v>
      </c>
      <c r="F146" s="121"/>
      <c r="G146" s="119"/>
      <c r="H146" s="120"/>
      <c r="I146" s="143"/>
      <c r="K146" s="121"/>
      <c r="L146" s="119"/>
      <c r="M146" s="120"/>
      <c r="N146" s="143"/>
      <c r="P146" s="121"/>
      <c r="Q146" s="119"/>
      <c r="R146" s="120"/>
      <c r="S146" s="143"/>
      <c r="U146" s="121"/>
      <c r="V146" s="119"/>
      <c r="W146" s="120"/>
      <c r="X146" s="143"/>
    </row>
    <row r="147" spans="2:24" ht="15" customHeight="1">
      <c r="D147" s="123" t="s">
        <v>100</v>
      </c>
      <c r="E147" s="142" t="s">
        <v>102</v>
      </c>
      <c r="H147" s="261"/>
      <c r="I147" s="260"/>
      <c r="M147" s="261"/>
      <c r="N147" s="260"/>
      <c r="R147" s="261"/>
      <c r="S147" s="260"/>
      <c r="W147" s="261"/>
      <c r="X147" s="260"/>
    </row>
    <row r="148" spans="2:24" ht="15" customHeight="1"/>
    <row r="149" spans="2:24" ht="15" customHeight="1">
      <c r="D149" s="120"/>
      <c r="E149" s="89"/>
      <c r="F149" s="259"/>
      <c r="G149" s="260"/>
      <c r="H149" s="260"/>
      <c r="I149" s="174"/>
      <c r="K149" s="259"/>
      <c r="L149" s="260"/>
      <c r="M149" s="260"/>
      <c r="N149" s="174"/>
      <c r="P149" s="259"/>
      <c r="Q149" s="260"/>
      <c r="R149" s="260"/>
      <c r="S149" s="174"/>
      <c r="U149" s="259"/>
      <c r="V149" s="260"/>
      <c r="W149" s="260"/>
      <c r="X149" s="174"/>
    </row>
    <row r="150" spans="2:24" ht="15" customHeight="1">
      <c r="E150" s="175"/>
      <c r="F150" s="261"/>
      <c r="G150" s="260"/>
      <c r="H150" s="260"/>
      <c r="I150" s="175"/>
      <c r="K150" s="261"/>
      <c r="L150" s="260"/>
      <c r="M150" s="260"/>
      <c r="N150" s="175"/>
      <c r="P150" s="261"/>
      <c r="Q150" s="260"/>
      <c r="R150" s="260"/>
      <c r="S150" s="175"/>
      <c r="U150" s="261"/>
      <c r="V150" s="260"/>
      <c r="W150" s="260"/>
      <c r="X150" s="175"/>
    </row>
    <row r="151" spans="2:24" ht="15" customHeight="1"/>
  </sheetData>
  <mergeCells count="129">
    <mergeCell ref="C135:E135"/>
    <mergeCell ref="G135:J135"/>
    <mergeCell ref="L135:O135"/>
    <mergeCell ref="Q135:T135"/>
    <mergeCell ref="V135:Y135"/>
    <mergeCell ref="F149:H149"/>
    <mergeCell ref="K149:M149"/>
    <mergeCell ref="P149:R149"/>
    <mergeCell ref="U149:W149"/>
    <mergeCell ref="F150:H150"/>
    <mergeCell ref="K150:M150"/>
    <mergeCell ref="P150:R150"/>
    <mergeCell ref="U150:W150"/>
    <mergeCell ref="B136:Y137"/>
    <mergeCell ref="B138:Y139"/>
    <mergeCell ref="H147:I147"/>
    <mergeCell ref="M147:N147"/>
    <mergeCell ref="R147:S147"/>
    <mergeCell ref="W147:X147"/>
    <mergeCell ref="G140:H140"/>
    <mergeCell ref="P129:S129"/>
    <mergeCell ref="U129:X129"/>
    <mergeCell ref="C130:E130"/>
    <mergeCell ref="B132:B134"/>
    <mergeCell ref="C132:E133"/>
    <mergeCell ref="G132:J133"/>
    <mergeCell ref="L132:O133"/>
    <mergeCell ref="Q132:T133"/>
    <mergeCell ref="V132:Y133"/>
    <mergeCell ref="C134:E134"/>
    <mergeCell ref="G134:J134"/>
    <mergeCell ref="L134:O134"/>
    <mergeCell ref="Q134:T134"/>
    <mergeCell ref="V134:Y134"/>
    <mergeCell ref="C125:E125"/>
    <mergeCell ref="C127:E127"/>
    <mergeCell ref="C128:E128"/>
    <mergeCell ref="C129:E129"/>
    <mergeCell ref="F129:I129"/>
    <mergeCell ref="K129:N129"/>
    <mergeCell ref="C119:E119"/>
    <mergeCell ref="C120:E120"/>
    <mergeCell ref="C121:E121"/>
    <mergeCell ref="C122:E122"/>
    <mergeCell ref="C123:E123"/>
    <mergeCell ref="C124:E124"/>
    <mergeCell ref="C110:E110"/>
    <mergeCell ref="C111:E111"/>
    <mergeCell ref="C115:E115"/>
    <mergeCell ref="C116:E116"/>
    <mergeCell ref="C117:E117"/>
    <mergeCell ref="C118:E118"/>
    <mergeCell ref="C104:E104"/>
    <mergeCell ref="C105:E105"/>
    <mergeCell ref="C106:E106"/>
    <mergeCell ref="C107:E107"/>
    <mergeCell ref="C108:E108"/>
    <mergeCell ref="C109:E109"/>
    <mergeCell ref="C95:E95"/>
    <mergeCell ref="C96:E96"/>
    <mergeCell ref="C97:E97"/>
    <mergeCell ref="C98:E98"/>
    <mergeCell ref="C99:E99"/>
    <mergeCell ref="C103:E103"/>
    <mergeCell ref="C85:E85"/>
    <mergeCell ref="C88:E88"/>
    <mergeCell ref="C91:E91"/>
    <mergeCell ref="C92:E92"/>
    <mergeCell ref="C93:E93"/>
    <mergeCell ref="C94:E94"/>
    <mergeCell ref="C79:E79"/>
    <mergeCell ref="C80:E80"/>
    <mergeCell ref="C81:E81"/>
    <mergeCell ref="C82:E82"/>
    <mergeCell ref="C83:E83"/>
    <mergeCell ref="C84:E84"/>
    <mergeCell ref="C72:E72"/>
    <mergeCell ref="C73:E73"/>
    <mergeCell ref="C74:E74"/>
    <mergeCell ref="C75:E75"/>
    <mergeCell ref="C77:E77"/>
    <mergeCell ref="C78:E78"/>
    <mergeCell ref="C61:E61"/>
    <mergeCell ref="C62:E62"/>
    <mergeCell ref="C63:E63"/>
    <mergeCell ref="C64:E64"/>
    <mergeCell ref="C65:E65"/>
    <mergeCell ref="C71:E71"/>
    <mergeCell ref="C67:E67"/>
    <mergeCell ref="C68:E68"/>
    <mergeCell ref="C69:E69"/>
    <mergeCell ref="C70:E70"/>
    <mergeCell ref="C57:E57"/>
    <mergeCell ref="C58:E58"/>
    <mergeCell ref="C59:E59"/>
    <mergeCell ref="C60:E60"/>
    <mergeCell ref="C38:E38"/>
    <mergeCell ref="C39:E39"/>
    <mergeCell ref="C40:E40"/>
    <mergeCell ref="C41:E41"/>
    <mergeCell ref="C45:E45"/>
    <mergeCell ref="C46:E46"/>
    <mergeCell ref="C17:E17"/>
    <mergeCell ref="C18:E18"/>
    <mergeCell ref="C36:E36"/>
    <mergeCell ref="C37:E37"/>
    <mergeCell ref="F12:J12"/>
    <mergeCell ref="K12:O12"/>
    <mergeCell ref="P12:T12"/>
    <mergeCell ref="C47:E47"/>
    <mergeCell ref="C55:E55"/>
    <mergeCell ref="C14:E14"/>
    <mergeCell ref="D8:V8"/>
    <mergeCell ref="X8:Y8"/>
    <mergeCell ref="B9:D9"/>
    <mergeCell ref="E9:V9"/>
    <mergeCell ref="W9:Y9"/>
    <mergeCell ref="B10:Y10"/>
    <mergeCell ref="C15:E15"/>
    <mergeCell ref="C16:E16"/>
    <mergeCell ref="B1:D4"/>
    <mergeCell ref="E1:V2"/>
    <mergeCell ref="W1:Y4"/>
    <mergeCell ref="E3:V4"/>
    <mergeCell ref="D6:V7"/>
    <mergeCell ref="X6:Y6"/>
    <mergeCell ref="X7:Y7"/>
    <mergeCell ref="U12:Y12"/>
    <mergeCell ref="C13:E13"/>
  </mergeCells>
  <printOptions horizontalCentered="1" verticalCentered="1"/>
  <pageMargins left="0.25" right="0.25" top="0" bottom="0" header="0.5" footer="0.5"/>
  <pageSetup paperSize="8" scale="4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DD4B-44AC-4436-BF28-8ABA4DB488BA}">
  <sheetPr>
    <tabColor rgb="FFFFFF00"/>
    <pageSetUpPr fitToPage="1"/>
  </sheetPr>
  <dimension ref="A1:AD151"/>
  <sheetViews>
    <sheetView showGridLines="0" view="pageBreakPreview" topLeftCell="D7" zoomScale="55" zoomScaleNormal="100" zoomScaleSheetLayoutView="55" workbookViewId="0">
      <pane xSplit="7" ySplit="7" topLeftCell="K107" activePane="bottomRight" state="frozen"/>
      <selection activeCell="D7" sqref="D7"/>
      <selection pane="topRight" activeCell="K7" sqref="K7"/>
      <selection pane="bottomLeft" activeCell="D14" sqref="D14"/>
      <selection pane="bottomRight" activeCell="T122" sqref="T122"/>
    </sheetView>
  </sheetViews>
  <sheetFormatPr defaultColWidth="3.5703125" defaultRowHeight="12.75"/>
  <cols>
    <col min="1" max="1" width="1.5703125" style="2" customWidth="1"/>
    <col min="2" max="2" width="7.85546875" style="2" customWidth="1"/>
    <col min="3" max="3" width="12.140625" style="2" customWidth="1"/>
    <col min="4" max="4" width="27.42578125" style="2" customWidth="1"/>
    <col min="5" max="5" width="16.140625" style="2" customWidth="1"/>
    <col min="6" max="7" width="9" style="2" customWidth="1"/>
    <col min="8" max="8" width="11.5703125" style="2" customWidth="1"/>
    <col min="9" max="9" width="16.28515625" style="2" customWidth="1"/>
    <col min="10" max="10" width="22.28515625" style="2" customWidth="1"/>
    <col min="11" max="12" width="9" style="2" customWidth="1"/>
    <col min="13" max="13" width="11.5703125" style="2" customWidth="1"/>
    <col min="14" max="14" width="16.28515625" style="2" customWidth="1"/>
    <col min="15" max="15" width="22.28515625" style="2" customWidth="1"/>
    <col min="16" max="17" width="9" style="2" customWidth="1"/>
    <col min="18" max="18" width="11.5703125" style="2" customWidth="1"/>
    <col min="19" max="19" width="16.28515625" style="2" customWidth="1"/>
    <col min="20" max="20" width="22.28515625" style="2" customWidth="1"/>
    <col min="21" max="22" width="9" style="2" customWidth="1"/>
    <col min="23" max="23" width="11.5703125" style="2" customWidth="1"/>
    <col min="24" max="24" width="16.28515625" style="2" customWidth="1"/>
    <col min="25" max="25" width="22.28515625" style="2" customWidth="1"/>
    <col min="26" max="26" width="4.5703125" style="2" customWidth="1"/>
    <col min="27" max="27" width="15.42578125" style="1" customWidth="1"/>
    <col min="28" max="28" width="4.7109375" style="1" customWidth="1"/>
    <col min="29" max="30" width="3.5703125" style="1" customWidth="1"/>
    <col min="31" max="16384" width="3.5703125" style="2"/>
  </cols>
  <sheetData>
    <row r="1" spans="2:30" ht="15" customHeight="1">
      <c r="B1" s="358"/>
      <c r="C1" s="349"/>
      <c r="D1" s="350"/>
      <c r="E1" s="348"/>
      <c r="F1" s="349"/>
      <c r="G1" s="349"/>
      <c r="H1" s="349"/>
      <c r="I1" s="349"/>
      <c r="J1" s="349"/>
      <c r="K1" s="349"/>
      <c r="L1" s="349"/>
      <c r="M1" s="349"/>
      <c r="N1" s="349"/>
      <c r="O1" s="349"/>
      <c r="P1" s="349"/>
      <c r="Q1" s="349"/>
      <c r="R1" s="349"/>
      <c r="S1" s="349"/>
      <c r="T1" s="349"/>
      <c r="U1" s="349"/>
      <c r="V1" s="350"/>
      <c r="W1" s="371"/>
      <c r="X1" s="372"/>
      <c r="Y1" s="373"/>
      <c r="Z1" s="1"/>
      <c r="AB1" s="2"/>
      <c r="AC1" s="2"/>
      <c r="AD1" s="2"/>
    </row>
    <row r="2" spans="2:30" s="4" customFormat="1" ht="15" customHeight="1">
      <c r="B2" s="359"/>
      <c r="C2" s="360"/>
      <c r="D2" s="361"/>
      <c r="E2" s="351"/>
      <c r="F2" s="335"/>
      <c r="G2" s="335"/>
      <c r="H2" s="335"/>
      <c r="I2" s="335"/>
      <c r="J2" s="335"/>
      <c r="K2" s="335"/>
      <c r="L2" s="335"/>
      <c r="M2" s="335"/>
      <c r="N2" s="335"/>
      <c r="O2" s="335"/>
      <c r="P2" s="335"/>
      <c r="Q2" s="335"/>
      <c r="R2" s="335"/>
      <c r="S2" s="335"/>
      <c r="T2" s="335"/>
      <c r="U2" s="335"/>
      <c r="V2" s="352"/>
      <c r="W2" s="374"/>
      <c r="X2" s="375"/>
      <c r="Y2" s="376"/>
      <c r="Z2" s="3"/>
      <c r="AA2" s="3"/>
    </row>
    <row r="3" spans="2:30" s="4" customFormat="1" ht="15" customHeight="1">
      <c r="B3" s="359"/>
      <c r="C3" s="360"/>
      <c r="D3" s="361"/>
      <c r="E3" s="353"/>
      <c r="F3" s="353"/>
      <c r="G3" s="353"/>
      <c r="H3" s="353"/>
      <c r="I3" s="353"/>
      <c r="J3" s="353"/>
      <c r="K3" s="353"/>
      <c r="L3" s="353"/>
      <c r="M3" s="353"/>
      <c r="N3" s="353"/>
      <c r="O3" s="353"/>
      <c r="P3" s="353"/>
      <c r="Q3" s="353"/>
      <c r="R3" s="353"/>
      <c r="S3" s="353"/>
      <c r="T3" s="353"/>
      <c r="U3" s="354"/>
      <c r="V3" s="355"/>
      <c r="W3" s="374"/>
      <c r="X3" s="375"/>
      <c r="Y3" s="376"/>
      <c r="Z3" s="3"/>
      <c r="AA3" s="3"/>
    </row>
    <row r="4" spans="2:30" s="4" customFormat="1" ht="15" customHeight="1" thickBot="1">
      <c r="B4" s="351"/>
      <c r="C4" s="335"/>
      <c r="D4" s="352"/>
      <c r="E4" s="356"/>
      <c r="F4" s="356"/>
      <c r="G4" s="356"/>
      <c r="H4" s="356"/>
      <c r="I4" s="356"/>
      <c r="J4" s="356"/>
      <c r="K4" s="356"/>
      <c r="L4" s="356"/>
      <c r="M4" s="356"/>
      <c r="N4" s="356"/>
      <c r="O4" s="356"/>
      <c r="P4" s="356"/>
      <c r="Q4" s="356"/>
      <c r="R4" s="356"/>
      <c r="S4" s="356"/>
      <c r="T4" s="356"/>
      <c r="U4" s="356"/>
      <c r="V4" s="357"/>
      <c r="W4" s="377"/>
      <c r="X4" s="378"/>
      <c r="Y4" s="379"/>
      <c r="Z4" s="3"/>
      <c r="AA4" s="3"/>
    </row>
    <row r="5" spans="2:30" s="4" customFormat="1" ht="10.5" customHeight="1" thickBot="1">
      <c r="H5" s="5"/>
      <c r="I5" s="5"/>
      <c r="J5" s="5"/>
      <c r="M5" s="5"/>
      <c r="N5" s="5"/>
      <c r="O5" s="5"/>
      <c r="R5" s="5"/>
      <c r="S5" s="5"/>
      <c r="T5" s="5"/>
      <c r="W5" s="5"/>
      <c r="X5" s="5"/>
      <c r="Y5" s="5"/>
      <c r="AA5" s="3"/>
      <c r="AB5" s="3"/>
      <c r="AC5" s="3"/>
      <c r="AD5" s="3"/>
    </row>
    <row r="6" spans="2:30" s="9" customFormat="1" ht="17.25" customHeight="1">
      <c r="B6" s="6" t="s">
        <v>0</v>
      </c>
      <c r="C6" s="7"/>
      <c r="D6" s="333" t="s">
        <v>75</v>
      </c>
      <c r="E6" s="334"/>
      <c r="F6" s="334"/>
      <c r="G6" s="334"/>
      <c r="H6" s="334"/>
      <c r="I6" s="334"/>
      <c r="J6" s="334"/>
      <c r="K6" s="334"/>
      <c r="L6" s="334"/>
      <c r="M6" s="334"/>
      <c r="N6" s="334"/>
      <c r="O6" s="334"/>
      <c r="P6" s="334"/>
      <c r="Q6" s="334"/>
      <c r="R6" s="334"/>
      <c r="S6" s="334"/>
      <c r="T6" s="334"/>
      <c r="U6" s="334"/>
      <c r="V6" s="334"/>
      <c r="W6" s="8" t="s">
        <v>1</v>
      </c>
      <c r="X6" s="380">
        <f ca="1">NOW()</f>
        <v>44127.384148611112</v>
      </c>
      <c r="Y6" s="381"/>
      <c r="AA6" s="27"/>
      <c r="AB6" s="10"/>
      <c r="AC6" s="10"/>
      <c r="AD6" s="10"/>
    </row>
    <row r="7" spans="2:30" s="9" customFormat="1" ht="46.5" customHeight="1">
      <c r="B7" s="11"/>
      <c r="C7" s="12"/>
      <c r="D7" s="335"/>
      <c r="E7" s="335"/>
      <c r="F7" s="335"/>
      <c r="G7" s="335"/>
      <c r="H7" s="335"/>
      <c r="I7" s="335"/>
      <c r="J7" s="335"/>
      <c r="K7" s="335"/>
      <c r="L7" s="335"/>
      <c r="M7" s="335"/>
      <c r="N7" s="335"/>
      <c r="O7" s="335"/>
      <c r="P7" s="335"/>
      <c r="Q7" s="335"/>
      <c r="R7" s="335"/>
      <c r="S7" s="335"/>
      <c r="T7" s="335"/>
      <c r="U7" s="335"/>
      <c r="V7" s="335"/>
      <c r="W7" s="8"/>
      <c r="X7" s="331"/>
      <c r="Y7" s="332"/>
      <c r="AA7" s="10"/>
      <c r="AB7" s="10"/>
      <c r="AC7" s="10"/>
      <c r="AD7" s="10"/>
    </row>
    <row r="8" spans="2:30" s="9" customFormat="1" ht="17.25" customHeight="1">
      <c r="B8" s="11" t="s">
        <v>2</v>
      </c>
      <c r="C8" s="12"/>
      <c r="D8" s="346" t="s">
        <v>18</v>
      </c>
      <c r="E8" s="335"/>
      <c r="F8" s="335"/>
      <c r="G8" s="335"/>
      <c r="H8" s="335"/>
      <c r="I8" s="335"/>
      <c r="J8" s="335"/>
      <c r="K8" s="335"/>
      <c r="L8" s="335"/>
      <c r="M8" s="335"/>
      <c r="N8" s="335"/>
      <c r="O8" s="335"/>
      <c r="P8" s="335"/>
      <c r="Q8" s="335"/>
      <c r="R8" s="335"/>
      <c r="S8" s="335"/>
      <c r="T8" s="335"/>
      <c r="U8" s="335"/>
      <c r="V8" s="335"/>
      <c r="W8" s="8" t="s">
        <v>3</v>
      </c>
      <c r="X8" s="338"/>
      <c r="Y8" s="339"/>
      <c r="Z8" s="10"/>
      <c r="AA8" s="10"/>
    </row>
    <row r="9" spans="2:30" s="1" customFormat="1" ht="15.75" customHeight="1">
      <c r="B9" s="328"/>
      <c r="C9" s="329"/>
      <c r="D9" s="329"/>
      <c r="E9" s="330"/>
      <c r="F9" s="330"/>
      <c r="G9" s="330"/>
      <c r="H9" s="330"/>
      <c r="I9" s="330"/>
      <c r="J9" s="330"/>
      <c r="K9" s="330"/>
      <c r="L9" s="330"/>
      <c r="M9" s="330"/>
      <c r="N9" s="330"/>
      <c r="O9" s="330"/>
      <c r="P9" s="330"/>
      <c r="Q9" s="330"/>
      <c r="R9" s="330"/>
      <c r="S9" s="330"/>
      <c r="T9" s="330"/>
      <c r="U9" s="330"/>
      <c r="V9" s="330"/>
      <c r="W9" s="340"/>
      <c r="X9" s="341"/>
      <c r="Y9" s="342"/>
      <c r="AB9" s="22"/>
    </row>
    <row r="10" spans="2:30" s="1" customFormat="1" ht="15.75" customHeight="1">
      <c r="B10" s="347" t="s">
        <v>159</v>
      </c>
      <c r="C10" s="347"/>
      <c r="D10" s="347"/>
      <c r="E10" s="347"/>
      <c r="F10" s="347"/>
      <c r="G10" s="347"/>
      <c r="H10" s="347"/>
      <c r="I10" s="347"/>
      <c r="J10" s="347"/>
      <c r="K10" s="347"/>
      <c r="L10" s="347"/>
      <c r="M10" s="347"/>
      <c r="N10" s="347"/>
      <c r="O10" s="347"/>
      <c r="P10" s="347"/>
      <c r="Q10" s="347"/>
      <c r="R10" s="347"/>
      <c r="S10" s="347"/>
      <c r="T10" s="347"/>
      <c r="U10" s="347"/>
      <c r="V10" s="347"/>
      <c r="W10" s="347"/>
      <c r="X10" s="347"/>
      <c r="Y10" s="347"/>
      <c r="AB10" s="22"/>
    </row>
    <row r="11" spans="2:30" s="1" customFormat="1" ht="15.75" customHeight="1">
      <c r="B11" s="184"/>
      <c r="C11" s="184"/>
      <c r="D11" s="184"/>
      <c r="E11" s="185"/>
      <c r="F11" s="185"/>
      <c r="G11" s="185"/>
      <c r="H11" s="187"/>
      <c r="I11" s="187"/>
      <c r="J11" s="187"/>
      <c r="K11" s="185"/>
      <c r="L11" s="185"/>
      <c r="M11" s="187"/>
      <c r="N11" s="187"/>
      <c r="O11" s="187"/>
      <c r="P11" s="185"/>
      <c r="Q11" s="185"/>
      <c r="R11" s="187"/>
      <c r="S11" s="187"/>
      <c r="T11" s="187"/>
      <c r="U11" s="185"/>
      <c r="V11" s="185"/>
      <c r="W11" s="187"/>
      <c r="X11" s="187"/>
      <c r="Y11" s="187"/>
      <c r="AB11" s="22"/>
    </row>
    <row r="12" spans="2:30" s="1" customFormat="1" ht="15.75" customHeight="1">
      <c r="B12" s="148"/>
      <c r="C12" s="149"/>
      <c r="D12" s="149"/>
      <c r="E12" s="150"/>
      <c r="F12" s="265" t="s">
        <v>105</v>
      </c>
      <c r="G12" s="265"/>
      <c r="H12" s="265"/>
      <c r="I12" s="265"/>
      <c r="J12" s="265"/>
      <c r="K12" s="265" t="s">
        <v>106</v>
      </c>
      <c r="L12" s="265"/>
      <c r="M12" s="265"/>
      <c r="N12" s="265"/>
      <c r="O12" s="265"/>
      <c r="P12" s="265" t="s">
        <v>119</v>
      </c>
      <c r="Q12" s="265"/>
      <c r="R12" s="265"/>
      <c r="S12" s="265"/>
      <c r="T12" s="265"/>
      <c r="U12" s="265" t="s">
        <v>120</v>
      </c>
      <c r="V12" s="265"/>
      <c r="W12" s="265"/>
      <c r="X12" s="265"/>
      <c r="Y12" s="265"/>
      <c r="AB12" s="22"/>
    </row>
    <row r="13" spans="2:30" s="33" customFormat="1" ht="24.95" customHeight="1">
      <c r="B13" s="81" t="s">
        <v>4</v>
      </c>
      <c r="C13" s="343" t="s">
        <v>5</v>
      </c>
      <c r="D13" s="344"/>
      <c r="E13" s="344"/>
      <c r="F13" s="188" t="s">
        <v>36</v>
      </c>
      <c r="G13" s="188" t="s">
        <v>6</v>
      </c>
      <c r="H13" s="188" t="s">
        <v>7</v>
      </c>
      <c r="I13" s="188" t="s">
        <v>8</v>
      </c>
      <c r="J13" s="32" t="s">
        <v>9</v>
      </c>
      <c r="K13" s="188" t="s">
        <v>36</v>
      </c>
      <c r="L13" s="188" t="s">
        <v>6</v>
      </c>
      <c r="M13" s="188" t="s">
        <v>7</v>
      </c>
      <c r="N13" s="188" t="s">
        <v>8</v>
      </c>
      <c r="O13" s="32" t="s">
        <v>9</v>
      </c>
      <c r="P13" s="188" t="s">
        <v>36</v>
      </c>
      <c r="Q13" s="188" t="s">
        <v>6</v>
      </c>
      <c r="R13" s="188" t="s">
        <v>7</v>
      </c>
      <c r="S13" s="188" t="s">
        <v>8</v>
      </c>
      <c r="T13" s="32" t="s">
        <v>9</v>
      </c>
      <c r="U13" s="188" t="s">
        <v>36</v>
      </c>
      <c r="V13" s="188" t="s">
        <v>6</v>
      </c>
      <c r="W13" s="188" t="s">
        <v>7</v>
      </c>
      <c r="X13" s="188" t="s">
        <v>8</v>
      </c>
      <c r="Y13" s="32" t="s">
        <v>9</v>
      </c>
      <c r="AB13" s="34"/>
    </row>
    <row r="14" spans="2:30" s="13" customFormat="1" ht="20.100000000000001" customHeight="1">
      <c r="B14" s="77" t="s">
        <v>10</v>
      </c>
      <c r="C14" s="290" t="s">
        <v>11</v>
      </c>
      <c r="D14" s="327"/>
      <c r="E14" s="327"/>
      <c r="F14" s="82"/>
      <c r="G14" s="35"/>
      <c r="H14" s="35"/>
      <c r="I14" s="36"/>
      <c r="J14" s="37"/>
      <c r="K14" s="82"/>
      <c r="L14" s="35"/>
      <c r="M14" s="35"/>
      <c r="N14" s="36"/>
      <c r="O14" s="37"/>
      <c r="P14" s="82"/>
      <c r="Q14" s="35"/>
      <c r="R14" s="35"/>
      <c r="S14" s="36"/>
      <c r="T14" s="37"/>
      <c r="U14" s="82"/>
      <c r="V14" s="35"/>
      <c r="W14" s="35"/>
      <c r="X14" s="36"/>
      <c r="Y14" s="37"/>
      <c r="AA14" s="14"/>
      <c r="AB14" s="23"/>
    </row>
    <row r="15" spans="2:30" s="20" customFormat="1" ht="15" customHeight="1">
      <c r="B15" s="85">
        <v>1</v>
      </c>
      <c r="C15" s="326" t="s">
        <v>23</v>
      </c>
      <c r="D15" s="345"/>
      <c r="E15" s="345"/>
      <c r="F15" s="38"/>
      <c r="G15" s="39" t="s">
        <v>26</v>
      </c>
      <c r="H15" s="40">
        <v>1</v>
      </c>
      <c r="I15" s="41">
        <v>25000</v>
      </c>
      <c r="J15" s="42">
        <f>I15*H15</f>
        <v>25000</v>
      </c>
      <c r="K15" s="38"/>
      <c r="L15" s="39" t="s">
        <v>26</v>
      </c>
      <c r="M15" s="40">
        <v>1</v>
      </c>
      <c r="N15" s="41">
        <v>10000</v>
      </c>
      <c r="O15" s="42">
        <f>N15*M15</f>
        <v>10000</v>
      </c>
      <c r="P15" s="38"/>
      <c r="Q15" s="39" t="s">
        <v>26</v>
      </c>
      <c r="R15" s="40">
        <v>1</v>
      </c>
      <c r="S15" s="41">
        <v>17250</v>
      </c>
      <c r="T15" s="42">
        <f>S15*R15</f>
        <v>17250</v>
      </c>
      <c r="U15" s="38"/>
      <c r="V15" s="39" t="s">
        <v>26</v>
      </c>
      <c r="W15" s="40">
        <v>1</v>
      </c>
      <c r="X15" s="41">
        <v>2500</v>
      </c>
      <c r="Y15" s="42">
        <f>X15*W15</f>
        <v>2500</v>
      </c>
      <c r="AA15" s="21"/>
      <c r="AB15" s="21"/>
    </row>
    <row r="16" spans="2:30" s="20" customFormat="1" ht="15" customHeight="1">
      <c r="B16" s="85">
        <v>2</v>
      </c>
      <c r="C16" s="326" t="s">
        <v>24</v>
      </c>
      <c r="D16" s="345"/>
      <c r="E16" s="345"/>
      <c r="F16" s="38"/>
      <c r="G16" s="39" t="s">
        <v>26</v>
      </c>
      <c r="H16" s="40">
        <v>1</v>
      </c>
      <c r="I16" s="41">
        <v>15000</v>
      </c>
      <c r="J16" s="42">
        <f t="shared" ref="J16" si="0">I16*H16</f>
        <v>15000</v>
      </c>
      <c r="K16" s="38"/>
      <c r="L16" s="39" t="s">
        <v>26</v>
      </c>
      <c r="M16" s="40">
        <v>1</v>
      </c>
      <c r="N16" s="41">
        <v>10000</v>
      </c>
      <c r="O16" s="42">
        <f t="shared" ref="O16" si="1">N16*M16</f>
        <v>10000</v>
      </c>
      <c r="P16" s="38"/>
      <c r="Q16" s="39" t="s">
        <v>26</v>
      </c>
      <c r="R16" s="40">
        <v>1</v>
      </c>
      <c r="S16" s="41">
        <v>17250</v>
      </c>
      <c r="T16" s="42">
        <f t="shared" ref="T16" si="2">S16*R16</f>
        <v>17250</v>
      </c>
      <c r="U16" s="38"/>
      <c r="V16" s="39" t="s">
        <v>26</v>
      </c>
      <c r="W16" s="40">
        <v>1</v>
      </c>
      <c r="X16" s="41">
        <v>2500</v>
      </c>
      <c r="Y16" s="42">
        <f t="shared" ref="Y16:Y54" si="3">X16*W16</f>
        <v>2500</v>
      </c>
      <c r="AA16" s="21"/>
      <c r="AB16" s="21"/>
    </row>
    <row r="17" spans="2:28" s="20" customFormat="1" ht="15" customHeight="1">
      <c r="B17" s="86">
        <v>3</v>
      </c>
      <c r="C17" s="336" t="s">
        <v>25</v>
      </c>
      <c r="D17" s="337"/>
      <c r="E17" s="337"/>
      <c r="F17" s="38"/>
      <c r="G17" s="39"/>
      <c r="H17" s="45"/>
      <c r="I17" s="41"/>
      <c r="J17" s="42"/>
      <c r="K17" s="38"/>
      <c r="L17" s="39"/>
      <c r="M17" s="45"/>
      <c r="N17" s="41"/>
      <c r="O17" s="42"/>
      <c r="P17" s="38"/>
      <c r="Q17" s="39"/>
      <c r="R17" s="45"/>
      <c r="S17" s="41"/>
      <c r="T17" s="42"/>
      <c r="U17" s="38"/>
      <c r="V17" s="39"/>
      <c r="W17" s="45"/>
      <c r="X17" s="41"/>
      <c r="Y17" s="42"/>
      <c r="AA17" s="21"/>
      <c r="AB17" s="21"/>
    </row>
    <row r="18" spans="2:28" s="20" customFormat="1" ht="15" customHeight="1">
      <c r="B18" s="86"/>
      <c r="C18" s="336" t="s">
        <v>27</v>
      </c>
      <c r="D18" s="337"/>
      <c r="E18" s="337"/>
      <c r="F18" s="38"/>
      <c r="G18" s="39" t="s">
        <v>30</v>
      </c>
      <c r="H18" s="45">
        <v>300</v>
      </c>
      <c r="I18" s="41">
        <v>27</v>
      </c>
      <c r="J18" s="42">
        <f t="shared" ref="J18:J27" si="4">I18*H18</f>
        <v>8100</v>
      </c>
      <c r="K18" s="38"/>
      <c r="L18" s="39" t="s">
        <v>30</v>
      </c>
      <c r="M18" s="45">
        <v>300</v>
      </c>
      <c r="N18" s="41">
        <v>25</v>
      </c>
      <c r="O18" s="42">
        <f t="shared" ref="O18:O27" si="5">N18*M18</f>
        <v>7500</v>
      </c>
      <c r="P18" s="38"/>
      <c r="Q18" s="39" t="s">
        <v>116</v>
      </c>
      <c r="R18" s="45">
        <v>25</v>
      </c>
      <c r="S18" s="41">
        <v>507.5</v>
      </c>
      <c r="T18" s="42">
        <f t="shared" ref="T18:T27" si="6">S18*R18</f>
        <v>12687.5</v>
      </c>
      <c r="U18" s="38"/>
      <c r="V18" s="39" t="s">
        <v>30</v>
      </c>
      <c r="W18" s="45">
        <v>300</v>
      </c>
      <c r="X18" s="41">
        <v>38.5</v>
      </c>
      <c r="Y18" s="42">
        <f t="shared" si="3"/>
        <v>11550</v>
      </c>
      <c r="AA18" s="21"/>
      <c r="AB18" s="21"/>
    </row>
    <row r="19" spans="2:28" s="20" customFormat="1" ht="15" customHeight="1">
      <c r="B19" s="86"/>
      <c r="C19" s="177" t="s">
        <v>70</v>
      </c>
      <c r="D19" s="186"/>
      <c r="E19" s="186"/>
      <c r="F19" s="38"/>
      <c r="G19" s="207" t="s">
        <v>29</v>
      </c>
      <c r="H19" s="216">
        <v>300</v>
      </c>
      <c r="I19" s="41">
        <v>277</v>
      </c>
      <c r="J19" s="42">
        <f>I19*H19</f>
        <v>83100</v>
      </c>
      <c r="K19" s="38"/>
      <c r="L19" s="39" t="s">
        <v>47</v>
      </c>
      <c r="M19" s="45">
        <v>6</v>
      </c>
      <c r="N19" s="41">
        <v>4250</v>
      </c>
      <c r="O19" s="42">
        <f t="shared" si="5"/>
        <v>25500</v>
      </c>
      <c r="P19" s="38"/>
      <c r="Q19" s="39" t="s">
        <v>47</v>
      </c>
      <c r="R19" s="45">
        <v>6</v>
      </c>
      <c r="S19" s="41">
        <v>507.5</v>
      </c>
      <c r="T19" s="42">
        <f t="shared" si="6"/>
        <v>3045</v>
      </c>
      <c r="U19" s="38"/>
      <c r="V19" s="39" t="s">
        <v>29</v>
      </c>
      <c r="W19" s="45">
        <v>300</v>
      </c>
      <c r="X19" s="41">
        <v>93.5</v>
      </c>
      <c r="Y19" s="42">
        <f t="shared" si="3"/>
        <v>28050</v>
      </c>
      <c r="AA19" s="21"/>
      <c r="AB19" s="21"/>
    </row>
    <row r="20" spans="2:28" s="20" customFormat="1" ht="15" customHeight="1">
      <c r="B20" s="86"/>
      <c r="C20" s="177" t="s">
        <v>32</v>
      </c>
      <c r="D20" s="186"/>
      <c r="E20" s="186"/>
      <c r="F20" s="38"/>
      <c r="G20" s="39" t="s">
        <v>33</v>
      </c>
      <c r="H20" s="45">
        <v>1</v>
      </c>
      <c r="I20" s="41">
        <v>1384</v>
      </c>
      <c r="J20" s="42">
        <f t="shared" si="4"/>
        <v>1384</v>
      </c>
      <c r="K20" s="38"/>
      <c r="L20" s="39" t="s">
        <v>33</v>
      </c>
      <c r="M20" s="208">
        <v>1</v>
      </c>
      <c r="N20" s="41">
        <v>3000</v>
      </c>
      <c r="O20" s="42">
        <f t="shared" si="5"/>
        <v>3000</v>
      </c>
      <c r="P20" s="38"/>
      <c r="Q20" s="39" t="s">
        <v>33</v>
      </c>
      <c r="R20" s="45">
        <v>1</v>
      </c>
      <c r="S20" s="41">
        <v>1667.5</v>
      </c>
      <c r="T20" s="42">
        <f t="shared" si="6"/>
        <v>1667.5</v>
      </c>
      <c r="U20" s="38"/>
      <c r="V20" s="39" t="s">
        <v>33</v>
      </c>
      <c r="W20" s="208">
        <v>1</v>
      </c>
      <c r="X20" s="41">
        <v>1078</v>
      </c>
      <c r="Y20" s="42">
        <f t="shared" si="3"/>
        <v>1078</v>
      </c>
      <c r="AA20" s="21"/>
      <c r="AB20" s="21"/>
    </row>
    <row r="21" spans="2:28" s="20" customFormat="1" ht="15" customHeight="1">
      <c r="B21" s="86"/>
      <c r="C21" s="177" t="s">
        <v>71</v>
      </c>
      <c r="D21" s="186"/>
      <c r="E21" s="186"/>
      <c r="F21" s="38"/>
      <c r="G21" s="39" t="s">
        <v>72</v>
      </c>
      <c r="H21" s="45">
        <v>40</v>
      </c>
      <c r="I21" s="41">
        <v>120</v>
      </c>
      <c r="J21" s="42">
        <f t="shared" si="4"/>
        <v>4800</v>
      </c>
      <c r="K21" s="38"/>
      <c r="L21" s="39" t="s">
        <v>72</v>
      </c>
      <c r="M21" s="45">
        <v>40</v>
      </c>
      <c r="N21" s="41">
        <v>85</v>
      </c>
      <c r="O21" s="42">
        <f t="shared" si="5"/>
        <v>3400</v>
      </c>
      <c r="P21" s="38"/>
      <c r="Q21" s="39" t="s">
        <v>72</v>
      </c>
      <c r="R21" s="45">
        <v>40</v>
      </c>
      <c r="S21" s="41">
        <v>94.25</v>
      </c>
      <c r="T21" s="42">
        <f t="shared" si="6"/>
        <v>3770</v>
      </c>
      <c r="U21" s="38"/>
      <c r="V21" s="39" t="s">
        <v>72</v>
      </c>
      <c r="W21" s="208">
        <v>40</v>
      </c>
      <c r="X21" s="41">
        <v>55</v>
      </c>
      <c r="Y21" s="42">
        <f t="shared" si="3"/>
        <v>2200</v>
      </c>
      <c r="AA21" s="21"/>
      <c r="AB21" s="21"/>
    </row>
    <row r="22" spans="2:28" s="20" customFormat="1" ht="15" customHeight="1">
      <c r="B22" s="86"/>
      <c r="C22" s="177" t="s">
        <v>28</v>
      </c>
      <c r="D22" s="186"/>
      <c r="E22" s="186"/>
      <c r="F22" s="38"/>
      <c r="G22" s="39" t="s">
        <v>26</v>
      </c>
      <c r="H22" s="45">
        <v>1</v>
      </c>
      <c r="I22" s="41">
        <v>5000</v>
      </c>
      <c r="J22" s="42">
        <f t="shared" si="4"/>
        <v>5000</v>
      </c>
      <c r="K22" s="38"/>
      <c r="L22" s="39" t="s">
        <v>26</v>
      </c>
      <c r="M22" s="45">
        <v>1</v>
      </c>
      <c r="N22" s="41">
        <v>5000</v>
      </c>
      <c r="O22" s="42">
        <f t="shared" si="5"/>
        <v>5000</v>
      </c>
      <c r="P22" s="38"/>
      <c r="Q22" s="39" t="s">
        <v>26</v>
      </c>
      <c r="R22" s="45">
        <v>1</v>
      </c>
      <c r="S22" s="41">
        <v>9425</v>
      </c>
      <c r="T22" s="42">
        <f t="shared" si="6"/>
        <v>9425</v>
      </c>
      <c r="U22" s="38"/>
      <c r="V22" s="39" t="s">
        <v>26</v>
      </c>
      <c r="W22" s="45">
        <v>1</v>
      </c>
      <c r="X22" s="41">
        <v>4000</v>
      </c>
      <c r="Y22" s="42">
        <f t="shared" si="3"/>
        <v>4000</v>
      </c>
      <c r="AA22" s="21"/>
      <c r="AB22" s="21"/>
    </row>
    <row r="23" spans="2:28" s="20" customFormat="1" ht="15" customHeight="1">
      <c r="B23" s="86"/>
      <c r="C23" s="177" t="s">
        <v>107</v>
      </c>
      <c r="D23" s="186"/>
      <c r="E23" s="186"/>
      <c r="F23" s="38"/>
      <c r="G23" s="39" t="s">
        <v>29</v>
      </c>
      <c r="H23" s="46">
        <v>2</v>
      </c>
      <c r="I23" s="41">
        <v>3500</v>
      </c>
      <c r="J23" s="42">
        <f t="shared" si="4"/>
        <v>7000</v>
      </c>
      <c r="K23" s="38"/>
      <c r="L23" s="39" t="s">
        <v>29</v>
      </c>
      <c r="M23" s="46">
        <v>2</v>
      </c>
      <c r="N23" s="41">
        <v>4500</v>
      </c>
      <c r="O23" s="42">
        <f t="shared" si="5"/>
        <v>9000</v>
      </c>
      <c r="P23" s="38"/>
      <c r="Q23" s="39" t="s">
        <v>29</v>
      </c>
      <c r="R23" s="46">
        <v>2</v>
      </c>
      <c r="S23" s="41">
        <v>5437.5</v>
      </c>
      <c r="T23" s="42">
        <f t="shared" si="6"/>
        <v>10875</v>
      </c>
      <c r="U23" s="38"/>
      <c r="V23" s="39" t="s">
        <v>29</v>
      </c>
      <c r="W23" s="209">
        <v>2</v>
      </c>
      <c r="X23" s="41">
        <v>4290</v>
      </c>
      <c r="Y23" s="42">
        <f t="shared" si="3"/>
        <v>8580</v>
      </c>
      <c r="AA23" s="21"/>
      <c r="AB23" s="21"/>
    </row>
    <row r="24" spans="2:28" s="20" customFormat="1" ht="15" customHeight="1">
      <c r="B24" s="86"/>
      <c r="C24" s="177" t="s">
        <v>108</v>
      </c>
      <c r="D24" s="186"/>
      <c r="E24" s="186"/>
      <c r="F24" s="38"/>
      <c r="G24" s="39" t="s">
        <v>29</v>
      </c>
      <c r="H24" s="46">
        <v>2</v>
      </c>
      <c r="I24" s="41">
        <v>3500</v>
      </c>
      <c r="J24" s="42">
        <f>I24*H24</f>
        <v>7000</v>
      </c>
      <c r="K24" s="38"/>
      <c r="L24" s="39" t="s">
        <v>29</v>
      </c>
      <c r="M24" s="46">
        <v>2</v>
      </c>
      <c r="N24" s="41">
        <v>3000</v>
      </c>
      <c r="O24" s="42">
        <f t="shared" si="5"/>
        <v>6000</v>
      </c>
      <c r="P24" s="38"/>
      <c r="Q24" s="39" t="s">
        <v>29</v>
      </c>
      <c r="R24" s="46">
        <v>2</v>
      </c>
      <c r="S24" s="41">
        <v>5437.5</v>
      </c>
      <c r="T24" s="42">
        <f t="shared" si="6"/>
        <v>10875</v>
      </c>
      <c r="U24" s="38"/>
      <c r="V24" s="39" t="s">
        <v>29</v>
      </c>
      <c r="W24" s="209">
        <v>2</v>
      </c>
      <c r="X24" s="41">
        <v>715</v>
      </c>
      <c r="Y24" s="42">
        <f t="shared" si="3"/>
        <v>1430</v>
      </c>
      <c r="AA24" s="21"/>
      <c r="AB24" s="21"/>
    </row>
    <row r="25" spans="2:28" s="20" customFormat="1" ht="15" customHeight="1">
      <c r="B25" s="86"/>
      <c r="C25" s="177" t="s">
        <v>109</v>
      </c>
      <c r="D25" s="186"/>
      <c r="E25" s="186"/>
      <c r="F25" s="38"/>
      <c r="G25" s="39" t="s">
        <v>72</v>
      </c>
      <c r="H25" s="46">
        <v>60</v>
      </c>
      <c r="I25" s="41">
        <v>221</v>
      </c>
      <c r="J25" s="42">
        <f t="shared" si="4"/>
        <v>13260</v>
      </c>
      <c r="K25" s="38"/>
      <c r="L25" s="39" t="s">
        <v>72</v>
      </c>
      <c r="M25" s="46">
        <v>60</v>
      </c>
      <c r="N25" s="41">
        <v>175</v>
      </c>
      <c r="O25" s="42">
        <f t="shared" si="5"/>
        <v>10500</v>
      </c>
      <c r="P25" s="38"/>
      <c r="Q25" s="39" t="s">
        <v>72</v>
      </c>
      <c r="R25" s="46">
        <v>60</v>
      </c>
      <c r="S25" s="41">
        <v>268.25</v>
      </c>
      <c r="T25" s="42">
        <f t="shared" si="6"/>
        <v>16095</v>
      </c>
      <c r="U25" s="38"/>
      <c r="V25" s="39" t="s">
        <v>72</v>
      </c>
      <c r="W25" s="209">
        <v>60</v>
      </c>
      <c r="X25" s="41">
        <v>165</v>
      </c>
      <c r="Y25" s="42">
        <f t="shared" si="3"/>
        <v>9900</v>
      </c>
      <c r="AA25" s="21"/>
      <c r="AB25" s="21"/>
    </row>
    <row r="26" spans="2:28" s="20" customFormat="1" ht="15" customHeight="1">
      <c r="B26" s="86"/>
      <c r="C26" s="177" t="s">
        <v>110</v>
      </c>
      <c r="D26" s="186"/>
      <c r="E26" s="186"/>
      <c r="F26" s="38"/>
      <c r="G26" s="39" t="s">
        <v>30</v>
      </c>
      <c r="H26" s="200">
        <v>3</v>
      </c>
      <c r="I26" s="41">
        <v>250</v>
      </c>
      <c r="J26" s="42">
        <f t="shared" si="4"/>
        <v>750</v>
      </c>
      <c r="K26" s="38"/>
      <c r="L26" s="39" t="s">
        <v>30</v>
      </c>
      <c r="M26" s="209">
        <v>3</v>
      </c>
      <c r="N26" s="41">
        <v>600</v>
      </c>
      <c r="O26" s="42">
        <f t="shared" si="5"/>
        <v>1800</v>
      </c>
      <c r="P26" s="38"/>
      <c r="Q26" s="39" t="s">
        <v>30</v>
      </c>
      <c r="R26" s="209">
        <v>3</v>
      </c>
      <c r="S26" s="41">
        <v>942.5</v>
      </c>
      <c r="T26" s="42">
        <f t="shared" si="6"/>
        <v>2827.5</v>
      </c>
      <c r="U26" s="38"/>
      <c r="V26" s="39" t="s">
        <v>30</v>
      </c>
      <c r="W26" s="209">
        <v>3</v>
      </c>
      <c r="X26" s="41">
        <v>825</v>
      </c>
      <c r="Y26" s="42">
        <f t="shared" si="3"/>
        <v>2475</v>
      </c>
      <c r="AA26" s="21"/>
      <c r="AB26" s="21"/>
    </row>
    <row r="27" spans="2:28" s="20" customFormat="1" ht="15" customHeight="1">
      <c r="B27" s="86"/>
      <c r="C27" s="177" t="s">
        <v>111</v>
      </c>
      <c r="D27" s="186"/>
      <c r="E27" s="186"/>
      <c r="F27" s="38"/>
      <c r="G27" s="39" t="s">
        <v>72</v>
      </c>
      <c r="H27" s="200">
        <v>3</v>
      </c>
      <c r="I27" s="41">
        <v>350</v>
      </c>
      <c r="J27" s="42">
        <f t="shared" si="4"/>
        <v>1050</v>
      </c>
      <c r="K27" s="38"/>
      <c r="L27" s="39" t="s">
        <v>72</v>
      </c>
      <c r="M27" s="209">
        <v>3</v>
      </c>
      <c r="N27" s="41">
        <v>750</v>
      </c>
      <c r="O27" s="42">
        <f t="shared" si="5"/>
        <v>2250</v>
      </c>
      <c r="P27" s="38"/>
      <c r="Q27" s="39" t="s">
        <v>72</v>
      </c>
      <c r="R27" s="209">
        <v>3</v>
      </c>
      <c r="S27" s="41">
        <v>1087.5</v>
      </c>
      <c r="T27" s="42">
        <f t="shared" si="6"/>
        <v>3262.5</v>
      </c>
      <c r="U27" s="38"/>
      <c r="V27" s="39" t="s">
        <v>72</v>
      </c>
      <c r="W27" s="209">
        <v>3</v>
      </c>
      <c r="X27" s="41">
        <v>220</v>
      </c>
      <c r="Y27" s="42">
        <f t="shared" si="3"/>
        <v>660</v>
      </c>
      <c r="AA27" s="21"/>
      <c r="AB27" s="21"/>
    </row>
    <row r="28" spans="2:28" s="20" customFormat="1" ht="15" customHeight="1">
      <c r="B28" s="86"/>
      <c r="C28" s="177" t="s">
        <v>112</v>
      </c>
      <c r="D28" s="186"/>
      <c r="E28" s="186"/>
      <c r="F28" s="38"/>
      <c r="G28" s="39" t="s">
        <v>72</v>
      </c>
      <c r="H28" s="200">
        <v>20</v>
      </c>
      <c r="I28" s="41">
        <v>250</v>
      </c>
      <c r="J28" s="42">
        <f>I28*H28</f>
        <v>5000</v>
      </c>
      <c r="K28" s="38"/>
      <c r="L28" s="39" t="s">
        <v>72</v>
      </c>
      <c r="M28" s="209">
        <v>20</v>
      </c>
      <c r="N28" s="41">
        <v>450</v>
      </c>
      <c r="O28" s="42">
        <f>N28*M28</f>
        <v>9000</v>
      </c>
      <c r="P28" s="38"/>
      <c r="Q28" s="39" t="s">
        <v>72</v>
      </c>
      <c r="R28" s="209">
        <v>20</v>
      </c>
      <c r="S28" s="41">
        <v>362.5</v>
      </c>
      <c r="T28" s="42">
        <f>S28*R28</f>
        <v>7250</v>
      </c>
      <c r="U28" s="38"/>
      <c r="V28" s="39" t="s">
        <v>72</v>
      </c>
      <c r="W28" s="209">
        <v>20</v>
      </c>
      <c r="X28" s="41">
        <v>385</v>
      </c>
      <c r="Y28" s="42">
        <f t="shared" si="3"/>
        <v>7700</v>
      </c>
      <c r="AA28" s="21"/>
      <c r="AB28" s="21"/>
    </row>
    <row r="29" spans="2:28" s="20" customFormat="1" ht="15" customHeight="1">
      <c r="B29" s="86"/>
      <c r="C29" s="177" t="s">
        <v>113</v>
      </c>
      <c r="D29" s="186"/>
      <c r="E29" s="186"/>
      <c r="F29" s="38"/>
      <c r="G29" s="39" t="s">
        <v>72</v>
      </c>
      <c r="H29" s="46">
        <v>20</v>
      </c>
      <c r="I29" s="41">
        <v>280</v>
      </c>
      <c r="J29" s="42">
        <f>I29*H29</f>
        <v>5600</v>
      </c>
      <c r="K29" s="38"/>
      <c r="L29" s="39" t="s">
        <v>72</v>
      </c>
      <c r="M29" s="46">
        <v>20</v>
      </c>
      <c r="N29" s="41">
        <v>280</v>
      </c>
      <c r="O29" s="42">
        <f>N29*M29</f>
        <v>5600</v>
      </c>
      <c r="P29" s="38"/>
      <c r="Q29" s="39" t="s">
        <v>72</v>
      </c>
      <c r="R29" s="46">
        <v>20</v>
      </c>
      <c r="S29" s="41">
        <v>268.25</v>
      </c>
      <c r="T29" s="42">
        <f>S29*R29</f>
        <v>5365</v>
      </c>
      <c r="U29" s="38"/>
      <c r="V29" s="39" t="s">
        <v>72</v>
      </c>
      <c r="W29" s="209">
        <v>20</v>
      </c>
      <c r="X29" s="41">
        <v>165</v>
      </c>
      <c r="Y29" s="42">
        <f t="shared" si="3"/>
        <v>3300</v>
      </c>
      <c r="AA29" s="21"/>
      <c r="AB29" s="21"/>
    </row>
    <row r="30" spans="2:28" s="20" customFormat="1" ht="15" customHeight="1">
      <c r="B30" s="86"/>
      <c r="C30" s="177" t="s">
        <v>121</v>
      </c>
      <c r="D30" s="186"/>
      <c r="E30" s="186"/>
      <c r="F30" s="38"/>
      <c r="G30" s="39"/>
      <c r="H30" s="46"/>
      <c r="I30" s="41"/>
      <c r="J30" s="42"/>
      <c r="K30" s="38"/>
      <c r="L30" s="39"/>
      <c r="M30" s="46"/>
      <c r="N30" s="41"/>
      <c r="O30" s="42"/>
      <c r="P30" s="38"/>
      <c r="Q30" s="39"/>
      <c r="R30" s="46"/>
      <c r="S30" s="41"/>
      <c r="T30" s="42"/>
      <c r="U30" s="38"/>
      <c r="V30" s="39" t="s">
        <v>72</v>
      </c>
      <c r="W30" s="46"/>
      <c r="X30" s="41">
        <v>792</v>
      </c>
      <c r="Y30" s="42">
        <f t="shared" si="3"/>
        <v>0</v>
      </c>
      <c r="AA30" s="21"/>
      <c r="AB30" s="21"/>
    </row>
    <row r="31" spans="2:28" s="20" customFormat="1" ht="15" customHeight="1">
      <c r="B31" s="86"/>
      <c r="C31" s="177" t="s">
        <v>122</v>
      </c>
      <c r="D31" s="186"/>
      <c r="E31" s="186"/>
      <c r="F31" s="38"/>
      <c r="G31" s="39"/>
      <c r="H31" s="46"/>
      <c r="I31" s="41"/>
      <c r="J31" s="42"/>
      <c r="K31" s="38"/>
      <c r="L31" s="39"/>
      <c r="M31" s="46"/>
      <c r="N31" s="41"/>
      <c r="O31" s="42"/>
      <c r="P31" s="38"/>
      <c r="Q31" s="39"/>
      <c r="R31" s="46"/>
      <c r="S31" s="41"/>
      <c r="T31" s="42"/>
      <c r="U31" s="38"/>
      <c r="V31" s="39" t="s">
        <v>45</v>
      </c>
      <c r="W31" s="46"/>
      <c r="X31" s="41">
        <v>2200</v>
      </c>
      <c r="Y31" s="42">
        <f t="shared" si="3"/>
        <v>0</v>
      </c>
      <c r="AA31" s="21"/>
      <c r="AB31" s="21"/>
    </row>
    <row r="32" spans="2:28" s="20" customFormat="1" ht="15" customHeight="1">
      <c r="B32" s="86"/>
      <c r="C32" s="177" t="s">
        <v>123</v>
      </c>
      <c r="D32" s="186"/>
      <c r="E32" s="186"/>
      <c r="F32" s="38"/>
      <c r="G32" s="39"/>
      <c r="H32" s="46"/>
      <c r="I32" s="41"/>
      <c r="J32" s="42"/>
      <c r="K32" s="38"/>
      <c r="L32" s="39"/>
      <c r="M32" s="46"/>
      <c r="N32" s="41"/>
      <c r="O32" s="42"/>
      <c r="P32" s="38"/>
      <c r="Q32" s="39"/>
      <c r="R32" s="46"/>
      <c r="S32" s="41"/>
      <c r="T32" s="42"/>
      <c r="U32" s="38"/>
      <c r="V32" s="39" t="s">
        <v>124</v>
      </c>
      <c r="W32" s="46"/>
      <c r="X32" s="41">
        <v>1540</v>
      </c>
      <c r="Y32" s="42">
        <f t="shared" si="3"/>
        <v>0</v>
      </c>
      <c r="AA32" s="21"/>
      <c r="AB32" s="21"/>
    </row>
    <row r="33" spans="1:28" s="20" customFormat="1" ht="15" customHeight="1">
      <c r="B33" s="86"/>
      <c r="C33" s="177" t="s">
        <v>125</v>
      </c>
      <c r="D33" s="186"/>
      <c r="E33" s="186"/>
      <c r="F33" s="38"/>
      <c r="G33" s="39"/>
      <c r="H33" s="46"/>
      <c r="I33" s="41"/>
      <c r="J33" s="42"/>
      <c r="K33" s="38"/>
      <c r="L33" s="39"/>
      <c r="M33" s="46"/>
      <c r="N33" s="41"/>
      <c r="O33" s="42"/>
      <c r="P33" s="38"/>
      <c r="Q33" s="39"/>
      <c r="R33" s="46"/>
      <c r="S33" s="41"/>
      <c r="T33" s="42"/>
      <c r="U33" s="38"/>
      <c r="V33" s="39" t="s">
        <v>49</v>
      </c>
      <c r="W33" s="46"/>
      <c r="X33" s="41">
        <v>660</v>
      </c>
      <c r="Y33" s="42">
        <f t="shared" si="3"/>
        <v>0</v>
      </c>
      <c r="AA33" s="21"/>
      <c r="AB33" s="21"/>
    </row>
    <row r="34" spans="1:28" s="20" customFormat="1" ht="15" customHeight="1">
      <c r="B34" s="86"/>
      <c r="C34" s="177" t="s">
        <v>126</v>
      </c>
      <c r="D34" s="186"/>
      <c r="E34" s="186"/>
      <c r="F34" s="38"/>
      <c r="G34" s="39"/>
      <c r="H34" s="46"/>
      <c r="I34" s="41"/>
      <c r="J34" s="42"/>
      <c r="K34" s="38"/>
      <c r="L34" s="39"/>
      <c r="M34" s="46"/>
      <c r="N34" s="41"/>
      <c r="O34" s="42"/>
      <c r="P34" s="38"/>
      <c r="Q34" s="39"/>
      <c r="R34" s="46"/>
      <c r="S34" s="41"/>
      <c r="T34" s="42"/>
      <c r="U34" s="38"/>
      <c r="V34" s="39" t="s">
        <v>26</v>
      </c>
      <c r="W34" s="46"/>
      <c r="X34" s="41">
        <v>4000</v>
      </c>
      <c r="Y34" s="42">
        <f t="shared" si="3"/>
        <v>0</v>
      </c>
      <c r="AA34" s="21"/>
      <c r="AB34" s="21"/>
    </row>
    <row r="35" spans="1:28" s="20" customFormat="1" ht="15" customHeight="1">
      <c r="B35" s="86">
        <v>4</v>
      </c>
      <c r="C35" s="177" t="s">
        <v>52</v>
      </c>
      <c r="D35" s="186"/>
      <c r="E35" s="186"/>
      <c r="F35" s="38"/>
      <c r="G35" s="39"/>
      <c r="H35" s="46"/>
      <c r="I35" s="41"/>
      <c r="J35" s="42"/>
      <c r="K35" s="38"/>
      <c r="L35" s="39"/>
      <c r="M35" s="46"/>
      <c r="N35" s="41"/>
      <c r="O35" s="42"/>
      <c r="P35" s="38"/>
      <c r="Q35" s="39"/>
      <c r="R35" s="46"/>
      <c r="S35" s="41"/>
      <c r="T35" s="42"/>
      <c r="U35" s="38"/>
      <c r="V35" s="39"/>
      <c r="W35" s="46"/>
      <c r="X35" s="41"/>
      <c r="Y35" s="42"/>
      <c r="AA35" s="21"/>
      <c r="AB35" s="21"/>
    </row>
    <row r="36" spans="1:28" s="20" customFormat="1" ht="15" customHeight="1">
      <c r="B36" s="86"/>
      <c r="C36" s="382" t="s">
        <v>151</v>
      </c>
      <c r="D36" s="383"/>
      <c r="E36" s="384"/>
      <c r="F36" s="38"/>
      <c r="G36" s="39" t="s">
        <v>49</v>
      </c>
      <c r="H36" s="200">
        <v>2</v>
      </c>
      <c r="I36" s="41">
        <v>7000</v>
      </c>
      <c r="J36" s="42">
        <f t="shared" ref="J36:J44" si="7">I36*H36</f>
        <v>14000</v>
      </c>
      <c r="K36" s="38"/>
      <c r="L36" s="39" t="s">
        <v>49</v>
      </c>
      <c r="M36" s="209">
        <v>2</v>
      </c>
      <c r="N36" s="41">
        <v>8000</v>
      </c>
      <c r="O36" s="42">
        <f t="shared" ref="O36:O44" si="8">N36*M36</f>
        <v>16000</v>
      </c>
      <c r="P36" s="38"/>
      <c r="Q36" s="39" t="s">
        <v>49</v>
      </c>
      <c r="R36" s="209">
        <v>2</v>
      </c>
      <c r="S36" s="41">
        <v>23562.5</v>
      </c>
      <c r="T36" s="42">
        <f t="shared" ref="T36:T44" si="9">S36*R36</f>
        <v>47125</v>
      </c>
      <c r="U36" s="38"/>
      <c r="V36" s="39" t="s">
        <v>49</v>
      </c>
      <c r="W36" s="46">
        <v>2</v>
      </c>
      <c r="X36" s="41">
        <v>13200</v>
      </c>
      <c r="Y36" s="42">
        <f t="shared" si="3"/>
        <v>26400</v>
      </c>
      <c r="AA36" s="21"/>
      <c r="AB36" s="21"/>
    </row>
    <row r="37" spans="1:28" s="20" customFormat="1" ht="29.25" customHeight="1">
      <c r="B37" s="86"/>
      <c r="C37" s="281" t="s">
        <v>86</v>
      </c>
      <c r="D37" s="282"/>
      <c r="E37" s="283"/>
      <c r="F37" s="38"/>
      <c r="G37" s="39" t="s">
        <v>49</v>
      </c>
      <c r="H37" s="46">
        <v>2</v>
      </c>
      <c r="I37" s="41">
        <v>3000</v>
      </c>
      <c r="J37" s="42">
        <f t="shared" si="7"/>
        <v>6000</v>
      </c>
      <c r="K37" s="38"/>
      <c r="L37" s="39" t="s">
        <v>49</v>
      </c>
      <c r="M37" s="46">
        <v>2</v>
      </c>
      <c r="N37" s="41">
        <v>4200</v>
      </c>
      <c r="O37" s="42">
        <f t="shared" si="8"/>
        <v>8400</v>
      </c>
      <c r="P37" s="38"/>
      <c r="Q37" s="39" t="s">
        <v>49</v>
      </c>
      <c r="R37" s="46">
        <v>2</v>
      </c>
      <c r="S37" s="41">
        <v>9425</v>
      </c>
      <c r="T37" s="42">
        <f t="shared" si="9"/>
        <v>18850</v>
      </c>
      <c r="U37" s="38"/>
      <c r="V37" s="39" t="s">
        <v>49</v>
      </c>
      <c r="W37" s="209">
        <v>2</v>
      </c>
      <c r="X37" s="41">
        <v>4950</v>
      </c>
      <c r="Y37" s="42">
        <f t="shared" si="3"/>
        <v>9900</v>
      </c>
      <c r="AA37" s="21"/>
      <c r="AB37" s="21"/>
    </row>
    <row r="38" spans="1:28" s="20" customFormat="1" ht="29.25" customHeight="1">
      <c r="B38" s="86"/>
      <c r="C38" s="281" t="s">
        <v>127</v>
      </c>
      <c r="D38" s="282"/>
      <c r="E38" s="283"/>
      <c r="F38" s="38"/>
      <c r="G38" s="39"/>
      <c r="H38" s="46"/>
      <c r="I38" s="41"/>
      <c r="J38" s="42"/>
      <c r="K38" s="38"/>
      <c r="L38" s="39"/>
      <c r="M38" s="46"/>
      <c r="N38" s="41"/>
      <c r="O38" s="42"/>
      <c r="P38" s="38"/>
      <c r="Q38" s="39"/>
      <c r="R38" s="46"/>
      <c r="S38" s="41"/>
      <c r="T38" s="42"/>
      <c r="U38" s="38"/>
      <c r="V38" s="39" t="s">
        <v>49</v>
      </c>
      <c r="W38" s="46"/>
      <c r="X38" s="41">
        <v>4950</v>
      </c>
      <c r="Y38" s="42">
        <f t="shared" si="3"/>
        <v>0</v>
      </c>
      <c r="AA38" s="21"/>
      <c r="AB38" s="21"/>
    </row>
    <row r="39" spans="1:28" s="20" customFormat="1" ht="15" customHeight="1">
      <c r="B39" s="86"/>
      <c r="C39" s="336" t="s">
        <v>89</v>
      </c>
      <c r="D39" s="362"/>
      <c r="E39" s="363"/>
      <c r="F39" s="38"/>
      <c r="G39" s="39" t="s">
        <v>49</v>
      </c>
      <c r="H39" s="200">
        <v>2</v>
      </c>
      <c r="I39" s="41">
        <v>1500</v>
      </c>
      <c r="J39" s="42">
        <f t="shared" si="7"/>
        <v>3000</v>
      </c>
      <c r="K39" s="38"/>
      <c r="L39" s="39" t="s">
        <v>49</v>
      </c>
      <c r="M39" s="209">
        <v>2</v>
      </c>
      <c r="N39" s="41">
        <v>6200</v>
      </c>
      <c r="O39" s="42">
        <f t="shared" si="8"/>
        <v>12400</v>
      </c>
      <c r="P39" s="38"/>
      <c r="Q39" s="39" t="s">
        <v>49</v>
      </c>
      <c r="R39" s="209">
        <v>2</v>
      </c>
      <c r="S39" s="41">
        <v>4712.5</v>
      </c>
      <c r="T39" s="42">
        <f t="shared" si="9"/>
        <v>9425</v>
      </c>
      <c r="U39" s="38"/>
      <c r="V39" s="39" t="s">
        <v>49</v>
      </c>
      <c r="W39" s="46">
        <v>2</v>
      </c>
      <c r="X39" s="41">
        <v>4950</v>
      </c>
      <c r="Y39" s="42">
        <f t="shared" si="3"/>
        <v>9900</v>
      </c>
      <c r="AA39" s="21"/>
      <c r="AB39" s="21"/>
    </row>
    <row r="40" spans="1:28" s="20" customFormat="1" ht="15" customHeight="1">
      <c r="B40" s="86"/>
      <c r="C40" s="292" t="s">
        <v>88</v>
      </c>
      <c r="D40" s="364"/>
      <c r="E40" s="365"/>
      <c r="F40" s="38"/>
      <c r="G40" s="39" t="s">
        <v>49</v>
      </c>
      <c r="H40" s="46">
        <v>2</v>
      </c>
      <c r="I40" s="41">
        <v>2000</v>
      </c>
      <c r="J40" s="42">
        <f t="shared" si="7"/>
        <v>4000</v>
      </c>
      <c r="K40" s="38"/>
      <c r="L40" s="39" t="s">
        <v>49</v>
      </c>
      <c r="M40" s="46">
        <v>2</v>
      </c>
      <c r="N40" s="41">
        <v>3400</v>
      </c>
      <c r="O40" s="42">
        <f t="shared" si="8"/>
        <v>6800</v>
      </c>
      <c r="P40" s="38"/>
      <c r="Q40" s="39" t="s">
        <v>49</v>
      </c>
      <c r="R40" s="46">
        <v>2</v>
      </c>
      <c r="S40" s="41">
        <v>18125</v>
      </c>
      <c r="T40" s="42">
        <f t="shared" si="9"/>
        <v>36250</v>
      </c>
      <c r="U40" s="38"/>
      <c r="V40" s="39" t="s">
        <v>49</v>
      </c>
      <c r="W40" s="46">
        <v>2</v>
      </c>
      <c r="X40" s="41">
        <v>4950</v>
      </c>
      <c r="Y40" s="42">
        <f t="shared" si="3"/>
        <v>9900</v>
      </c>
      <c r="AA40" s="21"/>
      <c r="AB40" s="21"/>
    </row>
    <row r="41" spans="1:28" s="20" customFormat="1" ht="30.75" customHeight="1">
      <c r="B41" s="86"/>
      <c r="C41" s="281" t="s">
        <v>58</v>
      </c>
      <c r="D41" s="282"/>
      <c r="E41" s="283"/>
      <c r="F41" s="38"/>
      <c r="G41" s="39" t="s">
        <v>26</v>
      </c>
      <c r="H41" s="46">
        <v>2</v>
      </c>
      <c r="I41" s="41">
        <v>3000</v>
      </c>
      <c r="J41" s="42">
        <f t="shared" si="7"/>
        <v>6000</v>
      </c>
      <c r="K41" s="38"/>
      <c r="L41" s="39" t="s">
        <v>26</v>
      </c>
      <c r="M41" s="209">
        <v>2</v>
      </c>
      <c r="N41" s="41">
        <v>4500</v>
      </c>
      <c r="O41" s="42">
        <f t="shared" si="8"/>
        <v>9000</v>
      </c>
      <c r="P41" s="38"/>
      <c r="Q41" s="39" t="s">
        <v>26</v>
      </c>
      <c r="R41" s="46">
        <v>2</v>
      </c>
      <c r="S41" s="41">
        <v>9425</v>
      </c>
      <c r="T41" s="42">
        <f t="shared" si="9"/>
        <v>18850</v>
      </c>
      <c r="U41" s="38"/>
      <c r="V41" s="39" t="s">
        <v>26</v>
      </c>
      <c r="W41" s="209">
        <v>2</v>
      </c>
      <c r="X41" s="41">
        <v>9900</v>
      </c>
      <c r="Y41" s="42">
        <f t="shared" si="3"/>
        <v>19800</v>
      </c>
      <c r="AA41" s="21"/>
      <c r="AB41" s="21"/>
    </row>
    <row r="42" spans="1:28" s="20" customFormat="1" ht="15" customHeight="1">
      <c r="B42" s="86"/>
      <c r="C42" s="178" t="s">
        <v>57</v>
      </c>
      <c r="D42" s="176"/>
      <c r="E42" s="190"/>
      <c r="F42" s="38"/>
      <c r="G42" s="39" t="s">
        <v>49</v>
      </c>
      <c r="H42" s="46">
        <v>1</v>
      </c>
      <c r="I42" s="41">
        <v>5000</v>
      </c>
      <c r="J42" s="42">
        <f t="shared" si="7"/>
        <v>5000</v>
      </c>
      <c r="K42" s="38"/>
      <c r="L42" s="39" t="s">
        <v>49</v>
      </c>
      <c r="M42" s="46">
        <v>1</v>
      </c>
      <c r="N42" s="41">
        <v>5000</v>
      </c>
      <c r="O42" s="42">
        <f t="shared" si="8"/>
        <v>5000</v>
      </c>
      <c r="P42" s="38"/>
      <c r="Q42" s="39" t="s">
        <v>49</v>
      </c>
      <c r="R42" s="46">
        <v>1</v>
      </c>
      <c r="S42" s="41">
        <v>36250</v>
      </c>
      <c r="T42" s="42">
        <f t="shared" si="9"/>
        <v>36250</v>
      </c>
      <c r="U42" s="38"/>
      <c r="V42" s="39" t="s">
        <v>49</v>
      </c>
      <c r="W42" s="46">
        <v>1</v>
      </c>
      <c r="X42" s="41">
        <v>50000</v>
      </c>
      <c r="Y42" s="42">
        <f t="shared" si="3"/>
        <v>50000</v>
      </c>
      <c r="AA42" s="21"/>
      <c r="AB42" s="21"/>
    </row>
    <row r="43" spans="1:28" s="20" customFormat="1" ht="15" customHeight="1">
      <c r="B43" s="86"/>
      <c r="C43" s="130" t="s">
        <v>74</v>
      </c>
      <c r="D43" s="190"/>
      <c r="E43" s="190"/>
      <c r="F43" s="38"/>
      <c r="G43" s="39" t="s">
        <v>49</v>
      </c>
      <c r="H43" s="46">
        <v>2</v>
      </c>
      <c r="I43" s="41">
        <v>1000</v>
      </c>
      <c r="J43" s="42">
        <f t="shared" si="7"/>
        <v>2000</v>
      </c>
      <c r="K43" s="38"/>
      <c r="L43" s="39" t="s">
        <v>49</v>
      </c>
      <c r="M43" s="46">
        <v>2</v>
      </c>
      <c r="N43" s="41">
        <v>3400</v>
      </c>
      <c r="O43" s="42">
        <f t="shared" si="8"/>
        <v>6800</v>
      </c>
      <c r="P43" s="38"/>
      <c r="Q43" s="39" t="s">
        <v>49</v>
      </c>
      <c r="R43" s="46">
        <v>2</v>
      </c>
      <c r="S43" s="41">
        <v>6525</v>
      </c>
      <c r="T43" s="42">
        <f t="shared" si="9"/>
        <v>13050</v>
      </c>
      <c r="U43" s="38"/>
      <c r="V43" s="39" t="s">
        <v>49</v>
      </c>
      <c r="W43" s="46">
        <v>2</v>
      </c>
      <c r="X43" s="41">
        <v>4950</v>
      </c>
      <c r="Y43" s="42">
        <f t="shared" si="3"/>
        <v>9900</v>
      </c>
      <c r="AA43" s="21"/>
      <c r="AB43" s="21"/>
    </row>
    <row r="44" spans="1:28" s="20" customFormat="1" ht="15" customHeight="1">
      <c r="B44" s="86"/>
      <c r="C44" s="130" t="s">
        <v>73</v>
      </c>
      <c r="D44" s="190"/>
      <c r="E44" s="190"/>
      <c r="F44" s="38"/>
      <c r="G44" s="39" t="s">
        <v>49</v>
      </c>
      <c r="H44" s="46">
        <v>2</v>
      </c>
      <c r="I44" s="41">
        <v>3000</v>
      </c>
      <c r="J44" s="42">
        <f t="shared" si="7"/>
        <v>6000</v>
      </c>
      <c r="K44" s="38"/>
      <c r="L44" s="39" t="s">
        <v>49</v>
      </c>
      <c r="M44" s="46">
        <v>2</v>
      </c>
      <c r="N44" s="41">
        <v>5000</v>
      </c>
      <c r="O44" s="42">
        <f t="shared" si="8"/>
        <v>10000</v>
      </c>
      <c r="P44" s="38"/>
      <c r="Q44" s="39" t="s">
        <v>49</v>
      </c>
      <c r="R44" s="46">
        <v>2</v>
      </c>
      <c r="S44" s="41">
        <v>7250</v>
      </c>
      <c r="T44" s="42">
        <f t="shared" si="9"/>
        <v>14500</v>
      </c>
      <c r="U44" s="38"/>
      <c r="V44" s="39" t="s">
        <v>49</v>
      </c>
      <c r="W44" s="209">
        <v>2</v>
      </c>
      <c r="X44" s="41">
        <v>13200</v>
      </c>
      <c r="Y44" s="42">
        <f t="shared" si="3"/>
        <v>26400</v>
      </c>
      <c r="AA44" s="21"/>
      <c r="AB44" s="21"/>
    </row>
    <row r="45" spans="1:28" s="134" customFormat="1" ht="14.25">
      <c r="A45" s="86"/>
      <c r="B45" s="135"/>
      <c r="C45" s="284" t="s">
        <v>104</v>
      </c>
      <c r="D45" s="284"/>
      <c r="E45" s="285"/>
      <c r="F45" s="39"/>
      <c r="G45" s="39" t="s">
        <v>49</v>
      </c>
      <c r="H45" s="46">
        <v>1</v>
      </c>
      <c r="I45" s="41">
        <v>3000</v>
      </c>
      <c r="J45" s="42">
        <f>I45*H45</f>
        <v>3000</v>
      </c>
      <c r="K45" s="39"/>
      <c r="L45" s="39" t="s">
        <v>49</v>
      </c>
      <c r="M45" s="46">
        <v>1</v>
      </c>
      <c r="N45" s="41">
        <v>3000</v>
      </c>
      <c r="O45" s="42">
        <f>N45*M45</f>
        <v>3000</v>
      </c>
      <c r="P45" s="39"/>
      <c r="Q45" s="39" t="s">
        <v>49</v>
      </c>
      <c r="R45" s="46">
        <v>1</v>
      </c>
      <c r="S45" s="41">
        <v>36250</v>
      </c>
      <c r="T45" s="42">
        <f>S45*R45</f>
        <v>36250</v>
      </c>
      <c r="U45" s="39"/>
      <c r="V45" s="39" t="s">
        <v>49</v>
      </c>
      <c r="W45" s="46">
        <v>1</v>
      </c>
      <c r="X45" s="41"/>
      <c r="Y45" s="42">
        <f t="shared" si="3"/>
        <v>0</v>
      </c>
    </row>
    <row r="46" spans="1:28" s="134" customFormat="1" ht="14.25">
      <c r="A46" s="166"/>
      <c r="B46" s="135"/>
      <c r="C46" s="284" t="s">
        <v>114</v>
      </c>
      <c r="D46" s="284"/>
      <c r="E46" s="285"/>
      <c r="F46" s="39"/>
      <c r="G46" s="39"/>
      <c r="H46" s="46"/>
      <c r="I46" s="41"/>
      <c r="J46" s="42"/>
      <c r="K46" s="39"/>
      <c r="L46" s="39" t="s">
        <v>26</v>
      </c>
      <c r="M46" s="209">
        <v>0</v>
      </c>
      <c r="N46" s="41">
        <v>25000</v>
      </c>
      <c r="O46" s="167">
        <f>N46*M46</f>
        <v>0</v>
      </c>
      <c r="P46" s="39"/>
      <c r="Q46" s="39" t="s">
        <v>26</v>
      </c>
      <c r="R46" s="46">
        <v>0</v>
      </c>
      <c r="S46" s="41"/>
      <c r="T46" s="167">
        <f>S46*R46</f>
        <v>0</v>
      </c>
      <c r="U46" s="39"/>
      <c r="V46" s="39" t="s">
        <v>26</v>
      </c>
      <c r="W46" s="46"/>
      <c r="X46" s="41"/>
      <c r="Y46" s="167">
        <f t="shared" si="3"/>
        <v>0</v>
      </c>
    </row>
    <row r="47" spans="1:28" s="134" customFormat="1" ht="14.25">
      <c r="A47" s="166"/>
      <c r="B47" s="135"/>
      <c r="C47" s="284" t="s">
        <v>115</v>
      </c>
      <c r="D47" s="284"/>
      <c r="E47" s="285"/>
      <c r="F47" s="39"/>
      <c r="G47" s="39"/>
      <c r="H47" s="46"/>
      <c r="I47" s="41"/>
      <c r="J47" s="42"/>
      <c r="K47" s="39"/>
      <c r="L47" s="39" t="s">
        <v>26</v>
      </c>
      <c r="M47" s="209">
        <v>0</v>
      </c>
      <c r="N47" s="41">
        <v>40000</v>
      </c>
      <c r="O47" s="42">
        <f>N47*M47</f>
        <v>0</v>
      </c>
      <c r="P47" s="39"/>
      <c r="Q47" s="39" t="s">
        <v>26</v>
      </c>
      <c r="R47" s="46">
        <v>0</v>
      </c>
      <c r="S47" s="41"/>
      <c r="T47" s="42">
        <f>S47*R47</f>
        <v>0</v>
      </c>
      <c r="U47" s="39"/>
      <c r="V47" s="39" t="s">
        <v>26</v>
      </c>
      <c r="W47" s="46"/>
      <c r="X47" s="41"/>
      <c r="Y47" s="42">
        <f t="shared" si="3"/>
        <v>0</v>
      </c>
    </row>
    <row r="48" spans="1:28" s="134" customFormat="1" ht="14.25">
      <c r="A48" s="166"/>
      <c r="B48" s="135"/>
      <c r="C48" s="199" t="s">
        <v>128</v>
      </c>
      <c r="D48" s="199"/>
      <c r="E48" s="199"/>
      <c r="F48" s="39"/>
      <c r="G48" s="39"/>
      <c r="H48" s="46"/>
      <c r="I48" s="41"/>
      <c r="J48" s="42"/>
      <c r="K48" s="39"/>
      <c r="L48" s="39"/>
      <c r="M48" s="46"/>
      <c r="N48" s="41"/>
      <c r="O48" s="42"/>
      <c r="P48" s="39"/>
      <c r="Q48" s="39"/>
      <c r="R48" s="46"/>
      <c r="S48" s="41"/>
      <c r="T48" s="42"/>
      <c r="U48" s="39"/>
      <c r="V48" s="39" t="s">
        <v>49</v>
      </c>
      <c r="W48" s="46"/>
      <c r="X48" s="41">
        <v>4950</v>
      </c>
      <c r="Y48" s="42">
        <f t="shared" si="3"/>
        <v>0</v>
      </c>
    </row>
    <row r="49" spans="1:28" s="134" customFormat="1" ht="14.25">
      <c r="A49" s="166"/>
      <c r="B49" s="135"/>
      <c r="C49" s="199" t="s">
        <v>129</v>
      </c>
      <c r="D49" s="199"/>
      <c r="E49" s="199"/>
      <c r="F49" s="39"/>
      <c r="G49" s="39"/>
      <c r="H49" s="46"/>
      <c r="I49" s="41"/>
      <c r="J49" s="42"/>
      <c r="K49" s="39"/>
      <c r="L49" s="39"/>
      <c r="M49" s="46"/>
      <c r="N49" s="41"/>
      <c r="O49" s="42"/>
      <c r="P49" s="39"/>
      <c r="Q49" s="39"/>
      <c r="R49" s="46"/>
      <c r="S49" s="41"/>
      <c r="T49" s="42"/>
      <c r="U49" s="39"/>
      <c r="V49" s="39" t="s">
        <v>49</v>
      </c>
      <c r="W49" s="46"/>
      <c r="X49" s="41">
        <v>4950</v>
      </c>
      <c r="Y49" s="42">
        <f t="shared" si="3"/>
        <v>0</v>
      </c>
    </row>
    <row r="50" spans="1:28" s="134" customFormat="1" ht="14.25">
      <c r="A50" s="166"/>
      <c r="B50" s="135"/>
      <c r="C50" s="199" t="s">
        <v>130</v>
      </c>
      <c r="D50" s="199"/>
      <c r="E50" s="199"/>
      <c r="F50" s="39"/>
      <c r="G50" s="39"/>
      <c r="H50" s="46"/>
      <c r="I50" s="41"/>
      <c r="J50" s="42"/>
      <c r="K50" s="39"/>
      <c r="L50" s="39"/>
      <c r="M50" s="46"/>
      <c r="N50" s="41"/>
      <c r="O50" s="42"/>
      <c r="P50" s="39"/>
      <c r="Q50" s="39"/>
      <c r="R50" s="46"/>
      <c r="S50" s="41"/>
      <c r="T50" s="42"/>
      <c r="U50" s="39"/>
      <c r="V50" s="39" t="s">
        <v>26</v>
      </c>
      <c r="W50" s="46"/>
      <c r="X50" s="41">
        <v>9900</v>
      </c>
      <c r="Y50" s="42">
        <f t="shared" si="3"/>
        <v>0</v>
      </c>
    </row>
    <row r="51" spans="1:28" s="134" customFormat="1" ht="14.25">
      <c r="A51" s="166"/>
      <c r="B51" s="135"/>
      <c r="C51" s="199" t="s">
        <v>131</v>
      </c>
      <c r="D51" s="199"/>
      <c r="E51" s="199"/>
      <c r="F51" s="39"/>
      <c r="G51" s="39"/>
      <c r="H51" s="46"/>
      <c r="I51" s="41"/>
      <c r="J51" s="42"/>
      <c r="K51" s="39"/>
      <c r="L51" s="39"/>
      <c r="M51" s="46"/>
      <c r="N51" s="41"/>
      <c r="O51" s="42"/>
      <c r="P51" s="39"/>
      <c r="Q51" s="39"/>
      <c r="R51" s="46"/>
      <c r="S51" s="41"/>
      <c r="T51" s="42"/>
      <c r="U51" s="39"/>
      <c r="V51" s="39" t="s">
        <v>49</v>
      </c>
      <c r="W51" s="46"/>
      <c r="X51" s="41">
        <v>4950</v>
      </c>
      <c r="Y51" s="42">
        <f t="shared" si="3"/>
        <v>0</v>
      </c>
    </row>
    <row r="52" spans="1:28" s="134" customFormat="1" ht="14.25">
      <c r="A52" s="166"/>
      <c r="B52" s="135"/>
      <c r="C52" s="199" t="s">
        <v>132</v>
      </c>
      <c r="D52" s="199"/>
      <c r="E52" s="199"/>
      <c r="F52" s="39"/>
      <c r="G52" s="39"/>
      <c r="H52" s="46"/>
      <c r="I52" s="41"/>
      <c r="J52" s="42"/>
      <c r="K52" s="39"/>
      <c r="L52" s="39"/>
      <c r="M52" s="46"/>
      <c r="N52" s="41"/>
      <c r="O52" s="42"/>
      <c r="P52" s="39"/>
      <c r="Q52" s="39"/>
      <c r="R52" s="46"/>
      <c r="S52" s="41"/>
      <c r="T52" s="42"/>
      <c r="U52" s="39"/>
      <c r="V52" s="39" t="s">
        <v>49</v>
      </c>
      <c r="W52" s="46"/>
      <c r="X52" s="41">
        <v>4950</v>
      </c>
      <c r="Y52" s="42">
        <f t="shared" si="3"/>
        <v>0</v>
      </c>
    </row>
    <row r="53" spans="1:28" s="134" customFormat="1" ht="14.25">
      <c r="A53" s="166"/>
      <c r="B53" s="135"/>
      <c r="C53" s="199" t="s">
        <v>133</v>
      </c>
      <c r="D53" s="199"/>
      <c r="E53" s="199"/>
      <c r="F53" s="39"/>
      <c r="G53" s="39"/>
      <c r="H53" s="46"/>
      <c r="I53" s="41"/>
      <c r="J53" s="42"/>
      <c r="K53" s="39"/>
      <c r="L53" s="39"/>
      <c r="M53" s="46"/>
      <c r="N53" s="41"/>
      <c r="O53" s="42"/>
      <c r="P53" s="39"/>
      <c r="Q53" s="39"/>
      <c r="R53" s="46"/>
      <c r="S53" s="41"/>
      <c r="T53" s="42"/>
      <c r="U53" s="39"/>
      <c r="V53" s="39" t="s">
        <v>26</v>
      </c>
      <c r="W53" s="46"/>
      <c r="X53" s="41">
        <v>50000</v>
      </c>
      <c r="Y53" s="42">
        <f t="shared" si="3"/>
        <v>0</v>
      </c>
    </row>
    <row r="54" spans="1:28" s="134" customFormat="1" ht="14.25">
      <c r="A54" s="166"/>
      <c r="B54" s="135"/>
      <c r="C54" s="199" t="s">
        <v>157</v>
      </c>
      <c r="D54" s="199"/>
      <c r="E54" s="199"/>
      <c r="F54" s="39"/>
      <c r="G54" s="39"/>
      <c r="H54" s="46"/>
      <c r="I54" s="41"/>
      <c r="J54" s="42"/>
      <c r="K54" s="39"/>
      <c r="L54" s="39"/>
      <c r="M54" s="46"/>
      <c r="N54" s="41"/>
      <c r="O54" s="42"/>
      <c r="P54" s="39"/>
      <c r="Q54" s="39"/>
      <c r="R54" s="46"/>
      <c r="S54" s="41"/>
      <c r="T54" s="42"/>
      <c r="U54" s="39"/>
      <c r="V54" s="39" t="s">
        <v>26</v>
      </c>
      <c r="W54" s="46"/>
      <c r="X54" s="41">
        <v>50000</v>
      </c>
      <c r="Y54" s="42">
        <f t="shared" si="3"/>
        <v>0</v>
      </c>
    </row>
    <row r="55" spans="1:28" s="15" customFormat="1" ht="15" customHeight="1">
      <c r="B55" s="87" t="s">
        <v>18</v>
      </c>
      <c r="C55" s="295" t="s">
        <v>12</v>
      </c>
      <c r="D55" s="296"/>
      <c r="E55" s="296"/>
      <c r="F55" s="83"/>
      <c r="G55" s="47"/>
      <c r="H55" s="48"/>
      <c r="I55" s="49"/>
      <c r="J55" s="50">
        <f>SUM(J15:J45)</f>
        <v>231044</v>
      </c>
      <c r="K55" s="83"/>
      <c r="L55" s="47"/>
      <c r="M55" s="48"/>
      <c r="N55" s="49"/>
      <c r="O55" s="50">
        <f>SUM(O15:O47)</f>
        <v>185950</v>
      </c>
      <c r="P55" s="83"/>
      <c r="Q55" s="47"/>
      <c r="R55" s="48"/>
      <c r="S55" s="49"/>
      <c r="T55" s="50">
        <f>SUM(T15:T47)</f>
        <v>352195</v>
      </c>
      <c r="U55" s="83"/>
      <c r="V55" s="47"/>
      <c r="W55" s="48"/>
      <c r="X55" s="49"/>
      <c r="Y55" s="50">
        <f>SUM(Y15:Y54)</f>
        <v>248123</v>
      </c>
      <c r="AA55" s="21"/>
      <c r="AB55" s="19"/>
    </row>
    <row r="56" spans="1:28" s="15" customFormat="1" ht="15" customHeight="1">
      <c r="B56" s="87"/>
      <c r="C56" s="191"/>
      <c r="D56" s="192"/>
      <c r="E56" s="192"/>
      <c r="F56" s="83"/>
      <c r="G56" s="47"/>
      <c r="H56" s="48"/>
      <c r="I56" s="49"/>
      <c r="J56" s="50"/>
      <c r="K56" s="83"/>
      <c r="L56" s="47"/>
      <c r="M56" s="48"/>
      <c r="N56" s="49"/>
      <c r="O56" s="50"/>
      <c r="P56" s="83"/>
      <c r="Q56" s="47"/>
      <c r="R56" s="48"/>
      <c r="S56" s="49"/>
      <c r="T56" s="50"/>
      <c r="U56" s="83"/>
      <c r="V56" s="47"/>
      <c r="W56" s="48"/>
      <c r="X56" s="49"/>
      <c r="Y56" s="50"/>
      <c r="AA56" s="21"/>
      <c r="AB56" s="19"/>
    </row>
    <row r="57" spans="1:28" s="15" customFormat="1" ht="44.25" customHeight="1">
      <c r="B57" s="94" t="s">
        <v>13</v>
      </c>
      <c r="C57" s="324" t="s">
        <v>94</v>
      </c>
      <c r="D57" s="325"/>
      <c r="E57" s="325"/>
      <c r="F57" s="95"/>
      <c r="G57" s="96"/>
      <c r="H57" s="107"/>
      <c r="I57" s="97"/>
      <c r="J57" s="98"/>
      <c r="K57" s="95"/>
      <c r="L57" s="96"/>
      <c r="M57" s="107"/>
      <c r="N57" s="97"/>
      <c r="O57" s="98"/>
      <c r="P57" s="95"/>
      <c r="Q57" s="96"/>
      <c r="R57" s="107"/>
      <c r="S57" s="97"/>
      <c r="T57" s="98"/>
      <c r="U57" s="95"/>
      <c r="V57" s="96"/>
      <c r="W57" s="107"/>
      <c r="X57" s="97"/>
      <c r="Y57" s="98"/>
      <c r="AB57" s="19"/>
    </row>
    <row r="58" spans="1:28" s="15" customFormat="1" ht="15" customHeight="1">
      <c r="B58" s="116">
        <v>1</v>
      </c>
      <c r="C58" s="263" t="s">
        <v>90</v>
      </c>
      <c r="D58" s="297"/>
      <c r="E58" s="297"/>
      <c r="F58" s="131"/>
      <c r="G58" s="131" t="s">
        <v>77</v>
      </c>
      <c r="H58" s="207">
        <v>10</v>
      </c>
      <c r="I58" s="127">
        <v>5250</v>
      </c>
      <c r="J58" s="98">
        <f>I58*H58</f>
        <v>52500</v>
      </c>
      <c r="K58" s="131"/>
      <c r="L58" s="131" t="s">
        <v>77</v>
      </c>
      <c r="M58" s="210">
        <v>10</v>
      </c>
      <c r="N58" s="127">
        <v>8500</v>
      </c>
      <c r="O58" s="98">
        <f>N58*M58</f>
        <v>85000</v>
      </c>
      <c r="P58" s="131"/>
      <c r="Q58" s="131" t="s">
        <v>77</v>
      </c>
      <c r="R58" s="210">
        <v>10</v>
      </c>
      <c r="S58" s="127">
        <v>7250</v>
      </c>
      <c r="T58" s="98">
        <f>S58*R58</f>
        <v>72500</v>
      </c>
      <c r="U58" s="131"/>
      <c r="V58" s="131" t="s">
        <v>77</v>
      </c>
      <c r="W58" s="210">
        <v>10</v>
      </c>
      <c r="X58" s="127">
        <v>2997.5</v>
      </c>
      <c r="Y58" s="98">
        <f>X58*W58</f>
        <v>29975</v>
      </c>
      <c r="AB58" s="19"/>
    </row>
    <row r="59" spans="1:28" s="15" customFormat="1" ht="15" customHeight="1">
      <c r="B59" s="116">
        <v>2</v>
      </c>
      <c r="C59" s="263" t="s">
        <v>91</v>
      </c>
      <c r="D59" s="297"/>
      <c r="E59" s="297"/>
      <c r="F59" s="131"/>
      <c r="G59" s="131" t="s">
        <v>77</v>
      </c>
      <c r="H59" s="207">
        <v>0</v>
      </c>
      <c r="I59" s="127">
        <v>2250</v>
      </c>
      <c r="J59" s="98">
        <f>I59*H59</f>
        <v>0</v>
      </c>
      <c r="K59" s="131"/>
      <c r="L59" s="131" t="s">
        <v>77</v>
      </c>
      <c r="M59" s="210">
        <v>0</v>
      </c>
      <c r="N59" s="127">
        <v>4850</v>
      </c>
      <c r="O59" s="98">
        <f>N59*M59</f>
        <v>0</v>
      </c>
      <c r="P59" s="131"/>
      <c r="Q59" s="131" t="s">
        <v>77</v>
      </c>
      <c r="R59" s="210">
        <v>0</v>
      </c>
      <c r="S59" s="127">
        <v>5075</v>
      </c>
      <c r="T59" s="98">
        <f>S59*R59</f>
        <v>0</v>
      </c>
      <c r="U59" s="131"/>
      <c r="V59" s="131" t="s">
        <v>77</v>
      </c>
      <c r="W59" s="210">
        <v>0</v>
      </c>
      <c r="X59" s="127">
        <v>1611.5</v>
      </c>
      <c r="Y59" s="98">
        <f>X59*W59</f>
        <v>0</v>
      </c>
      <c r="AB59" s="19"/>
    </row>
    <row r="60" spans="1:28" s="15" customFormat="1" ht="15" customHeight="1">
      <c r="B60" s="116">
        <v>3</v>
      </c>
      <c r="C60" s="263" t="s">
        <v>92</v>
      </c>
      <c r="D60" s="297"/>
      <c r="E60" s="297"/>
      <c r="F60" s="131"/>
      <c r="G60" s="131" t="s">
        <v>29</v>
      </c>
      <c r="H60" s="112">
        <v>104</v>
      </c>
      <c r="I60" s="127">
        <v>600</v>
      </c>
      <c r="J60" s="98">
        <f>I60*H60</f>
        <v>62400</v>
      </c>
      <c r="K60" s="131"/>
      <c r="L60" s="131" t="s">
        <v>29</v>
      </c>
      <c r="M60" s="112">
        <v>104</v>
      </c>
      <c r="N60" s="127">
        <v>220</v>
      </c>
      <c r="O60" s="98">
        <f>N60*M60</f>
        <v>22880</v>
      </c>
      <c r="P60" s="131"/>
      <c r="Q60" s="131" t="s">
        <v>29</v>
      </c>
      <c r="R60" s="112">
        <v>104</v>
      </c>
      <c r="S60" s="127">
        <v>1377.5</v>
      </c>
      <c r="T60" s="98">
        <f>S60*R60</f>
        <v>143260</v>
      </c>
      <c r="U60" s="131"/>
      <c r="V60" s="131" t="s">
        <v>29</v>
      </c>
      <c r="W60" s="210">
        <v>104</v>
      </c>
      <c r="X60" s="127">
        <v>1078</v>
      </c>
      <c r="Y60" s="98">
        <f>X60*W60</f>
        <v>112112</v>
      </c>
      <c r="AB60" s="19"/>
    </row>
    <row r="61" spans="1:28" s="15" customFormat="1" ht="15" customHeight="1">
      <c r="B61" s="116">
        <v>4</v>
      </c>
      <c r="C61" s="385" t="s">
        <v>161</v>
      </c>
      <c r="D61" s="386"/>
      <c r="E61" s="387"/>
      <c r="F61" s="131"/>
      <c r="G61" s="131" t="s">
        <v>29</v>
      </c>
      <c r="H61" s="207">
        <v>300</v>
      </c>
      <c r="I61" s="127">
        <v>35</v>
      </c>
      <c r="J61" s="98">
        <f t="shared" ref="J61:J62" si="10">I61*H61</f>
        <v>10500</v>
      </c>
      <c r="K61" s="131"/>
      <c r="L61" s="131" t="s">
        <v>29</v>
      </c>
      <c r="M61" s="210">
        <v>300</v>
      </c>
      <c r="N61" s="127">
        <v>179</v>
      </c>
      <c r="O61" s="98">
        <f t="shared" ref="O61:O62" si="11">N61*M61</f>
        <v>53700</v>
      </c>
      <c r="P61" s="131"/>
      <c r="Q61" s="131" t="s">
        <v>29</v>
      </c>
      <c r="R61" s="210">
        <v>300</v>
      </c>
      <c r="S61" s="127">
        <v>181.25</v>
      </c>
      <c r="T61" s="98">
        <f t="shared" ref="T61:T63" si="12">S61*R61</f>
        <v>54375</v>
      </c>
      <c r="U61" s="131"/>
      <c r="V61" s="131" t="s">
        <v>29</v>
      </c>
      <c r="W61" s="210">
        <v>300</v>
      </c>
      <c r="X61" s="127">
        <v>18.149999999999999</v>
      </c>
      <c r="Y61" s="98">
        <f t="shared" ref="Y61:Y64" si="13">X61*W61</f>
        <v>5445</v>
      </c>
      <c r="AB61" s="19"/>
    </row>
    <row r="62" spans="1:28" s="15" customFormat="1" ht="15" customHeight="1">
      <c r="B62" s="136">
        <v>5</v>
      </c>
      <c r="C62" s="262" t="s">
        <v>95</v>
      </c>
      <c r="D62" s="263"/>
      <c r="E62" s="264"/>
      <c r="F62" s="131"/>
      <c r="G62" s="137" t="s">
        <v>29</v>
      </c>
      <c r="H62" s="204">
        <v>10</v>
      </c>
      <c r="I62" s="127">
        <v>180</v>
      </c>
      <c r="J62" s="98">
        <f t="shared" si="10"/>
        <v>1800</v>
      </c>
      <c r="K62" s="131"/>
      <c r="L62" s="137" t="s">
        <v>29</v>
      </c>
      <c r="M62" s="138">
        <v>10</v>
      </c>
      <c r="N62" s="127">
        <v>480</v>
      </c>
      <c r="O62" s="98">
        <f t="shared" si="11"/>
        <v>4800</v>
      </c>
      <c r="P62" s="131"/>
      <c r="Q62" s="137" t="s">
        <v>29</v>
      </c>
      <c r="R62" s="214">
        <v>10</v>
      </c>
      <c r="S62" s="127">
        <v>1087.5</v>
      </c>
      <c r="T62" s="98">
        <f t="shared" si="12"/>
        <v>10875</v>
      </c>
      <c r="U62" s="131"/>
      <c r="V62" s="137" t="s">
        <v>29</v>
      </c>
      <c r="W62" s="214">
        <v>10</v>
      </c>
      <c r="X62" s="127"/>
      <c r="Y62" s="98" t="s">
        <v>18</v>
      </c>
      <c r="AB62" s="19"/>
    </row>
    <row r="63" spans="1:28" s="15" customFormat="1" ht="15" customHeight="1">
      <c r="B63" s="136">
        <v>6</v>
      </c>
      <c r="C63" s="262" t="s">
        <v>117</v>
      </c>
      <c r="D63" s="263"/>
      <c r="E63" s="264"/>
      <c r="F63" s="131"/>
      <c r="G63" s="137"/>
      <c r="H63" s="138"/>
      <c r="I63" s="127"/>
      <c r="J63" s="98"/>
      <c r="K63" s="131"/>
      <c r="L63" s="137"/>
      <c r="M63" s="138"/>
      <c r="N63" s="127"/>
      <c r="O63" s="98"/>
      <c r="P63" s="131"/>
      <c r="Q63" s="137" t="s">
        <v>29</v>
      </c>
      <c r="R63" s="138">
        <v>0</v>
      </c>
      <c r="S63" s="127">
        <v>304.5</v>
      </c>
      <c r="T63" s="98">
        <f t="shared" si="12"/>
        <v>0</v>
      </c>
      <c r="U63" s="131"/>
      <c r="V63" s="137" t="s">
        <v>29</v>
      </c>
      <c r="W63" s="138"/>
      <c r="X63" s="127"/>
      <c r="Y63" s="98">
        <f t="shared" si="13"/>
        <v>0</v>
      </c>
      <c r="AB63" s="19"/>
    </row>
    <row r="64" spans="1:28" s="15" customFormat="1" ht="15" customHeight="1">
      <c r="B64" s="136">
        <v>7</v>
      </c>
      <c r="C64" s="262" t="s">
        <v>135</v>
      </c>
      <c r="D64" s="263"/>
      <c r="E64" s="264"/>
      <c r="F64" s="131"/>
      <c r="G64" s="137"/>
      <c r="H64" s="138"/>
      <c r="I64" s="127"/>
      <c r="J64" s="98"/>
      <c r="K64" s="131"/>
      <c r="L64" s="137"/>
      <c r="M64" s="138"/>
      <c r="N64" s="127"/>
      <c r="O64" s="98"/>
      <c r="P64" s="131"/>
      <c r="Q64" s="137"/>
      <c r="R64" s="138"/>
      <c r="S64" s="127"/>
      <c r="T64" s="98"/>
      <c r="U64" s="131"/>
      <c r="V64" s="137" t="s">
        <v>26</v>
      </c>
      <c r="W64" s="138"/>
      <c r="X64" s="127">
        <v>4104.32</v>
      </c>
      <c r="Y64" s="98">
        <f t="shared" si="13"/>
        <v>0</v>
      </c>
      <c r="AB64" s="19"/>
    </row>
    <row r="65" spans="2:28" s="15" customFormat="1" ht="15" customHeight="1">
      <c r="B65" s="99"/>
      <c r="C65" s="368" t="s">
        <v>12</v>
      </c>
      <c r="D65" s="369"/>
      <c r="E65" s="369"/>
      <c r="F65" s="104"/>
      <c r="G65" s="100"/>
      <c r="H65" s="101"/>
      <c r="I65" s="106"/>
      <c r="J65" s="103">
        <f>SUM(J58:J62)</f>
        <v>127200</v>
      </c>
      <c r="K65" s="104"/>
      <c r="L65" s="100"/>
      <c r="M65" s="101"/>
      <c r="N65" s="106"/>
      <c r="O65" s="103">
        <f>SUM(O58:O62)</f>
        <v>166380</v>
      </c>
      <c r="P65" s="104"/>
      <c r="Q65" s="100"/>
      <c r="R65" s="101"/>
      <c r="S65" s="106"/>
      <c r="T65" s="103">
        <f>SUM(T58:T63)</f>
        <v>281010</v>
      </c>
      <c r="U65" s="104"/>
      <c r="V65" s="100"/>
      <c r="W65" s="101"/>
      <c r="X65" s="106"/>
      <c r="Y65" s="103">
        <f>SUM(Y58:Y64)</f>
        <v>147532</v>
      </c>
      <c r="AB65" s="19"/>
    </row>
    <row r="66" spans="2:28" s="15" customFormat="1" ht="15" customHeight="1">
      <c r="B66" s="99"/>
      <c r="C66" s="179"/>
      <c r="D66" s="180"/>
      <c r="E66" s="180"/>
      <c r="F66" s="104"/>
      <c r="G66" s="100"/>
      <c r="H66" s="101"/>
      <c r="I66" s="201"/>
      <c r="J66" s="103"/>
      <c r="K66" s="104"/>
      <c r="L66" s="100"/>
      <c r="M66" s="101"/>
      <c r="N66" s="201"/>
      <c r="O66" s="103"/>
      <c r="P66" s="104"/>
      <c r="Q66" s="100"/>
      <c r="R66" s="101"/>
      <c r="S66" s="201"/>
      <c r="T66" s="103"/>
      <c r="U66" s="104"/>
      <c r="V66" s="100"/>
      <c r="W66" s="101"/>
      <c r="X66" s="201"/>
      <c r="Y66" s="103"/>
      <c r="AB66" s="19"/>
    </row>
    <row r="67" spans="2:28" s="15" customFormat="1" ht="30.75" customHeight="1">
      <c r="B67" s="94" t="s">
        <v>64</v>
      </c>
      <c r="C67" s="324" t="s">
        <v>162</v>
      </c>
      <c r="D67" s="325"/>
      <c r="E67" s="325"/>
      <c r="F67" s="95"/>
      <c r="G67" s="96"/>
      <c r="H67" s="107"/>
      <c r="I67" s="97"/>
      <c r="J67" s="98"/>
      <c r="K67" s="95"/>
      <c r="L67" s="96"/>
      <c r="M67" s="107"/>
      <c r="N67" s="97"/>
      <c r="O67" s="98"/>
      <c r="P67" s="95"/>
      <c r="Q67" s="96"/>
      <c r="R67" s="107"/>
      <c r="S67" s="97"/>
      <c r="T67" s="98"/>
      <c r="U67" s="95"/>
      <c r="V67" s="96"/>
      <c r="W67" s="107"/>
      <c r="X67" s="97"/>
      <c r="Y67" s="98"/>
      <c r="AB67" s="19"/>
    </row>
    <row r="68" spans="2:28" s="15" customFormat="1" ht="15" customHeight="1">
      <c r="B68" s="116">
        <v>1</v>
      </c>
      <c r="C68" s="263" t="s">
        <v>155</v>
      </c>
      <c r="D68" s="297"/>
      <c r="E68" s="297"/>
      <c r="F68" s="131"/>
      <c r="G68" s="131" t="s">
        <v>26</v>
      </c>
      <c r="H68" s="207">
        <v>1</v>
      </c>
      <c r="I68" s="127">
        <v>20000</v>
      </c>
      <c r="J68" s="98">
        <f>I68*H68</f>
        <v>20000</v>
      </c>
      <c r="K68" s="131"/>
      <c r="L68" s="131" t="s">
        <v>26</v>
      </c>
      <c r="M68" s="210">
        <v>1</v>
      </c>
      <c r="N68" s="127">
        <v>20000</v>
      </c>
      <c r="O68" s="98">
        <f>N68*M68</f>
        <v>20000</v>
      </c>
      <c r="P68" s="131"/>
      <c r="Q68" s="131" t="s">
        <v>26</v>
      </c>
      <c r="R68" s="210">
        <v>1</v>
      </c>
      <c r="S68" s="127">
        <v>20000</v>
      </c>
      <c r="T68" s="98">
        <f>S68*R68</f>
        <v>20000</v>
      </c>
      <c r="U68" s="131"/>
      <c r="V68" s="131" t="s">
        <v>26</v>
      </c>
      <c r="W68" s="210">
        <v>1</v>
      </c>
      <c r="X68" s="127">
        <v>20000</v>
      </c>
      <c r="Y68" s="98">
        <f>X68*W68</f>
        <v>20000</v>
      </c>
      <c r="AB68" s="19"/>
    </row>
    <row r="69" spans="2:28" s="15" customFormat="1" ht="15" customHeight="1">
      <c r="B69" s="116">
        <v>2</v>
      </c>
      <c r="C69" s="263" t="s">
        <v>156</v>
      </c>
      <c r="D69" s="297"/>
      <c r="E69" s="297"/>
      <c r="F69" s="131"/>
      <c r="G69" s="131" t="s">
        <v>26</v>
      </c>
      <c r="H69" s="207">
        <v>1</v>
      </c>
      <c r="I69" s="127">
        <v>10000</v>
      </c>
      <c r="J69" s="98">
        <f>I69*H69</f>
        <v>10000</v>
      </c>
      <c r="K69" s="131"/>
      <c r="L69" s="131" t="s">
        <v>26</v>
      </c>
      <c r="M69" s="210">
        <v>1</v>
      </c>
      <c r="N69" s="127">
        <v>10000</v>
      </c>
      <c r="O69" s="98">
        <f>N69*M69</f>
        <v>10000</v>
      </c>
      <c r="P69" s="131"/>
      <c r="Q69" s="131" t="s">
        <v>26</v>
      </c>
      <c r="R69" s="210">
        <v>1</v>
      </c>
      <c r="S69" s="127">
        <v>10000</v>
      </c>
      <c r="T69" s="98">
        <f>S69*R69</f>
        <v>10000</v>
      </c>
      <c r="U69" s="131"/>
      <c r="V69" s="131" t="s">
        <v>26</v>
      </c>
      <c r="W69" s="210">
        <v>1</v>
      </c>
      <c r="X69" s="127">
        <v>10000</v>
      </c>
      <c r="Y69" s="98">
        <f>X69*W69</f>
        <v>10000</v>
      </c>
      <c r="AB69" s="19"/>
    </row>
    <row r="70" spans="2:28" s="15" customFormat="1" ht="15" customHeight="1">
      <c r="B70" s="99"/>
      <c r="C70" s="368" t="s">
        <v>12</v>
      </c>
      <c r="D70" s="369"/>
      <c r="E70" s="369"/>
      <c r="F70" s="104"/>
      <c r="G70" s="100"/>
      <c r="H70" s="101"/>
      <c r="I70" s="106"/>
      <c r="J70" s="103">
        <f>SUM(J68:J69)</f>
        <v>30000</v>
      </c>
      <c r="K70" s="104"/>
      <c r="L70" s="100"/>
      <c r="M70" s="101"/>
      <c r="N70" s="106"/>
      <c r="O70" s="103">
        <f>SUM(O68:O69)</f>
        <v>30000</v>
      </c>
      <c r="P70" s="104"/>
      <c r="Q70" s="100"/>
      <c r="R70" s="101"/>
      <c r="S70" s="106"/>
      <c r="T70" s="103">
        <f>SUM(T68:T69)</f>
        <v>30000</v>
      </c>
      <c r="U70" s="104"/>
      <c r="V70" s="100"/>
      <c r="W70" s="101"/>
      <c r="X70" s="106"/>
      <c r="Y70" s="103">
        <f>SUM(Y68:Y69)</f>
        <v>30000</v>
      </c>
      <c r="AB70" s="19"/>
    </row>
    <row r="71" spans="2:28" s="15" customFormat="1" ht="15" customHeight="1">
      <c r="B71" s="99"/>
      <c r="C71" s="298"/>
      <c r="D71" s="299"/>
      <c r="E71" s="300"/>
      <c r="F71" s="104"/>
      <c r="G71" s="105"/>
      <c r="H71" s="101"/>
      <c r="I71" s="102"/>
      <c r="J71" s="98"/>
      <c r="K71" s="104"/>
      <c r="L71" s="105"/>
      <c r="M71" s="101"/>
      <c r="N71" s="102"/>
      <c r="O71" s="98"/>
      <c r="P71" s="104"/>
      <c r="Q71" s="105"/>
      <c r="R71" s="101"/>
      <c r="S71" s="102"/>
      <c r="T71" s="98"/>
      <c r="U71" s="104"/>
      <c r="V71" s="105"/>
      <c r="W71" s="101"/>
      <c r="X71" s="102"/>
      <c r="Y71" s="98"/>
      <c r="AB71" s="19"/>
    </row>
    <row r="72" spans="2:28" s="15" customFormat="1" ht="20.100000000000001" customHeight="1">
      <c r="B72" s="77" t="s">
        <v>152</v>
      </c>
      <c r="C72" s="290" t="s">
        <v>69</v>
      </c>
      <c r="D72" s="291"/>
      <c r="E72" s="291"/>
      <c r="F72" s="84"/>
      <c r="G72" s="51"/>
      <c r="H72" s="52"/>
      <c r="I72" s="53"/>
      <c r="J72" s="42"/>
      <c r="K72" s="84"/>
      <c r="L72" s="51"/>
      <c r="M72" s="52"/>
      <c r="N72" s="53"/>
      <c r="O72" s="42"/>
      <c r="P72" s="84"/>
      <c r="Q72" s="51"/>
      <c r="R72" s="52"/>
      <c r="S72" s="53"/>
      <c r="T72" s="42"/>
      <c r="U72" s="84"/>
      <c r="V72" s="51"/>
      <c r="W72" s="52"/>
      <c r="X72" s="53"/>
      <c r="Y72" s="42"/>
      <c r="AB72" s="19"/>
    </row>
    <row r="73" spans="2:28" s="15" customFormat="1" ht="15" customHeight="1">
      <c r="B73" s="85">
        <v>1</v>
      </c>
      <c r="C73" s="301" t="s">
        <v>59</v>
      </c>
      <c r="D73" s="291"/>
      <c r="E73" s="291"/>
      <c r="F73" s="60"/>
      <c r="G73" s="54" t="s">
        <v>29</v>
      </c>
      <c r="H73" s="59">
        <v>50</v>
      </c>
      <c r="I73" s="55">
        <v>97</v>
      </c>
      <c r="J73" s="42">
        <f t="shared" ref="J73:J78" si="14">H73*I73</f>
        <v>4850</v>
      </c>
      <c r="K73" s="60"/>
      <c r="L73" s="54" t="s">
        <v>29</v>
      </c>
      <c r="M73" s="59">
        <v>50</v>
      </c>
      <c r="N73" s="55">
        <v>100</v>
      </c>
      <c r="O73" s="42">
        <f t="shared" ref="O73:O79" si="15">M73*N73</f>
        <v>5000</v>
      </c>
      <c r="P73" s="60"/>
      <c r="Q73" s="54" t="s">
        <v>29</v>
      </c>
      <c r="R73" s="59">
        <v>50</v>
      </c>
      <c r="S73" s="55">
        <v>123.25</v>
      </c>
      <c r="T73" s="42">
        <f t="shared" ref="T73:T79" si="16">R73*S73</f>
        <v>6162.5</v>
      </c>
      <c r="U73" s="60"/>
      <c r="V73" s="54" t="s">
        <v>29</v>
      </c>
      <c r="W73" s="211">
        <v>50</v>
      </c>
      <c r="X73" s="55">
        <v>110</v>
      </c>
      <c r="Y73" s="42">
        <f t="shared" ref="Y73:Y79" si="17">W73*X73</f>
        <v>5500</v>
      </c>
      <c r="AB73" s="19"/>
    </row>
    <row r="74" spans="2:28" s="15" customFormat="1" ht="15" customHeight="1">
      <c r="B74" s="85">
        <v>2</v>
      </c>
      <c r="C74" s="301" t="s">
        <v>60</v>
      </c>
      <c r="D74" s="291"/>
      <c r="E74" s="291"/>
      <c r="F74" s="60"/>
      <c r="G74" s="54" t="s">
        <v>29</v>
      </c>
      <c r="H74" s="206">
        <v>20</v>
      </c>
      <c r="I74" s="55">
        <v>102</v>
      </c>
      <c r="J74" s="42">
        <f t="shared" si="14"/>
        <v>2040</v>
      </c>
      <c r="K74" s="60"/>
      <c r="L74" s="54" t="s">
        <v>29</v>
      </c>
      <c r="M74" s="211">
        <v>20</v>
      </c>
      <c r="N74" s="55">
        <v>135</v>
      </c>
      <c r="O74" s="42">
        <f t="shared" si="15"/>
        <v>2700</v>
      </c>
      <c r="P74" s="60"/>
      <c r="Q74" s="54" t="s">
        <v>29</v>
      </c>
      <c r="R74" s="211">
        <v>20</v>
      </c>
      <c r="S74" s="55">
        <v>239.25</v>
      </c>
      <c r="T74" s="42">
        <f t="shared" si="16"/>
        <v>4785</v>
      </c>
      <c r="U74" s="60"/>
      <c r="V74" s="54" t="s">
        <v>29</v>
      </c>
      <c r="W74" s="211">
        <v>20</v>
      </c>
      <c r="X74" s="55">
        <v>132</v>
      </c>
      <c r="Y74" s="42">
        <f t="shared" si="17"/>
        <v>2640</v>
      </c>
      <c r="AB74" s="19"/>
    </row>
    <row r="75" spans="2:28" s="15" customFormat="1" ht="15" customHeight="1">
      <c r="B75" s="85">
        <v>3</v>
      </c>
      <c r="C75" s="301" t="s">
        <v>103</v>
      </c>
      <c r="D75" s="291"/>
      <c r="E75" s="291"/>
      <c r="F75" s="60"/>
      <c r="G75" s="54" t="s">
        <v>29</v>
      </c>
      <c r="H75" s="59">
        <v>5</v>
      </c>
      <c r="I75" s="55">
        <v>200</v>
      </c>
      <c r="J75" s="42">
        <f t="shared" si="14"/>
        <v>1000</v>
      </c>
      <c r="K75" s="60"/>
      <c r="L75" s="54" t="s">
        <v>29</v>
      </c>
      <c r="M75" s="59">
        <v>5</v>
      </c>
      <c r="N75" s="55">
        <v>400</v>
      </c>
      <c r="O75" s="42">
        <f t="shared" si="15"/>
        <v>2000</v>
      </c>
      <c r="P75" s="60"/>
      <c r="Q75" s="54" t="s">
        <v>29</v>
      </c>
      <c r="R75" s="59">
        <v>5</v>
      </c>
      <c r="S75" s="55">
        <v>159.5</v>
      </c>
      <c r="T75" s="42">
        <f t="shared" si="16"/>
        <v>797.5</v>
      </c>
      <c r="U75" s="60"/>
      <c r="V75" s="54" t="s">
        <v>29</v>
      </c>
      <c r="W75" s="211">
        <v>5</v>
      </c>
      <c r="X75" s="55">
        <v>165</v>
      </c>
      <c r="Y75" s="42">
        <f t="shared" si="17"/>
        <v>825</v>
      </c>
      <c r="AB75" s="19"/>
    </row>
    <row r="76" spans="2:28" s="15" customFormat="1" ht="15" customHeight="1">
      <c r="B76" s="85">
        <v>4</v>
      </c>
      <c r="C76" s="189" t="s">
        <v>53</v>
      </c>
      <c r="D76" s="182"/>
      <c r="E76" s="182"/>
      <c r="F76" s="60"/>
      <c r="G76" s="54" t="s">
        <v>31</v>
      </c>
      <c r="H76" s="206">
        <v>10</v>
      </c>
      <c r="I76" s="144">
        <v>2100</v>
      </c>
      <c r="J76" s="42">
        <f t="shared" si="14"/>
        <v>21000</v>
      </c>
      <c r="K76" s="60"/>
      <c r="L76" s="54" t="s">
        <v>31</v>
      </c>
      <c r="M76" s="211">
        <v>10</v>
      </c>
      <c r="N76" s="144">
        <v>600</v>
      </c>
      <c r="O76" s="42">
        <f t="shared" si="15"/>
        <v>6000</v>
      </c>
      <c r="P76" s="60"/>
      <c r="Q76" s="54" t="s">
        <v>31</v>
      </c>
      <c r="R76" s="211">
        <v>10</v>
      </c>
      <c r="S76" s="144">
        <v>1297.75</v>
      </c>
      <c r="T76" s="42">
        <f t="shared" si="16"/>
        <v>12977.5</v>
      </c>
      <c r="U76" s="60"/>
      <c r="V76" s="54" t="s">
        <v>31</v>
      </c>
      <c r="W76" s="211">
        <v>10</v>
      </c>
      <c r="X76" s="144">
        <v>660</v>
      </c>
      <c r="Y76" s="42">
        <f t="shared" si="17"/>
        <v>6600</v>
      </c>
      <c r="AB76" s="19"/>
    </row>
    <row r="77" spans="2:28" s="15" customFormat="1" ht="15" customHeight="1">
      <c r="B77" s="85">
        <v>5</v>
      </c>
      <c r="C77" s="301" t="s">
        <v>54</v>
      </c>
      <c r="D77" s="291"/>
      <c r="E77" s="291"/>
      <c r="F77" s="60"/>
      <c r="G77" s="108" t="s">
        <v>45</v>
      </c>
      <c r="H77" s="205">
        <v>6</v>
      </c>
      <c r="I77" s="145">
        <v>4958</v>
      </c>
      <c r="J77" s="42">
        <f t="shared" si="14"/>
        <v>29748</v>
      </c>
      <c r="K77" s="60"/>
      <c r="L77" s="108" t="s">
        <v>45</v>
      </c>
      <c r="M77" s="109">
        <v>6</v>
      </c>
      <c r="N77" s="145">
        <v>4400</v>
      </c>
      <c r="O77" s="42">
        <f t="shared" si="15"/>
        <v>26400</v>
      </c>
      <c r="P77" s="60"/>
      <c r="Q77" s="108" t="s">
        <v>45</v>
      </c>
      <c r="R77" s="215">
        <v>6</v>
      </c>
      <c r="S77" s="145">
        <v>5075</v>
      </c>
      <c r="T77" s="42">
        <f t="shared" si="16"/>
        <v>30450</v>
      </c>
      <c r="U77" s="60"/>
      <c r="V77" s="108" t="s">
        <v>45</v>
      </c>
      <c r="W77" s="215">
        <v>6</v>
      </c>
      <c r="X77" s="145">
        <v>3080</v>
      </c>
      <c r="Y77" s="42">
        <f t="shared" si="17"/>
        <v>18480</v>
      </c>
      <c r="AB77" s="19"/>
    </row>
    <row r="78" spans="2:28" s="15" customFormat="1" ht="15" customHeight="1">
      <c r="B78" s="85">
        <v>6</v>
      </c>
      <c r="C78" s="301" t="s">
        <v>55</v>
      </c>
      <c r="D78" s="291"/>
      <c r="E78" s="291"/>
      <c r="F78" s="60"/>
      <c r="G78" s="54" t="s">
        <v>76</v>
      </c>
      <c r="H78" s="203">
        <v>2</v>
      </c>
      <c r="I78" s="144">
        <v>600</v>
      </c>
      <c r="J78" s="42">
        <f t="shared" si="14"/>
        <v>1200</v>
      </c>
      <c r="K78" s="60"/>
      <c r="L78" s="54" t="s">
        <v>76</v>
      </c>
      <c r="M78" s="58">
        <v>2</v>
      </c>
      <c r="N78" s="144">
        <v>2300</v>
      </c>
      <c r="O78" s="42">
        <f t="shared" si="15"/>
        <v>4600</v>
      </c>
      <c r="P78" s="60"/>
      <c r="Q78" s="54" t="s">
        <v>76</v>
      </c>
      <c r="R78" s="212">
        <v>2</v>
      </c>
      <c r="S78" s="144">
        <v>2030</v>
      </c>
      <c r="T78" s="42">
        <f t="shared" si="16"/>
        <v>4060</v>
      </c>
      <c r="U78" s="60"/>
      <c r="V78" s="54" t="s">
        <v>76</v>
      </c>
      <c r="W78" s="212">
        <v>2</v>
      </c>
      <c r="X78" s="144">
        <v>2640</v>
      </c>
      <c r="Y78" s="42">
        <f t="shared" si="17"/>
        <v>5280</v>
      </c>
      <c r="AB78" s="19"/>
    </row>
    <row r="79" spans="2:28" s="15" customFormat="1" ht="15" customHeight="1">
      <c r="B79" s="85">
        <v>7</v>
      </c>
      <c r="C79" s="301" t="s">
        <v>56</v>
      </c>
      <c r="D79" s="291"/>
      <c r="E79" s="291"/>
      <c r="F79" s="60"/>
      <c r="G79" s="54" t="s">
        <v>29</v>
      </c>
      <c r="H79" s="203">
        <v>50</v>
      </c>
      <c r="I79" s="144">
        <v>336</v>
      </c>
      <c r="J79" s="42">
        <f>H79*I79</f>
        <v>16800</v>
      </c>
      <c r="K79" s="60"/>
      <c r="L79" s="54" t="s">
        <v>29</v>
      </c>
      <c r="M79" s="212">
        <v>50</v>
      </c>
      <c r="N79" s="144">
        <v>280</v>
      </c>
      <c r="O79" s="42">
        <f t="shared" si="15"/>
        <v>14000</v>
      </c>
      <c r="P79" s="60"/>
      <c r="Q79" s="54" t="s">
        <v>29</v>
      </c>
      <c r="R79" s="212">
        <v>50</v>
      </c>
      <c r="S79" s="144">
        <v>268.25</v>
      </c>
      <c r="T79" s="42">
        <f t="shared" si="16"/>
        <v>13412.5</v>
      </c>
      <c r="U79" s="60"/>
      <c r="V79" s="54" t="s">
        <v>29</v>
      </c>
      <c r="W79" s="212">
        <v>50</v>
      </c>
      <c r="X79" s="144">
        <v>286</v>
      </c>
      <c r="Y79" s="42">
        <f t="shared" si="17"/>
        <v>14300</v>
      </c>
      <c r="AB79" s="19"/>
    </row>
    <row r="80" spans="2:28" s="15" customFormat="1" ht="15" customHeight="1">
      <c r="B80" s="85">
        <v>8</v>
      </c>
      <c r="C80" s="287" t="s">
        <v>44</v>
      </c>
      <c r="D80" s="291"/>
      <c r="E80" s="291"/>
      <c r="F80" s="60"/>
      <c r="G80" s="54" t="s">
        <v>26</v>
      </c>
      <c r="H80" s="58">
        <v>1</v>
      </c>
      <c r="I80" s="55">
        <v>25000</v>
      </c>
      <c r="J80" s="42">
        <f>H80*I80</f>
        <v>25000</v>
      </c>
      <c r="K80" s="60"/>
      <c r="L80" s="54" t="s">
        <v>26</v>
      </c>
      <c r="M80" s="58">
        <v>1</v>
      </c>
      <c r="N80" s="55">
        <v>5000</v>
      </c>
      <c r="O80" s="42">
        <f>M80*N80</f>
        <v>5000</v>
      </c>
      <c r="P80" s="60"/>
      <c r="Q80" s="54" t="s">
        <v>26</v>
      </c>
      <c r="R80" s="58">
        <v>1</v>
      </c>
      <c r="S80" s="55">
        <v>10875</v>
      </c>
      <c r="T80" s="42">
        <f>R80*S80</f>
        <v>10875</v>
      </c>
      <c r="U80" s="60"/>
      <c r="V80" s="54" t="s">
        <v>26</v>
      </c>
      <c r="W80" s="58">
        <v>1</v>
      </c>
      <c r="X80" s="55">
        <v>20606.43</v>
      </c>
      <c r="Y80" s="42">
        <f>W80*X80</f>
        <v>20606.43</v>
      </c>
      <c r="AB80" s="19"/>
    </row>
    <row r="81" spans="2:28" s="15" customFormat="1" ht="15" customHeight="1">
      <c r="B81" s="85">
        <v>9</v>
      </c>
      <c r="C81" s="301" t="s">
        <v>137</v>
      </c>
      <c r="D81" s="291"/>
      <c r="E81" s="291"/>
      <c r="F81" s="60"/>
      <c r="G81" s="54"/>
      <c r="H81" s="171"/>
      <c r="I81" s="55"/>
      <c r="J81" s="42"/>
      <c r="K81" s="60"/>
      <c r="L81" s="54"/>
      <c r="M81" s="171"/>
      <c r="N81" s="55"/>
      <c r="O81" s="42"/>
      <c r="P81" s="60"/>
      <c r="Q81" s="54"/>
      <c r="R81" s="171"/>
      <c r="S81" s="55"/>
      <c r="T81" s="42"/>
      <c r="U81" s="60"/>
      <c r="V81" s="54" t="s">
        <v>29</v>
      </c>
      <c r="W81" s="171"/>
      <c r="X81" s="55">
        <v>132</v>
      </c>
      <c r="Y81" s="42">
        <f>W81*X81</f>
        <v>0</v>
      </c>
      <c r="AB81" s="19"/>
    </row>
    <row r="82" spans="2:28" s="15" customFormat="1" ht="15" customHeight="1">
      <c r="B82" s="85">
        <v>10</v>
      </c>
      <c r="C82" s="301" t="s">
        <v>136</v>
      </c>
      <c r="D82" s="291"/>
      <c r="E82" s="291"/>
      <c r="F82" s="60"/>
      <c r="G82" s="54"/>
      <c r="H82" s="171"/>
      <c r="I82" s="55"/>
      <c r="J82" s="42"/>
      <c r="K82" s="60"/>
      <c r="L82" s="54"/>
      <c r="M82" s="171"/>
      <c r="N82" s="55"/>
      <c r="O82" s="42"/>
      <c r="P82" s="60"/>
      <c r="Q82" s="54"/>
      <c r="R82" s="171"/>
      <c r="S82" s="55"/>
      <c r="T82" s="42"/>
      <c r="U82" s="60"/>
      <c r="V82" s="54" t="s">
        <v>29</v>
      </c>
      <c r="W82" s="171"/>
      <c r="X82" s="55">
        <v>220</v>
      </c>
      <c r="Y82" s="42">
        <f t="shared" ref="Y82:Y90" si="18">X82*W82</f>
        <v>0</v>
      </c>
      <c r="AB82" s="19"/>
    </row>
    <row r="83" spans="2:28" s="15" customFormat="1" ht="15" customHeight="1">
      <c r="B83" s="85">
        <v>11</v>
      </c>
      <c r="C83" s="287" t="s">
        <v>138</v>
      </c>
      <c r="D83" s="288"/>
      <c r="E83" s="289"/>
      <c r="F83" s="60"/>
      <c r="G83" s="54"/>
      <c r="H83" s="171"/>
      <c r="I83" s="55"/>
      <c r="J83" s="42"/>
      <c r="K83" s="60"/>
      <c r="L83" s="54"/>
      <c r="M83" s="171"/>
      <c r="N83" s="55"/>
      <c r="O83" s="42"/>
      <c r="P83" s="60"/>
      <c r="Q83" s="54"/>
      <c r="R83" s="171"/>
      <c r="S83" s="55"/>
      <c r="T83" s="42"/>
      <c r="U83" s="60"/>
      <c r="V83" s="54" t="s">
        <v>31</v>
      </c>
      <c r="W83" s="171"/>
      <c r="X83" s="55">
        <v>594</v>
      </c>
      <c r="Y83" s="42">
        <f t="shared" si="18"/>
        <v>0</v>
      </c>
      <c r="AB83" s="19"/>
    </row>
    <row r="84" spans="2:28" s="15" customFormat="1" ht="15" customHeight="1">
      <c r="B84" s="85">
        <v>12</v>
      </c>
      <c r="C84" s="287" t="s">
        <v>139</v>
      </c>
      <c r="D84" s="288"/>
      <c r="E84" s="289"/>
      <c r="F84" s="60"/>
      <c r="G84" s="54" t="s">
        <v>29</v>
      </c>
      <c r="H84" s="202">
        <v>40</v>
      </c>
      <c r="I84" s="55">
        <v>400</v>
      </c>
      <c r="J84" s="42">
        <f>I84*H84</f>
        <v>16000</v>
      </c>
      <c r="K84" s="60"/>
      <c r="L84" s="54" t="s">
        <v>29</v>
      </c>
      <c r="M84" s="213">
        <v>40</v>
      </c>
      <c r="N84" s="55">
        <v>400</v>
      </c>
      <c r="O84" s="55">
        <f>N84*M84</f>
        <v>16000</v>
      </c>
      <c r="P84" s="60"/>
      <c r="Q84" s="54" t="s">
        <v>29</v>
      </c>
      <c r="R84" s="213">
        <v>40</v>
      </c>
      <c r="S84" s="55">
        <v>400</v>
      </c>
      <c r="T84" s="42">
        <f>S84*R84</f>
        <v>16000</v>
      </c>
      <c r="U84" s="60"/>
      <c r="V84" s="54" t="s">
        <v>29</v>
      </c>
      <c r="W84" s="213">
        <v>40</v>
      </c>
      <c r="X84" s="55">
        <v>110</v>
      </c>
      <c r="Y84" s="42">
        <f t="shared" si="18"/>
        <v>4400</v>
      </c>
      <c r="AB84" s="19"/>
    </row>
    <row r="85" spans="2:28" s="15" customFormat="1" ht="15" customHeight="1">
      <c r="B85" s="85">
        <v>13</v>
      </c>
      <c r="C85" s="287" t="s">
        <v>140</v>
      </c>
      <c r="D85" s="288"/>
      <c r="E85" s="289"/>
      <c r="F85" s="60"/>
      <c r="G85" s="54" t="s">
        <v>26</v>
      </c>
      <c r="H85" s="202">
        <v>1</v>
      </c>
      <c r="I85" s="55">
        <v>6000</v>
      </c>
      <c r="J85" s="42">
        <f>I85*H85</f>
        <v>6000</v>
      </c>
      <c r="K85" s="60"/>
      <c r="L85" s="54" t="s">
        <v>26</v>
      </c>
      <c r="M85" s="213">
        <v>1</v>
      </c>
      <c r="N85" s="55">
        <v>6000</v>
      </c>
      <c r="O85" s="55">
        <f>N85*M85</f>
        <v>6000</v>
      </c>
      <c r="P85" s="60"/>
      <c r="Q85" s="54" t="s">
        <v>26</v>
      </c>
      <c r="R85" s="213">
        <v>1</v>
      </c>
      <c r="S85" s="55">
        <v>6000</v>
      </c>
      <c r="T85" s="42">
        <f>S85*R85</f>
        <v>6000</v>
      </c>
      <c r="U85" s="60"/>
      <c r="V85" s="54" t="s">
        <v>26</v>
      </c>
      <c r="W85" s="171">
        <v>1</v>
      </c>
      <c r="X85" s="55">
        <v>8000</v>
      </c>
      <c r="Y85" s="42">
        <f t="shared" si="18"/>
        <v>8000</v>
      </c>
      <c r="AB85" s="19"/>
    </row>
    <row r="86" spans="2:28" s="15" customFormat="1" ht="15" customHeight="1">
      <c r="B86" s="85">
        <v>14</v>
      </c>
      <c r="C86" s="181" t="s">
        <v>141</v>
      </c>
      <c r="D86" s="193"/>
      <c r="E86" s="193"/>
      <c r="F86" s="60"/>
      <c r="G86" s="54"/>
      <c r="H86" s="171"/>
      <c r="I86" s="55"/>
      <c r="J86" s="42"/>
      <c r="K86" s="60"/>
      <c r="L86" s="54"/>
      <c r="M86" s="171"/>
      <c r="N86" s="55"/>
      <c r="O86" s="42"/>
      <c r="P86" s="60"/>
      <c r="Q86" s="54"/>
      <c r="R86" s="171"/>
      <c r="S86" s="55"/>
      <c r="T86" s="42"/>
      <c r="U86" s="60"/>
      <c r="V86" s="54" t="s">
        <v>29</v>
      </c>
      <c r="W86" s="171"/>
      <c r="X86" s="55">
        <v>1870</v>
      </c>
      <c r="Y86" s="42">
        <f t="shared" si="18"/>
        <v>0</v>
      </c>
      <c r="AB86" s="19"/>
    </row>
    <row r="87" spans="2:28" s="15" customFormat="1" ht="15" customHeight="1">
      <c r="B87" s="85">
        <v>15</v>
      </c>
      <c r="C87" s="181" t="s">
        <v>142</v>
      </c>
      <c r="D87" s="193"/>
      <c r="E87" s="193"/>
      <c r="F87" s="60"/>
      <c r="G87" s="54"/>
      <c r="H87" s="171"/>
      <c r="I87" s="55"/>
      <c r="J87" s="42"/>
      <c r="K87" s="60"/>
      <c r="L87" s="54"/>
      <c r="M87" s="171"/>
      <c r="N87" s="55"/>
      <c r="O87" s="42"/>
      <c r="P87" s="60"/>
      <c r="Q87" s="54"/>
      <c r="R87" s="171"/>
      <c r="S87" s="55"/>
      <c r="T87" s="42"/>
      <c r="U87" s="60"/>
      <c r="V87" s="54" t="s">
        <v>143</v>
      </c>
      <c r="W87" s="171"/>
      <c r="X87" s="55">
        <v>990</v>
      </c>
      <c r="Y87" s="42">
        <f t="shared" si="18"/>
        <v>0</v>
      </c>
      <c r="AB87" s="19"/>
    </row>
    <row r="88" spans="2:28" s="15" customFormat="1" ht="15" customHeight="1">
      <c r="B88" s="85">
        <v>16</v>
      </c>
      <c r="C88" s="287" t="s">
        <v>144</v>
      </c>
      <c r="D88" s="288"/>
      <c r="E88" s="289"/>
      <c r="F88" s="60"/>
      <c r="G88" s="54"/>
      <c r="H88" s="171"/>
      <c r="I88" s="55"/>
      <c r="J88" s="42"/>
      <c r="K88" s="60"/>
      <c r="L88" s="54"/>
      <c r="M88" s="171"/>
      <c r="N88" s="55"/>
      <c r="O88" s="42"/>
      <c r="P88" s="60"/>
      <c r="Q88" s="54"/>
      <c r="R88" s="171"/>
      <c r="S88" s="55"/>
      <c r="T88" s="42"/>
      <c r="U88" s="60"/>
      <c r="V88" s="54" t="s">
        <v>29</v>
      </c>
      <c r="W88" s="171"/>
      <c r="X88" s="55">
        <v>77</v>
      </c>
      <c r="Y88" s="42">
        <f t="shared" si="18"/>
        <v>0</v>
      </c>
      <c r="AB88" s="19"/>
    </row>
    <row r="89" spans="2:28" s="15" customFormat="1" ht="15" customHeight="1">
      <c r="B89" s="85">
        <v>17</v>
      </c>
      <c r="C89" s="181" t="s">
        <v>145</v>
      </c>
      <c r="D89" s="193"/>
      <c r="E89" s="193"/>
      <c r="F89" s="60"/>
      <c r="G89" s="54"/>
      <c r="H89" s="171"/>
      <c r="I89" s="55"/>
      <c r="J89" s="42"/>
      <c r="K89" s="60"/>
      <c r="L89" s="54"/>
      <c r="M89" s="171"/>
      <c r="N89" s="55"/>
      <c r="O89" s="42"/>
      <c r="P89" s="60"/>
      <c r="Q89" s="54"/>
      <c r="R89" s="171"/>
      <c r="S89" s="55"/>
      <c r="T89" s="42"/>
      <c r="U89" s="60"/>
      <c r="V89" s="54" t="s">
        <v>29</v>
      </c>
      <c r="W89" s="171"/>
      <c r="X89" s="55">
        <v>308</v>
      </c>
      <c r="Y89" s="42">
        <f t="shared" si="18"/>
        <v>0</v>
      </c>
      <c r="AB89" s="19"/>
    </row>
    <row r="90" spans="2:28" s="15" customFormat="1" ht="15" customHeight="1">
      <c r="B90" s="85">
        <v>18</v>
      </c>
      <c r="C90" s="181" t="s">
        <v>146</v>
      </c>
      <c r="D90" s="193"/>
      <c r="E90" s="193"/>
      <c r="F90" s="60"/>
      <c r="G90" s="54"/>
      <c r="H90" s="171"/>
      <c r="I90" s="55"/>
      <c r="J90" s="42"/>
      <c r="K90" s="60"/>
      <c r="L90" s="54"/>
      <c r="M90" s="171"/>
      <c r="N90" s="55"/>
      <c r="O90" s="42"/>
      <c r="P90" s="60"/>
      <c r="Q90" s="54"/>
      <c r="R90" s="171"/>
      <c r="S90" s="55"/>
      <c r="T90" s="42"/>
      <c r="U90" s="60"/>
      <c r="V90" s="54" t="s">
        <v>29</v>
      </c>
      <c r="W90" s="171"/>
      <c r="X90" s="55">
        <v>27.5</v>
      </c>
      <c r="Y90" s="42">
        <f t="shared" si="18"/>
        <v>0</v>
      </c>
      <c r="AB90" s="19"/>
    </row>
    <row r="91" spans="2:28" s="15" customFormat="1" ht="15" customHeight="1">
      <c r="B91" s="80"/>
      <c r="C91" s="322" t="s">
        <v>12</v>
      </c>
      <c r="D91" s="323"/>
      <c r="E91" s="323"/>
      <c r="F91" s="83"/>
      <c r="G91" s="47"/>
      <c r="H91" s="48"/>
      <c r="I91" s="49"/>
      <c r="J91" s="56">
        <f>SUM(J73:J90)</f>
        <v>123638</v>
      </c>
      <c r="K91" s="83"/>
      <c r="L91" s="47"/>
      <c r="M91" s="48"/>
      <c r="N91" s="49"/>
      <c r="O91" s="56">
        <f>SUM(O73:O90)</f>
        <v>87700</v>
      </c>
      <c r="P91" s="83"/>
      <c r="Q91" s="47"/>
      <c r="R91" s="48"/>
      <c r="S91" s="49"/>
      <c r="T91" s="56">
        <f>SUM(T73:T90)</f>
        <v>105520</v>
      </c>
      <c r="U91" s="83"/>
      <c r="V91" s="47"/>
      <c r="W91" s="48"/>
      <c r="X91" s="49"/>
      <c r="Y91" s="56">
        <f>SUM(Y73:Y90)</f>
        <v>86631.43</v>
      </c>
      <c r="AB91" s="19"/>
    </row>
    <row r="92" spans="2:28" s="15" customFormat="1" ht="15" customHeight="1">
      <c r="B92" s="80"/>
      <c r="C92" s="322"/>
      <c r="D92" s="370"/>
      <c r="E92" s="370"/>
      <c r="F92" s="83"/>
      <c r="G92" s="51"/>
      <c r="H92" s="52"/>
      <c r="I92" s="53"/>
      <c r="J92" s="57"/>
      <c r="K92" s="83"/>
      <c r="L92" s="51"/>
      <c r="M92" s="52"/>
      <c r="N92" s="53"/>
      <c r="O92" s="57"/>
      <c r="P92" s="83"/>
      <c r="Q92" s="51"/>
      <c r="R92" s="52"/>
      <c r="S92" s="53"/>
      <c r="T92" s="57"/>
      <c r="U92" s="83"/>
      <c r="V92" s="51"/>
      <c r="W92" s="52"/>
      <c r="X92" s="53"/>
      <c r="Y92" s="57"/>
      <c r="AB92" s="19"/>
    </row>
    <row r="93" spans="2:28" s="15" customFormat="1" ht="20.100000000000001" customHeight="1">
      <c r="B93" s="77" t="s">
        <v>66</v>
      </c>
      <c r="C93" s="290" t="s">
        <v>84</v>
      </c>
      <c r="D93" s="291"/>
      <c r="E93" s="291"/>
      <c r="F93" s="84"/>
      <c r="G93" s="54"/>
      <c r="H93" s="52"/>
      <c r="I93" s="53"/>
      <c r="J93" s="42"/>
      <c r="K93" s="84"/>
      <c r="L93" s="54"/>
      <c r="M93" s="52"/>
      <c r="N93" s="53"/>
      <c r="O93" s="42"/>
      <c r="P93" s="84"/>
      <c r="Q93" s="54"/>
      <c r="R93" s="52"/>
      <c r="S93" s="53"/>
      <c r="T93" s="42"/>
      <c r="U93" s="84"/>
      <c r="V93" s="54"/>
      <c r="W93" s="52"/>
      <c r="X93" s="53"/>
      <c r="Y93" s="42"/>
      <c r="AB93" s="19"/>
    </row>
    <row r="94" spans="2:28" s="15" customFormat="1" ht="15" customHeight="1">
      <c r="B94" s="85"/>
      <c r="C94" s="287" t="s">
        <v>80</v>
      </c>
      <c r="D94" s="291"/>
      <c r="E94" s="291"/>
      <c r="F94" s="60">
        <v>1</v>
      </c>
      <c r="G94" s="54" t="s">
        <v>46</v>
      </c>
      <c r="H94" s="59">
        <v>12</v>
      </c>
      <c r="I94" s="55">
        <v>1500</v>
      </c>
      <c r="J94" s="42">
        <f t="shared" ref="J94:J99" si="19">I94*H94*F94</f>
        <v>18000</v>
      </c>
      <c r="K94" s="60"/>
      <c r="L94" s="54" t="s">
        <v>26</v>
      </c>
      <c r="M94" s="59">
        <v>1</v>
      </c>
      <c r="N94" s="42">
        <v>150000</v>
      </c>
      <c r="O94" s="42">
        <f>N94*M94</f>
        <v>150000</v>
      </c>
      <c r="P94" s="60">
        <v>1</v>
      </c>
      <c r="Q94" s="54" t="s">
        <v>46</v>
      </c>
      <c r="R94" s="59">
        <v>12</v>
      </c>
      <c r="S94" s="42">
        <v>900</v>
      </c>
      <c r="T94" s="42">
        <f t="shared" ref="T94:T99" si="20">S94*R94*P94</f>
        <v>10800</v>
      </c>
      <c r="U94" s="60">
        <v>1</v>
      </c>
      <c r="V94" s="54" t="s">
        <v>46</v>
      </c>
      <c r="W94" s="59">
        <v>12</v>
      </c>
      <c r="X94" s="42">
        <v>1669.44</v>
      </c>
      <c r="Y94" s="42">
        <f>X94*W94</f>
        <v>20033.28</v>
      </c>
      <c r="AB94" s="19"/>
    </row>
    <row r="95" spans="2:28" s="15" customFormat="1" ht="15" customHeight="1">
      <c r="B95" s="85"/>
      <c r="C95" s="287" t="s">
        <v>79</v>
      </c>
      <c r="D95" s="291"/>
      <c r="E95" s="291"/>
      <c r="F95" s="60">
        <v>1</v>
      </c>
      <c r="G95" s="54" t="s">
        <v>46</v>
      </c>
      <c r="H95" s="59">
        <v>12</v>
      </c>
      <c r="I95" s="55">
        <v>1300</v>
      </c>
      <c r="J95" s="42">
        <f t="shared" si="19"/>
        <v>15600</v>
      </c>
      <c r="K95" s="60"/>
      <c r="L95" s="54"/>
      <c r="M95" s="59"/>
      <c r="N95" s="55"/>
      <c r="O95" s="42">
        <f t="shared" ref="O95:O99" si="21">N95*M95*K95</f>
        <v>0</v>
      </c>
      <c r="P95" s="60">
        <v>1</v>
      </c>
      <c r="Q95" s="54" t="s">
        <v>46</v>
      </c>
      <c r="R95" s="59">
        <v>12</v>
      </c>
      <c r="S95" s="55">
        <v>850</v>
      </c>
      <c r="T95" s="42">
        <f t="shared" si="20"/>
        <v>10200</v>
      </c>
      <c r="U95" s="60">
        <v>1</v>
      </c>
      <c r="V95" s="54" t="s">
        <v>46</v>
      </c>
      <c r="W95" s="59">
        <v>12</v>
      </c>
      <c r="X95" s="55">
        <v>1456.65</v>
      </c>
      <c r="Y95" s="42">
        <f t="shared" ref="Y95:Y99" si="22">X95*W95*U95</f>
        <v>17479.800000000003</v>
      </c>
      <c r="AB95" s="19"/>
    </row>
    <row r="96" spans="2:28" s="15" customFormat="1" ht="15" customHeight="1">
      <c r="B96" s="85"/>
      <c r="C96" s="287" t="s">
        <v>34</v>
      </c>
      <c r="D96" s="291"/>
      <c r="E96" s="291"/>
      <c r="F96" s="60">
        <v>1</v>
      </c>
      <c r="G96" s="54" t="s">
        <v>46</v>
      </c>
      <c r="H96" s="59">
        <v>12</v>
      </c>
      <c r="I96" s="55">
        <v>1200</v>
      </c>
      <c r="J96" s="42">
        <f t="shared" si="19"/>
        <v>14400</v>
      </c>
      <c r="K96" s="60"/>
      <c r="L96" s="54"/>
      <c r="M96" s="59"/>
      <c r="N96" s="55"/>
      <c r="O96" s="42">
        <f t="shared" si="21"/>
        <v>0</v>
      </c>
      <c r="P96" s="60">
        <v>1</v>
      </c>
      <c r="Q96" s="54" t="s">
        <v>46</v>
      </c>
      <c r="R96" s="59">
        <v>12</v>
      </c>
      <c r="S96" s="55">
        <v>850</v>
      </c>
      <c r="T96" s="42">
        <f t="shared" si="20"/>
        <v>10200</v>
      </c>
      <c r="U96" s="60">
        <v>1</v>
      </c>
      <c r="V96" s="54" t="s">
        <v>46</v>
      </c>
      <c r="W96" s="59">
        <v>12</v>
      </c>
      <c r="X96" s="55">
        <v>1456.65</v>
      </c>
      <c r="Y96" s="42">
        <f t="shared" si="22"/>
        <v>17479.800000000003</v>
      </c>
      <c r="AB96" s="19"/>
    </row>
    <row r="97" spans="2:28" s="15" customFormat="1" ht="15" customHeight="1">
      <c r="B97" s="85"/>
      <c r="C97" s="287" t="s">
        <v>82</v>
      </c>
      <c r="D97" s="288"/>
      <c r="E97" s="289"/>
      <c r="F97" s="60">
        <v>1</v>
      </c>
      <c r="G97" s="54" t="s">
        <v>46</v>
      </c>
      <c r="H97" s="59">
        <v>12</v>
      </c>
      <c r="I97" s="55">
        <v>1700</v>
      </c>
      <c r="J97" s="42">
        <f t="shared" si="19"/>
        <v>20400</v>
      </c>
      <c r="K97" s="60"/>
      <c r="L97" s="54"/>
      <c r="M97" s="59"/>
      <c r="N97" s="55"/>
      <c r="O97" s="42">
        <f t="shared" si="21"/>
        <v>0</v>
      </c>
      <c r="P97" s="60">
        <v>1</v>
      </c>
      <c r="Q97" s="54" t="s">
        <v>46</v>
      </c>
      <c r="R97" s="59">
        <v>12</v>
      </c>
      <c r="S97" s="55">
        <v>1200</v>
      </c>
      <c r="T97" s="42">
        <f t="shared" si="20"/>
        <v>14400</v>
      </c>
      <c r="U97" s="60">
        <v>1</v>
      </c>
      <c r="V97" s="54" t="s">
        <v>46</v>
      </c>
      <c r="W97" s="59">
        <v>12</v>
      </c>
      <c r="X97" s="55">
        <v>1241.8499999999999</v>
      </c>
      <c r="Y97" s="42">
        <f t="shared" si="22"/>
        <v>14902.199999999999</v>
      </c>
      <c r="AB97" s="19"/>
    </row>
    <row r="98" spans="2:28" s="15" customFormat="1" ht="15" customHeight="1">
      <c r="B98" s="85"/>
      <c r="C98" s="287" t="s">
        <v>81</v>
      </c>
      <c r="D98" s="291"/>
      <c r="E98" s="291"/>
      <c r="F98" s="60">
        <v>1</v>
      </c>
      <c r="G98" s="54" t="s">
        <v>46</v>
      </c>
      <c r="H98" s="59">
        <v>12</v>
      </c>
      <c r="I98" s="55">
        <v>1100</v>
      </c>
      <c r="J98" s="42">
        <f t="shared" si="19"/>
        <v>13200</v>
      </c>
      <c r="K98" s="60"/>
      <c r="L98" s="54"/>
      <c r="M98" s="59"/>
      <c r="N98" s="55"/>
      <c r="O98" s="42">
        <f t="shared" si="21"/>
        <v>0</v>
      </c>
      <c r="P98" s="60">
        <v>1</v>
      </c>
      <c r="Q98" s="54" t="s">
        <v>46</v>
      </c>
      <c r="R98" s="59">
        <v>12</v>
      </c>
      <c r="S98" s="55">
        <v>800</v>
      </c>
      <c r="T98" s="42">
        <f t="shared" si="20"/>
        <v>9600</v>
      </c>
      <c r="U98" s="217">
        <v>1</v>
      </c>
      <c r="V98" s="54" t="s">
        <v>46</v>
      </c>
      <c r="W98" s="59">
        <v>12</v>
      </c>
      <c r="X98" s="55">
        <v>1241.8499999999999</v>
      </c>
      <c r="Y98" s="42">
        <f t="shared" si="22"/>
        <v>14902.199999999999</v>
      </c>
      <c r="AB98" s="19"/>
    </row>
    <row r="99" spans="2:28" s="15" customFormat="1" ht="15" customHeight="1">
      <c r="B99" s="85"/>
      <c r="C99" s="287" t="s">
        <v>35</v>
      </c>
      <c r="D99" s="291"/>
      <c r="E99" s="291"/>
      <c r="F99" s="60">
        <v>1</v>
      </c>
      <c r="G99" s="54" t="s">
        <v>46</v>
      </c>
      <c r="H99" s="59">
        <v>12</v>
      </c>
      <c r="I99" s="55">
        <v>800</v>
      </c>
      <c r="J99" s="42">
        <f t="shared" si="19"/>
        <v>9600</v>
      </c>
      <c r="K99" s="60"/>
      <c r="L99" s="54"/>
      <c r="M99" s="59"/>
      <c r="N99" s="55"/>
      <c r="O99" s="42">
        <f t="shared" si="21"/>
        <v>0</v>
      </c>
      <c r="P99" s="60">
        <v>1</v>
      </c>
      <c r="Q99" s="54" t="s">
        <v>46</v>
      </c>
      <c r="R99" s="59">
        <v>12</v>
      </c>
      <c r="S99" s="55">
        <v>750</v>
      </c>
      <c r="T99" s="42">
        <f t="shared" si="20"/>
        <v>9000</v>
      </c>
      <c r="U99" s="60"/>
      <c r="V99" s="54"/>
      <c r="W99" s="59"/>
      <c r="X99" s="55"/>
      <c r="Y99" s="42">
        <f t="shared" si="22"/>
        <v>0</v>
      </c>
      <c r="AB99" s="19"/>
    </row>
    <row r="100" spans="2:28" s="15" customFormat="1" ht="15" customHeight="1">
      <c r="B100" s="85"/>
      <c r="C100" s="181" t="s">
        <v>148</v>
      </c>
      <c r="D100" s="182"/>
      <c r="E100" s="182"/>
      <c r="F100" s="60"/>
      <c r="G100" s="54"/>
      <c r="H100" s="59"/>
      <c r="I100" s="55"/>
      <c r="J100" s="42"/>
      <c r="K100" s="60"/>
      <c r="L100" s="54"/>
      <c r="M100" s="59"/>
      <c r="N100" s="55"/>
      <c r="O100" s="42"/>
      <c r="P100" s="60"/>
      <c r="Q100" s="54"/>
      <c r="R100" s="59"/>
      <c r="S100" s="55"/>
      <c r="T100" s="42"/>
      <c r="U100" s="60"/>
      <c r="V100" s="54" t="s">
        <v>46</v>
      </c>
      <c r="W100" s="59">
        <v>12</v>
      </c>
      <c r="X100" s="55">
        <v>1241.8499999999999</v>
      </c>
      <c r="Y100" s="42">
        <f>X100*W100*U100</f>
        <v>0</v>
      </c>
      <c r="AB100" s="19"/>
    </row>
    <row r="101" spans="2:28" s="15" customFormat="1" ht="15" customHeight="1">
      <c r="B101" s="85"/>
      <c r="C101" s="181" t="s">
        <v>149</v>
      </c>
      <c r="D101" s="182"/>
      <c r="E101" s="182"/>
      <c r="F101" s="60"/>
      <c r="G101" s="54"/>
      <c r="H101" s="59"/>
      <c r="I101" s="55"/>
      <c r="J101" s="42"/>
      <c r="K101" s="60"/>
      <c r="L101" s="54"/>
      <c r="M101" s="59"/>
      <c r="N101" s="55"/>
      <c r="O101" s="42"/>
      <c r="P101" s="60"/>
      <c r="Q101" s="54"/>
      <c r="R101" s="59"/>
      <c r="S101" s="55"/>
      <c r="T101" s="42"/>
      <c r="U101" s="60"/>
      <c r="V101" s="54" t="s">
        <v>46</v>
      </c>
      <c r="W101" s="59">
        <v>12</v>
      </c>
      <c r="X101" s="55">
        <v>936.9</v>
      </c>
      <c r="Y101" s="42">
        <f>X101*W101*U101</f>
        <v>0</v>
      </c>
      <c r="AB101" s="19"/>
    </row>
    <row r="102" spans="2:28" s="15" customFormat="1" ht="15" customHeight="1">
      <c r="B102" s="85"/>
      <c r="C102" s="181" t="s">
        <v>147</v>
      </c>
      <c r="D102" s="182"/>
      <c r="E102" s="182"/>
      <c r="F102" s="60"/>
      <c r="G102" s="54"/>
      <c r="H102" s="59"/>
      <c r="I102" s="55"/>
      <c r="J102" s="42"/>
      <c r="K102" s="60"/>
      <c r="L102" s="54"/>
      <c r="M102" s="59"/>
      <c r="N102" s="55"/>
      <c r="O102" s="42"/>
      <c r="P102" s="60"/>
      <c r="Q102" s="54"/>
      <c r="R102" s="59"/>
      <c r="S102" s="55"/>
      <c r="T102" s="42"/>
      <c r="U102" s="217">
        <v>1</v>
      </c>
      <c r="V102" s="54" t="s">
        <v>46</v>
      </c>
      <c r="W102" s="59">
        <v>12</v>
      </c>
      <c r="X102" s="55">
        <v>936.9</v>
      </c>
      <c r="Y102" s="42">
        <f>X102*W102*U102</f>
        <v>11242.8</v>
      </c>
      <c r="AB102" s="19"/>
    </row>
    <row r="103" spans="2:28" s="15" customFormat="1" ht="15" customHeight="1">
      <c r="B103" s="85"/>
      <c r="C103" s="322" t="s">
        <v>12</v>
      </c>
      <c r="D103" s="323"/>
      <c r="E103" s="323"/>
      <c r="F103" s="35">
        <f>SUM(F94:F99)</f>
        <v>6</v>
      </c>
      <c r="G103" s="54"/>
      <c r="H103" s="59"/>
      <c r="I103" s="55"/>
      <c r="J103" s="56">
        <f>SUM(J94:J99)</f>
        <v>91200</v>
      </c>
      <c r="K103" s="35">
        <f>SUM(K94:K99)</f>
        <v>0</v>
      </c>
      <c r="L103" s="54"/>
      <c r="M103" s="59"/>
      <c r="N103" s="55"/>
      <c r="O103" s="56">
        <f>SUM(O94:O99)</f>
        <v>150000</v>
      </c>
      <c r="P103" s="35">
        <f>SUM(P94:P99)</f>
        <v>6</v>
      </c>
      <c r="Q103" s="54"/>
      <c r="R103" s="59"/>
      <c r="S103" s="55"/>
      <c r="T103" s="56">
        <f>SUM(T94:T99)</f>
        <v>64200</v>
      </c>
      <c r="U103" s="35">
        <f>SUM(U94:U102)</f>
        <v>6</v>
      </c>
      <c r="V103" s="54"/>
      <c r="W103" s="59"/>
      <c r="X103" s="55"/>
      <c r="Y103" s="56">
        <f>SUM(Y94:Y102)</f>
        <v>96040.08</v>
      </c>
      <c r="AB103" s="19"/>
    </row>
    <row r="104" spans="2:28" s="15" customFormat="1" ht="20.100000000000001" customHeight="1">
      <c r="B104" s="77" t="s">
        <v>67</v>
      </c>
      <c r="C104" s="290" t="s">
        <v>83</v>
      </c>
      <c r="D104" s="291"/>
      <c r="E104" s="291"/>
      <c r="F104" s="84"/>
      <c r="G104" s="54"/>
      <c r="H104" s="52"/>
      <c r="I104" s="53"/>
      <c r="J104" s="42"/>
      <c r="K104" s="84"/>
      <c r="L104" s="54"/>
      <c r="M104" s="52"/>
      <c r="N104" s="53"/>
      <c r="O104" s="42"/>
      <c r="P104" s="84"/>
      <c r="Q104" s="54"/>
      <c r="R104" s="52"/>
      <c r="S104" s="53"/>
      <c r="T104" s="42"/>
      <c r="U104" s="84"/>
      <c r="V104" s="54"/>
      <c r="W104" s="52"/>
      <c r="X104" s="53"/>
      <c r="Y104" s="42"/>
      <c r="AB104" s="19"/>
    </row>
    <row r="105" spans="2:28" s="15" customFormat="1" ht="15" customHeight="1">
      <c r="B105" s="77"/>
      <c r="C105" s="286" t="s">
        <v>78</v>
      </c>
      <c r="D105" s="286"/>
      <c r="E105" s="286"/>
      <c r="F105" s="183">
        <v>1</v>
      </c>
      <c r="G105" s="54" t="s">
        <v>46</v>
      </c>
      <c r="H105" s="206">
        <v>5</v>
      </c>
      <c r="I105" s="55">
        <v>2000</v>
      </c>
      <c r="J105" s="42">
        <f t="shared" ref="J105:J111" si="23">I105*H105*F105</f>
        <v>10000</v>
      </c>
      <c r="K105" s="183"/>
      <c r="L105" s="54" t="s">
        <v>26</v>
      </c>
      <c r="M105" s="59">
        <v>1</v>
      </c>
      <c r="N105" s="55">
        <v>902800</v>
      </c>
      <c r="O105" s="42">
        <f>N105*M105</f>
        <v>902800</v>
      </c>
      <c r="P105" s="183">
        <v>1</v>
      </c>
      <c r="Q105" s="54" t="s">
        <v>46</v>
      </c>
      <c r="R105" s="211">
        <v>5</v>
      </c>
      <c r="S105" s="55">
        <v>1695</v>
      </c>
      <c r="T105" s="42">
        <f>S105*R105</f>
        <v>8475</v>
      </c>
      <c r="U105" s="183">
        <v>1</v>
      </c>
      <c r="V105" s="54" t="s">
        <v>46</v>
      </c>
      <c r="W105" s="59">
        <v>5</v>
      </c>
      <c r="X105" s="55">
        <v>1500</v>
      </c>
      <c r="Y105" s="42">
        <f t="shared" ref="Y105:Y111" si="24">X105*W105*U105</f>
        <v>7500</v>
      </c>
      <c r="AB105" s="19"/>
    </row>
    <row r="106" spans="2:28" s="15" customFormat="1" ht="15" customHeight="1">
      <c r="B106" s="85"/>
      <c r="C106" s="287" t="s">
        <v>80</v>
      </c>
      <c r="D106" s="291"/>
      <c r="E106" s="291"/>
      <c r="F106" s="60">
        <v>1</v>
      </c>
      <c r="G106" s="54" t="s">
        <v>46</v>
      </c>
      <c r="H106" s="59">
        <v>54</v>
      </c>
      <c r="I106" s="55">
        <v>1500</v>
      </c>
      <c r="J106" s="42">
        <f t="shared" si="23"/>
        <v>81000</v>
      </c>
      <c r="K106" s="60"/>
      <c r="L106" s="54"/>
      <c r="M106" s="59"/>
      <c r="N106" s="55"/>
      <c r="O106" s="42">
        <f t="shared" ref="O106:O111" si="25">N106*M106*K106</f>
        <v>0</v>
      </c>
      <c r="P106" s="60">
        <v>1</v>
      </c>
      <c r="Q106" s="54" t="s">
        <v>46</v>
      </c>
      <c r="R106" s="59">
        <v>54</v>
      </c>
      <c r="S106" s="55">
        <v>1605</v>
      </c>
      <c r="T106" s="42">
        <f t="shared" ref="T106:T111" si="26">S106*R106*P106</f>
        <v>86670</v>
      </c>
      <c r="U106" s="60">
        <v>1</v>
      </c>
      <c r="V106" s="54" t="s">
        <v>46</v>
      </c>
      <c r="W106" s="59">
        <v>54</v>
      </c>
      <c r="X106" s="55">
        <v>1669.44</v>
      </c>
      <c r="Y106" s="42">
        <f t="shared" si="24"/>
        <v>90149.760000000009</v>
      </c>
      <c r="AB106" s="19"/>
    </row>
    <row r="107" spans="2:28" s="15" customFormat="1" ht="15" customHeight="1">
      <c r="B107" s="85"/>
      <c r="C107" s="287" t="s">
        <v>79</v>
      </c>
      <c r="D107" s="291"/>
      <c r="E107" s="291"/>
      <c r="F107" s="60">
        <v>1</v>
      </c>
      <c r="G107" s="54" t="s">
        <v>46</v>
      </c>
      <c r="H107" s="59">
        <v>54</v>
      </c>
      <c r="I107" s="55">
        <v>1300</v>
      </c>
      <c r="J107" s="42">
        <f t="shared" si="23"/>
        <v>70200</v>
      </c>
      <c r="K107" s="60"/>
      <c r="L107" s="54"/>
      <c r="M107" s="59"/>
      <c r="N107" s="55"/>
      <c r="O107" s="42">
        <f t="shared" si="25"/>
        <v>0</v>
      </c>
      <c r="P107" s="60">
        <v>1</v>
      </c>
      <c r="Q107" s="54" t="s">
        <v>46</v>
      </c>
      <c r="R107" s="59">
        <v>54</v>
      </c>
      <c r="S107" s="55">
        <v>1515</v>
      </c>
      <c r="T107" s="42">
        <f t="shared" si="26"/>
        <v>81810</v>
      </c>
      <c r="U107" s="60">
        <v>1</v>
      </c>
      <c r="V107" s="54" t="s">
        <v>46</v>
      </c>
      <c r="W107" s="59">
        <v>54</v>
      </c>
      <c r="X107" s="55">
        <v>1456.65</v>
      </c>
      <c r="Y107" s="42">
        <f t="shared" si="24"/>
        <v>78659.100000000006</v>
      </c>
      <c r="AB107" s="19"/>
    </row>
    <row r="108" spans="2:28" s="15" customFormat="1" ht="15" customHeight="1">
      <c r="B108" s="85"/>
      <c r="C108" s="287" t="s">
        <v>34</v>
      </c>
      <c r="D108" s="291"/>
      <c r="E108" s="291"/>
      <c r="F108" s="60">
        <v>1</v>
      </c>
      <c r="G108" s="54" t="s">
        <v>46</v>
      </c>
      <c r="H108" s="59">
        <v>54</v>
      </c>
      <c r="I108" s="55">
        <v>1200</v>
      </c>
      <c r="J108" s="42">
        <f t="shared" si="23"/>
        <v>64800</v>
      </c>
      <c r="K108" s="60"/>
      <c r="L108" s="54"/>
      <c r="M108" s="59"/>
      <c r="N108" s="55"/>
      <c r="O108" s="42">
        <f t="shared" si="25"/>
        <v>0</v>
      </c>
      <c r="P108" s="60">
        <v>1</v>
      </c>
      <c r="Q108" s="54" t="s">
        <v>46</v>
      </c>
      <c r="R108" s="59">
        <v>54</v>
      </c>
      <c r="S108" s="55">
        <v>1515</v>
      </c>
      <c r="T108" s="42">
        <f t="shared" si="26"/>
        <v>81810</v>
      </c>
      <c r="U108" s="60">
        <v>1</v>
      </c>
      <c r="V108" s="54" t="s">
        <v>46</v>
      </c>
      <c r="W108" s="59">
        <v>54</v>
      </c>
      <c r="X108" s="55">
        <v>1456.65</v>
      </c>
      <c r="Y108" s="42">
        <f t="shared" si="24"/>
        <v>78659.100000000006</v>
      </c>
      <c r="AB108" s="19"/>
    </row>
    <row r="109" spans="2:28" s="15" customFormat="1" ht="15" customHeight="1">
      <c r="B109" s="85"/>
      <c r="C109" s="287" t="s">
        <v>82</v>
      </c>
      <c r="D109" s="288"/>
      <c r="E109" s="289"/>
      <c r="F109" s="60">
        <v>1</v>
      </c>
      <c r="G109" s="54" t="s">
        <v>46</v>
      </c>
      <c r="H109" s="59">
        <v>54</v>
      </c>
      <c r="I109" s="55">
        <v>1700</v>
      </c>
      <c r="J109" s="42">
        <f t="shared" si="23"/>
        <v>91800</v>
      </c>
      <c r="K109" s="60"/>
      <c r="L109" s="54"/>
      <c r="M109" s="59"/>
      <c r="N109" s="55"/>
      <c r="O109" s="42">
        <f t="shared" si="25"/>
        <v>0</v>
      </c>
      <c r="P109" s="60">
        <v>1</v>
      </c>
      <c r="Q109" s="54" t="s">
        <v>46</v>
      </c>
      <c r="R109" s="59">
        <v>54</v>
      </c>
      <c r="S109" s="55">
        <v>2208.75</v>
      </c>
      <c r="T109" s="42">
        <f t="shared" si="26"/>
        <v>119272.5</v>
      </c>
      <c r="U109" s="60">
        <v>1</v>
      </c>
      <c r="V109" s="54" t="s">
        <v>46</v>
      </c>
      <c r="W109" s="59">
        <v>54</v>
      </c>
      <c r="X109" s="55">
        <v>1241.8499999999999</v>
      </c>
      <c r="Y109" s="42">
        <f t="shared" si="24"/>
        <v>67059.899999999994</v>
      </c>
      <c r="AB109" s="19"/>
    </row>
    <row r="110" spans="2:28" s="15" customFormat="1" ht="15" customHeight="1">
      <c r="B110" s="85"/>
      <c r="C110" s="287" t="s">
        <v>81</v>
      </c>
      <c r="D110" s="291"/>
      <c r="E110" s="291"/>
      <c r="F110" s="60">
        <v>2</v>
      </c>
      <c r="G110" s="54" t="s">
        <v>46</v>
      </c>
      <c r="H110" s="59">
        <v>54</v>
      </c>
      <c r="I110" s="55">
        <v>1100</v>
      </c>
      <c r="J110" s="42">
        <f t="shared" si="23"/>
        <v>118800</v>
      </c>
      <c r="K110" s="60"/>
      <c r="L110" s="54"/>
      <c r="M110" s="59"/>
      <c r="N110" s="55"/>
      <c r="O110" s="42">
        <f t="shared" si="25"/>
        <v>0</v>
      </c>
      <c r="P110" s="60">
        <v>2</v>
      </c>
      <c r="Q110" s="54" t="s">
        <v>46</v>
      </c>
      <c r="R110" s="59">
        <v>54</v>
      </c>
      <c r="S110" s="55">
        <v>1425</v>
      </c>
      <c r="T110" s="42">
        <f t="shared" si="26"/>
        <v>153900</v>
      </c>
      <c r="U110" s="60">
        <v>2</v>
      </c>
      <c r="V110" s="54" t="s">
        <v>46</v>
      </c>
      <c r="W110" s="59">
        <v>54</v>
      </c>
      <c r="X110" s="55">
        <v>1241.8499999999999</v>
      </c>
      <c r="Y110" s="42">
        <f t="shared" si="24"/>
        <v>134119.79999999999</v>
      </c>
      <c r="AB110" s="19"/>
    </row>
    <row r="111" spans="2:28" s="15" customFormat="1" ht="15" customHeight="1">
      <c r="B111" s="85"/>
      <c r="C111" s="287" t="s">
        <v>35</v>
      </c>
      <c r="D111" s="291"/>
      <c r="E111" s="291"/>
      <c r="F111" s="60">
        <v>6</v>
      </c>
      <c r="G111" s="54" t="s">
        <v>46</v>
      </c>
      <c r="H111" s="59">
        <v>54</v>
      </c>
      <c r="I111" s="55">
        <v>800</v>
      </c>
      <c r="J111" s="42">
        <f t="shared" si="23"/>
        <v>259200</v>
      </c>
      <c r="K111" s="60"/>
      <c r="L111" s="54"/>
      <c r="M111" s="59"/>
      <c r="N111" s="55"/>
      <c r="O111" s="42">
        <f t="shared" si="25"/>
        <v>0</v>
      </c>
      <c r="P111" s="60">
        <v>6</v>
      </c>
      <c r="Q111" s="54" t="s">
        <v>46</v>
      </c>
      <c r="R111" s="59">
        <v>54</v>
      </c>
      <c r="S111" s="55">
        <v>1336</v>
      </c>
      <c r="T111" s="42">
        <f t="shared" si="26"/>
        <v>432864</v>
      </c>
      <c r="U111" s="60"/>
      <c r="V111" s="54"/>
      <c r="W111" s="59"/>
      <c r="X111" s="55"/>
      <c r="Y111" s="42">
        <f t="shared" si="24"/>
        <v>0</v>
      </c>
      <c r="AB111" s="19"/>
    </row>
    <row r="112" spans="2:28" s="15" customFormat="1" ht="15" customHeight="1">
      <c r="B112" s="85"/>
      <c r="C112" s="181" t="s">
        <v>148</v>
      </c>
      <c r="D112" s="182"/>
      <c r="E112" s="182"/>
      <c r="F112" s="60"/>
      <c r="G112" s="54"/>
      <c r="H112" s="59"/>
      <c r="I112" s="55"/>
      <c r="J112" s="42"/>
      <c r="K112" s="60"/>
      <c r="L112" s="54"/>
      <c r="M112" s="59"/>
      <c r="N112" s="55"/>
      <c r="O112" s="42"/>
      <c r="P112" s="60"/>
      <c r="Q112" s="54"/>
      <c r="R112" s="59"/>
      <c r="S112" s="55"/>
      <c r="T112" s="42"/>
      <c r="U112" s="60"/>
      <c r="V112" s="54" t="s">
        <v>46</v>
      </c>
      <c r="W112" s="59">
        <v>54</v>
      </c>
      <c r="X112" s="55">
        <v>1241.8499999999999</v>
      </c>
      <c r="Y112" s="42">
        <f>X112*W112*U112</f>
        <v>0</v>
      </c>
      <c r="AB112" s="19"/>
    </row>
    <row r="113" spans="2:28" s="15" customFormat="1" ht="15" customHeight="1">
      <c r="B113" s="85"/>
      <c r="C113" s="181" t="s">
        <v>149</v>
      </c>
      <c r="D113" s="182"/>
      <c r="E113" s="182"/>
      <c r="F113" s="60"/>
      <c r="G113" s="54"/>
      <c r="H113" s="59"/>
      <c r="I113" s="55"/>
      <c r="J113" s="42"/>
      <c r="K113" s="60"/>
      <c r="L113" s="54"/>
      <c r="M113" s="59"/>
      <c r="N113" s="55"/>
      <c r="O113" s="42"/>
      <c r="P113" s="60"/>
      <c r="Q113" s="54"/>
      <c r="R113" s="59"/>
      <c r="S113" s="55"/>
      <c r="T113" s="42"/>
      <c r="U113" s="60"/>
      <c r="V113" s="54" t="s">
        <v>46</v>
      </c>
      <c r="W113" s="59">
        <v>54</v>
      </c>
      <c r="X113" s="55">
        <v>936.9</v>
      </c>
      <c r="Y113" s="42">
        <f>X113*W113*U113</f>
        <v>0</v>
      </c>
      <c r="AB113" s="19"/>
    </row>
    <row r="114" spans="2:28" s="15" customFormat="1" ht="15" customHeight="1">
      <c r="B114" s="85"/>
      <c r="C114" s="181" t="s">
        <v>147</v>
      </c>
      <c r="D114" s="182"/>
      <c r="E114" s="182"/>
      <c r="F114" s="60"/>
      <c r="G114" s="54"/>
      <c r="H114" s="59"/>
      <c r="I114" s="55"/>
      <c r="J114" s="42"/>
      <c r="K114" s="60"/>
      <c r="L114" s="54"/>
      <c r="M114" s="59"/>
      <c r="N114" s="55"/>
      <c r="O114" s="42"/>
      <c r="P114" s="60"/>
      <c r="Q114" s="54"/>
      <c r="R114" s="59"/>
      <c r="S114" s="55"/>
      <c r="T114" s="42"/>
      <c r="U114" s="60">
        <v>6</v>
      </c>
      <c r="V114" s="54" t="s">
        <v>46</v>
      </c>
      <c r="W114" s="59">
        <v>54</v>
      </c>
      <c r="X114" s="55">
        <v>936.9</v>
      </c>
      <c r="Y114" s="42">
        <f>X114*W114*U114</f>
        <v>303555.59999999998</v>
      </c>
      <c r="AB114" s="19"/>
    </row>
    <row r="115" spans="2:28" s="15" customFormat="1" ht="15" customHeight="1">
      <c r="B115" s="85"/>
      <c r="C115" s="322" t="s">
        <v>12</v>
      </c>
      <c r="D115" s="323"/>
      <c r="E115" s="323"/>
      <c r="F115" s="35">
        <f>SUM(F105:F111)</f>
        <v>13</v>
      </c>
      <c r="G115" s="60"/>
      <c r="H115" s="60"/>
      <c r="I115" s="53"/>
      <c r="J115" s="56">
        <f>SUM(J105:J111)</f>
        <v>695800</v>
      </c>
      <c r="K115" s="35">
        <f>SUM(K105:K111)</f>
        <v>0</v>
      </c>
      <c r="L115" s="60"/>
      <c r="M115" s="60"/>
      <c r="N115" s="53"/>
      <c r="O115" s="56">
        <f>SUM(O105:O111)</f>
        <v>902800</v>
      </c>
      <c r="P115" s="35">
        <f>SUM(P105:P111)</f>
        <v>13</v>
      </c>
      <c r="Q115" s="60"/>
      <c r="R115" s="60"/>
      <c r="S115" s="53"/>
      <c r="T115" s="56">
        <f>SUM(T105:T111)</f>
        <v>964801.5</v>
      </c>
      <c r="U115" s="35">
        <f>SUM(U105:U114)</f>
        <v>13</v>
      </c>
      <c r="V115" s="60"/>
      <c r="W115" s="60"/>
      <c r="X115" s="53"/>
      <c r="Y115" s="56">
        <f>SUM(Y105:Y114)</f>
        <v>759703.26</v>
      </c>
      <c r="AB115" s="19"/>
    </row>
    <row r="116" spans="2:28" s="15" customFormat="1" ht="15" customHeight="1">
      <c r="B116" s="85"/>
      <c r="C116" s="322"/>
      <c r="D116" s="291"/>
      <c r="E116" s="291"/>
      <c r="F116" s="84"/>
      <c r="G116" s="54"/>
      <c r="H116" s="52"/>
      <c r="I116" s="53"/>
      <c r="J116" s="57"/>
      <c r="K116" s="84"/>
      <c r="L116" s="54"/>
      <c r="M116" s="52"/>
      <c r="N116" s="53"/>
      <c r="O116" s="57"/>
      <c r="P116" s="84"/>
      <c r="Q116" s="54"/>
      <c r="R116" s="52"/>
      <c r="S116" s="53"/>
      <c r="T116" s="57"/>
      <c r="U116" s="84"/>
      <c r="V116" s="54"/>
      <c r="W116" s="52"/>
      <c r="X116" s="53"/>
      <c r="Y116" s="57"/>
      <c r="AB116" s="19"/>
    </row>
    <row r="117" spans="2:28" s="15" customFormat="1" ht="20.100000000000001" customHeight="1">
      <c r="B117" s="77" t="s">
        <v>153</v>
      </c>
      <c r="C117" s="290" t="s">
        <v>48</v>
      </c>
      <c r="D117" s="291"/>
      <c r="E117" s="291"/>
      <c r="F117" s="84"/>
      <c r="G117" s="54"/>
      <c r="H117" s="52"/>
      <c r="I117" s="53"/>
      <c r="J117" s="57"/>
      <c r="K117" s="84"/>
      <c r="L117" s="54"/>
      <c r="M117" s="52"/>
      <c r="N117" s="53"/>
      <c r="O117" s="57"/>
      <c r="P117" s="84"/>
      <c r="Q117" s="54"/>
      <c r="R117" s="52"/>
      <c r="S117" s="53"/>
      <c r="T117" s="57"/>
      <c r="U117" s="84"/>
      <c r="V117" s="54"/>
      <c r="W117" s="52"/>
      <c r="X117" s="53"/>
      <c r="Y117" s="57"/>
      <c r="AB117" s="19"/>
    </row>
    <row r="118" spans="2:28" s="15" customFormat="1" ht="15" customHeight="1">
      <c r="B118" s="85"/>
      <c r="C118" s="326" t="s">
        <v>51</v>
      </c>
      <c r="D118" s="321"/>
      <c r="E118" s="321"/>
      <c r="F118" s="84"/>
      <c r="G118" s="54"/>
      <c r="H118" s="52"/>
      <c r="I118" s="53"/>
      <c r="J118" s="56">
        <f>(J123+J124+J125)*0.003</f>
        <v>3788.0109000000002</v>
      </c>
      <c r="K118" s="84"/>
      <c r="L118" s="54"/>
      <c r="M118" s="52"/>
      <c r="N118" s="53"/>
      <c r="O118" s="56">
        <v>15000</v>
      </c>
      <c r="P118" s="84"/>
      <c r="Q118" s="54"/>
      <c r="R118" s="52"/>
      <c r="S118" s="53"/>
      <c r="T118" s="56">
        <v>7500</v>
      </c>
      <c r="U118" s="84"/>
      <c r="V118" s="54"/>
      <c r="W118" s="52"/>
      <c r="X118" s="53"/>
      <c r="Y118" s="56">
        <v>6900</v>
      </c>
      <c r="AB118" s="19"/>
    </row>
    <row r="119" spans="2:28" s="15" customFormat="1" ht="15" customHeight="1">
      <c r="B119" s="85"/>
      <c r="C119" s="326" t="s">
        <v>68</v>
      </c>
      <c r="D119" s="364"/>
      <c r="E119" s="364"/>
      <c r="F119" s="84"/>
      <c r="G119" s="54"/>
      <c r="H119" s="52"/>
      <c r="I119" s="53"/>
      <c r="J119" s="56">
        <f>(J122+J123+J124+J125)*0.05</f>
        <v>74685.715000000011</v>
      </c>
      <c r="K119" s="84"/>
      <c r="L119" s="54"/>
      <c r="M119" s="52"/>
      <c r="N119" s="53"/>
      <c r="O119" s="56">
        <v>137135.70000000001</v>
      </c>
      <c r="P119" s="84"/>
      <c r="Q119" s="54"/>
      <c r="R119" s="52"/>
      <c r="S119" s="53"/>
      <c r="T119" s="56">
        <v>282957.40999999997</v>
      </c>
      <c r="U119" s="84"/>
      <c r="V119" s="54"/>
      <c r="W119" s="52"/>
      <c r="X119" s="53"/>
      <c r="Y119" s="56">
        <v>185217.25</v>
      </c>
      <c r="AB119" s="19"/>
    </row>
    <row r="120" spans="2:28" s="15" customFormat="1" ht="15" customHeight="1">
      <c r="B120" s="85"/>
      <c r="C120" s="320"/>
      <c r="D120" s="321"/>
      <c r="E120" s="321"/>
      <c r="F120" s="84"/>
      <c r="G120" s="54"/>
      <c r="H120" s="52"/>
      <c r="I120" s="53"/>
      <c r="J120" s="42"/>
      <c r="K120" s="84"/>
      <c r="L120" s="54"/>
      <c r="M120" s="52"/>
      <c r="N120" s="53"/>
      <c r="O120" s="42"/>
      <c r="P120" s="84"/>
      <c r="Q120" s="54"/>
      <c r="R120" s="52"/>
      <c r="S120" s="53"/>
      <c r="T120" s="42"/>
      <c r="U120" s="84"/>
      <c r="V120" s="54"/>
      <c r="W120" s="52"/>
      <c r="X120" s="53"/>
      <c r="Y120" s="42"/>
      <c r="AB120" s="19"/>
    </row>
    <row r="121" spans="2:28" s="15" customFormat="1" ht="15" customHeight="1">
      <c r="B121" s="85"/>
      <c r="C121" s="318" t="s">
        <v>37</v>
      </c>
      <c r="D121" s="319"/>
      <c r="E121" s="319"/>
      <c r="F121" s="84"/>
      <c r="G121" s="54"/>
      <c r="H121" s="52"/>
      <c r="I121" s="53"/>
      <c r="J121" s="42"/>
      <c r="K121" s="84"/>
      <c r="L121" s="54"/>
      <c r="M121" s="52"/>
      <c r="N121" s="53"/>
      <c r="O121" s="42"/>
      <c r="P121" s="84"/>
      <c r="Q121" s="54"/>
      <c r="R121" s="52"/>
      <c r="S121" s="53"/>
      <c r="T121" s="42"/>
      <c r="U121" s="84"/>
      <c r="V121" s="54"/>
      <c r="W121" s="52"/>
      <c r="X121" s="53"/>
      <c r="Y121" s="42"/>
      <c r="AB121" s="19"/>
    </row>
    <row r="122" spans="2:28" s="15" customFormat="1" ht="15" customHeight="1">
      <c r="B122" s="85"/>
      <c r="C122" s="318" t="s">
        <v>50</v>
      </c>
      <c r="D122" s="364"/>
      <c r="E122" s="364"/>
      <c r="F122" s="84"/>
      <c r="G122" s="54"/>
      <c r="H122" s="52"/>
      <c r="I122" s="53"/>
      <c r="J122" s="74">
        <f>J55</f>
        <v>231044</v>
      </c>
      <c r="K122" s="84"/>
      <c r="L122" s="54"/>
      <c r="M122" s="52"/>
      <c r="N122" s="53"/>
      <c r="O122" s="74">
        <f>O55</f>
        <v>185950</v>
      </c>
      <c r="P122" s="84"/>
      <c r="Q122" s="54"/>
      <c r="R122" s="52"/>
      <c r="S122" s="53"/>
      <c r="T122" s="74">
        <f>T55</f>
        <v>352195</v>
      </c>
      <c r="U122" s="84"/>
      <c r="V122" s="54"/>
      <c r="W122" s="52"/>
      <c r="X122" s="53"/>
      <c r="Y122" s="74">
        <f>Y55</f>
        <v>248123</v>
      </c>
      <c r="AB122" s="19"/>
    </row>
    <row r="123" spans="2:28" s="15" customFormat="1" ht="15" customHeight="1">
      <c r="B123" s="85"/>
      <c r="C123" s="318" t="s">
        <v>38</v>
      </c>
      <c r="D123" s="319"/>
      <c r="E123" s="319"/>
      <c r="F123" s="84"/>
      <c r="G123" s="54"/>
      <c r="H123" s="52"/>
      <c r="I123" s="53"/>
      <c r="J123" s="56">
        <f>J65+J91+J70</f>
        <v>280838</v>
      </c>
      <c r="K123" s="84"/>
      <c r="L123" s="54"/>
      <c r="M123" s="52"/>
      <c r="N123" s="53"/>
      <c r="O123" s="56">
        <f>O65+O91+O70</f>
        <v>284080</v>
      </c>
      <c r="P123" s="84"/>
      <c r="Q123" s="54"/>
      <c r="R123" s="52"/>
      <c r="S123" s="53"/>
      <c r="T123" s="56">
        <f>T65+T91+T70</f>
        <v>416530</v>
      </c>
      <c r="U123" s="84"/>
      <c r="V123" s="54"/>
      <c r="W123" s="52"/>
      <c r="X123" s="53"/>
      <c r="Y123" s="56">
        <f>Y65+Y91+Y70</f>
        <v>264163.43</v>
      </c>
      <c r="AB123" s="19"/>
    </row>
    <row r="124" spans="2:28" s="15" customFormat="1" ht="15" customHeight="1">
      <c r="B124" s="85"/>
      <c r="C124" s="318" t="s">
        <v>39</v>
      </c>
      <c r="D124" s="319"/>
      <c r="E124" s="319"/>
      <c r="F124" s="84"/>
      <c r="G124" s="54"/>
      <c r="H124" s="52"/>
      <c r="I124" s="53"/>
      <c r="J124" s="56">
        <f>J115+J103</f>
        <v>787000</v>
      </c>
      <c r="K124" s="84"/>
      <c r="L124" s="54"/>
      <c r="M124" s="52"/>
      <c r="N124" s="53"/>
      <c r="O124" s="56">
        <f>O115+O103</f>
        <v>1052800</v>
      </c>
      <c r="P124" s="84"/>
      <c r="Q124" s="54"/>
      <c r="R124" s="52"/>
      <c r="S124" s="53"/>
      <c r="T124" s="56">
        <f>T115+T103</f>
        <v>1029001.5</v>
      </c>
      <c r="U124" s="84"/>
      <c r="V124" s="54"/>
      <c r="W124" s="52"/>
      <c r="X124" s="53"/>
      <c r="Y124" s="56">
        <f>Y115+Y103</f>
        <v>855743.34</v>
      </c>
      <c r="AB124" s="19"/>
    </row>
    <row r="125" spans="2:28" s="15" customFormat="1" ht="15" customHeight="1">
      <c r="B125" s="85"/>
      <c r="C125" s="318" t="s">
        <v>40</v>
      </c>
      <c r="D125" s="319"/>
      <c r="E125" s="319"/>
      <c r="F125" s="84"/>
      <c r="G125" s="54"/>
      <c r="H125" s="52"/>
      <c r="I125" s="53"/>
      <c r="J125" s="56">
        <f>(J124+J123+J122)*0.15</f>
        <v>194832.3</v>
      </c>
      <c r="K125" s="84"/>
      <c r="L125" s="54"/>
      <c r="M125" s="52"/>
      <c r="N125" s="53"/>
      <c r="O125" s="56">
        <v>249129.86</v>
      </c>
      <c r="P125" s="84"/>
      <c r="Q125" s="54"/>
      <c r="R125" s="52"/>
      <c r="S125" s="53"/>
      <c r="T125" s="56"/>
      <c r="U125" s="84"/>
      <c r="V125" s="54"/>
      <c r="W125" s="52"/>
      <c r="X125" s="53"/>
      <c r="Y125" s="56">
        <v>453131.93</v>
      </c>
      <c r="AB125" s="19"/>
    </row>
    <row r="126" spans="2:28" s="15" customFormat="1" ht="15" customHeight="1">
      <c r="B126" s="85"/>
      <c r="C126" s="172" t="s">
        <v>118</v>
      </c>
      <c r="D126" s="173"/>
      <c r="E126" s="173"/>
      <c r="F126" s="84"/>
      <c r="G126" s="54"/>
      <c r="H126" s="52"/>
      <c r="I126" s="53"/>
      <c r="J126" s="56"/>
      <c r="K126" s="84"/>
      <c r="L126" s="54"/>
      <c r="M126" s="52"/>
      <c r="N126" s="53"/>
      <c r="O126" s="56"/>
      <c r="P126" s="84"/>
      <c r="Q126" s="54"/>
      <c r="R126" s="52"/>
      <c r="S126" s="53"/>
      <c r="T126" s="56">
        <v>56591.48</v>
      </c>
      <c r="U126" s="84"/>
      <c r="V126" s="54"/>
      <c r="W126" s="52"/>
      <c r="X126" s="53"/>
      <c r="Y126" s="56"/>
      <c r="AB126" s="19"/>
    </row>
    <row r="127" spans="2:28" s="15" customFormat="1" ht="15" customHeight="1">
      <c r="B127" s="85"/>
      <c r="C127" s="316" t="s">
        <v>41</v>
      </c>
      <c r="D127" s="317"/>
      <c r="E127" s="317"/>
      <c r="F127" s="84"/>
      <c r="G127" s="54"/>
      <c r="H127" s="52"/>
      <c r="I127" s="53"/>
      <c r="J127" s="56">
        <f>SUM(J118:J125)</f>
        <v>1572188.0259</v>
      </c>
      <c r="K127" s="84"/>
      <c r="L127" s="54"/>
      <c r="M127" s="52"/>
      <c r="N127" s="53"/>
      <c r="O127" s="56">
        <f>SUM(O118:O125)</f>
        <v>1924095.56</v>
      </c>
      <c r="P127" s="84"/>
      <c r="Q127" s="54"/>
      <c r="R127" s="52"/>
      <c r="S127" s="53"/>
      <c r="T127" s="56">
        <f>SUM(T119:T125)</f>
        <v>2080683.91</v>
      </c>
      <c r="U127" s="84"/>
      <c r="V127" s="54"/>
      <c r="W127" s="52"/>
      <c r="X127" s="53"/>
      <c r="Y127" s="56">
        <f>SUM(Y118:Y125)</f>
        <v>2013278.95</v>
      </c>
      <c r="AB127" s="19"/>
    </row>
    <row r="128" spans="2:28" s="15" customFormat="1" ht="15" customHeight="1">
      <c r="B128" s="85"/>
      <c r="C128" s="316" t="s">
        <v>42</v>
      </c>
      <c r="D128" s="317"/>
      <c r="E128" s="317"/>
      <c r="F128" s="84"/>
      <c r="G128" s="54"/>
      <c r="H128" s="52"/>
      <c r="I128" s="53"/>
      <c r="J128" s="72">
        <f>J127*1.12</f>
        <v>1760850.5890080002</v>
      </c>
      <c r="K128" s="84"/>
      <c r="L128" s="54"/>
      <c r="M128" s="52"/>
      <c r="N128" s="53"/>
      <c r="O128" s="72">
        <f>O127*1.12</f>
        <v>2154987.0272000004</v>
      </c>
      <c r="P128" s="84"/>
      <c r="Q128" s="54"/>
      <c r="R128" s="52"/>
      <c r="S128" s="53"/>
      <c r="T128" s="72">
        <f>T127*1.12</f>
        <v>2330365.9791999999</v>
      </c>
      <c r="U128" s="84"/>
      <c r="V128" s="54"/>
      <c r="W128" s="52"/>
      <c r="X128" s="53"/>
      <c r="Y128" s="72">
        <f>Y127*1.12</f>
        <v>2254872.4240000001</v>
      </c>
      <c r="AB128" s="19"/>
    </row>
    <row r="129" spans="1:30" s="15" customFormat="1" ht="15" customHeight="1" thickBot="1">
      <c r="B129" s="85"/>
      <c r="C129" s="266" t="s">
        <v>43</v>
      </c>
      <c r="D129" s="267"/>
      <c r="E129" s="267"/>
      <c r="F129" s="266" t="s">
        <v>85</v>
      </c>
      <c r="G129" s="267"/>
      <c r="H129" s="267"/>
      <c r="I129" s="268"/>
      <c r="J129" s="42"/>
      <c r="K129" s="266" t="s">
        <v>85</v>
      </c>
      <c r="L129" s="267"/>
      <c r="M129" s="267"/>
      <c r="N129" s="268"/>
      <c r="O129" s="42"/>
      <c r="P129" s="266" t="s">
        <v>85</v>
      </c>
      <c r="Q129" s="267"/>
      <c r="R129" s="267"/>
      <c r="S129" s="268"/>
      <c r="T129" s="42"/>
      <c r="U129" s="266" t="s">
        <v>85</v>
      </c>
      <c r="V129" s="267"/>
      <c r="W129" s="267"/>
      <c r="X129" s="268"/>
      <c r="Y129" s="42"/>
      <c r="AB129" s="19"/>
    </row>
    <row r="130" spans="1:30" s="28" customFormat="1" ht="24.95" customHeight="1" thickBot="1">
      <c r="B130" s="78"/>
      <c r="C130" s="303" t="s">
        <v>14</v>
      </c>
      <c r="D130" s="304"/>
      <c r="E130" s="304"/>
      <c r="F130" s="61"/>
      <c r="G130" s="62"/>
      <c r="H130" s="63"/>
      <c r="I130" s="64" t="s">
        <v>15</v>
      </c>
      <c r="J130" s="73">
        <f>J127</f>
        <v>1572188.0259</v>
      </c>
      <c r="K130" s="61"/>
      <c r="L130" s="62"/>
      <c r="M130" s="63"/>
      <c r="N130" s="64" t="s">
        <v>15</v>
      </c>
      <c r="O130" s="73">
        <f>O127</f>
        <v>1924095.56</v>
      </c>
      <c r="P130" s="61"/>
      <c r="Q130" s="62"/>
      <c r="R130" s="63"/>
      <c r="S130" s="64" t="s">
        <v>15</v>
      </c>
      <c r="T130" s="73">
        <f>T127</f>
        <v>2080683.91</v>
      </c>
      <c r="U130" s="61"/>
      <c r="V130" s="62"/>
      <c r="W130" s="63"/>
      <c r="X130" s="64" t="s">
        <v>15</v>
      </c>
      <c r="Y130" s="73">
        <f>Y127</f>
        <v>2013278.95</v>
      </c>
      <c r="AA130" s="29"/>
      <c r="AB130" s="30"/>
    </row>
    <row r="131" spans="1:30" s="1" customFormat="1" ht="8.25" customHeight="1" thickBot="1">
      <c r="A131" s="2"/>
      <c r="B131" s="65"/>
      <c r="C131" s="66"/>
      <c r="D131" s="66"/>
      <c r="E131" s="66"/>
      <c r="F131" s="66"/>
      <c r="G131" s="66"/>
      <c r="H131" s="66"/>
      <c r="I131" s="66"/>
      <c r="J131" s="67"/>
      <c r="K131" s="66"/>
      <c r="L131" s="66"/>
      <c r="M131" s="66"/>
      <c r="N131" s="66"/>
      <c r="O131" s="67"/>
      <c r="P131" s="66"/>
      <c r="Q131" s="66"/>
      <c r="R131" s="66"/>
      <c r="S131" s="66"/>
      <c r="T131" s="67"/>
      <c r="U131" s="66"/>
      <c r="V131" s="66"/>
      <c r="W131" s="66"/>
      <c r="X131" s="66"/>
      <c r="Y131" s="67"/>
      <c r="Z131" s="2"/>
      <c r="AA131" s="22"/>
      <c r="AB131" s="26"/>
    </row>
    <row r="132" spans="1:30" s="16" customFormat="1" ht="11.25" customHeight="1">
      <c r="B132" s="309" t="s">
        <v>16</v>
      </c>
      <c r="C132" s="312" t="s">
        <v>22</v>
      </c>
      <c r="D132" s="313"/>
      <c r="E132" s="313"/>
      <c r="F132" s="197"/>
      <c r="G132" s="269" t="s">
        <v>19</v>
      </c>
      <c r="H132" s="270"/>
      <c r="I132" s="270"/>
      <c r="J132" s="271"/>
      <c r="K132" s="197"/>
      <c r="L132" s="269" t="s">
        <v>19</v>
      </c>
      <c r="M132" s="270"/>
      <c r="N132" s="270"/>
      <c r="O132" s="271"/>
      <c r="P132" s="197"/>
      <c r="Q132" s="269" t="s">
        <v>19</v>
      </c>
      <c r="R132" s="270"/>
      <c r="S132" s="270"/>
      <c r="T132" s="271"/>
      <c r="U132" s="197"/>
      <c r="V132" s="269" t="s">
        <v>19</v>
      </c>
      <c r="W132" s="270"/>
      <c r="X132" s="270"/>
      <c r="Y132" s="271"/>
      <c r="AA132" s="24"/>
      <c r="AB132" s="24"/>
    </row>
    <row r="133" spans="1:30" s="17" customFormat="1" ht="12" customHeight="1">
      <c r="B133" s="310"/>
      <c r="C133" s="314"/>
      <c r="D133" s="315"/>
      <c r="E133" s="315"/>
      <c r="F133" s="198"/>
      <c r="G133" s="272"/>
      <c r="H133" s="273"/>
      <c r="I133" s="273"/>
      <c r="J133" s="274"/>
      <c r="K133" s="198"/>
      <c r="L133" s="272"/>
      <c r="M133" s="273"/>
      <c r="N133" s="273"/>
      <c r="O133" s="274"/>
      <c r="P133" s="198"/>
      <c r="Q133" s="272"/>
      <c r="R133" s="273"/>
      <c r="S133" s="273"/>
      <c r="T133" s="274"/>
      <c r="U133" s="198"/>
      <c r="V133" s="272"/>
      <c r="W133" s="273"/>
      <c r="X133" s="273"/>
      <c r="Y133" s="274"/>
      <c r="AA133" s="25"/>
      <c r="AB133" s="25"/>
    </row>
    <row r="134" spans="1:30" s="18" customFormat="1" ht="23.25" customHeight="1">
      <c r="B134" s="311"/>
      <c r="C134" s="305"/>
      <c r="D134" s="306"/>
      <c r="E134" s="306"/>
      <c r="F134" s="195"/>
      <c r="G134" s="275"/>
      <c r="H134" s="276"/>
      <c r="I134" s="276"/>
      <c r="J134" s="277"/>
      <c r="K134" s="195"/>
      <c r="L134" s="275"/>
      <c r="M134" s="276"/>
      <c r="N134" s="276"/>
      <c r="O134" s="277"/>
      <c r="P134" s="195"/>
      <c r="Q134" s="275"/>
      <c r="R134" s="276"/>
      <c r="S134" s="276"/>
      <c r="T134" s="277"/>
      <c r="U134" s="195"/>
      <c r="V134" s="275"/>
      <c r="W134" s="276"/>
      <c r="X134" s="276"/>
      <c r="Y134" s="277"/>
      <c r="AA134" s="24"/>
      <c r="AB134" s="24"/>
      <c r="AC134" s="16"/>
      <c r="AD134" s="16"/>
    </row>
    <row r="135" spans="1:30" s="18" customFormat="1" ht="16.5" customHeight="1" thickBot="1">
      <c r="B135" s="79" t="s">
        <v>17</v>
      </c>
      <c r="C135" s="307"/>
      <c r="D135" s="308"/>
      <c r="E135" s="308"/>
      <c r="F135" s="196"/>
      <c r="G135" s="278"/>
      <c r="H135" s="279"/>
      <c r="I135" s="279"/>
      <c r="J135" s="280"/>
      <c r="K135" s="196"/>
      <c r="L135" s="278"/>
      <c r="M135" s="279"/>
      <c r="N135" s="279"/>
      <c r="O135" s="280"/>
      <c r="P135" s="196"/>
      <c r="Q135" s="278"/>
      <c r="R135" s="279"/>
      <c r="S135" s="279"/>
      <c r="T135" s="280"/>
      <c r="U135" s="196"/>
      <c r="V135" s="278"/>
      <c r="W135" s="279"/>
      <c r="X135" s="279"/>
      <c r="Y135" s="280"/>
      <c r="AA135" s="24"/>
      <c r="AB135" s="24"/>
      <c r="AC135" s="16"/>
      <c r="AD135" s="16"/>
    </row>
    <row r="136" spans="1:30" s="17" customFormat="1" ht="15" customHeight="1">
      <c r="B136" s="366" t="s">
        <v>20</v>
      </c>
      <c r="C136" s="366"/>
      <c r="D136" s="366"/>
      <c r="E136" s="366"/>
      <c r="F136" s="366"/>
      <c r="G136" s="366"/>
      <c r="H136" s="366"/>
      <c r="I136" s="366"/>
      <c r="J136" s="366"/>
      <c r="K136" s="366"/>
      <c r="L136" s="366"/>
      <c r="M136" s="366"/>
      <c r="N136" s="366"/>
      <c r="O136" s="366"/>
      <c r="P136" s="366"/>
      <c r="Q136" s="366"/>
      <c r="R136" s="366"/>
      <c r="S136" s="366"/>
      <c r="T136" s="366"/>
      <c r="U136" s="366"/>
      <c r="V136" s="366"/>
      <c r="W136" s="366"/>
      <c r="X136" s="366"/>
      <c r="Y136" s="366"/>
      <c r="AA136" s="25"/>
      <c r="AB136" s="25"/>
    </row>
    <row r="137" spans="1:30" ht="15" customHeight="1">
      <c r="B137" s="367"/>
      <c r="C137" s="367"/>
      <c r="D137" s="367"/>
      <c r="E137" s="367"/>
      <c r="F137" s="367"/>
      <c r="G137" s="367"/>
      <c r="H137" s="367"/>
      <c r="I137" s="367"/>
      <c r="J137" s="367"/>
      <c r="K137" s="367"/>
      <c r="L137" s="367"/>
      <c r="M137" s="367"/>
      <c r="N137" s="367"/>
      <c r="O137" s="367"/>
      <c r="P137" s="367"/>
      <c r="Q137" s="367"/>
      <c r="R137" s="367"/>
      <c r="S137" s="367"/>
      <c r="T137" s="367"/>
      <c r="U137" s="367"/>
      <c r="V137" s="367"/>
      <c r="W137" s="367"/>
      <c r="X137" s="367"/>
      <c r="Y137" s="367"/>
    </row>
    <row r="138" spans="1:30" ht="15" customHeight="1">
      <c r="B138" s="302" t="s">
        <v>21</v>
      </c>
      <c r="C138" s="302"/>
      <c r="D138" s="302"/>
      <c r="E138" s="302"/>
      <c r="F138" s="302"/>
      <c r="G138" s="302"/>
      <c r="H138" s="302"/>
      <c r="I138" s="302"/>
      <c r="J138" s="302"/>
      <c r="K138" s="302"/>
      <c r="L138" s="302"/>
      <c r="M138" s="302"/>
      <c r="N138" s="302"/>
      <c r="O138" s="302"/>
      <c r="P138" s="302"/>
      <c r="Q138" s="302"/>
      <c r="R138" s="302"/>
      <c r="S138" s="302"/>
      <c r="T138" s="302"/>
      <c r="U138" s="302"/>
      <c r="V138" s="302"/>
      <c r="W138" s="302"/>
      <c r="X138" s="302"/>
      <c r="Y138" s="302"/>
    </row>
    <row r="139" spans="1:30" ht="15" customHeight="1">
      <c r="B139" s="302"/>
      <c r="C139" s="302"/>
      <c r="D139" s="302"/>
      <c r="E139" s="302"/>
      <c r="F139" s="302"/>
      <c r="G139" s="302"/>
      <c r="H139" s="302"/>
      <c r="I139" s="302"/>
      <c r="J139" s="302"/>
      <c r="K139" s="302"/>
      <c r="L139" s="302"/>
      <c r="M139" s="302"/>
      <c r="N139" s="302"/>
      <c r="O139" s="302"/>
      <c r="P139" s="302"/>
      <c r="Q139" s="302"/>
      <c r="R139" s="302"/>
      <c r="S139" s="302"/>
      <c r="T139" s="302"/>
      <c r="U139" s="302"/>
      <c r="V139" s="302"/>
      <c r="W139" s="302"/>
      <c r="X139" s="302"/>
      <c r="Y139" s="302"/>
    </row>
    <row r="140" spans="1:30" ht="15" customHeight="1">
      <c r="B140" s="194"/>
      <c r="C140" s="194"/>
      <c r="D140" s="194"/>
      <c r="E140" s="194"/>
      <c r="F140" s="219"/>
      <c r="G140" s="388" t="s">
        <v>163</v>
      </c>
      <c r="H140" s="388"/>
      <c r="I140" s="194"/>
      <c r="J140" s="194"/>
      <c r="K140" s="220"/>
      <c r="L140" s="388" t="s">
        <v>165</v>
      </c>
      <c r="M140" s="388"/>
      <c r="N140" s="388"/>
      <c r="O140" s="388"/>
      <c r="P140" s="194"/>
      <c r="Q140" s="194"/>
      <c r="R140" s="194"/>
      <c r="S140" s="194"/>
      <c r="T140" s="194"/>
      <c r="U140" s="194"/>
      <c r="V140" s="194"/>
      <c r="W140" s="194"/>
      <c r="X140" s="194"/>
      <c r="Y140" s="194"/>
    </row>
    <row r="141" spans="1:30" ht="15" customHeight="1">
      <c r="B141" s="218"/>
      <c r="C141" s="218"/>
      <c r="D141" s="218"/>
      <c r="E141" s="218"/>
      <c r="F141" s="218"/>
      <c r="G141" s="218"/>
      <c r="H141" s="218"/>
      <c r="I141" s="218"/>
      <c r="J141" s="218"/>
      <c r="K141" s="218"/>
      <c r="L141" s="218"/>
      <c r="M141" s="218"/>
      <c r="N141" s="218"/>
      <c r="O141" s="218"/>
      <c r="P141" s="218"/>
      <c r="Q141" s="218"/>
      <c r="R141" s="218"/>
      <c r="S141" s="218"/>
      <c r="T141" s="218"/>
      <c r="U141" s="218"/>
      <c r="V141" s="218"/>
      <c r="W141" s="218"/>
      <c r="X141" s="218"/>
      <c r="Y141" s="218"/>
    </row>
    <row r="142" spans="1:30" ht="15" customHeight="1">
      <c r="B142" s="218"/>
      <c r="C142" s="218"/>
      <c r="D142" s="218"/>
      <c r="E142" s="218"/>
      <c r="F142" s="218"/>
      <c r="G142" s="218"/>
      <c r="H142" s="218"/>
      <c r="I142" s="218"/>
      <c r="J142" s="218"/>
      <c r="K142" s="218"/>
      <c r="L142" s="218"/>
      <c r="M142" s="218"/>
      <c r="N142" s="218"/>
      <c r="O142" s="218"/>
      <c r="P142" s="218"/>
      <c r="Q142" s="218"/>
      <c r="R142" s="218"/>
      <c r="S142" s="218"/>
      <c r="T142" s="218"/>
      <c r="U142" s="218"/>
      <c r="V142" s="218"/>
      <c r="W142" s="218"/>
      <c r="X142" s="218"/>
      <c r="Y142" s="218"/>
    </row>
    <row r="143" spans="1:30" ht="15" customHeight="1">
      <c r="B143" s="113"/>
      <c r="C143" s="118" t="s">
        <v>61</v>
      </c>
      <c r="D143" s="139" t="s">
        <v>63</v>
      </c>
      <c r="E143" s="139" t="s">
        <v>96</v>
      </c>
      <c r="F143" s="117"/>
      <c r="G143" s="117"/>
      <c r="H143" s="194"/>
      <c r="I143" s="194"/>
      <c r="J143" s="194"/>
      <c r="K143" s="117"/>
      <c r="L143" s="117"/>
      <c r="M143" s="194"/>
      <c r="N143" s="194"/>
      <c r="O143" s="194"/>
      <c r="P143" s="117"/>
      <c r="Q143" s="117"/>
      <c r="R143" s="194"/>
      <c r="S143" s="194"/>
      <c r="T143" s="194"/>
      <c r="U143" s="117"/>
      <c r="V143" s="117"/>
      <c r="W143" s="194"/>
      <c r="X143" s="194"/>
      <c r="Y143" s="194"/>
    </row>
    <row r="144" spans="1:30" ht="15" customHeight="1">
      <c r="B144" s="114"/>
      <c r="C144" s="118"/>
      <c r="D144" s="123" t="s">
        <v>98</v>
      </c>
      <c r="E144" s="140" t="s">
        <v>97</v>
      </c>
      <c r="F144" s="119"/>
      <c r="G144" s="119"/>
      <c r="K144" s="119"/>
      <c r="L144" s="119"/>
      <c r="P144" s="119"/>
      <c r="Q144" s="119"/>
      <c r="U144" s="119"/>
      <c r="V144" s="119"/>
    </row>
    <row r="145" spans="2:24" ht="15" customHeight="1">
      <c r="B145" s="114"/>
      <c r="C145" s="118"/>
      <c r="D145" s="122"/>
      <c r="E145" s="119"/>
      <c r="F145" s="119"/>
      <c r="G145" s="119"/>
      <c r="K145" s="119"/>
      <c r="L145" s="119"/>
      <c r="P145" s="119"/>
      <c r="Q145" s="119"/>
      <c r="U145" s="119"/>
      <c r="V145" s="119"/>
    </row>
    <row r="146" spans="2:24" ht="15" customHeight="1">
      <c r="B146" s="114"/>
      <c r="C146" s="118" t="s">
        <v>62</v>
      </c>
      <c r="D146" s="139" t="s">
        <v>99</v>
      </c>
      <c r="E146" s="141" t="s">
        <v>101</v>
      </c>
      <c r="F146" s="121"/>
      <c r="G146" s="119"/>
      <c r="H146" s="120"/>
      <c r="I146" s="143"/>
      <c r="K146" s="121"/>
      <c r="L146" s="119"/>
      <c r="M146" s="120"/>
      <c r="N146" s="143"/>
      <c r="P146" s="121"/>
      <c r="Q146" s="119"/>
      <c r="R146" s="120"/>
      <c r="S146" s="143"/>
      <c r="U146" s="121"/>
      <c r="V146" s="119"/>
      <c r="W146" s="120"/>
      <c r="X146" s="143"/>
    </row>
    <row r="147" spans="2:24" ht="15" customHeight="1">
      <c r="D147" s="123" t="s">
        <v>100</v>
      </c>
      <c r="E147" s="142" t="s">
        <v>102</v>
      </c>
      <c r="H147" s="261"/>
      <c r="I147" s="260"/>
      <c r="M147" s="261"/>
      <c r="N147" s="260"/>
      <c r="R147" s="261"/>
      <c r="S147" s="260"/>
      <c r="W147" s="261"/>
      <c r="X147" s="260"/>
    </row>
    <row r="148" spans="2:24" ht="15" customHeight="1"/>
    <row r="149" spans="2:24" ht="15" customHeight="1">
      <c r="D149" s="120"/>
      <c r="E149" s="89"/>
      <c r="F149" s="259"/>
      <c r="G149" s="260"/>
      <c r="H149" s="260"/>
      <c r="I149" s="174"/>
      <c r="K149" s="259"/>
      <c r="L149" s="260"/>
      <c r="M149" s="260"/>
      <c r="N149" s="174"/>
      <c r="P149" s="259"/>
      <c r="Q149" s="260"/>
      <c r="R149" s="260"/>
      <c r="S149" s="174"/>
      <c r="U149" s="259"/>
      <c r="V149" s="260"/>
      <c r="W149" s="260"/>
      <c r="X149" s="174"/>
    </row>
    <row r="150" spans="2:24" ht="15" customHeight="1">
      <c r="E150" s="175"/>
      <c r="F150" s="261"/>
      <c r="G150" s="260"/>
      <c r="H150" s="260"/>
      <c r="I150" s="175"/>
      <c r="K150" s="261"/>
      <c r="L150" s="260"/>
      <c r="M150" s="260"/>
      <c r="N150" s="175"/>
      <c r="P150" s="261"/>
      <c r="Q150" s="260"/>
      <c r="R150" s="260"/>
      <c r="S150" s="175"/>
      <c r="U150" s="261"/>
      <c r="V150" s="260"/>
      <c r="W150" s="260"/>
      <c r="X150" s="175"/>
    </row>
    <row r="151" spans="2:24" ht="15" customHeight="1"/>
  </sheetData>
  <mergeCells count="130">
    <mergeCell ref="F150:H150"/>
    <mergeCell ref="K150:M150"/>
    <mergeCell ref="P150:R150"/>
    <mergeCell ref="U150:W150"/>
    <mergeCell ref="B138:Y139"/>
    <mergeCell ref="H147:I147"/>
    <mergeCell ref="M147:N147"/>
    <mergeCell ref="R147:S147"/>
    <mergeCell ref="W147:X147"/>
    <mergeCell ref="F149:H149"/>
    <mergeCell ref="K149:M149"/>
    <mergeCell ref="P149:R149"/>
    <mergeCell ref="U149:W149"/>
    <mergeCell ref="G140:H140"/>
    <mergeCell ref="L140:O140"/>
    <mergeCell ref="C135:E135"/>
    <mergeCell ref="G135:J135"/>
    <mergeCell ref="L135:O135"/>
    <mergeCell ref="Q135:T135"/>
    <mergeCell ref="V135:Y135"/>
    <mergeCell ref="B136:Y137"/>
    <mergeCell ref="V132:Y133"/>
    <mergeCell ref="C134:E134"/>
    <mergeCell ref="G134:J134"/>
    <mergeCell ref="L134:O134"/>
    <mergeCell ref="Q134:T134"/>
    <mergeCell ref="V134:Y134"/>
    <mergeCell ref="C130:E130"/>
    <mergeCell ref="B132:B134"/>
    <mergeCell ref="C132:E133"/>
    <mergeCell ref="G132:J133"/>
    <mergeCell ref="L132:O133"/>
    <mergeCell ref="Q132:T133"/>
    <mergeCell ref="C128:E128"/>
    <mergeCell ref="C129:E129"/>
    <mergeCell ref="F129:I129"/>
    <mergeCell ref="K129:N129"/>
    <mergeCell ref="P129:S129"/>
    <mergeCell ref="U129:X129"/>
    <mergeCell ref="C121:E121"/>
    <mergeCell ref="C122:E122"/>
    <mergeCell ref="C123:E123"/>
    <mergeCell ref="C124:E124"/>
    <mergeCell ref="C125:E125"/>
    <mergeCell ref="C127:E127"/>
    <mergeCell ref="C115:E115"/>
    <mergeCell ref="C116:E116"/>
    <mergeCell ref="C117:E117"/>
    <mergeCell ref="C118:E118"/>
    <mergeCell ref="C119:E119"/>
    <mergeCell ref="C120:E120"/>
    <mergeCell ref="C106:E106"/>
    <mergeCell ref="C107:E107"/>
    <mergeCell ref="C108:E108"/>
    <mergeCell ref="C109:E109"/>
    <mergeCell ref="C110:E110"/>
    <mergeCell ref="C111:E111"/>
    <mergeCell ref="C97:E97"/>
    <mergeCell ref="C98:E98"/>
    <mergeCell ref="C99:E99"/>
    <mergeCell ref="C103:E103"/>
    <mergeCell ref="C104:E104"/>
    <mergeCell ref="C105:E105"/>
    <mergeCell ref="C91:E91"/>
    <mergeCell ref="C92:E92"/>
    <mergeCell ref="C93:E93"/>
    <mergeCell ref="C94:E94"/>
    <mergeCell ref="C95:E95"/>
    <mergeCell ref="C96:E96"/>
    <mergeCell ref="C81:E81"/>
    <mergeCell ref="C82:E82"/>
    <mergeCell ref="C83:E83"/>
    <mergeCell ref="C84:E84"/>
    <mergeCell ref="C85:E85"/>
    <mergeCell ref="C88:E88"/>
    <mergeCell ref="C74:E74"/>
    <mergeCell ref="C75:E75"/>
    <mergeCell ref="C77:E77"/>
    <mergeCell ref="C78:E78"/>
    <mergeCell ref="C79:E79"/>
    <mergeCell ref="C80:E80"/>
    <mergeCell ref="C68:E68"/>
    <mergeCell ref="C69:E69"/>
    <mergeCell ref="C70:E70"/>
    <mergeCell ref="C71:E71"/>
    <mergeCell ref="C72:E72"/>
    <mergeCell ref="C73:E73"/>
    <mergeCell ref="C61:E61"/>
    <mergeCell ref="C62:E62"/>
    <mergeCell ref="C63:E63"/>
    <mergeCell ref="C64:E64"/>
    <mergeCell ref="C65:E65"/>
    <mergeCell ref="C67:E67"/>
    <mergeCell ref="C47:E47"/>
    <mergeCell ref="C55:E55"/>
    <mergeCell ref="C57:E57"/>
    <mergeCell ref="C58:E58"/>
    <mergeCell ref="C59:E59"/>
    <mergeCell ref="C60:E60"/>
    <mergeCell ref="C39:E39"/>
    <mergeCell ref="C40:E40"/>
    <mergeCell ref="C41:E41"/>
    <mergeCell ref="C45:E45"/>
    <mergeCell ref="C46:E46"/>
    <mergeCell ref="C15:E15"/>
    <mergeCell ref="C16:E16"/>
    <mergeCell ref="C17:E17"/>
    <mergeCell ref="C18:E18"/>
    <mergeCell ref="C36:E36"/>
    <mergeCell ref="C37:E37"/>
    <mergeCell ref="C13:E13"/>
    <mergeCell ref="C14:E14"/>
    <mergeCell ref="D8:V8"/>
    <mergeCell ref="X8:Y8"/>
    <mergeCell ref="B9:D9"/>
    <mergeCell ref="E9:V9"/>
    <mergeCell ref="W9:Y9"/>
    <mergeCell ref="B10:Y10"/>
    <mergeCell ref="C38:E38"/>
    <mergeCell ref="B1:D4"/>
    <mergeCell ref="E1:V2"/>
    <mergeCell ref="W1:Y4"/>
    <mergeCell ref="E3:V4"/>
    <mergeCell ref="D6:V7"/>
    <mergeCell ref="X6:Y6"/>
    <mergeCell ref="X7:Y7"/>
    <mergeCell ref="F12:J12"/>
    <mergeCell ref="K12:O12"/>
    <mergeCell ref="P12:T12"/>
    <mergeCell ref="U12:Y12"/>
  </mergeCells>
  <printOptions horizontalCentered="1" verticalCentered="1"/>
  <pageMargins left="0.25" right="0.25" top="0" bottom="0" header="0.5" footer="0.5"/>
  <pageSetup paperSize="8" scale="43"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F912F-3D65-42C0-A3A9-9601E2506B8D}">
  <sheetPr>
    <tabColor rgb="FFFF0000"/>
    <pageSetUpPr fitToPage="1"/>
  </sheetPr>
  <dimension ref="A1:AD151"/>
  <sheetViews>
    <sheetView showGridLines="0" tabSelected="1" view="pageBreakPreview" zoomScale="70" zoomScaleNormal="100" zoomScaleSheetLayoutView="70" workbookViewId="0">
      <pane xSplit="5" ySplit="4" topLeftCell="P104" activePane="bottomRight" state="frozen"/>
      <selection pane="topRight" activeCell="F1" sqref="F1"/>
      <selection pane="bottomLeft" activeCell="A5" sqref="A5"/>
      <selection pane="bottomRight" activeCell="Y130" sqref="Y130"/>
    </sheetView>
  </sheetViews>
  <sheetFormatPr defaultColWidth="3.5703125" defaultRowHeight="12.75"/>
  <cols>
    <col min="1" max="1" width="1.5703125" style="2" customWidth="1"/>
    <col min="2" max="2" width="7.85546875" style="2" customWidth="1"/>
    <col min="3" max="3" width="12.140625" style="2" customWidth="1"/>
    <col min="4" max="4" width="27.42578125" style="2" customWidth="1"/>
    <col min="5" max="5" width="16.140625" style="2" customWidth="1"/>
    <col min="6" max="7" width="9" style="2" customWidth="1"/>
    <col min="8" max="8" width="11.5703125" style="2" customWidth="1"/>
    <col min="9" max="9" width="16.28515625" style="2" customWidth="1"/>
    <col min="10" max="10" width="22.28515625" style="2" customWidth="1"/>
    <col min="11" max="12" width="9" style="2" customWidth="1"/>
    <col min="13" max="13" width="11.5703125" style="2" customWidth="1"/>
    <col min="14" max="14" width="16.28515625" style="2" customWidth="1"/>
    <col min="15" max="15" width="22.28515625" style="2" customWidth="1"/>
    <col min="16" max="17" width="9" style="2" customWidth="1"/>
    <col min="18" max="18" width="11.5703125" style="2" customWidth="1"/>
    <col min="19" max="19" width="16.28515625" style="2" customWidth="1"/>
    <col min="20" max="20" width="22.28515625" style="2" customWidth="1"/>
    <col min="21" max="22" width="9" style="2" customWidth="1"/>
    <col min="23" max="23" width="11.5703125" style="2" customWidth="1"/>
    <col min="24" max="24" width="16.28515625" style="2" customWidth="1"/>
    <col min="25" max="25" width="22.28515625" style="2" customWidth="1"/>
    <col min="26" max="26" width="4.5703125" style="2" customWidth="1"/>
    <col min="27" max="27" width="15.42578125" style="1" customWidth="1"/>
    <col min="28" max="28" width="4.7109375" style="1" customWidth="1"/>
    <col min="29" max="30" width="3.5703125" style="1" customWidth="1"/>
    <col min="31" max="16384" width="3.5703125" style="2"/>
  </cols>
  <sheetData>
    <row r="1" spans="2:30" ht="15" customHeight="1">
      <c r="B1" s="358"/>
      <c r="C1" s="349"/>
      <c r="D1" s="350"/>
      <c r="E1" s="390"/>
      <c r="F1" s="260"/>
      <c r="G1" s="260"/>
      <c r="H1" s="260"/>
      <c r="I1" s="260"/>
      <c r="J1" s="260"/>
      <c r="K1" s="260"/>
      <c r="L1" s="260"/>
      <c r="M1" s="260"/>
      <c r="N1" s="260"/>
      <c r="O1" s="260"/>
      <c r="P1" s="260"/>
      <c r="Q1" s="260"/>
      <c r="R1" s="260"/>
      <c r="S1" s="260"/>
      <c r="T1" s="260"/>
      <c r="U1" s="260"/>
      <c r="V1" s="391"/>
      <c r="W1" s="371"/>
      <c r="X1" s="372"/>
      <c r="Y1" s="373"/>
      <c r="Z1" s="1"/>
      <c r="AB1" s="2"/>
      <c r="AC1" s="2"/>
      <c r="AD1" s="2"/>
    </row>
    <row r="2" spans="2:30" s="4" customFormat="1" ht="15" customHeight="1">
      <c r="B2" s="359"/>
      <c r="C2" s="360"/>
      <c r="D2" s="361"/>
      <c r="E2" s="390"/>
      <c r="F2" s="260"/>
      <c r="G2" s="260"/>
      <c r="H2" s="260"/>
      <c r="I2" s="260"/>
      <c r="J2" s="260"/>
      <c r="K2" s="260"/>
      <c r="L2" s="260"/>
      <c r="M2" s="260"/>
      <c r="N2" s="260"/>
      <c r="O2" s="260"/>
      <c r="P2" s="260"/>
      <c r="Q2" s="260"/>
      <c r="R2" s="260"/>
      <c r="S2" s="260"/>
      <c r="T2" s="260"/>
      <c r="U2" s="260"/>
      <c r="V2" s="391"/>
      <c r="W2" s="374"/>
      <c r="X2" s="375"/>
      <c r="Y2" s="376"/>
      <c r="Z2" s="3"/>
      <c r="AA2" s="3"/>
    </row>
    <row r="3" spans="2:30" s="4" customFormat="1" ht="15" customHeight="1">
      <c r="B3" s="359"/>
      <c r="C3" s="360"/>
      <c r="D3" s="361"/>
      <c r="E3" s="392"/>
      <c r="F3" s="393"/>
      <c r="G3" s="393"/>
      <c r="H3" s="393"/>
      <c r="I3" s="393"/>
      <c r="J3" s="393"/>
      <c r="K3" s="393"/>
      <c r="L3" s="393"/>
      <c r="M3" s="393"/>
      <c r="N3" s="393"/>
      <c r="O3" s="393"/>
      <c r="P3" s="393"/>
      <c r="Q3" s="393"/>
      <c r="R3" s="393"/>
      <c r="S3" s="393"/>
      <c r="T3" s="393"/>
      <c r="U3" s="393"/>
      <c r="V3" s="394"/>
      <c r="W3" s="374"/>
      <c r="X3" s="375"/>
      <c r="Y3" s="376"/>
      <c r="Z3" s="3"/>
      <c r="AA3" s="3"/>
    </row>
    <row r="4" spans="2:30" s="4" customFormat="1" ht="15" customHeight="1" thickBot="1">
      <c r="B4" s="351"/>
      <c r="C4" s="335"/>
      <c r="D4" s="352"/>
      <c r="E4" s="392"/>
      <c r="F4" s="393"/>
      <c r="G4" s="393"/>
      <c r="H4" s="393"/>
      <c r="I4" s="393"/>
      <c r="J4" s="393"/>
      <c r="K4" s="393"/>
      <c r="L4" s="393"/>
      <c r="M4" s="393"/>
      <c r="N4" s="393"/>
      <c r="O4" s="393"/>
      <c r="P4" s="393"/>
      <c r="Q4" s="393"/>
      <c r="R4" s="393"/>
      <c r="S4" s="393"/>
      <c r="T4" s="393"/>
      <c r="U4" s="393"/>
      <c r="V4" s="394"/>
      <c r="W4" s="377"/>
      <c r="X4" s="378"/>
      <c r="Y4" s="379"/>
      <c r="Z4" s="3"/>
      <c r="AA4" s="3"/>
    </row>
    <row r="5" spans="2:30" s="4" customFormat="1" ht="10.5" customHeight="1" thickBot="1">
      <c r="M5" s="221"/>
      <c r="N5" s="221"/>
      <c r="O5" s="221"/>
      <c r="W5" s="5"/>
      <c r="X5" s="5"/>
      <c r="Y5" s="5"/>
      <c r="AA5" s="3"/>
      <c r="AB5" s="3"/>
      <c r="AC5" s="3"/>
      <c r="AD5" s="3"/>
    </row>
    <row r="6" spans="2:30" s="9" customFormat="1" ht="17.25" customHeight="1">
      <c r="B6" s="6" t="s">
        <v>0</v>
      </c>
      <c r="C6" s="7"/>
      <c r="D6" s="395" t="s">
        <v>75</v>
      </c>
      <c r="E6" s="395"/>
      <c r="F6" s="395"/>
      <c r="G6" s="395"/>
      <c r="H6" s="395"/>
      <c r="I6" s="395"/>
      <c r="J6" s="395"/>
      <c r="K6" s="395"/>
      <c r="L6" s="395"/>
      <c r="M6" s="395"/>
      <c r="N6" s="395"/>
      <c r="O6" s="395"/>
      <c r="P6" s="395"/>
      <c r="Q6" s="395"/>
      <c r="R6" s="395"/>
      <c r="S6" s="395"/>
      <c r="T6" s="395"/>
      <c r="U6" s="395"/>
      <c r="V6" s="395"/>
      <c r="W6" s="8" t="s">
        <v>1</v>
      </c>
      <c r="X6" s="380">
        <f ca="1">NOW()</f>
        <v>44127.384148611112</v>
      </c>
      <c r="Y6" s="381"/>
      <c r="AA6" s="27"/>
      <c r="AB6" s="10"/>
      <c r="AC6" s="10"/>
      <c r="AD6" s="10"/>
    </row>
    <row r="7" spans="2:30" s="9" customFormat="1" ht="46.5" customHeight="1">
      <c r="B7" s="11"/>
      <c r="C7" s="12"/>
      <c r="D7" s="395"/>
      <c r="E7" s="395"/>
      <c r="F7" s="395"/>
      <c r="G7" s="395"/>
      <c r="H7" s="395"/>
      <c r="I7" s="395"/>
      <c r="J7" s="395"/>
      <c r="K7" s="395"/>
      <c r="L7" s="395"/>
      <c r="M7" s="395"/>
      <c r="N7" s="395"/>
      <c r="O7" s="395"/>
      <c r="P7" s="395"/>
      <c r="Q7" s="395"/>
      <c r="R7" s="395"/>
      <c r="S7" s="395"/>
      <c r="T7" s="395"/>
      <c r="U7" s="395"/>
      <c r="V7" s="395"/>
      <c r="W7" s="8"/>
      <c r="X7" s="331"/>
      <c r="Y7" s="332"/>
      <c r="AA7" s="10"/>
      <c r="AB7" s="10"/>
      <c r="AC7" s="10"/>
      <c r="AD7" s="10"/>
    </row>
    <row r="8" spans="2:30" s="9" customFormat="1" ht="17.25" customHeight="1">
      <c r="B8" s="11" t="s">
        <v>2</v>
      </c>
      <c r="C8" s="12"/>
      <c r="D8" s="389" t="s">
        <v>18</v>
      </c>
      <c r="E8" s="389"/>
      <c r="F8" s="389"/>
      <c r="G8" s="389"/>
      <c r="H8" s="389"/>
      <c r="I8" s="389"/>
      <c r="J8" s="389"/>
      <c r="K8" s="389"/>
      <c r="L8" s="389"/>
      <c r="M8" s="389"/>
      <c r="N8" s="389"/>
      <c r="O8" s="389"/>
      <c r="P8" s="389"/>
      <c r="Q8" s="389"/>
      <c r="R8" s="389"/>
      <c r="S8" s="389"/>
      <c r="T8" s="389"/>
      <c r="U8" s="389"/>
      <c r="V8" s="389"/>
      <c r="W8" s="8" t="s">
        <v>3</v>
      </c>
      <c r="X8" s="338"/>
      <c r="Y8" s="339"/>
      <c r="Z8" s="10"/>
      <c r="AA8" s="10"/>
    </row>
    <row r="9" spans="2:30" s="1" customFormat="1" ht="15.75" customHeight="1">
      <c r="B9" s="328"/>
      <c r="C9" s="329"/>
      <c r="D9" s="329"/>
      <c r="E9" s="330"/>
      <c r="F9" s="330"/>
      <c r="G9" s="330"/>
      <c r="H9" s="330"/>
      <c r="I9" s="330"/>
      <c r="J9" s="330"/>
      <c r="K9" s="330"/>
      <c r="L9" s="330"/>
      <c r="M9" s="330"/>
      <c r="N9" s="330"/>
      <c r="O9" s="330"/>
      <c r="P9" s="235"/>
      <c r="Q9" s="235"/>
      <c r="R9" s="235"/>
      <c r="S9" s="235"/>
      <c r="T9" s="235"/>
      <c r="U9" s="235"/>
      <c r="V9" s="235"/>
      <c r="W9" s="340"/>
      <c r="X9" s="341"/>
      <c r="Y9" s="342"/>
      <c r="AB9" s="22"/>
    </row>
    <row r="10" spans="2:30" s="1" customFormat="1" ht="15.75" customHeight="1">
      <c r="B10" s="347" t="s">
        <v>171</v>
      </c>
      <c r="C10" s="347"/>
      <c r="D10" s="347"/>
      <c r="E10" s="347"/>
      <c r="F10" s="347"/>
      <c r="G10" s="347"/>
      <c r="H10" s="347"/>
      <c r="I10" s="347"/>
      <c r="J10" s="347"/>
      <c r="K10" s="347"/>
      <c r="L10" s="347"/>
      <c r="M10" s="347"/>
      <c r="N10" s="347"/>
      <c r="O10" s="347"/>
      <c r="P10" s="347"/>
      <c r="Q10" s="347"/>
      <c r="R10" s="347"/>
      <c r="S10" s="347"/>
      <c r="T10" s="347"/>
      <c r="U10" s="347"/>
      <c r="V10" s="347"/>
      <c r="W10" s="239"/>
      <c r="X10" s="239"/>
      <c r="Y10" s="239"/>
      <c r="AB10" s="22"/>
    </row>
    <row r="11" spans="2:30" s="1" customFormat="1" ht="15.75" customHeight="1">
      <c r="B11" s="234"/>
      <c r="C11" s="234"/>
      <c r="D11" s="234"/>
      <c r="E11" s="235"/>
      <c r="F11" s="235"/>
      <c r="G11" s="235"/>
      <c r="H11" s="237"/>
      <c r="I11" s="237"/>
      <c r="J11" s="237"/>
      <c r="K11" s="235"/>
      <c r="L11" s="235"/>
      <c r="M11" s="237"/>
      <c r="N11" s="237"/>
      <c r="O11" s="237"/>
      <c r="P11" s="235"/>
      <c r="Q11" s="235"/>
      <c r="R11" s="237"/>
      <c r="S11" s="237"/>
      <c r="T11" s="237"/>
      <c r="U11" s="235"/>
      <c r="V11" s="235"/>
      <c r="W11" s="237"/>
      <c r="X11" s="237"/>
      <c r="Y11" s="237"/>
      <c r="AB11" s="22"/>
    </row>
    <row r="12" spans="2:30" s="1" customFormat="1" ht="15.75" customHeight="1">
      <c r="B12" s="148"/>
      <c r="C12" s="149"/>
      <c r="D12" s="149"/>
      <c r="E12" s="150"/>
      <c r="F12" s="265" t="s">
        <v>105</v>
      </c>
      <c r="G12" s="265"/>
      <c r="H12" s="265"/>
      <c r="I12" s="265"/>
      <c r="J12" s="265"/>
      <c r="K12" s="265" t="s">
        <v>106</v>
      </c>
      <c r="L12" s="265"/>
      <c r="M12" s="265"/>
      <c r="N12" s="265"/>
      <c r="O12" s="265"/>
      <c r="P12" s="265" t="s">
        <v>119</v>
      </c>
      <c r="Q12" s="265"/>
      <c r="R12" s="265"/>
      <c r="S12" s="265"/>
      <c r="T12" s="265"/>
      <c r="U12" s="265" t="s">
        <v>120</v>
      </c>
      <c r="V12" s="265"/>
      <c r="W12" s="265"/>
      <c r="X12" s="265"/>
      <c r="Y12" s="265"/>
      <c r="AB12" s="22"/>
    </row>
    <row r="13" spans="2:30" s="33" customFormat="1" ht="24.95" customHeight="1">
      <c r="B13" s="81" t="s">
        <v>4</v>
      </c>
      <c r="C13" s="343" t="s">
        <v>5</v>
      </c>
      <c r="D13" s="344"/>
      <c r="E13" s="344"/>
      <c r="F13" s="238" t="s">
        <v>36</v>
      </c>
      <c r="G13" s="238" t="s">
        <v>6</v>
      </c>
      <c r="H13" s="238" t="s">
        <v>7</v>
      </c>
      <c r="I13" s="238" t="s">
        <v>8</v>
      </c>
      <c r="J13" s="32" t="s">
        <v>9</v>
      </c>
      <c r="K13" s="238" t="s">
        <v>36</v>
      </c>
      <c r="L13" s="238" t="s">
        <v>6</v>
      </c>
      <c r="M13" s="238" t="s">
        <v>7</v>
      </c>
      <c r="N13" s="238" t="s">
        <v>8</v>
      </c>
      <c r="O13" s="32" t="s">
        <v>9</v>
      </c>
      <c r="P13" s="238" t="s">
        <v>36</v>
      </c>
      <c r="Q13" s="238" t="s">
        <v>6</v>
      </c>
      <c r="R13" s="238" t="s">
        <v>7</v>
      </c>
      <c r="S13" s="238" t="s">
        <v>8</v>
      </c>
      <c r="T13" s="32" t="s">
        <v>9</v>
      </c>
      <c r="U13" s="238" t="s">
        <v>36</v>
      </c>
      <c r="V13" s="238" t="s">
        <v>6</v>
      </c>
      <c r="W13" s="238" t="s">
        <v>7</v>
      </c>
      <c r="X13" s="238" t="s">
        <v>8</v>
      </c>
      <c r="Y13" s="32" t="s">
        <v>9</v>
      </c>
      <c r="AB13" s="34"/>
    </row>
    <row r="14" spans="2:30" s="13" customFormat="1" ht="20.100000000000001" customHeight="1">
      <c r="B14" s="77" t="s">
        <v>10</v>
      </c>
      <c r="C14" s="290" t="s">
        <v>11</v>
      </c>
      <c r="D14" s="327"/>
      <c r="E14" s="327"/>
      <c r="F14" s="82"/>
      <c r="G14" s="35"/>
      <c r="H14" s="35"/>
      <c r="I14" s="36"/>
      <c r="J14" s="37"/>
      <c r="K14" s="82"/>
      <c r="L14" s="35"/>
      <c r="M14" s="35"/>
      <c r="N14" s="36"/>
      <c r="O14" s="37"/>
      <c r="P14" s="82"/>
      <c r="Q14" s="35"/>
      <c r="R14" s="35"/>
      <c r="S14" s="36"/>
      <c r="T14" s="37"/>
      <c r="U14" s="82"/>
      <c r="V14" s="35"/>
      <c r="W14" s="35"/>
      <c r="X14" s="36"/>
      <c r="Y14" s="37"/>
      <c r="AA14" s="14"/>
      <c r="AB14" s="23"/>
    </row>
    <row r="15" spans="2:30" s="20" customFormat="1" ht="15" customHeight="1">
      <c r="B15" s="85">
        <v>1</v>
      </c>
      <c r="C15" s="326" t="s">
        <v>23</v>
      </c>
      <c r="D15" s="345"/>
      <c r="E15" s="345"/>
      <c r="F15" s="38"/>
      <c r="G15" s="39" t="s">
        <v>26</v>
      </c>
      <c r="H15" s="40">
        <v>1</v>
      </c>
      <c r="I15" s="41">
        <v>25000</v>
      </c>
      <c r="J15" s="42">
        <f>I15*H15</f>
        <v>25000</v>
      </c>
      <c r="K15" s="38"/>
      <c r="L15" s="39" t="s">
        <v>26</v>
      </c>
      <c r="M15" s="40">
        <v>1</v>
      </c>
      <c r="N15" s="41">
        <v>10000</v>
      </c>
      <c r="O15" s="42">
        <f>N15*M15</f>
        <v>10000</v>
      </c>
      <c r="P15" s="38"/>
      <c r="Q15" s="39" t="s">
        <v>26</v>
      </c>
      <c r="R15" s="40">
        <v>1</v>
      </c>
      <c r="S15" s="41">
        <v>17250</v>
      </c>
      <c r="T15" s="42">
        <f>S15*R15</f>
        <v>17250</v>
      </c>
      <c r="U15" s="38"/>
      <c r="V15" s="39" t="s">
        <v>26</v>
      </c>
      <c r="W15" s="40">
        <v>1</v>
      </c>
      <c r="X15" s="41">
        <v>2000</v>
      </c>
      <c r="Y15" s="42">
        <f>X15*W15</f>
        <v>2000</v>
      </c>
      <c r="AA15" s="21"/>
      <c r="AB15" s="21"/>
    </row>
    <row r="16" spans="2:30" s="20" customFormat="1" ht="15" customHeight="1">
      <c r="B16" s="85">
        <v>2</v>
      </c>
      <c r="C16" s="326" t="s">
        <v>24</v>
      </c>
      <c r="D16" s="345"/>
      <c r="E16" s="345"/>
      <c r="F16" s="38"/>
      <c r="G16" s="39" t="s">
        <v>26</v>
      </c>
      <c r="H16" s="40">
        <v>1</v>
      </c>
      <c r="I16" s="41">
        <v>15000</v>
      </c>
      <c r="J16" s="42">
        <f t="shared" ref="J16" si="0">I16*H16</f>
        <v>15000</v>
      </c>
      <c r="K16" s="38"/>
      <c r="L16" s="39" t="s">
        <v>26</v>
      </c>
      <c r="M16" s="40">
        <v>1</v>
      </c>
      <c r="N16" s="41">
        <v>10000</v>
      </c>
      <c r="O16" s="42">
        <f t="shared" ref="O16" si="1">N16*M16</f>
        <v>10000</v>
      </c>
      <c r="P16" s="38"/>
      <c r="Q16" s="39" t="s">
        <v>26</v>
      </c>
      <c r="R16" s="40">
        <v>1</v>
      </c>
      <c r="S16" s="41">
        <v>17250</v>
      </c>
      <c r="T16" s="42">
        <f t="shared" ref="T16" si="2">S16*R16</f>
        <v>17250</v>
      </c>
      <c r="U16" s="38"/>
      <c r="V16" s="39" t="s">
        <v>26</v>
      </c>
      <c r="W16" s="40">
        <v>1</v>
      </c>
      <c r="X16" s="41">
        <v>1000</v>
      </c>
      <c r="Y16" s="42">
        <f t="shared" ref="Y16:Y54" si="3">X16*W16</f>
        <v>1000</v>
      </c>
      <c r="AA16" s="21"/>
      <c r="AB16" s="21"/>
    </row>
    <row r="17" spans="2:28" s="20" customFormat="1" ht="15" customHeight="1">
      <c r="B17" s="86">
        <v>3</v>
      </c>
      <c r="C17" s="336" t="s">
        <v>25</v>
      </c>
      <c r="D17" s="337"/>
      <c r="E17" s="337"/>
      <c r="F17" s="38"/>
      <c r="G17" s="39"/>
      <c r="H17" s="45"/>
      <c r="I17" s="41"/>
      <c r="J17" s="42"/>
      <c r="K17" s="38"/>
      <c r="L17" s="39"/>
      <c r="M17" s="45"/>
      <c r="N17" s="41"/>
      <c r="O17" s="42"/>
      <c r="P17" s="38"/>
      <c r="Q17" s="39"/>
      <c r="R17" s="45"/>
      <c r="S17" s="41"/>
      <c r="T17" s="42"/>
      <c r="U17" s="38"/>
      <c r="V17" s="39"/>
      <c r="W17" s="45"/>
      <c r="X17" s="41"/>
      <c r="Y17" s="42"/>
      <c r="AA17" s="21"/>
      <c r="AB17" s="21"/>
    </row>
    <row r="18" spans="2:28" s="20" customFormat="1" ht="15" customHeight="1">
      <c r="B18" s="86"/>
      <c r="C18" s="336" t="s">
        <v>27</v>
      </c>
      <c r="D18" s="337"/>
      <c r="E18" s="337"/>
      <c r="F18" s="38"/>
      <c r="G18" s="39" t="s">
        <v>30</v>
      </c>
      <c r="H18" s="45">
        <v>300</v>
      </c>
      <c r="I18" s="41">
        <v>27</v>
      </c>
      <c r="J18" s="42">
        <f t="shared" ref="J18:J27" si="4">I18*H18</f>
        <v>8100</v>
      </c>
      <c r="K18" s="38"/>
      <c r="L18" s="39" t="s">
        <v>30</v>
      </c>
      <c r="M18" s="45">
        <v>300</v>
      </c>
      <c r="N18" s="41">
        <v>25</v>
      </c>
      <c r="O18" s="42">
        <f t="shared" ref="O18:O25" si="5">N18*M18</f>
        <v>7500</v>
      </c>
      <c r="P18" s="38"/>
      <c r="Q18" s="39" t="s">
        <v>29</v>
      </c>
      <c r="R18" s="45">
        <v>300</v>
      </c>
      <c r="S18" s="41">
        <v>21.75</v>
      </c>
      <c r="T18" s="42">
        <f t="shared" ref="T18:T27" si="6">S18*R18</f>
        <v>6525</v>
      </c>
      <c r="U18" s="38"/>
      <c r="V18" s="39" t="s">
        <v>30</v>
      </c>
      <c r="W18" s="45">
        <v>300</v>
      </c>
      <c r="X18" s="41">
        <v>38.5</v>
      </c>
      <c r="Y18" s="42">
        <f t="shared" si="3"/>
        <v>11550</v>
      </c>
      <c r="AA18" s="21"/>
      <c r="AB18" s="21"/>
    </row>
    <row r="19" spans="2:28" s="20" customFormat="1" ht="15" customHeight="1">
      <c r="B19" s="86"/>
      <c r="C19" s="225" t="s">
        <v>70</v>
      </c>
      <c r="D19" s="236"/>
      <c r="E19" s="236"/>
      <c r="F19" s="38"/>
      <c r="G19" s="255" t="s">
        <v>29</v>
      </c>
      <c r="H19" s="45">
        <v>300</v>
      </c>
      <c r="I19" s="41">
        <v>277</v>
      </c>
      <c r="J19" s="42">
        <f>I19*H19</f>
        <v>83100</v>
      </c>
      <c r="K19" s="38"/>
      <c r="L19" s="39" t="s">
        <v>47</v>
      </c>
      <c r="M19" s="45">
        <v>6</v>
      </c>
      <c r="N19" s="41">
        <v>4250</v>
      </c>
      <c r="O19" s="42">
        <f t="shared" si="5"/>
        <v>25500</v>
      </c>
      <c r="P19" s="38"/>
      <c r="Q19" s="39" t="s">
        <v>47</v>
      </c>
      <c r="R19" s="45">
        <v>6</v>
      </c>
      <c r="S19" s="41">
        <v>348</v>
      </c>
      <c r="T19" s="42">
        <f t="shared" si="6"/>
        <v>2088</v>
      </c>
      <c r="U19" s="38"/>
      <c r="V19" s="39" t="s">
        <v>29</v>
      </c>
      <c r="W19" s="45">
        <v>300</v>
      </c>
      <c r="X19" s="41">
        <v>71.5</v>
      </c>
      <c r="Y19" s="42">
        <f t="shared" si="3"/>
        <v>21450</v>
      </c>
      <c r="AA19" s="21"/>
      <c r="AB19" s="21"/>
    </row>
    <row r="20" spans="2:28" s="20" customFormat="1" ht="15" customHeight="1">
      <c r="B20" s="86"/>
      <c r="C20" s="225" t="s">
        <v>32</v>
      </c>
      <c r="D20" s="236"/>
      <c r="E20" s="236"/>
      <c r="F20" s="38"/>
      <c r="G20" s="39" t="s">
        <v>33</v>
      </c>
      <c r="H20" s="208">
        <v>2</v>
      </c>
      <c r="I20" s="41">
        <v>1384</v>
      </c>
      <c r="J20" s="42">
        <f t="shared" si="4"/>
        <v>2768</v>
      </c>
      <c r="K20" s="38"/>
      <c r="L20" s="39" t="s">
        <v>33</v>
      </c>
      <c r="M20" s="208">
        <v>2</v>
      </c>
      <c r="N20" s="41">
        <v>3000</v>
      </c>
      <c r="O20" s="42">
        <f>N20*M20</f>
        <v>6000</v>
      </c>
      <c r="P20" s="38"/>
      <c r="Q20" s="39" t="s">
        <v>33</v>
      </c>
      <c r="R20" s="208">
        <v>2</v>
      </c>
      <c r="S20" s="41">
        <v>1667.5</v>
      </c>
      <c r="T20" s="42">
        <f t="shared" si="6"/>
        <v>3335</v>
      </c>
      <c r="U20" s="38"/>
      <c r="V20" s="39" t="s">
        <v>33</v>
      </c>
      <c r="W20" s="208">
        <v>2</v>
      </c>
      <c r="X20" s="41">
        <v>1078</v>
      </c>
      <c r="Y20" s="42">
        <f t="shared" si="3"/>
        <v>2156</v>
      </c>
      <c r="AA20" s="21"/>
      <c r="AB20" s="21"/>
    </row>
    <row r="21" spans="2:28" s="20" customFormat="1" ht="15" customHeight="1">
      <c r="B21" s="86"/>
      <c r="C21" s="225" t="s">
        <v>71</v>
      </c>
      <c r="D21" s="236"/>
      <c r="E21" s="236"/>
      <c r="F21" s="38"/>
      <c r="G21" s="39" t="s">
        <v>72</v>
      </c>
      <c r="H21" s="45">
        <v>40</v>
      </c>
      <c r="I21" s="41">
        <v>120</v>
      </c>
      <c r="J21" s="42">
        <f t="shared" si="4"/>
        <v>4800</v>
      </c>
      <c r="K21" s="38"/>
      <c r="L21" s="39" t="s">
        <v>72</v>
      </c>
      <c r="M21" s="45">
        <v>40</v>
      </c>
      <c r="N21" s="41">
        <v>85</v>
      </c>
      <c r="O21" s="42">
        <f t="shared" si="5"/>
        <v>3400</v>
      </c>
      <c r="P21" s="38"/>
      <c r="Q21" s="39" t="s">
        <v>72</v>
      </c>
      <c r="R21" s="45">
        <v>40</v>
      </c>
      <c r="S21" s="41">
        <v>94.25</v>
      </c>
      <c r="T21" s="42">
        <f t="shared" si="6"/>
        <v>3770</v>
      </c>
      <c r="U21" s="38"/>
      <c r="V21" s="39" t="s">
        <v>72</v>
      </c>
      <c r="W21" s="208">
        <v>40</v>
      </c>
      <c r="X21" s="41">
        <v>71.5</v>
      </c>
      <c r="Y21" s="42">
        <f t="shared" si="3"/>
        <v>2860</v>
      </c>
      <c r="AA21" s="21"/>
      <c r="AB21" s="21"/>
    </row>
    <row r="22" spans="2:28" s="20" customFormat="1" ht="15" customHeight="1">
      <c r="B22" s="86"/>
      <c r="C22" s="225" t="s">
        <v>28</v>
      </c>
      <c r="D22" s="236"/>
      <c r="E22" s="236"/>
      <c r="F22" s="38"/>
      <c r="G22" s="39" t="s">
        <v>26</v>
      </c>
      <c r="H22" s="45">
        <v>1</v>
      </c>
      <c r="I22" s="41">
        <v>5000</v>
      </c>
      <c r="J22" s="42">
        <f t="shared" si="4"/>
        <v>5000</v>
      </c>
      <c r="K22" s="38"/>
      <c r="L22" s="39" t="s">
        <v>26</v>
      </c>
      <c r="M22" s="45">
        <v>1</v>
      </c>
      <c r="N22" s="41">
        <v>5000</v>
      </c>
      <c r="O22" s="42">
        <f t="shared" si="5"/>
        <v>5000</v>
      </c>
      <c r="P22" s="38"/>
      <c r="Q22" s="39" t="s">
        <v>26</v>
      </c>
      <c r="R22" s="45">
        <v>1</v>
      </c>
      <c r="S22" s="41">
        <v>9425</v>
      </c>
      <c r="T22" s="42">
        <f t="shared" si="6"/>
        <v>9425</v>
      </c>
      <c r="U22" s="38"/>
      <c r="V22" s="39" t="s">
        <v>26</v>
      </c>
      <c r="W22" s="45">
        <v>1</v>
      </c>
      <c r="X22" s="41">
        <v>5500</v>
      </c>
      <c r="Y22" s="42">
        <f t="shared" si="3"/>
        <v>5500</v>
      </c>
      <c r="AA22" s="21"/>
      <c r="AB22" s="21"/>
    </row>
    <row r="23" spans="2:28" s="20" customFormat="1" ht="15" customHeight="1">
      <c r="B23" s="86"/>
      <c r="C23" s="225" t="s">
        <v>107</v>
      </c>
      <c r="D23" s="236"/>
      <c r="E23" s="236"/>
      <c r="F23" s="38"/>
      <c r="G23" s="39" t="s">
        <v>29</v>
      </c>
      <c r="H23" s="46">
        <v>2</v>
      </c>
      <c r="I23" s="41">
        <v>3500</v>
      </c>
      <c r="J23" s="42">
        <f t="shared" si="4"/>
        <v>7000</v>
      </c>
      <c r="K23" s="38"/>
      <c r="L23" s="39" t="s">
        <v>29</v>
      </c>
      <c r="M23" s="46">
        <v>2</v>
      </c>
      <c r="N23" s="41">
        <v>4500</v>
      </c>
      <c r="O23" s="42">
        <f t="shared" si="5"/>
        <v>9000</v>
      </c>
      <c r="P23" s="38"/>
      <c r="Q23" s="39" t="s">
        <v>29</v>
      </c>
      <c r="R23" s="46">
        <v>2</v>
      </c>
      <c r="S23" s="41">
        <v>10875</v>
      </c>
      <c r="T23" s="42">
        <f t="shared" si="6"/>
        <v>21750</v>
      </c>
      <c r="U23" s="38"/>
      <c r="V23" s="39" t="s">
        <v>29</v>
      </c>
      <c r="W23" s="209">
        <v>2</v>
      </c>
      <c r="X23" s="41">
        <v>1815</v>
      </c>
      <c r="Y23" s="42">
        <f t="shared" si="3"/>
        <v>3630</v>
      </c>
      <c r="AA23" s="21"/>
      <c r="AB23" s="21"/>
    </row>
    <row r="24" spans="2:28" s="20" customFormat="1" ht="15" customHeight="1">
      <c r="B24" s="86"/>
      <c r="C24" s="225" t="s">
        <v>108</v>
      </c>
      <c r="D24" s="236"/>
      <c r="E24" s="236"/>
      <c r="F24" s="38"/>
      <c r="G24" s="39" t="s">
        <v>29</v>
      </c>
      <c r="H24" s="46">
        <v>2</v>
      </c>
      <c r="I24" s="41">
        <v>3500</v>
      </c>
      <c r="J24" s="42">
        <f>I24*H24</f>
        <v>7000</v>
      </c>
      <c r="K24" s="38"/>
      <c r="L24" s="39" t="s">
        <v>29</v>
      </c>
      <c r="M24" s="46">
        <v>2</v>
      </c>
      <c r="N24" s="41">
        <v>3000</v>
      </c>
      <c r="O24" s="42">
        <f t="shared" si="5"/>
        <v>6000</v>
      </c>
      <c r="P24" s="38"/>
      <c r="Q24" s="39" t="s">
        <v>29</v>
      </c>
      <c r="R24" s="46">
        <v>2</v>
      </c>
      <c r="S24" s="41">
        <v>10875</v>
      </c>
      <c r="T24" s="42">
        <f t="shared" si="6"/>
        <v>21750</v>
      </c>
      <c r="U24" s="38"/>
      <c r="V24" s="39" t="s">
        <v>29</v>
      </c>
      <c r="W24" s="209">
        <v>2</v>
      </c>
      <c r="X24" s="41">
        <v>1815</v>
      </c>
      <c r="Y24" s="42">
        <f t="shared" si="3"/>
        <v>3630</v>
      </c>
      <c r="AA24" s="21"/>
      <c r="AB24" s="21"/>
    </row>
    <row r="25" spans="2:28" s="20" customFormat="1" ht="15" customHeight="1">
      <c r="B25" s="86"/>
      <c r="C25" s="225" t="s">
        <v>109</v>
      </c>
      <c r="D25" s="236"/>
      <c r="E25" s="236"/>
      <c r="F25" s="38"/>
      <c r="G25" s="39" t="s">
        <v>72</v>
      </c>
      <c r="H25" s="46">
        <v>60</v>
      </c>
      <c r="I25" s="41">
        <v>221</v>
      </c>
      <c r="J25" s="42">
        <f t="shared" si="4"/>
        <v>13260</v>
      </c>
      <c r="K25" s="38"/>
      <c r="L25" s="39" t="s">
        <v>72</v>
      </c>
      <c r="M25" s="46">
        <v>60</v>
      </c>
      <c r="N25" s="41">
        <v>175</v>
      </c>
      <c r="O25" s="42">
        <f t="shared" si="5"/>
        <v>10500</v>
      </c>
      <c r="P25" s="38"/>
      <c r="Q25" s="39" t="s">
        <v>72</v>
      </c>
      <c r="R25" s="46">
        <v>60</v>
      </c>
      <c r="S25" s="41">
        <v>268.25</v>
      </c>
      <c r="T25" s="42">
        <f t="shared" si="6"/>
        <v>16095</v>
      </c>
      <c r="U25" s="38"/>
      <c r="V25" s="39" t="s">
        <v>72</v>
      </c>
      <c r="W25" s="209">
        <v>60</v>
      </c>
      <c r="X25" s="41">
        <v>242</v>
      </c>
      <c r="Y25" s="42">
        <f t="shared" si="3"/>
        <v>14520</v>
      </c>
      <c r="AA25" s="21"/>
      <c r="AB25" s="21"/>
    </row>
    <row r="26" spans="2:28" s="20" customFormat="1" ht="15" customHeight="1">
      <c r="B26" s="86"/>
      <c r="C26" s="225" t="s">
        <v>110</v>
      </c>
      <c r="D26" s="236"/>
      <c r="E26" s="236"/>
      <c r="F26" s="38"/>
      <c r="G26" s="39" t="s">
        <v>30</v>
      </c>
      <c r="H26" s="209">
        <v>3</v>
      </c>
      <c r="I26" s="41">
        <v>250</v>
      </c>
      <c r="J26" s="42">
        <f t="shared" si="4"/>
        <v>750</v>
      </c>
      <c r="K26" s="38"/>
      <c r="L26" s="39" t="s">
        <v>30</v>
      </c>
      <c r="M26" s="209">
        <v>3</v>
      </c>
      <c r="N26" s="41">
        <v>600</v>
      </c>
      <c r="O26" s="42">
        <f>N26*M26</f>
        <v>1800</v>
      </c>
      <c r="P26" s="38"/>
      <c r="Q26" s="39" t="s">
        <v>30</v>
      </c>
      <c r="R26" s="209">
        <v>3</v>
      </c>
      <c r="S26" s="41">
        <v>942.5</v>
      </c>
      <c r="T26" s="42">
        <f t="shared" si="6"/>
        <v>2827.5</v>
      </c>
      <c r="U26" s="38"/>
      <c r="V26" s="39" t="s">
        <v>30</v>
      </c>
      <c r="W26" s="209">
        <v>3</v>
      </c>
      <c r="X26" s="41">
        <v>291.5</v>
      </c>
      <c r="Y26" s="42">
        <f t="shared" si="3"/>
        <v>874.5</v>
      </c>
      <c r="AA26" s="21"/>
      <c r="AB26" s="21"/>
    </row>
    <row r="27" spans="2:28" s="20" customFormat="1" ht="15" customHeight="1">
      <c r="B27" s="86"/>
      <c r="C27" s="225" t="s">
        <v>111</v>
      </c>
      <c r="D27" s="236"/>
      <c r="E27" s="236"/>
      <c r="F27" s="38"/>
      <c r="G27" s="39" t="s">
        <v>72</v>
      </c>
      <c r="H27" s="209">
        <v>3</v>
      </c>
      <c r="I27" s="41">
        <v>350</v>
      </c>
      <c r="J27" s="42">
        <f t="shared" si="4"/>
        <v>1050</v>
      </c>
      <c r="K27" s="38"/>
      <c r="L27" s="39" t="s">
        <v>72</v>
      </c>
      <c r="M27" s="209">
        <v>3</v>
      </c>
      <c r="N27" s="41">
        <v>750</v>
      </c>
      <c r="O27" s="42">
        <f>N27*M27</f>
        <v>2250</v>
      </c>
      <c r="P27" s="38"/>
      <c r="Q27" s="39" t="s">
        <v>72</v>
      </c>
      <c r="R27" s="209">
        <v>3</v>
      </c>
      <c r="S27" s="41">
        <v>1087.5</v>
      </c>
      <c r="T27" s="42">
        <f t="shared" si="6"/>
        <v>3262.5</v>
      </c>
      <c r="U27" s="38"/>
      <c r="V27" s="39" t="s">
        <v>72</v>
      </c>
      <c r="W27" s="209">
        <v>3</v>
      </c>
      <c r="X27" s="41">
        <v>412.5</v>
      </c>
      <c r="Y27" s="42">
        <f t="shared" si="3"/>
        <v>1237.5</v>
      </c>
      <c r="AA27" s="21"/>
      <c r="AB27" s="21"/>
    </row>
    <row r="28" spans="2:28" s="20" customFormat="1" ht="15" customHeight="1">
      <c r="B28" s="86"/>
      <c r="C28" s="225" t="s">
        <v>112</v>
      </c>
      <c r="D28" s="236"/>
      <c r="E28" s="236"/>
      <c r="F28" s="38"/>
      <c r="G28" s="39" t="s">
        <v>72</v>
      </c>
      <c r="H28" s="209">
        <v>16</v>
      </c>
      <c r="I28" s="41">
        <v>250</v>
      </c>
      <c r="J28" s="42">
        <f>I28*H28</f>
        <v>4000</v>
      </c>
      <c r="K28" s="38"/>
      <c r="L28" s="39" t="s">
        <v>72</v>
      </c>
      <c r="M28" s="209">
        <v>16</v>
      </c>
      <c r="N28" s="41">
        <v>450</v>
      </c>
      <c r="O28" s="42">
        <f>N28*M28</f>
        <v>7200</v>
      </c>
      <c r="P28" s="38"/>
      <c r="Q28" s="39" t="s">
        <v>72</v>
      </c>
      <c r="R28" s="209">
        <v>16</v>
      </c>
      <c r="S28" s="41">
        <v>362.5</v>
      </c>
      <c r="T28" s="42">
        <f>S28*R28</f>
        <v>5800</v>
      </c>
      <c r="U28" s="38"/>
      <c r="V28" s="39" t="s">
        <v>72</v>
      </c>
      <c r="W28" s="209">
        <v>16</v>
      </c>
      <c r="X28" s="41">
        <v>385</v>
      </c>
      <c r="Y28" s="42">
        <f t="shared" si="3"/>
        <v>6160</v>
      </c>
      <c r="AA28" s="21"/>
      <c r="AB28" s="21"/>
    </row>
    <row r="29" spans="2:28" s="20" customFormat="1" ht="15" customHeight="1">
      <c r="B29" s="86"/>
      <c r="C29" s="225" t="s">
        <v>113</v>
      </c>
      <c r="D29" s="236"/>
      <c r="E29" s="236"/>
      <c r="F29" s="38"/>
      <c r="G29" s="39" t="s">
        <v>72</v>
      </c>
      <c r="H29" s="46">
        <v>20</v>
      </c>
      <c r="I29" s="41">
        <v>280</v>
      </c>
      <c r="J29" s="42">
        <f>I29*H29</f>
        <v>5600</v>
      </c>
      <c r="K29" s="38"/>
      <c r="L29" s="39" t="s">
        <v>72</v>
      </c>
      <c r="M29" s="46">
        <v>20</v>
      </c>
      <c r="N29" s="41">
        <v>280</v>
      </c>
      <c r="O29" s="42">
        <f>N29*M29</f>
        <v>5600</v>
      </c>
      <c r="P29" s="38"/>
      <c r="Q29" s="39" t="s">
        <v>72</v>
      </c>
      <c r="R29" s="46">
        <v>20</v>
      </c>
      <c r="S29" s="41">
        <v>268.25</v>
      </c>
      <c r="T29" s="42">
        <f>S29*R29</f>
        <v>5365</v>
      </c>
      <c r="U29" s="38"/>
      <c r="V29" s="39" t="s">
        <v>72</v>
      </c>
      <c r="W29" s="209">
        <v>20</v>
      </c>
      <c r="X29" s="41">
        <v>165</v>
      </c>
      <c r="Y29" s="42">
        <f t="shared" si="3"/>
        <v>3300</v>
      </c>
      <c r="AA29" s="21"/>
      <c r="AB29" s="21"/>
    </row>
    <row r="30" spans="2:28" s="20" customFormat="1" ht="15" customHeight="1">
      <c r="B30" s="86"/>
      <c r="C30" s="225" t="s">
        <v>121</v>
      </c>
      <c r="D30" s="236"/>
      <c r="E30" s="236"/>
      <c r="F30" s="38"/>
      <c r="G30" s="39"/>
      <c r="H30" s="46"/>
      <c r="I30" s="41"/>
      <c r="J30" s="42"/>
      <c r="K30" s="38"/>
      <c r="L30" s="39"/>
      <c r="M30" s="46"/>
      <c r="N30" s="41"/>
      <c r="O30" s="42"/>
      <c r="P30" s="38"/>
      <c r="Q30" s="39"/>
      <c r="R30" s="46"/>
      <c r="S30" s="41"/>
      <c r="T30" s="42"/>
      <c r="U30" s="38"/>
      <c r="V30" s="39" t="s">
        <v>72</v>
      </c>
      <c r="W30" s="46"/>
      <c r="X30" s="41"/>
      <c r="Y30" s="42">
        <f t="shared" si="3"/>
        <v>0</v>
      </c>
      <c r="AA30" s="21"/>
      <c r="AB30" s="21"/>
    </row>
    <row r="31" spans="2:28" s="20" customFormat="1" ht="15" customHeight="1">
      <c r="B31" s="86"/>
      <c r="C31" s="225" t="s">
        <v>122</v>
      </c>
      <c r="D31" s="236"/>
      <c r="E31" s="236"/>
      <c r="F31" s="38"/>
      <c r="G31" s="39"/>
      <c r="H31" s="46"/>
      <c r="I31" s="41"/>
      <c r="J31" s="42"/>
      <c r="K31" s="38"/>
      <c r="L31" s="39"/>
      <c r="M31" s="46"/>
      <c r="N31" s="41"/>
      <c r="O31" s="42"/>
      <c r="P31" s="38"/>
      <c r="Q31" s="39"/>
      <c r="R31" s="46"/>
      <c r="S31" s="41"/>
      <c r="T31" s="42"/>
      <c r="U31" s="38"/>
      <c r="V31" s="39" t="s">
        <v>45</v>
      </c>
      <c r="W31" s="46"/>
      <c r="X31" s="41"/>
      <c r="Y31" s="42">
        <f t="shared" si="3"/>
        <v>0</v>
      </c>
      <c r="AA31" s="21"/>
      <c r="AB31" s="21"/>
    </row>
    <row r="32" spans="2:28" s="20" customFormat="1" ht="15" customHeight="1">
      <c r="B32" s="86"/>
      <c r="C32" s="225" t="s">
        <v>123</v>
      </c>
      <c r="D32" s="236"/>
      <c r="E32" s="236"/>
      <c r="F32" s="38"/>
      <c r="G32" s="39"/>
      <c r="H32" s="46"/>
      <c r="I32" s="41"/>
      <c r="J32" s="42"/>
      <c r="K32" s="38"/>
      <c r="L32" s="39"/>
      <c r="M32" s="46"/>
      <c r="N32" s="41"/>
      <c r="O32" s="42"/>
      <c r="P32" s="38"/>
      <c r="Q32" s="39"/>
      <c r="R32" s="46"/>
      <c r="S32" s="41"/>
      <c r="T32" s="42"/>
      <c r="U32" s="38"/>
      <c r="V32" s="39" t="s">
        <v>124</v>
      </c>
      <c r="W32" s="46"/>
      <c r="X32" s="41"/>
      <c r="Y32" s="42">
        <f t="shared" si="3"/>
        <v>0</v>
      </c>
      <c r="AA32" s="21"/>
      <c r="AB32" s="21"/>
    </row>
    <row r="33" spans="1:28" s="20" customFormat="1" ht="15" customHeight="1">
      <c r="B33" s="86"/>
      <c r="C33" s="225" t="s">
        <v>125</v>
      </c>
      <c r="D33" s="236"/>
      <c r="E33" s="236"/>
      <c r="F33" s="38"/>
      <c r="G33" s="39"/>
      <c r="H33" s="46"/>
      <c r="I33" s="41"/>
      <c r="J33" s="42"/>
      <c r="K33" s="38"/>
      <c r="L33" s="39"/>
      <c r="M33" s="46"/>
      <c r="N33" s="41"/>
      <c r="O33" s="42"/>
      <c r="P33" s="38"/>
      <c r="Q33" s="39"/>
      <c r="R33" s="46"/>
      <c r="S33" s="41"/>
      <c r="T33" s="42"/>
      <c r="U33" s="38"/>
      <c r="V33" s="39" t="s">
        <v>49</v>
      </c>
      <c r="W33" s="46"/>
      <c r="X33" s="41"/>
      <c r="Y33" s="42">
        <f t="shared" si="3"/>
        <v>0</v>
      </c>
      <c r="AA33" s="21"/>
      <c r="AB33" s="21"/>
    </row>
    <row r="34" spans="1:28" s="20" customFormat="1" ht="15" customHeight="1">
      <c r="B34" s="86"/>
      <c r="C34" s="225" t="s">
        <v>126</v>
      </c>
      <c r="D34" s="236"/>
      <c r="E34" s="236"/>
      <c r="F34" s="38"/>
      <c r="G34" s="39"/>
      <c r="H34" s="46"/>
      <c r="I34" s="41"/>
      <c r="J34" s="42"/>
      <c r="K34" s="38"/>
      <c r="L34" s="39"/>
      <c r="M34" s="46"/>
      <c r="N34" s="41"/>
      <c r="O34" s="42"/>
      <c r="P34" s="38"/>
      <c r="Q34" s="39"/>
      <c r="R34" s="46"/>
      <c r="S34" s="41"/>
      <c r="T34" s="42"/>
      <c r="U34" s="38"/>
      <c r="V34" s="39" t="s">
        <v>26</v>
      </c>
      <c r="W34" s="46"/>
      <c r="X34" s="41"/>
      <c r="Y34" s="42">
        <f t="shared" si="3"/>
        <v>0</v>
      </c>
      <c r="AA34" s="21"/>
      <c r="AB34" s="21"/>
    </row>
    <row r="35" spans="1:28" s="20" customFormat="1" ht="15" customHeight="1">
      <c r="B35" s="86">
        <v>4</v>
      </c>
      <c r="C35" s="225" t="s">
        <v>52</v>
      </c>
      <c r="D35" s="236"/>
      <c r="E35" s="236"/>
      <c r="F35" s="38"/>
      <c r="G35" s="39"/>
      <c r="H35" s="46"/>
      <c r="I35" s="41"/>
      <c r="J35" s="42"/>
      <c r="K35" s="38"/>
      <c r="L35" s="39"/>
      <c r="M35" s="46"/>
      <c r="N35" s="41"/>
      <c r="O35" s="42"/>
      <c r="P35" s="38"/>
      <c r="Q35" s="39"/>
      <c r="R35" s="46"/>
      <c r="S35" s="41"/>
      <c r="T35" s="42"/>
      <c r="U35" s="38"/>
      <c r="V35" s="39"/>
      <c r="W35" s="46"/>
      <c r="X35" s="41"/>
      <c r="Y35" s="42"/>
      <c r="AA35" s="21"/>
      <c r="AB35" s="21"/>
    </row>
    <row r="36" spans="1:28" s="20" customFormat="1" ht="15" customHeight="1">
      <c r="B36" s="86"/>
      <c r="C36" s="396" t="s">
        <v>151</v>
      </c>
      <c r="D36" s="397"/>
      <c r="E36" s="398"/>
      <c r="F36" s="38"/>
      <c r="G36" s="39" t="s">
        <v>49</v>
      </c>
      <c r="H36" s="209">
        <v>1</v>
      </c>
      <c r="I36" s="41">
        <v>7000</v>
      </c>
      <c r="J36" s="42">
        <f t="shared" ref="J36:J44" si="7">I36*H36</f>
        <v>7000</v>
      </c>
      <c r="K36" s="38"/>
      <c r="L36" s="39" t="s">
        <v>49</v>
      </c>
      <c r="M36" s="209">
        <v>1</v>
      </c>
      <c r="N36" s="41">
        <v>8000</v>
      </c>
      <c r="O36" s="42">
        <f>N36*M36</f>
        <v>8000</v>
      </c>
      <c r="P36" s="38"/>
      <c r="Q36" s="39" t="s">
        <v>49</v>
      </c>
      <c r="R36" s="209">
        <v>1</v>
      </c>
      <c r="S36" s="41">
        <v>23562.5</v>
      </c>
      <c r="T36" s="42">
        <f t="shared" ref="T36:T44" si="8">S36*R36</f>
        <v>23562.5</v>
      </c>
      <c r="U36" s="38"/>
      <c r="V36" s="39" t="s">
        <v>49</v>
      </c>
      <c r="W36" s="209">
        <v>1</v>
      </c>
      <c r="X36" s="41">
        <v>3000</v>
      </c>
      <c r="Y36" s="42">
        <f t="shared" si="3"/>
        <v>3000</v>
      </c>
      <c r="AA36" s="21"/>
      <c r="AB36" s="21"/>
    </row>
    <row r="37" spans="1:28" s="20" customFormat="1" ht="29.25" customHeight="1">
      <c r="B37" s="86"/>
      <c r="C37" s="281" t="s">
        <v>86</v>
      </c>
      <c r="D37" s="282"/>
      <c r="E37" s="283"/>
      <c r="F37" s="38"/>
      <c r="G37" s="39" t="s">
        <v>49</v>
      </c>
      <c r="H37" s="46">
        <v>2</v>
      </c>
      <c r="I37" s="41">
        <v>3000</v>
      </c>
      <c r="J37" s="42">
        <f t="shared" si="7"/>
        <v>6000</v>
      </c>
      <c r="K37" s="38"/>
      <c r="L37" s="39" t="s">
        <v>49</v>
      </c>
      <c r="M37" s="46">
        <v>2</v>
      </c>
      <c r="N37" s="41">
        <v>4200</v>
      </c>
      <c r="O37" s="42">
        <f t="shared" ref="O37:O44" si="9">N37*M37</f>
        <v>8400</v>
      </c>
      <c r="P37" s="38"/>
      <c r="Q37" s="39" t="s">
        <v>49</v>
      </c>
      <c r="R37" s="46">
        <v>2</v>
      </c>
      <c r="S37" s="41">
        <v>9425</v>
      </c>
      <c r="T37" s="42">
        <f t="shared" si="8"/>
        <v>18850</v>
      </c>
      <c r="U37" s="38"/>
      <c r="V37" s="39" t="s">
        <v>49</v>
      </c>
      <c r="W37" s="209">
        <v>2</v>
      </c>
      <c r="X37" s="41">
        <v>600</v>
      </c>
      <c r="Y37" s="42">
        <f t="shared" si="3"/>
        <v>1200</v>
      </c>
      <c r="AA37" s="21"/>
      <c r="AB37" s="21"/>
    </row>
    <row r="38" spans="1:28" s="20" customFormat="1" ht="29.25" customHeight="1">
      <c r="B38" s="86"/>
      <c r="C38" s="281" t="s">
        <v>127</v>
      </c>
      <c r="D38" s="282"/>
      <c r="E38" s="283"/>
      <c r="F38" s="38"/>
      <c r="G38" s="39"/>
      <c r="H38" s="46"/>
      <c r="I38" s="41"/>
      <c r="J38" s="42"/>
      <c r="K38" s="38"/>
      <c r="L38" s="39"/>
      <c r="M38" s="46"/>
      <c r="N38" s="41"/>
      <c r="O38" s="42"/>
      <c r="P38" s="38"/>
      <c r="Q38" s="39"/>
      <c r="R38" s="46"/>
      <c r="S38" s="41"/>
      <c r="T38" s="42"/>
      <c r="U38" s="38"/>
      <c r="V38" s="39" t="s">
        <v>49</v>
      </c>
      <c r="W38" s="46"/>
      <c r="X38" s="41"/>
      <c r="Y38" s="42">
        <f t="shared" si="3"/>
        <v>0</v>
      </c>
      <c r="AA38" s="21"/>
      <c r="AB38" s="21"/>
    </row>
    <row r="39" spans="1:28" s="20" customFormat="1" ht="15" customHeight="1">
      <c r="B39" s="86"/>
      <c r="C39" s="336" t="s">
        <v>89</v>
      </c>
      <c r="D39" s="362"/>
      <c r="E39" s="363"/>
      <c r="F39" s="38"/>
      <c r="G39" s="39" t="s">
        <v>49</v>
      </c>
      <c r="H39" s="209">
        <v>1</v>
      </c>
      <c r="I39" s="41">
        <v>1500</v>
      </c>
      <c r="J39" s="42">
        <f t="shared" si="7"/>
        <v>1500</v>
      </c>
      <c r="K39" s="38"/>
      <c r="L39" s="39" t="s">
        <v>49</v>
      </c>
      <c r="M39" s="209">
        <v>1</v>
      </c>
      <c r="N39" s="41">
        <v>6200</v>
      </c>
      <c r="O39" s="42">
        <f>N39*M39</f>
        <v>6200</v>
      </c>
      <c r="P39" s="38"/>
      <c r="Q39" s="39" t="s">
        <v>49</v>
      </c>
      <c r="R39" s="209">
        <v>1</v>
      </c>
      <c r="S39" s="41">
        <v>18125</v>
      </c>
      <c r="T39" s="42">
        <f t="shared" si="8"/>
        <v>18125</v>
      </c>
      <c r="U39" s="38"/>
      <c r="V39" s="39" t="s">
        <v>49</v>
      </c>
      <c r="W39" s="209">
        <v>1</v>
      </c>
      <c r="X39" s="41">
        <v>600</v>
      </c>
      <c r="Y39" s="42">
        <f t="shared" si="3"/>
        <v>600</v>
      </c>
      <c r="AA39" s="21"/>
      <c r="AB39" s="21"/>
    </row>
    <row r="40" spans="1:28" s="20" customFormat="1" ht="15" customHeight="1">
      <c r="B40" s="86"/>
      <c r="C40" s="292" t="s">
        <v>167</v>
      </c>
      <c r="D40" s="364"/>
      <c r="E40" s="365"/>
      <c r="F40" s="38"/>
      <c r="G40" s="39" t="s">
        <v>49</v>
      </c>
      <c r="H40" s="46">
        <v>2</v>
      </c>
      <c r="I40" s="41">
        <v>2000</v>
      </c>
      <c r="J40" s="42">
        <f t="shared" si="7"/>
        <v>4000</v>
      </c>
      <c r="K40" s="38"/>
      <c r="L40" s="39" t="s">
        <v>49</v>
      </c>
      <c r="M40" s="46">
        <v>2</v>
      </c>
      <c r="N40" s="41">
        <v>3400</v>
      </c>
      <c r="O40" s="42">
        <f t="shared" si="9"/>
        <v>6800</v>
      </c>
      <c r="P40" s="38"/>
      <c r="Q40" s="39" t="s">
        <v>49</v>
      </c>
      <c r="R40" s="46">
        <v>2</v>
      </c>
      <c r="S40" s="41">
        <v>9425</v>
      </c>
      <c r="T40" s="42">
        <f t="shared" si="8"/>
        <v>18850</v>
      </c>
      <c r="U40" s="38"/>
      <c r="V40" s="39" t="s">
        <v>49</v>
      </c>
      <c r="W40" s="46">
        <v>2</v>
      </c>
      <c r="X40" s="41">
        <v>1800</v>
      </c>
      <c r="Y40" s="42">
        <f t="shared" si="3"/>
        <v>3600</v>
      </c>
      <c r="AA40" s="21"/>
      <c r="AB40" s="21"/>
    </row>
    <row r="41" spans="1:28" s="20" customFormat="1" ht="30.75" customHeight="1">
      <c r="B41" s="86"/>
      <c r="C41" s="281" t="s">
        <v>58</v>
      </c>
      <c r="D41" s="282"/>
      <c r="E41" s="283"/>
      <c r="F41" s="38"/>
      <c r="G41" s="39" t="s">
        <v>26</v>
      </c>
      <c r="H41" s="209">
        <v>1</v>
      </c>
      <c r="I41" s="41">
        <v>3000</v>
      </c>
      <c r="J41" s="42">
        <f t="shared" si="7"/>
        <v>3000</v>
      </c>
      <c r="K41" s="38"/>
      <c r="L41" s="39" t="s">
        <v>26</v>
      </c>
      <c r="M41" s="209">
        <v>1</v>
      </c>
      <c r="N41" s="41">
        <v>4500</v>
      </c>
      <c r="O41" s="42">
        <f>N41*M41</f>
        <v>4500</v>
      </c>
      <c r="P41" s="38"/>
      <c r="Q41" s="39" t="s">
        <v>26</v>
      </c>
      <c r="R41" s="209">
        <v>1</v>
      </c>
      <c r="S41" s="41">
        <v>36250</v>
      </c>
      <c r="T41" s="42">
        <f t="shared" si="8"/>
        <v>36250</v>
      </c>
      <c r="U41" s="38"/>
      <c r="V41" s="39" t="s">
        <v>26</v>
      </c>
      <c r="W41" s="209">
        <v>1</v>
      </c>
      <c r="X41" s="41">
        <v>5000</v>
      </c>
      <c r="Y41" s="42">
        <f t="shared" si="3"/>
        <v>5000</v>
      </c>
      <c r="AA41" s="21"/>
      <c r="AB41" s="21"/>
    </row>
    <row r="42" spans="1:28" s="20" customFormat="1" ht="15" customHeight="1">
      <c r="B42" s="86"/>
      <c r="C42" s="226" t="s">
        <v>57</v>
      </c>
      <c r="D42" s="224"/>
      <c r="E42" s="251"/>
      <c r="F42" s="38"/>
      <c r="G42" s="39" t="s">
        <v>49</v>
      </c>
      <c r="H42" s="46">
        <v>1</v>
      </c>
      <c r="I42" s="41">
        <v>5000</v>
      </c>
      <c r="J42" s="42">
        <f t="shared" si="7"/>
        <v>5000</v>
      </c>
      <c r="K42" s="38"/>
      <c r="L42" s="39" t="s">
        <v>49</v>
      </c>
      <c r="M42" s="46">
        <v>1</v>
      </c>
      <c r="N42" s="253">
        <v>190000</v>
      </c>
      <c r="O42" s="42">
        <f t="shared" si="9"/>
        <v>190000</v>
      </c>
      <c r="P42" s="38"/>
      <c r="Q42" s="39" t="s">
        <v>49</v>
      </c>
      <c r="R42" s="46">
        <v>1</v>
      </c>
      <c r="S42" s="41">
        <v>6525</v>
      </c>
      <c r="T42" s="42">
        <f t="shared" si="8"/>
        <v>6525</v>
      </c>
      <c r="U42" s="38"/>
      <c r="V42" s="39" t="s">
        <v>49</v>
      </c>
      <c r="W42" s="46">
        <v>1</v>
      </c>
      <c r="X42" s="41">
        <v>10200</v>
      </c>
      <c r="Y42" s="42">
        <f t="shared" si="3"/>
        <v>10200</v>
      </c>
      <c r="AA42" s="21"/>
      <c r="AB42" s="21"/>
    </row>
    <row r="43" spans="1:28" s="20" customFormat="1" ht="15" customHeight="1">
      <c r="B43" s="86"/>
      <c r="C43" s="130" t="s">
        <v>168</v>
      </c>
      <c r="D43" s="251"/>
      <c r="E43" s="251"/>
      <c r="F43" s="38"/>
      <c r="G43" s="39" t="s">
        <v>49</v>
      </c>
      <c r="H43" s="46">
        <v>2</v>
      </c>
      <c r="I43" s="41">
        <v>1000</v>
      </c>
      <c r="J43" s="42">
        <f t="shared" si="7"/>
        <v>2000</v>
      </c>
      <c r="K43" s="38"/>
      <c r="L43" s="39" t="s">
        <v>49</v>
      </c>
      <c r="M43" s="46">
        <v>2</v>
      </c>
      <c r="N43" s="41">
        <v>3400</v>
      </c>
      <c r="O43" s="42">
        <f t="shared" si="9"/>
        <v>6800</v>
      </c>
      <c r="P43" s="38"/>
      <c r="Q43" s="39" t="s">
        <v>49</v>
      </c>
      <c r="R43" s="46">
        <v>2</v>
      </c>
      <c r="S43" s="41">
        <v>7250</v>
      </c>
      <c r="T43" s="42">
        <f t="shared" si="8"/>
        <v>14500</v>
      </c>
      <c r="U43" s="38"/>
      <c r="V43" s="39" t="s">
        <v>49</v>
      </c>
      <c r="W43" s="46">
        <v>2</v>
      </c>
      <c r="X43" s="41">
        <v>3000</v>
      </c>
      <c r="Y43" s="42">
        <f t="shared" si="3"/>
        <v>6000</v>
      </c>
      <c r="AA43" s="21"/>
      <c r="AB43" s="21"/>
    </row>
    <row r="44" spans="1:28" s="20" customFormat="1" ht="15" customHeight="1">
      <c r="B44" s="86"/>
      <c r="C44" s="130" t="s">
        <v>73</v>
      </c>
      <c r="D44" s="251"/>
      <c r="E44" s="251"/>
      <c r="F44" s="38"/>
      <c r="G44" s="39" t="s">
        <v>49</v>
      </c>
      <c r="H44" s="46">
        <v>2</v>
      </c>
      <c r="I44" s="41">
        <v>3000</v>
      </c>
      <c r="J44" s="42">
        <f t="shared" si="7"/>
        <v>6000</v>
      </c>
      <c r="K44" s="38"/>
      <c r="L44" s="39" t="s">
        <v>49</v>
      </c>
      <c r="M44" s="46">
        <v>2</v>
      </c>
      <c r="N44" s="41">
        <v>5000</v>
      </c>
      <c r="O44" s="42">
        <f t="shared" si="9"/>
        <v>10000</v>
      </c>
      <c r="P44" s="38"/>
      <c r="Q44" s="39" t="s">
        <v>49</v>
      </c>
      <c r="R44" s="46">
        <v>2</v>
      </c>
      <c r="S44" s="41">
        <v>36250</v>
      </c>
      <c r="T44" s="42">
        <f t="shared" si="8"/>
        <v>72500</v>
      </c>
      <c r="U44" s="38"/>
      <c r="V44" s="39" t="s">
        <v>49</v>
      </c>
      <c r="W44" s="209">
        <v>2</v>
      </c>
      <c r="X44" s="41">
        <v>1800</v>
      </c>
      <c r="Y44" s="42">
        <f t="shared" si="3"/>
        <v>3600</v>
      </c>
      <c r="AA44" s="21"/>
      <c r="AB44" s="21"/>
    </row>
    <row r="45" spans="1:28" s="134" customFormat="1" ht="14.25">
      <c r="A45" s="86"/>
      <c r="B45" s="135"/>
      <c r="C45" s="284" t="s">
        <v>104</v>
      </c>
      <c r="D45" s="284"/>
      <c r="E45" s="285"/>
      <c r="F45" s="39"/>
      <c r="G45" s="39" t="s">
        <v>49</v>
      </c>
      <c r="H45" s="46">
        <v>1</v>
      </c>
      <c r="I45" s="41">
        <v>3000</v>
      </c>
      <c r="J45" s="42">
        <f>I45*H45</f>
        <v>3000</v>
      </c>
      <c r="K45" s="39"/>
      <c r="L45" s="39" t="s">
        <v>49</v>
      </c>
      <c r="M45" s="46">
        <v>1</v>
      </c>
      <c r="N45" s="41">
        <v>3000</v>
      </c>
      <c r="O45" s="42">
        <f>N45*M45</f>
        <v>3000</v>
      </c>
      <c r="P45" s="39"/>
      <c r="Q45" s="39" t="s">
        <v>49</v>
      </c>
      <c r="R45" s="46">
        <v>1</v>
      </c>
      <c r="S45" s="41">
        <v>26861.25</v>
      </c>
      <c r="T45" s="42">
        <f>S45*R45</f>
        <v>26861.25</v>
      </c>
      <c r="U45" s="39"/>
      <c r="V45" s="39" t="s">
        <v>49</v>
      </c>
      <c r="W45" s="46">
        <v>1</v>
      </c>
      <c r="X45" s="41">
        <v>3000</v>
      </c>
      <c r="Y45" s="42">
        <f t="shared" si="3"/>
        <v>3000</v>
      </c>
    </row>
    <row r="46" spans="1:28" s="134" customFormat="1" ht="14.25">
      <c r="A46" s="166"/>
      <c r="B46" s="135"/>
      <c r="C46" s="284" t="s">
        <v>114</v>
      </c>
      <c r="D46" s="284"/>
      <c r="E46" s="285"/>
      <c r="F46" s="39"/>
      <c r="G46" s="39" t="s">
        <v>26</v>
      </c>
      <c r="H46" s="209">
        <v>1</v>
      </c>
      <c r="I46" s="41">
        <v>25000</v>
      </c>
      <c r="J46" s="42">
        <f>I46*H46</f>
        <v>25000</v>
      </c>
      <c r="K46" s="39"/>
      <c r="L46" s="39" t="s">
        <v>26</v>
      </c>
      <c r="M46" s="209">
        <v>1</v>
      </c>
      <c r="N46" s="41">
        <v>25000</v>
      </c>
      <c r="O46" s="167">
        <v>12800</v>
      </c>
      <c r="P46" s="39"/>
      <c r="Q46" s="39" t="s">
        <v>26</v>
      </c>
      <c r="R46" s="209">
        <v>1</v>
      </c>
      <c r="S46" s="41">
        <v>108750</v>
      </c>
      <c r="T46" s="167">
        <f>S46*R46</f>
        <v>108750</v>
      </c>
      <c r="U46" s="39"/>
      <c r="V46" s="39" t="s">
        <v>26</v>
      </c>
      <c r="W46" s="209">
        <v>1</v>
      </c>
      <c r="X46" s="41">
        <v>19601.509999999998</v>
      </c>
      <c r="Y46" s="167">
        <f>X46*W46</f>
        <v>19601.509999999998</v>
      </c>
    </row>
    <row r="47" spans="1:28" s="134" customFormat="1" ht="14.25">
      <c r="A47" s="166"/>
      <c r="B47" s="135"/>
      <c r="C47" s="284" t="s">
        <v>115</v>
      </c>
      <c r="D47" s="284"/>
      <c r="E47" s="285"/>
      <c r="F47" s="39"/>
      <c r="G47" s="39" t="s">
        <v>26</v>
      </c>
      <c r="H47" s="209">
        <v>1</v>
      </c>
      <c r="I47" s="41">
        <v>40000</v>
      </c>
      <c r="J47" s="42">
        <f>I47*H47</f>
        <v>40000</v>
      </c>
      <c r="K47" s="39"/>
      <c r="L47" s="39" t="s">
        <v>26</v>
      </c>
      <c r="M47" s="209">
        <v>1</v>
      </c>
      <c r="N47" s="41">
        <v>40000</v>
      </c>
      <c r="O47" s="42">
        <f>N47*M47</f>
        <v>40000</v>
      </c>
      <c r="P47" s="39"/>
      <c r="Q47" s="39" t="s">
        <v>26</v>
      </c>
      <c r="R47" s="209">
        <v>1</v>
      </c>
      <c r="S47" s="41">
        <v>217500</v>
      </c>
      <c r="T47" s="42">
        <f>S47*R47</f>
        <v>217500</v>
      </c>
      <c r="U47" s="39"/>
      <c r="V47" s="39" t="s">
        <v>26</v>
      </c>
      <c r="W47" s="209">
        <v>1</v>
      </c>
      <c r="X47" s="41">
        <v>78406.05</v>
      </c>
      <c r="Y47" s="42">
        <f t="shared" si="3"/>
        <v>78406.05</v>
      </c>
    </row>
    <row r="48" spans="1:28" s="134" customFormat="1" ht="14.25">
      <c r="A48" s="166"/>
      <c r="B48" s="135"/>
      <c r="C48" s="250" t="s">
        <v>128</v>
      </c>
      <c r="D48" s="250"/>
      <c r="E48" s="250"/>
      <c r="F48" s="39"/>
      <c r="G48" s="39" t="s">
        <v>26</v>
      </c>
      <c r="H48" s="209">
        <v>1</v>
      </c>
      <c r="I48" s="41">
        <v>10000</v>
      </c>
      <c r="J48" s="42">
        <f>I48*H48</f>
        <v>10000</v>
      </c>
      <c r="K48" s="39"/>
      <c r="L48" s="39" t="s">
        <v>26</v>
      </c>
      <c r="M48" s="209">
        <v>1</v>
      </c>
      <c r="N48" s="41">
        <v>10000</v>
      </c>
      <c r="O48" s="42">
        <f>N48*M48</f>
        <v>10000</v>
      </c>
      <c r="P48" s="39"/>
      <c r="Q48" s="39" t="s">
        <v>26</v>
      </c>
      <c r="R48" s="209">
        <v>1</v>
      </c>
      <c r="S48" s="41">
        <v>36250</v>
      </c>
      <c r="T48" s="42">
        <v>36250</v>
      </c>
      <c r="U48" s="39"/>
      <c r="V48" s="39" t="s">
        <v>26</v>
      </c>
      <c r="W48" s="46">
        <v>1</v>
      </c>
      <c r="X48" s="41">
        <v>1800</v>
      </c>
      <c r="Y48" s="42">
        <f t="shared" si="3"/>
        <v>1800</v>
      </c>
    </row>
    <row r="49" spans="1:28" s="134" customFormat="1" ht="14.25">
      <c r="A49" s="166"/>
      <c r="B49" s="135"/>
      <c r="C49" s="250" t="s">
        <v>129</v>
      </c>
      <c r="D49" s="250"/>
      <c r="E49" s="250"/>
      <c r="F49" s="39"/>
      <c r="G49" s="39"/>
      <c r="H49" s="46"/>
      <c r="I49" s="41"/>
      <c r="J49" s="42"/>
      <c r="K49" s="39"/>
      <c r="L49" s="39"/>
      <c r="M49" s="46"/>
      <c r="N49" s="41"/>
      <c r="O49" s="42"/>
      <c r="P49" s="39"/>
      <c r="Q49" s="39"/>
      <c r="R49" s="46"/>
      <c r="S49" s="41"/>
      <c r="T49" s="42"/>
      <c r="U49" s="39"/>
      <c r="V49" s="39" t="s">
        <v>49</v>
      </c>
      <c r="W49" s="46"/>
      <c r="X49" s="41"/>
      <c r="Y49" s="42">
        <f t="shared" si="3"/>
        <v>0</v>
      </c>
    </row>
    <row r="50" spans="1:28" s="134" customFormat="1" ht="14.25">
      <c r="A50" s="166"/>
      <c r="B50" s="135"/>
      <c r="C50" s="250" t="s">
        <v>130</v>
      </c>
      <c r="D50" s="250"/>
      <c r="E50" s="250"/>
      <c r="F50" s="39"/>
      <c r="G50" s="39"/>
      <c r="H50" s="46"/>
      <c r="I50" s="41"/>
      <c r="J50" s="42"/>
      <c r="K50" s="39"/>
      <c r="L50" s="39"/>
      <c r="M50" s="46"/>
      <c r="N50" s="41"/>
      <c r="O50" s="42"/>
      <c r="P50" s="39"/>
      <c r="Q50" s="39"/>
      <c r="R50" s="46"/>
      <c r="S50" s="41"/>
      <c r="T50" s="42"/>
      <c r="U50" s="39"/>
      <c r="V50" s="39" t="s">
        <v>26</v>
      </c>
      <c r="W50" s="46"/>
      <c r="X50" s="41"/>
      <c r="Y50" s="42">
        <f t="shared" si="3"/>
        <v>0</v>
      </c>
    </row>
    <row r="51" spans="1:28" s="134" customFormat="1" ht="14.25">
      <c r="A51" s="166"/>
      <c r="B51" s="135"/>
      <c r="C51" s="250" t="s">
        <v>131</v>
      </c>
      <c r="D51" s="250"/>
      <c r="E51" s="250"/>
      <c r="F51" s="39"/>
      <c r="G51" s="399" t="s">
        <v>26</v>
      </c>
      <c r="H51" s="410">
        <v>1</v>
      </c>
      <c r="I51" s="403">
        <v>30000</v>
      </c>
      <c r="J51" s="405">
        <f>I51*H51</f>
        <v>30000</v>
      </c>
      <c r="K51" s="39"/>
      <c r="L51" s="399" t="s">
        <v>26</v>
      </c>
      <c r="M51" s="401">
        <v>1</v>
      </c>
      <c r="N51" s="403">
        <v>30000</v>
      </c>
      <c r="O51" s="405">
        <f>N51*M51</f>
        <v>30000</v>
      </c>
      <c r="P51" s="39"/>
      <c r="Q51" s="399" t="s">
        <v>26</v>
      </c>
      <c r="R51" s="401">
        <v>1</v>
      </c>
      <c r="S51" s="403">
        <v>39875</v>
      </c>
      <c r="T51" s="405">
        <v>39875</v>
      </c>
      <c r="U51" s="39"/>
      <c r="V51" s="399" t="s">
        <v>26</v>
      </c>
      <c r="W51" s="410">
        <v>1</v>
      </c>
      <c r="X51" s="403">
        <v>5610</v>
      </c>
      <c r="Y51" s="405">
        <f>X51*W51</f>
        <v>5610</v>
      </c>
    </row>
    <row r="52" spans="1:28" s="134" customFormat="1" ht="14.25">
      <c r="A52" s="166"/>
      <c r="B52" s="135"/>
      <c r="C52" s="250" t="s">
        <v>132</v>
      </c>
      <c r="D52" s="250"/>
      <c r="E52" s="250"/>
      <c r="F52" s="39"/>
      <c r="G52" s="400"/>
      <c r="H52" s="411"/>
      <c r="I52" s="404"/>
      <c r="J52" s="406"/>
      <c r="K52" s="39"/>
      <c r="L52" s="400"/>
      <c r="M52" s="402"/>
      <c r="N52" s="404"/>
      <c r="O52" s="406"/>
      <c r="P52" s="39"/>
      <c r="Q52" s="400"/>
      <c r="R52" s="402"/>
      <c r="S52" s="404"/>
      <c r="T52" s="406"/>
      <c r="U52" s="39"/>
      <c r="V52" s="400"/>
      <c r="W52" s="411"/>
      <c r="X52" s="404"/>
      <c r="Y52" s="406"/>
    </row>
    <row r="53" spans="1:28" s="134" customFormat="1" ht="14.25">
      <c r="A53" s="166"/>
      <c r="B53" s="135"/>
      <c r="C53" s="250" t="s">
        <v>133</v>
      </c>
      <c r="D53" s="250"/>
      <c r="E53" s="250"/>
      <c r="F53" s="39"/>
      <c r="G53" s="39"/>
      <c r="H53" s="46"/>
      <c r="I53" s="41"/>
      <c r="J53" s="42"/>
      <c r="K53" s="39"/>
      <c r="L53" s="39"/>
      <c r="M53" s="46"/>
      <c r="N53" s="41"/>
      <c r="O53" s="42"/>
      <c r="P53" s="39"/>
      <c r="Q53" s="39"/>
      <c r="R53" s="46"/>
      <c r="S53" s="41"/>
      <c r="T53" s="42"/>
      <c r="U53" s="39"/>
      <c r="V53" s="39" t="s">
        <v>26</v>
      </c>
      <c r="W53" s="46"/>
      <c r="X53" s="41"/>
      <c r="Y53" s="42">
        <f t="shared" si="3"/>
        <v>0</v>
      </c>
    </row>
    <row r="54" spans="1:28" s="134" customFormat="1" ht="14.25">
      <c r="A54" s="166"/>
      <c r="B54" s="135"/>
      <c r="C54" s="250" t="s">
        <v>157</v>
      </c>
      <c r="D54" s="250"/>
      <c r="E54" s="250"/>
      <c r="F54" s="39"/>
      <c r="G54" s="39"/>
      <c r="H54" s="46"/>
      <c r="I54" s="41"/>
      <c r="J54" s="42"/>
      <c r="K54" s="39"/>
      <c r="L54" s="39"/>
      <c r="M54" s="46"/>
      <c r="N54" s="41"/>
      <c r="O54" s="42"/>
      <c r="P54" s="39"/>
      <c r="Q54" s="39"/>
      <c r="R54" s="46"/>
      <c r="S54" s="41"/>
      <c r="T54" s="42"/>
      <c r="U54" s="39"/>
      <c r="V54" s="39" t="s">
        <v>26</v>
      </c>
      <c r="W54" s="46"/>
      <c r="X54" s="41"/>
      <c r="Y54" s="42">
        <f t="shared" si="3"/>
        <v>0</v>
      </c>
    </row>
    <row r="55" spans="1:28" s="15" customFormat="1" ht="15" customHeight="1">
      <c r="B55" s="87" t="s">
        <v>18</v>
      </c>
      <c r="C55" s="295" t="s">
        <v>12</v>
      </c>
      <c r="D55" s="296"/>
      <c r="E55" s="296"/>
      <c r="F55" s="83"/>
      <c r="G55" s="47"/>
      <c r="H55" s="48"/>
      <c r="I55" s="49"/>
      <c r="J55" s="50">
        <f>SUM(J15:J54)</f>
        <v>324928</v>
      </c>
      <c r="K55" s="83"/>
      <c r="L55" s="47"/>
      <c r="M55" s="48"/>
      <c r="N55" s="49"/>
      <c r="O55" s="50">
        <f>SUM(O15:O54)</f>
        <v>446250</v>
      </c>
      <c r="P55" s="83"/>
      <c r="Q55" s="47"/>
      <c r="R55" s="48"/>
      <c r="S55" s="49"/>
      <c r="T55" s="50">
        <f>SUM(T15:T52)</f>
        <v>774891.75</v>
      </c>
      <c r="U55" s="83"/>
      <c r="V55" s="47"/>
      <c r="W55" s="48"/>
      <c r="X55" s="49"/>
      <c r="Y55" s="50">
        <f>SUM(Y15:Y54)</f>
        <v>221485.56</v>
      </c>
      <c r="AA55" s="21"/>
      <c r="AB55" s="19"/>
    </row>
    <row r="56" spans="1:28" s="15" customFormat="1" ht="15" customHeight="1">
      <c r="B56" s="87"/>
      <c r="C56" s="243"/>
      <c r="D56" s="244"/>
      <c r="E56" s="244"/>
      <c r="F56" s="83"/>
      <c r="G56" s="47"/>
      <c r="H56" s="48"/>
      <c r="I56" s="49"/>
      <c r="J56" s="50"/>
      <c r="K56" s="83"/>
      <c r="L56" s="47"/>
      <c r="M56" s="48"/>
      <c r="N56" s="49"/>
      <c r="O56" s="50"/>
      <c r="P56" s="83"/>
      <c r="Q56" s="47"/>
      <c r="R56" s="48"/>
      <c r="S56" s="49"/>
      <c r="T56" s="50"/>
      <c r="U56" s="83"/>
      <c r="V56" s="47"/>
      <c r="W56" s="48"/>
      <c r="X56" s="49"/>
      <c r="Y56" s="50"/>
      <c r="AA56" s="21"/>
      <c r="AB56" s="19"/>
    </row>
    <row r="57" spans="1:28" s="15" customFormat="1" ht="44.25" customHeight="1">
      <c r="B57" s="94" t="s">
        <v>13</v>
      </c>
      <c r="C57" s="324" t="s">
        <v>94</v>
      </c>
      <c r="D57" s="325"/>
      <c r="E57" s="325"/>
      <c r="F57" s="95"/>
      <c r="G57" s="96"/>
      <c r="H57" s="107"/>
      <c r="I57" s="97"/>
      <c r="J57" s="98"/>
      <c r="K57" s="95"/>
      <c r="L57" s="96"/>
      <c r="M57" s="107"/>
      <c r="N57" s="97"/>
      <c r="O57" s="98"/>
      <c r="P57" s="95"/>
      <c r="Q57" s="96"/>
      <c r="R57" s="107"/>
      <c r="S57" s="97"/>
      <c r="T57" s="98"/>
      <c r="U57" s="95"/>
      <c r="V57" s="96"/>
      <c r="W57" s="107"/>
      <c r="X57" s="97"/>
      <c r="Y57" s="98"/>
      <c r="AB57" s="19"/>
    </row>
    <row r="58" spans="1:28" s="15" customFormat="1" ht="15" customHeight="1">
      <c r="B58" s="116">
        <v>1</v>
      </c>
      <c r="C58" s="263" t="s">
        <v>90</v>
      </c>
      <c r="D58" s="297"/>
      <c r="E58" s="297"/>
      <c r="F58" s="131"/>
      <c r="G58" s="131" t="s">
        <v>77</v>
      </c>
      <c r="H58" s="210">
        <v>10</v>
      </c>
      <c r="I58" s="127">
        <v>5250</v>
      </c>
      <c r="J58" s="98">
        <f>I58*H58</f>
        <v>52500</v>
      </c>
      <c r="K58" s="131"/>
      <c r="L58" s="131" t="s">
        <v>77</v>
      </c>
      <c r="M58" s="210">
        <v>10</v>
      </c>
      <c r="N58" s="127">
        <v>8500</v>
      </c>
      <c r="O58" s="98">
        <f>N58*M58</f>
        <v>85000</v>
      </c>
      <c r="P58" s="131"/>
      <c r="Q58" s="131" t="s">
        <v>77</v>
      </c>
      <c r="R58" s="210">
        <v>10</v>
      </c>
      <c r="S58" s="127">
        <v>7250</v>
      </c>
      <c r="T58" s="98">
        <f>S58*R58</f>
        <v>72500</v>
      </c>
      <c r="U58" s="131"/>
      <c r="V58" s="131" t="s">
        <v>77</v>
      </c>
      <c r="W58" s="210">
        <v>10</v>
      </c>
      <c r="X58" s="127">
        <v>4425.75</v>
      </c>
      <c r="Y58" s="98">
        <f>X58*W58</f>
        <v>44257.5</v>
      </c>
      <c r="AB58" s="19"/>
    </row>
    <row r="59" spans="1:28" s="15" customFormat="1" ht="15" customHeight="1">
      <c r="B59" s="116">
        <v>2</v>
      </c>
      <c r="C59" s="263" t="s">
        <v>91</v>
      </c>
      <c r="D59" s="297"/>
      <c r="E59" s="297"/>
      <c r="F59" s="131"/>
      <c r="G59" s="131" t="s">
        <v>77</v>
      </c>
      <c r="H59" s="210">
        <v>0</v>
      </c>
      <c r="I59" s="127">
        <v>2250</v>
      </c>
      <c r="J59" s="98">
        <f>I59*H59</f>
        <v>0</v>
      </c>
      <c r="K59" s="131"/>
      <c r="L59" s="131" t="s">
        <v>77</v>
      </c>
      <c r="M59" s="210">
        <v>0</v>
      </c>
      <c r="N59" s="127">
        <v>4850</v>
      </c>
      <c r="O59" s="98">
        <f>N59*M59</f>
        <v>0</v>
      </c>
      <c r="P59" s="131"/>
      <c r="Q59" s="131" t="s">
        <v>77</v>
      </c>
      <c r="R59" s="210">
        <v>0</v>
      </c>
      <c r="S59" s="127">
        <v>5075</v>
      </c>
      <c r="T59" s="98">
        <f>S59*R59</f>
        <v>0</v>
      </c>
      <c r="U59" s="131"/>
      <c r="V59" s="131" t="s">
        <v>77</v>
      </c>
      <c r="W59" s="210">
        <v>0</v>
      </c>
      <c r="X59" s="127"/>
      <c r="Y59" s="98">
        <f>X59*W59</f>
        <v>0</v>
      </c>
      <c r="AB59" s="19"/>
    </row>
    <row r="60" spans="1:28" s="15" customFormat="1" ht="15" customHeight="1">
      <c r="B60" s="116">
        <v>3</v>
      </c>
      <c r="C60" s="263" t="s">
        <v>92</v>
      </c>
      <c r="D60" s="297"/>
      <c r="E60" s="297"/>
      <c r="F60" s="131"/>
      <c r="G60" s="131" t="s">
        <v>29</v>
      </c>
      <c r="H60" s="112">
        <v>104</v>
      </c>
      <c r="I60" s="127">
        <v>600</v>
      </c>
      <c r="J60" s="98">
        <f>I60*H60</f>
        <v>62400</v>
      </c>
      <c r="K60" s="131"/>
      <c r="L60" s="131" t="s">
        <v>29</v>
      </c>
      <c r="M60" s="112">
        <v>104</v>
      </c>
      <c r="N60" s="254">
        <v>221.55</v>
      </c>
      <c r="O60" s="98">
        <f>N60*M60</f>
        <v>23041.200000000001</v>
      </c>
      <c r="P60" s="131"/>
      <c r="Q60" s="131" t="s">
        <v>29</v>
      </c>
      <c r="R60" s="112">
        <v>104</v>
      </c>
      <c r="S60" s="127">
        <v>1377.5</v>
      </c>
      <c r="T60" s="98">
        <f>S60*R60</f>
        <v>143260</v>
      </c>
      <c r="U60" s="131"/>
      <c r="V60" s="131" t="s">
        <v>29</v>
      </c>
      <c r="W60" s="210">
        <v>104</v>
      </c>
      <c r="X60" s="127">
        <v>935</v>
      </c>
      <c r="Y60" s="98">
        <f>X60*W60</f>
        <v>97240</v>
      </c>
      <c r="AB60" s="19"/>
    </row>
    <row r="61" spans="1:28" s="15" customFormat="1" ht="15" customHeight="1">
      <c r="B61" s="116">
        <v>4</v>
      </c>
      <c r="C61" s="407" t="s">
        <v>169</v>
      </c>
      <c r="D61" s="408"/>
      <c r="E61" s="409"/>
      <c r="F61" s="131"/>
      <c r="G61" s="131" t="s">
        <v>29</v>
      </c>
      <c r="H61" s="210">
        <v>200</v>
      </c>
      <c r="I61" s="127">
        <v>35</v>
      </c>
      <c r="J61" s="98">
        <f t="shared" ref="J61:J62" si="10">I61*H61</f>
        <v>7000</v>
      </c>
      <c r="K61" s="131"/>
      <c r="L61" s="131" t="s">
        <v>29</v>
      </c>
      <c r="M61" s="210">
        <v>200</v>
      </c>
      <c r="N61" s="254">
        <v>223.55</v>
      </c>
      <c r="O61" s="98">
        <f>N61*M61</f>
        <v>44710</v>
      </c>
      <c r="P61" s="131"/>
      <c r="Q61" s="131" t="s">
        <v>29</v>
      </c>
      <c r="R61" s="210">
        <v>200</v>
      </c>
      <c r="S61" s="127">
        <v>181.25</v>
      </c>
      <c r="T61" s="98">
        <f t="shared" ref="T61:T63" si="11">S61*R61</f>
        <v>36250</v>
      </c>
      <c r="U61" s="131"/>
      <c r="V61" s="131" t="s">
        <v>29</v>
      </c>
      <c r="W61" s="210">
        <v>200</v>
      </c>
      <c r="X61" s="127">
        <v>27.5</v>
      </c>
      <c r="Y61" s="98">
        <f t="shared" ref="Y61:Y64" si="12">X61*W61</f>
        <v>5500</v>
      </c>
      <c r="AB61" s="19"/>
    </row>
    <row r="62" spans="1:28" s="15" customFormat="1" ht="15" customHeight="1">
      <c r="B62" s="136">
        <v>5</v>
      </c>
      <c r="C62" s="262" t="s">
        <v>95</v>
      </c>
      <c r="D62" s="263"/>
      <c r="E62" s="264"/>
      <c r="F62" s="131"/>
      <c r="G62" s="252" t="s">
        <v>29</v>
      </c>
      <c r="H62" s="214">
        <v>10</v>
      </c>
      <c r="I62" s="127">
        <v>180</v>
      </c>
      <c r="J62" s="98">
        <f t="shared" si="10"/>
        <v>1800</v>
      </c>
      <c r="K62" s="131"/>
      <c r="L62" s="252" t="s">
        <v>29</v>
      </c>
      <c r="M62" s="138">
        <v>10</v>
      </c>
      <c r="N62" s="127">
        <v>480</v>
      </c>
      <c r="O62" s="98">
        <f t="shared" ref="O62" si="13">N62*M62</f>
        <v>4800</v>
      </c>
      <c r="P62" s="131"/>
      <c r="Q62" s="252" t="s">
        <v>29</v>
      </c>
      <c r="R62" s="214">
        <v>10</v>
      </c>
      <c r="S62" s="127">
        <v>1087.5</v>
      </c>
      <c r="T62" s="98">
        <f t="shared" si="11"/>
        <v>10875</v>
      </c>
      <c r="U62" s="131"/>
      <c r="V62" s="252" t="s">
        <v>29</v>
      </c>
      <c r="W62" s="214">
        <v>10</v>
      </c>
      <c r="X62" s="127">
        <v>528</v>
      </c>
      <c r="Y62" s="98">
        <f>X62*W62</f>
        <v>5280</v>
      </c>
      <c r="AB62" s="19"/>
    </row>
    <row r="63" spans="1:28" s="15" customFormat="1" ht="15" customHeight="1">
      <c r="B63" s="136">
        <v>6</v>
      </c>
      <c r="C63" s="262" t="s">
        <v>117</v>
      </c>
      <c r="D63" s="263"/>
      <c r="E63" s="264"/>
      <c r="F63" s="131"/>
      <c r="G63" s="252"/>
      <c r="H63" s="138"/>
      <c r="I63" s="127"/>
      <c r="J63" s="98"/>
      <c r="K63" s="131"/>
      <c r="L63" s="252"/>
      <c r="M63" s="138"/>
      <c r="N63" s="127"/>
      <c r="O63" s="98"/>
      <c r="P63" s="131"/>
      <c r="Q63" s="252" t="s">
        <v>29</v>
      </c>
      <c r="R63" s="138"/>
      <c r="S63" s="127"/>
      <c r="T63" s="98">
        <f t="shared" si="11"/>
        <v>0</v>
      </c>
      <c r="U63" s="131"/>
      <c r="V63" s="252" t="s">
        <v>29</v>
      </c>
      <c r="W63" s="138"/>
      <c r="X63" s="127"/>
      <c r="Y63" s="98">
        <f t="shared" si="12"/>
        <v>0</v>
      </c>
      <c r="AB63" s="19"/>
    </row>
    <row r="64" spans="1:28" s="15" customFormat="1" ht="15" customHeight="1">
      <c r="B64" s="136">
        <v>7</v>
      </c>
      <c r="C64" s="262" t="s">
        <v>135</v>
      </c>
      <c r="D64" s="263"/>
      <c r="E64" s="264"/>
      <c r="F64" s="131"/>
      <c r="G64" s="252"/>
      <c r="H64" s="138"/>
      <c r="I64" s="127"/>
      <c r="J64" s="98"/>
      <c r="K64" s="131"/>
      <c r="L64" s="252"/>
      <c r="M64" s="138"/>
      <c r="N64" s="127"/>
      <c r="O64" s="98"/>
      <c r="P64" s="131"/>
      <c r="Q64" s="252"/>
      <c r="R64" s="138"/>
      <c r="S64" s="127"/>
      <c r="T64" s="98"/>
      <c r="U64" s="131"/>
      <c r="V64" s="252" t="s">
        <v>26</v>
      </c>
      <c r="W64" s="138"/>
      <c r="X64" s="127"/>
      <c r="Y64" s="98">
        <f t="shared" si="12"/>
        <v>0</v>
      </c>
      <c r="AB64" s="19"/>
    </row>
    <row r="65" spans="2:28" s="15" customFormat="1" ht="15" customHeight="1">
      <c r="B65" s="99"/>
      <c r="C65" s="368" t="s">
        <v>12</v>
      </c>
      <c r="D65" s="369"/>
      <c r="E65" s="369"/>
      <c r="F65" s="104"/>
      <c r="G65" s="100"/>
      <c r="H65" s="101"/>
      <c r="I65" s="106"/>
      <c r="J65" s="103">
        <f>SUM(J58:J62)</f>
        <v>123700</v>
      </c>
      <c r="K65" s="104"/>
      <c r="L65" s="100"/>
      <c r="M65" s="101"/>
      <c r="N65" s="106"/>
      <c r="O65" s="103">
        <f>SUM(O58:O62)</f>
        <v>157551.20000000001</v>
      </c>
      <c r="P65" s="104"/>
      <c r="Q65" s="100"/>
      <c r="R65" s="101"/>
      <c r="S65" s="106"/>
      <c r="T65" s="103">
        <f>SUM(T58:T63)</f>
        <v>262885</v>
      </c>
      <c r="U65" s="104"/>
      <c r="V65" s="100"/>
      <c r="W65" s="101"/>
      <c r="X65" s="106"/>
      <c r="Y65" s="103">
        <f>SUM(Y58:Y64)</f>
        <v>152277.5</v>
      </c>
      <c r="AB65" s="19"/>
    </row>
    <row r="66" spans="2:28" s="15" customFormat="1" ht="15" customHeight="1">
      <c r="B66" s="99"/>
      <c r="C66" s="229"/>
      <c r="D66" s="230"/>
      <c r="E66" s="230"/>
      <c r="F66" s="104"/>
      <c r="G66" s="100"/>
      <c r="H66" s="101"/>
      <c r="I66" s="201"/>
      <c r="J66" s="103"/>
      <c r="K66" s="104"/>
      <c r="L66" s="100"/>
      <c r="M66" s="101"/>
      <c r="N66" s="201"/>
      <c r="O66" s="103"/>
      <c r="P66" s="104"/>
      <c r="Q66" s="100"/>
      <c r="R66" s="101"/>
      <c r="S66" s="201"/>
      <c r="T66" s="103"/>
      <c r="U66" s="104"/>
      <c r="V66" s="100"/>
      <c r="W66" s="101"/>
      <c r="X66" s="201"/>
      <c r="Y66" s="103"/>
      <c r="AB66" s="19"/>
    </row>
    <row r="67" spans="2:28" s="15" customFormat="1" ht="30.75" customHeight="1">
      <c r="B67" s="94" t="s">
        <v>64</v>
      </c>
      <c r="C67" s="324" t="s">
        <v>162</v>
      </c>
      <c r="D67" s="325"/>
      <c r="E67" s="325"/>
      <c r="F67" s="95"/>
      <c r="G67" s="96"/>
      <c r="H67" s="107"/>
      <c r="I67" s="97"/>
      <c r="J67" s="98"/>
      <c r="K67" s="95"/>
      <c r="L67" s="96"/>
      <c r="M67" s="107"/>
      <c r="N67" s="97"/>
      <c r="O67" s="98"/>
      <c r="P67" s="95"/>
      <c r="Q67" s="96"/>
      <c r="R67" s="107"/>
      <c r="S67" s="97"/>
      <c r="T67" s="98"/>
      <c r="U67" s="95"/>
      <c r="V67" s="96"/>
      <c r="W67" s="107"/>
      <c r="X67" s="97"/>
      <c r="Y67" s="98"/>
      <c r="AB67" s="19"/>
    </row>
    <row r="68" spans="2:28" s="15" customFormat="1" ht="15" customHeight="1">
      <c r="B68" s="116">
        <v>1</v>
      </c>
      <c r="C68" s="263" t="s">
        <v>170</v>
      </c>
      <c r="D68" s="297"/>
      <c r="E68" s="297"/>
      <c r="F68" s="131"/>
      <c r="G68" s="416" t="s">
        <v>26</v>
      </c>
      <c r="H68" s="401">
        <v>1</v>
      </c>
      <c r="I68" s="414">
        <v>30000</v>
      </c>
      <c r="J68" s="412">
        <f>I68*H68</f>
        <v>30000</v>
      </c>
      <c r="K68" s="131"/>
      <c r="L68" s="416" t="s">
        <v>26</v>
      </c>
      <c r="M68" s="401">
        <v>1</v>
      </c>
      <c r="N68" s="412">
        <v>16000</v>
      </c>
      <c r="O68" s="412">
        <v>16000</v>
      </c>
      <c r="P68" s="131"/>
      <c r="Q68" s="416" t="s">
        <v>26</v>
      </c>
      <c r="R68" s="401">
        <v>1</v>
      </c>
      <c r="S68" s="412">
        <v>85750</v>
      </c>
      <c r="T68" s="412">
        <f>S68*R68</f>
        <v>85750</v>
      </c>
      <c r="U68" s="131"/>
      <c r="V68" s="416" t="s">
        <v>26</v>
      </c>
      <c r="W68" s="401">
        <v>1</v>
      </c>
      <c r="X68" s="412">
        <v>76138.75</v>
      </c>
      <c r="Y68" s="412">
        <f>X68*W68</f>
        <v>76138.75</v>
      </c>
      <c r="AB68" s="19"/>
    </row>
    <row r="69" spans="2:28" s="15" customFormat="1" ht="15" customHeight="1">
      <c r="B69" s="116">
        <v>2</v>
      </c>
      <c r="C69" s="263" t="s">
        <v>156</v>
      </c>
      <c r="D69" s="297"/>
      <c r="E69" s="297"/>
      <c r="F69" s="131"/>
      <c r="G69" s="417"/>
      <c r="H69" s="402"/>
      <c r="I69" s="415"/>
      <c r="J69" s="413"/>
      <c r="K69" s="131"/>
      <c r="L69" s="417"/>
      <c r="M69" s="402"/>
      <c r="N69" s="413"/>
      <c r="O69" s="413"/>
      <c r="P69" s="131"/>
      <c r="Q69" s="417"/>
      <c r="R69" s="402"/>
      <c r="S69" s="413"/>
      <c r="T69" s="413"/>
      <c r="U69" s="131"/>
      <c r="V69" s="417"/>
      <c r="W69" s="402"/>
      <c r="X69" s="413"/>
      <c r="Y69" s="413"/>
      <c r="AB69" s="19"/>
    </row>
    <row r="70" spans="2:28" s="15" customFormat="1" ht="15" customHeight="1">
      <c r="B70" s="99"/>
      <c r="C70" s="368" t="s">
        <v>12</v>
      </c>
      <c r="D70" s="369"/>
      <c r="E70" s="369"/>
      <c r="F70" s="104"/>
      <c r="G70" s="100"/>
      <c r="H70" s="101"/>
      <c r="I70" s="106"/>
      <c r="J70" s="103">
        <f>SUM(J68:J69)</f>
        <v>30000</v>
      </c>
      <c r="K70" s="104"/>
      <c r="L70" s="100"/>
      <c r="M70" s="101"/>
      <c r="N70" s="106"/>
      <c r="O70" s="103">
        <f>SUM(O68:O69)</f>
        <v>16000</v>
      </c>
      <c r="P70" s="104"/>
      <c r="Q70" s="100"/>
      <c r="R70" s="101"/>
      <c r="S70" s="106"/>
      <c r="T70" s="103">
        <f>SUM(T68:T69)</f>
        <v>85750</v>
      </c>
      <c r="U70" s="104"/>
      <c r="V70" s="100"/>
      <c r="W70" s="101"/>
      <c r="X70" s="106"/>
      <c r="Y70" s="103">
        <f>SUM(Y68:Y69)</f>
        <v>76138.75</v>
      </c>
      <c r="AB70" s="19"/>
    </row>
    <row r="71" spans="2:28" s="15" customFormat="1" ht="15" customHeight="1">
      <c r="B71" s="99"/>
      <c r="C71" s="298"/>
      <c r="D71" s="299"/>
      <c r="E71" s="300"/>
      <c r="F71" s="104"/>
      <c r="G71" s="105"/>
      <c r="H71" s="101"/>
      <c r="I71" s="102"/>
      <c r="J71" s="98"/>
      <c r="K71" s="104"/>
      <c r="L71" s="105"/>
      <c r="M71" s="101"/>
      <c r="N71" s="102"/>
      <c r="O71" s="98"/>
      <c r="P71" s="104"/>
      <c r="Q71" s="105"/>
      <c r="R71" s="101"/>
      <c r="S71" s="102"/>
      <c r="T71" s="98"/>
      <c r="U71" s="104"/>
      <c r="V71" s="105"/>
      <c r="W71" s="101"/>
      <c r="X71" s="102"/>
      <c r="Y71" s="98"/>
      <c r="AB71" s="19"/>
    </row>
    <row r="72" spans="2:28" s="15" customFormat="1" ht="20.100000000000001" customHeight="1">
      <c r="B72" s="77" t="s">
        <v>152</v>
      </c>
      <c r="C72" s="290" t="s">
        <v>69</v>
      </c>
      <c r="D72" s="291"/>
      <c r="E72" s="291"/>
      <c r="F72" s="84"/>
      <c r="G72" s="51"/>
      <c r="H72" s="52"/>
      <c r="I72" s="53"/>
      <c r="J72" s="42"/>
      <c r="K72" s="84"/>
      <c r="L72" s="51"/>
      <c r="M72" s="52"/>
      <c r="N72" s="53"/>
      <c r="O72" s="42"/>
      <c r="P72" s="84"/>
      <c r="Q72" s="51"/>
      <c r="R72" s="52"/>
      <c r="S72" s="53"/>
      <c r="T72" s="42"/>
      <c r="U72" s="84"/>
      <c r="V72" s="51"/>
      <c r="W72" s="52"/>
      <c r="X72" s="53"/>
      <c r="Y72" s="42"/>
      <c r="AB72" s="19"/>
    </row>
    <row r="73" spans="2:28" s="15" customFormat="1" ht="15" customHeight="1">
      <c r="B73" s="85">
        <v>1</v>
      </c>
      <c r="C73" s="301" t="s">
        <v>59</v>
      </c>
      <c r="D73" s="291"/>
      <c r="E73" s="291"/>
      <c r="F73" s="60"/>
      <c r="G73" s="54" t="s">
        <v>29</v>
      </c>
      <c r="H73" s="59">
        <v>50</v>
      </c>
      <c r="I73" s="55">
        <v>97</v>
      </c>
      <c r="J73" s="42">
        <f t="shared" ref="J73:J78" si="14">H73*I73</f>
        <v>4850</v>
      </c>
      <c r="K73" s="60"/>
      <c r="L73" s="54" t="s">
        <v>29</v>
      </c>
      <c r="M73" s="59">
        <v>50</v>
      </c>
      <c r="N73" s="55">
        <v>100</v>
      </c>
      <c r="O73" s="42">
        <f t="shared" ref="O73:O78" si="15">M73*N73</f>
        <v>5000</v>
      </c>
      <c r="P73" s="60"/>
      <c r="Q73" s="54" t="s">
        <v>29</v>
      </c>
      <c r="R73" s="59">
        <v>50</v>
      </c>
      <c r="S73" s="55">
        <v>123.25</v>
      </c>
      <c r="T73" s="42">
        <f t="shared" ref="T73:T79" si="16">R73*S73</f>
        <v>6162.5</v>
      </c>
      <c r="U73" s="60"/>
      <c r="V73" s="54" t="s">
        <v>29</v>
      </c>
      <c r="W73" s="211">
        <v>50</v>
      </c>
      <c r="X73" s="55">
        <v>107.8</v>
      </c>
      <c r="Y73" s="42">
        <f t="shared" ref="Y73:Y79" si="17">W73*X73</f>
        <v>5390</v>
      </c>
      <c r="AB73" s="19"/>
    </row>
    <row r="74" spans="2:28" s="15" customFormat="1" ht="15" customHeight="1">
      <c r="B74" s="85">
        <v>2</v>
      </c>
      <c r="C74" s="301" t="s">
        <v>60</v>
      </c>
      <c r="D74" s="291"/>
      <c r="E74" s="291"/>
      <c r="F74" s="60"/>
      <c r="G74" s="54" t="s">
        <v>29</v>
      </c>
      <c r="H74" s="211">
        <v>10</v>
      </c>
      <c r="I74" s="55">
        <v>102</v>
      </c>
      <c r="J74" s="42">
        <f t="shared" si="14"/>
        <v>1020</v>
      </c>
      <c r="K74" s="60"/>
      <c r="L74" s="54" t="s">
        <v>29</v>
      </c>
      <c r="M74" s="211">
        <v>10</v>
      </c>
      <c r="N74" s="55">
        <v>135</v>
      </c>
      <c r="O74" s="42">
        <f>M74*N74</f>
        <v>1350</v>
      </c>
      <c r="P74" s="60"/>
      <c r="Q74" s="54" t="s">
        <v>29</v>
      </c>
      <c r="R74" s="211">
        <v>10</v>
      </c>
      <c r="S74" s="55">
        <v>239.25</v>
      </c>
      <c r="T74" s="42">
        <f t="shared" si="16"/>
        <v>2392.5</v>
      </c>
      <c r="U74" s="60"/>
      <c r="V74" s="54" t="s">
        <v>29</v>
      </c>
      <c r="W74" s="211">
        <v>10</v>
      </c>
      <c r="X74" s="55">
        <v>137.5</v>
      </c>
      <c r="Y74" s="42">
        <f t="shared" si="17"/>
        <v>1375</v>
      </c>
      <c r="AB74" s="19"/>
    </row>
    <row r="75" spans="2:28" s="15" customFormat="1" ht="15" customHeight="1">
      <c r="B75" s="85">
        <v>3</v>
      </c>
      <c r="C75" s="301" t="s">
        <v>103</v>
      </c>
      <c r="D75" s="291"/>
      <c r="E75" s="291"/>
      <c r="F75" s="60"/>
      <c r="G75" s="54" t="s">
        <v>29</v>
      </c>
      <c r="H75" s="59">
        <v>5</v>
      </c>
      <c r="I75" s="55">
        <v>200</v>
      </c>
      <c r="J75" s="42">
        <f t="shared" si="14"/>
        <v>1000</v>
      </c>
      <c r="K75" s="60"/>
      <c r="L75" s="54" t="s">
        <v>29</v>
      </c>
      <c r="M75" s="59">
        <v>5</v>
      </c>
      <c r="N75" s="55">
        <v>400</v>
      </c>
      <c r="O75" s="42">
        <f t="shared" si="15"/>
        <v>2000</v>
      </c>
      <c r="P75" s="60"/>
      <c r="Q75" s="54" t="s">
        <v>29</v>
      </c>
      <c r="R75" s="59">
        <v>5</v>
      </c>
      <c r="S75" s="55">
        <v>159.5</v>
      </c>
      <c r="T75" s="42">
        <f t="shared" si="16"/>
        <v>797.5</v>
      </c>
      <c r="U75" s="60"/>
      <c r="V75" s="54" t="s">
        <v>29</v>
      </c>
      <c r="W75" s="211">
        <v>5</v>
      </c>
      <c r="X75" s="55">
        <v>165</v>
      </c>
      <c r="Y75" s="42">
        <f t="shared" si="17"/>
        <v>825</v>
      </c>
      <c r="AB75" s="19"/>
    </row>
    <row r="76" spans="2:28" s="15" customFormat="1" ht="15" customHeight="1">
      <c r="B76" s="85">
        <v>4</v>
      </c>
      <c r="C76" s="240" t="s">
        <v>53</v>
      </c>
      <c r="D76" s="232"/>
      <c r="E76" s="232"/>
      <c r="F76" s="60"/>
      <c r="G76" s="54" t="s">
        <v>31</v>
      </c>
      <c r="H76" s="211">
        <v>5</v>
      </c>
      <c r="I76" s="144">
        <v>2100</v>
      </c>
      <c r="J76" s="42">
        <f t="shared" si="14"/>
        <v>10500</v>
      </c>
      <c r="K76" s="60"/>
      <c r="L76" s="54" t="s">
        <v>31</v>
      </c>
      <c r="M76" s="211">
        <v>5</v>
      </c>
      <c r="N76" s="144">
        <v>600</v>
      </c>
      <c r="O76" s="42">
        <f>M76*N76</f>
        <v>3000</v>
      </c>
      <c r="P76" s="60"/>
      <c r="Q76" s="54" t="s">
        <v>31</v>
      </c>
      <c r="R76" s="211">
        <v>5</v>
      </c>
      <c r="S76" s="144">
        <v>1087.5</v>
      </c>
      <c r="T76" s="42">
        <f t="shared" si="16"/>
        <v>5437.5</v>
      </c>
      <c r="U76" s="60"/>
      <c r="V76" s="54" t="s">
        <v>31</v>
      </c>
      <c r="W76" s="211">
        <v>5</v>
      </c>
      <c r="X76" s="144">
        <v>715</v>
      </c>
      <c r="Y76" s="42">
        <f t="shared" si="17"/>
        <v>3575</v>
      </c>
      <c r="AB76" s="19"/>
    </row>
    <row r="77" spans="2:28" s="15" customFormat="1" ht="15" customHeight="1">
      <c r="B77" s="85">
        <v>5</v>
      </c>
      <c r="C77" s="301" t="s">
        <v>54</v>
      </c>
      <c r="D77" s="291"/>
      <c r="E77" s="291"/>
      <c r="F77" s="60"/>
      <c r="G77" s="108" t="s">
        <v>45</v>
      </c>
      <c r="H77" s="215">
        <v>6</v>
      </c>
      <c r="I77" s="145">
        <v>4958</v>
      </c>
      <c r="J77" s="42">
        <f t="shared" si="14"/>
        <v>29748</v>
      </c>
      <c r="K77" s="60"/>
      <c r="L77" s="108" t="s">
        <v>45</v>
      </c>
      <c r="M77" s="109">
        <v>6</v>
      </c>
      <c r="N77" s="145">
        <v>4400</v>
      </c>
      <c r="O77" s="42">
        <f t="shared" si="15"/>
        <v>26400</v>
      </c>
      <c r="P77" s="60"/>
      <c r="Q77" s="108" t="s">
        <v>45</v>
      </c>
      <c r="R77" s="215">
        <v>6</v>
      </c>
      <c r="S77" s="145">
        <v>4060</v>
      </c>
      <c r="T77" s="42">
        <f t="shared" si="16"/>
        <v>24360</v>
      </c>
      <c r="U77" s="60"/>
      <c r="V77" s="108" t="s">
        <v>45</v>
      </c>
      <c r="W77" s="215">
        <v>6</v>
      </c>
      <c r="X77" s="145">
        <v>3080</v>
      </c>
      <c r="Y77" s="42">
        <f>W77*X77</f>
        <v>18480</v>
      </c>
      <c r="AB77" s="19"/>
    </row>
    <row r="78" spans="2:28" s="15" customFormat="1" ht="15" customHeight="1">
      <c r="B78" s="85">
        <v>6</v>
      </c>
      <c r="C78" s="301" t="s">
        <v>55</v>
      </c>
      <c r="D78" s="291"/>
      <c r="E78" s="291"/>
      <c r="F78" s="60"/>
      <c r="G78" s="54" t="s">
        <v>76</v>
      </c>
      <c r="H78" s="212">
        <v>2</v>
      </c>
      <c r="I78" s="144">
        <v>600</v>
      </c>
      <c r="J78" s="42">
        <f t="shared" si="14"/>
        <v>1200</v>
      </c>
      <c r="K78" s="60"/>
      <c r="L78" s="54" t="s">
        <v>76</v>
      </c>
      <c r="M78" s="58">
        <v>2</v>
      </c>
      <c r="N78" s="144">
        <v>2300</v>
      </c>
      <c r="O78" s="42">
        <f t="shared" si="15"/>
        <v>4600</v>
      </c>
      <c r="P78" s="60"/>
      <c r="Q78" s="54" t="s">
        <v>76</v>
      </c>
      <c r="R78" s="212">
        <v>2</v>
      </c>
      <c r="S78" s="144">
        <v>2537.5</v>
      </c>
      <c r="T78" s="42">
        <f t="shared" si="16"/>
        <v>5075</v>
      </c>
      <c r="U78" s="60"/>
      <c r="V78" s="54" t="s">
        <v>76</v>
      </c>
      <c r="W78" s="212">
        <v>2</v>
      </c>
      <c r="X78" s="144">
        <v>1980</v>
      </c>
      <c r="Y78" s="42">
        <f t="shared" si="17"/>
        <v>3960</v>
      </c>
      <c r="AB78" s="19"/>
    </row>
    <row r="79" spans="2:28" s="15" customFormat="1" ht="15" customHeight="1">
      <c r="B79" s="85">
        <v>7</v>
      </c>
      <c r="C79" s="301" t="s">
        <v>56</v>
      </c>
      <c r="D79" s="291"/>
      <c r="E79" s="291"/>
      <c r="F79" s="60"/>
      <c r="G79" s="54" t="s">
        <v>29</v>
      </c>
      <c r="H79" s="212">
        <v>40</v>
      </c>
      <c r="I79" s="144">
        <v>336</v>
      </c>
      <c r="J79" s="42">
        <f>H79*I79</f>
        <v>13440</v>
      </c>
      <c r="K79" s="60"/>
      <c r="L79" s="54" t="s">
        <v>29</v>
      </c>
      <c r="M79" s="212">
        <v>40</v>
      </c>
      <c r="N79" s="144">
        <v>280</v>
      </c>
      <c r="O79" s="42">
        <f>M79*N79</f>
        <v>11200</v>
      </c>
      <c r="P79" s="60"/>
      <c r="Q79" s="54" t="s">
        <v>29</v>
      </c>
      <c r="R79" s="212">
        <v>40</v>
      </c>
      <c r="S79" s="144">
        <v>739.5</v>
      </c>
      <c r="T79" s="42">
        <f t="shared" si="16"/>
        <v>29580</v>
      </c>
      <c r="U79" s="60"/>
      <c r="V79" s="54" t="s">
        <v>29</v>
      </c>
      <c r="W79" s="212">
        <v>40</v>
      </c>
      <c r="X79" s="144">
        <v>247.5</v>
      </c>
      <c r="Y79" s="42">
        <f t="shared" si="17"/>
        <v>9900</v>
      </c>
      <c r="AB79" s="19"/>
    </row>
    <row r="80" spans="2:28" s="15" customFormat="1" ht="15" customHeight="1">
      <c r="B80" s="85">
        <v>8</v>
      </c>
      <c r="C80" s="287" t="s">
        <v>44</v>
      </c>
      <c r="D80" s="291"/>
      <c r="E80" s="291"/>
      <c r="F80" s="60"/>
      <c r="G80" s="54" t="s">
        <v>26</v>
      </c>
      <c r="H80" s="58">
        <v>1</v>
      </c>
      <c r="I80" s="55">
        <v>25000</v>
      </c>
      <c r="J80" s="42">
        <f>H80*I80</f>
        <v>25000</v>
      </c>
      <c r="K80" s="60"/>
      <c r="L80" s="54" t="s">
        <v>26</v>
      </c>
      <c r="M80" s="58">
        <v>1</v>
      </c>
      <c r="N80" s="55">
        <v>5000</v>
      </c>
      <c r="O80" s="42">
        <f>M80*N80</f>
        <v>5000</v>
      </c>
      <c r="P80" s="60"/>
      <c r="Q80" s="54" t="s">
        <v>26</v>
      </c>
      <c r="R80" s="58">
        <v>1</v>
      </c>
      <c r="S80" s="55">
        <v>85000</v>
      </c>
      <c r="T80" s="42">
        <f>R80*S80</f>
        <v>85000</v>
      </c>
      <c r="U80" s="60"/>
      <c r="V80" s="54" t="s">
        <v>26</v>
      </c>
      <c r="W80" s="58">
        <v>1</v>
      </c>
      <c r="X80" s="55">
        <v>7178.33</v>
      </c>
      <c r="Y80" s="42">
        <f>W80*X80</f>
        <v>7178.33</v>
      </c>
      <c r="AB80" s="19"/>
    </row>
    <row r="81" spans="2:28" s="15" customFormat="1" ht="15" customHeight="1">
      <c r="B81" s="85">
        <v>9</v>
      </c>
      <c r="C81" s="301" t="s">
        <v>137</v>
      </c>
      <c r="D81" s="291"/>
      <c r="E81" s="291"/>
      <c r="F81" s="60"/>
      <c r="G81" s="54"/>
      <c r="H81" s="171"/>
      <c r="I81" s="55"/>
      <c r="J81" s="42"/>
      <c r="K81" s="60"/>
      <c r="L81" s="54"/>
      <c r="M81" s="171"/>
      <c r="N81" s="55"/>
      <c r="O81" s="42"/>
      <c r="P81" s="60"/>
      <c r="Q81" s="54"/>
      <c r="R81" s="171"/>
      <c r="S81" s="55"/>
      <c r="T81" s="42"/>
      <c r="U81" s="60"/>
      <c r="V81" s="54" t="s">
        <v>29</v>
      </c>
      <c r="W81" s="213"/>
      <c r="X81" s="55"/>
      <c r="Y81" s="55">
        <f>X81*W81</f>
        <v>0</v>
      </c>
      <c r="AB81" s="19"/>
    </row>
    <row r="82" spans="2:28" s="15" customFormat="1" ht="15" customHeight="1">
      <c r="B82" s="85">
        <v>10</v>
      </c>
      <c r="C82" s="301" t="s">
        <v>136</v>
      </c>
      <c r="D82" s="291"/>
      <c r="E82" s="291"/>
      <c r="F82" s="60"/>
      <c r="G82" s="54"/>
      <c r="H82" s="171"/>
      <c r="I82" s="55"/>
      <c r="J82" s="42"/>
      <c r="K82" s="60"/>
      <c r="L82" s="54"/>
      <c r="M82" s="171"/>
      <c r="N82" s="55"/>
      <c r="O82" s="42"/>
      <c r="P82" s="60"/>
      <c r="Q82" s="54"/>
      <c r="R82" s="171"/>
      <c r="S82" s="55"/>
      <c r="T82" s="42"/>
      <c r="U82" s="60"/>
      <c r="V82" s="54" t="s">
        <v>29</v>
      </c>
      <c r="W82" s="213"/>
      <c r="X82" s="55"/>
      <c r="Y82" s="55">
        <f>X82*W82</f>
        <v>0</v>
      </c>
      <c r="AB82" s="19"/>
    </row>
    <row r="83" spans="2:28" s="15" customFormat="1" ht="15" customHeight="1">
      <c r="B83" s="85">
        <v>11</v>
      </c>
      <c r="C83" s="287" t="s">
        <v>138</v>
      </c>
      <c r="D83" s="288"/>
      <c r="E83" s="289"/>
      <c r="F83" s="60"/>
      <c r="G83" s="54"/>
      <c r="H83" s="171"/>
      <c r="I83" s="55"/>
      <c r="J83" s="42"/>
      <c r="K83" s="60"/>
      <c r="L83" s="54"/>
      <c r="M83" s="171"/>
      <c r="N83" s="55"/>
      <c r="O83" s="42"/>
      <c r="P83" s="60"/>
      <c r="Q83" s="54"/>
      <c r="R83" s="171"/>
      <c r="S83" s="55"/>
      <c r="T83" s="42"/>
      <c r="U83" s="60"/>
      <c r="V83" s="54" t="s">
        <v>31</v>
      </c>
      <c r="W83" s="213"/>
      <c r="X83" s="55"/>
      <c r="Y83" s="55">
        <f>X83*W83</f>
        <v>0</v>
      </c>
      <c r="AB83" s="19"/>
    </row>
    <row r="84" spans="2:28" s="15" customFormat="1" ht="15" customHeight="1">
      <c r="B84" s="85">
        <v>12</v>
      </c>
      <c r="C84" s="287" t="s">
        <v>139</v>
      </c>
      <c r="D84" s="288"/>
      <c r="E84" s="289"/>
      <c r="F84" s="60"/>
      <c r="G84" s="54"/>
      <c r="H84" s="54"/>
      <c r="I84" s="55"/>
      <c r="J84" s="42"/>
      <c r="K84" s="60"/>
      <c r="L84" s="54"/>
      <c r="M84" s="54"/>
      <c r="N84" s="55"/>
      <c r="O84" s="55">
        <f>N84*M84</f>
        <v>0</v>
      </c>
      <c r="P84" s="60"/>
      <c r="Q84" s="54"/>
      <c r="R84" s="54"/>
      <c r="S84" s="55"/>
      <c r="T84" s="42"/>
      <c r="U84" s="60"/>
      <c r="V84" s="54"/>
      <c r="W84" s="213"/>
      <c r="X84" s="55"/>
      <c r="Y84" s="55">
        <f>X84*W84</f>
        <v>0</v>
      </c>
      <c r="AB84" s="19"/>
    </row>
    <row r="85" spans="2:28" s="15" customFormat="1" ht="15" customHeight="1">
      <c r="B85" s="85">
        <v>13</v>
      </c>
      <c r="C85" s="287" t="s">
        <v>140</v>
      </c>
      <c r="D85" s="288"/>
      <c r="E85" s="289"/>
      <c r="F85" s="60"/>
      <c r="G85" s="54"/>
      <c r="H85" s="54"/>
      <c r="I85" s="55"/>
      <c r="J85" s="42"/>
      <c r="K85" s="60"/>
      <c r="L85" s="54"/>
      <c r="M85" s="54"/>
      <c r="N85" s="55"/>
      <c r="O85" s="55"/>
      <c r="P85" s="60"/>
      <c r="Q85" s="54"/>
      <c r="R85" s="54"/>
      <c r="S85" s="55"/>
      <c r="T85" s="42"/>
      <c r="U85" s="60"/>
      <c r="V85" s="54"/>
      <c r="W85" s="54"/>
      <c r="X85" s="55"/>
      <c r="Y85" s="55">
        <f>X85*W85</f>
        <v>0</v>
      </c>
      <c r="AB85" s="19"/>
    </row>
    <row r="86" spans="2:28" s="15" customFormat="1" ht="15" customHeight="1">
      <c r="B86" s="85">
        <v>14</v>
      </c>
      <c r="C86" s="231" t="s">
        <v>141</v>
      </c>
      <c r="D86" s="241"/>
      <c r="E86" s="241"/>
      <c r="F86" s="60"/>
      <c r="G86" s="54"/>
      <c r="H86" s="171"/>
      <c r="I86" s="55"/>
      <c r="J86" s="42"/>
      <c r="K86" s="60"/>
      <c r="L86" s="54"/>
      <c r="M86" s="171"/>
      <c r="N86" s="55"/>
      <c r="O86" s="42"/>
      <c r="P86" s="60"/>
      <c r="Q86" s="54"/>
      <c r="R86" s="171"/>
      <c r="S86" s="55"/>
      <c r="T86" s="42"/>
      <c r="U86" s="60"/>
      <c r="V86" s="54" t="s">
        <v>29</v>
      </c>
      <c r="W86" s="213"/>
      <c r="X86" s="55"/>
      <c r="Y86" s="55">
        <f t="shared" ref="Y86:Y90" si="18">X86*W86</f>
        <v>0</v>
      </c>
      <c r="AB86" s="19"/>
    </row>
    <row r="87" spans="2:28" s="15" customFormat="1" ht="15" customHeight="1">
      <c r="B87" s="85">
        <v>15</v>
      </c>
      <c r="C87" s="231" t="s">
        <v>142</v>
      </c>
      <c r="D87" s="241"/>
      <c r="E87" s="241"/>
      <c r="F87" s="60"/>
      <c r="G87" s="54"/>
      <c r="H87" s="171"/>
      <c r="I87" s="55"/>
      <c r="J87" s="42"/>
      <c r="K87" s="60"/>
      <c r="L87" s="54"/>
      <c r="M87" s="171"/>
      <c r="N87" s="55"/>
      <c r="O87" s="42"/>
      <c r="P87" s="60"/>
      <c r="Q87" s="54"/>
      <c r="R87" s="171"/>
      <c r="S87" s="55"/>
      <c r="T87" s="42"/>
      <c r="U87" s="60"/>
      <c r="V87" s="54" t="s">
        <v>143</v>
      </c>
      <c r="W87" s="213"/>
      <c r="X87" s="55"/>
      <c r="Y87" s="55">
        <f t="shared" si="18"/>
        <v>0</v>
      </c>
      <c r="AB87" s="19"/>
    </row>
    <row r="88" spans="2:28" s="15" customFormat="1" ht="15" customHeight="1">
      <c r="B88" s="85">
        <v>16</v>
      </c>
      <c r="C88" s="287" t="s">
        <v>144</v>
      </c>
      <c r="D88" s="288"/>
      <c r="E88" s="289"/>
      <c r="F88" s="60"/>
      <c r="G88" s="54"/>
      <c r="H88" s="171"/>
      <c r="I88" s="55"/>
      <c r="J88" s="42"/>
      <c r="K88" s="60"/>
      <c r="L88" s="54"/>
      <c r="M88" s="171"/>
      <c r="N88" s="55"/>
      <c r="O88" s="42"/>
      <c r="P88" s="60"/>
      <c r="Q88" s="54"/>
      <c r="R88" s="171"/>
      <c r="S88" s="55"/>
      <c r="T88" s="42"/>
      <c r="U88" s="60"/>
      <c r="V88" s="54" t="s">
        <v>29</v>
      </c>
      <c r="W88" s="213"/>
      <c r="X88" s="55"/>
      <c r="Y88" s="55">
        <f t="shared" si="18"/>
        <v>0</v>
      </c>
      <c r="AB88" s="19"/>
    </row>
    <row r="89" spans="2:28" s="15" customFormat="1" ht="15" customHeight="1">
      <c r="B89" s="85">
        <v>17</v>
      </c>
      <c r="C89" s="231" t="s">
        <v>145</v>
      </c>
      <c r="D89" s="241"/>
      <c r="E89" s="241"/>
      <c r="F89" s="60"/>
      <c r="G89" s="54"/>
      <c r="H89" s="171"/>
      <c r="I89" s="55"/>
      <c r="J89" s="42"/>
      <c r="K89" s="60"/>
      <c r="L89" s="54"/>
      <c r="M89" s="171"/>
      <c r="N89" s="55"/>
      <c r="O89" s="42"/>
      <c r="P89" s="60"/>
      <c r="Q89" s="54"/>
      <c r="R89" s="171"/>
      <c r="S89" s="55"/>
      <c r="T89" s="42"/>
      <c r="U89" s="60"/>
      <c r="V89" s="54" t="s">
        <v>29</v>
      </c>
      <c r="W89" s="213"/>
      <c r="X89" s="55"/>
      <c r="Y89" s="55">
        <f t="shared" si="18"/>
        <v>0</v>
      </c>
      <c r="AB89" s="19"/>
    </row>
    <row r="90" spans="2:28" s="15" customFormat="1" ht="15" customHeight="1">
      <c r="B90" s="85">
        <v>18</v>
      </c>
      <c r="C90" s="231" t="s">
        <v>146</v>
      </c>
      <c r="D90" s="241"/>
      <c r="E90" s="241"/>
      <c r="F90" s="60"/>
      <c r="G90" s="54"/>
      <c r="H90" s="171"/>
      <c r="I90" s="55"/>
      <c r="J90" s="42"/>
      <c r="K90" s="60"/>
      <c r="L90" s="54"/>
      <c r="M90" s="171"/>
      <c r="N90" s="55"/>
      <c r="O90" s="42"/>
      <c r="P90" s="60"/>
      <c r="Q90" s="54"/>
      <c r="R90" s="171"/>
      <c r="S90" s="55"/>
      <c r="T90" s="42"/>
      <c r="U90" s="60"/>
      <c r="V90" s="54" t="s">
        <v>29</v>
      </c>
      <c r="W90" s="213"/>
      <c r="X90" s="55"/>
      <c r="Y90" s="55">
        <f t="shared" si="18"/>
        <v>0</v>
      </c>
      <c r="AB90" s="19"/>
    </row>
    <row r="91" spans="2:28" s="15" customFormat="1" ht="15" customHeight="1">
      <c r="B91" s="80"/>
      <c r="C91" s="322" t="s">
        <v>12</v>
      </c>
      <c r="D91" s="323"/>
      <c r="E91" s="323"/>
      <c r="F91" s="83"/>
      <c r="G91" s="47"/>
      <c r="H91" s="48"/>
      <c r="I91" s="49"/>
      <c r="J91" s="56">
        <f>SUM(J73:J90)</f>
        <v>86758</v>
      </c>
      <c r="K91" s="83"/>
      <c r="L91" s="47"/>
      <c r="M91" s="48"/>
      <c r="N91" s="49"/>
      <c r="O91" s="56">
        <f>SUM(O73:O90)</f>
        <v>58550</v>
      </c>
      <c r="P91" s="83"/>
      <c r="Q91" s="47"/>
      <c r="R91" s="48"/>
      <c r="S91" s="49"/>
      <c r="T91" s="56">
        <f>SUM(T73:T90)</f>
        <v>158805</v>
      </c>
      <c r="U91" s="83"/>
      <c r="V91" s="47"/>
      <c r="W91" s="48"/>
      <c r="X91" s="49"/>
      <c r="Y91" s="56">
        <f>SUM(Y73:Y90)</f>
        <v>50683.33</v>
      </c>
      <c r="AB91" s="19"/>
    </row>
    <row r="92" spans="2:28" s="15" customFormat="1" ht="15" customHeight="1">
      <c r="B92" s="80"/>
      <c r="C92" s="322"/>
      <c r="D92" s="370"/>
      <c r="E92" s="370"/>
      <c r="F92" s="83"/>
      <c r="G92" s="51"/>
      <c r="H92" s="52"/>
      <c r="I92" s="53"/>
      <c r="J92" s="57"/>
      <c r="K92" s="83"/>
      <c r="L92" s="51"/>
      <c r="M92" s="52"/>
      <c r="N92" s="53"/>
      <c r="O92" s="57"/>
      <c r="P92" s="83"/>
      <c r="Q92" s="51"/>
      <c r="R92" s="52"/>
      <c r="S92" s="53"/>
      <c r="T92" s="57"/>
      <c r="U92" s="83"/>
      <c r="V92" s="51"/>
      <c r="W92" s="52"/>
      <c r="X92" s="53"/>
      <c r="Y92" s="57"/>
      <c r="AB92" s="19"/>
    </row>
    <row r="93" spans="2:28" s="15" customFormat="1" ht="20.100000000000001" customHeight="1">
      <c r="B93" s="77" t="s">
        <v>66</v>
      </c>
      <c r="C93" s="290" t="s">
        <v>84</v>
      </c>
      <c r="D93" s="291"/>
      <c r="E93" s="291"/>
      <c r="F93" s="84"/>
      <c r="G93" s="54"/>
      <c r="H93" s="52"/>
      <c r="I93" s="53"/>
      <c r="J93" s="42"/>
      <c r="K93" s="84"/>
      <c r="L93" s="54"/>
      <c r="M93" s="52"/>
      <c r="N93" s="53"/>
      <c r="O93" s="42"/>
      <c r="P93" s="84"/>
      <c r="Q93" s="54"/>
      <c r="R93" s="52"/>
      <c r="S93" s="53"/>
      <c r="T93" s="42"/>
      <c r="U93" s="84"/>
      <c r="V93" s="54"/>
      <c r="W93" s="52"/>
      <c r="X93" s="53"/>
      <c r="Y93" s="42"/>
      <c r="AB93" s="19"/>
    </row>
    <row r="94" spans="2:28" s="15" customFormat="1" ht="15" customHeight="1">
      <c r="B94" s="85"/>
      <c r="C94" s="287" t="s">
        <v>80</v>
      </c>
      <c r="D94" s="291"/>
      <c r="E94" s="291"/>
      <c r="F94" s="60">
        <v>1</v>
      </c>
      <c r="G94" s="54" t="s">
        <v>46</v>
      </c>
      <c r="H94" s="59">
        <v>12</v>
      </c>
      <c r="I94" s="55">
        <v>1500</v>
      </c>
      <c r="J94" s="42">
        <f t="shared" ref="J94:J99" si="19">I94*H94*F94</f>
        <v>18000</v>
      </c>
      <c r="K94" s="60"/>
      <c r="L94" s="54" t="s">
        <v>26</v>
      </c>
      <c r="M94" s="59">
        <v>1</v>
      </c>
      <c r="N94" s="42">
        <v>150000</v>
      </c>
      <c r="O94" s="42">
        <f>N94*M94</f>
        <v>150000</v>
      </c>
      <c r="P94" s="60">
        <v>1</v>
      </c>
      <c r="Q94" s="54" t="s">
        <v>46</v>
      </c>
      <c r="R94" s="59">
        <v>12</v>
      </c>
      <c r="S94" s="42">
        <v>900</v>
      </c>
      <c r="T94" s="42">
        <f t="shared" ref="T94:T99" si="20">S94*R94</f>
        <v>10800</v>
      </c>
      <c r="U94" s="60"/>
      <c r="V94" s="54" t="s">
        <v>26</v>
      </c>
      <c r="W94" s="59">
        <v>1</v>
      </c>
      <c r="X94" s="42">
        <v>116847.75</v>
      </c>
      <c r="Y94" s="42">
        <f>X94*W94</f>
        <v>116847.75</v>
      </c>
      <c r="AB94" s="19"/>
    </row>
    <row r="95" spans="2:28" s="15" customFormat="1" ht="15" customHeight="1">
      <c r="B95" s="85"/>
      <c r="C95" s="287" t="s">
        <v>79</v>
      </c>
      <c r="D95" s="291"/>
      <c r="E95" s="291"/>
      <c r="F95" s="60">
        <v>1</v>
      </c>
      <c r="G95" s="54" t="s">
        <v>46</v>
      </c>
      <c r="H95" s="59">
        <v>12</v>
      </c>
      <c r="I95" s="55">
        <v>1300</v>
      </c>
      <c r="J95" s="42">
        <f t="shared" si="19"/>
        <v>15600</v>
      </c>
      <c r="K95" s="60"/>
      <c r="L95" s="54"/>
      <c r="M95" s="59"/>
      <c r="N95" s="55"/>
      <c r="O95" s="42">
        <f t="shared" ref="O95:O99" si="21">N95*M95*K95</f>
        <v>0</v>
      </c>
      <c r="P95" s="60">
        <v>1</v>
      </c>
      <c r="Q95" s="54" t="s">
        <v>46</v>
      </c>
      <c r="R95" s="59">
        <v>12</v>
      </c>
      <c r="S95" s="55">
        <v>850</v>
      </c>
      <c r="T95" s="42">
        <f t="shared" si="20"/>
        <v>10200</v>
      </c>
      <c r="U95" s="60"/>
      <c r="V95" s="54"/>
      <c r="W95" s="59"/>
      <c r="X95" s="55"/>
      <c r="Y95" s="42"/>
      <c r="AB95" s="19"/>
    </row>
    <row r="96" spans="2:28" s="15" customFormat="1" ht="15" customHeight="1">
      <c r="B96" s="85"/>
      <c r="C96" s="287" t="s">
        <v>34</v>
      </c>
      <c r="D96" s="291"/>
      <c r="E96" s="291"/>
      <c r="F96" s="60">
        <v>1</v>
      </c>
      <c r="G96" s="54" t="s">
        <v>46</v>
      </c>
      <c r="H96" s="59">
        <v>12</v>
      </c>
      <c r="I96" s="55">
        <v>1200</v>
      </c>
      <c r="J96" s="42">
        <f t="shared" si="19"/>
        <v>14400</v>
      </c>
      <c r="K96" s="60"/>
      <c r="L96" s="54"/>
      <c r="M96" s="59"/>
      <c r="N96" s="55"/>
      <c r="O96" s="42">
        <f t="shared" si="21"/>
        <v>0</v>
      </c>
      <c r="P96" s="60">
        <v>1</v>
      </c>
      <c r="Q96" s="54" t="s">
        <v>46</v>
      </c>
      <c r="R96" s="59">
        <v>12</v>
      </c>
      <c r="S96" s="55">
        <v>850</v>
      </c>
      <c r="T96" s="42">
        <f t="shared" si="20"/>
        <v>10200</v>
      </c>
      <c r="U96" s="60"/>
      <c r="V96" s="54"/>
      <c r="W96" s="59"/>
      <c r="X96" s="55"/>
      <c r="Y96" s="42"/>
      <c r="AB96" s="19"/>
    </row>
    <row r="97" spans="2:28" s="15" customFormat="1" ht="15" customHeight="1">
      <c r="B97" s="85"/>
      <c r="C97" s="287" t="s">
        <v>82</v>
      </c>
      <c r="D97" s="288"/>
      <c r="E97" s="289"/>
      <c r="F97" s="60">
        <v>1</v>
      </c>
      <c r="G97" s="54" t="s">
        <v>46</v>
      </c>
      <c r="H97" s="59">
        <v>12</v>
      </c>
      <c r="I97" s="55">
        <v>1700</v>
      </c>
      <c r="J97" s="42">
        <f t="shared" si="19"/>
        <v>20400</v>
      </c>
      <c r="K97" s="60"/>
      <c r="L97" s="54"/>
      <c r="M97" s="59"/>
      <c r="N97" s="55"/>
      <c r="O97" s="42">
        <f t="shared" si="21"/>
        <v>0</v>
      </c>
      <c r="P97" s="60">
        <v>1</v>
      </c>
      <c r="Q97" s="54" t="s">
        <v>46</v>
      </c>
      <c r="R97" s="59">
        <v>12</v>
      </c>
      <c r="S97" s="55">
        <v>1350</v>
      </c>
      <c r="T97" s="42">
        <f t="shared" si="20"/>
        <v>16200</v>
      </c>
      <c r="U97" s="60"/>
      <c r="V97" s="54"/>
      <c r="W97" s="59"/>
      <c r="X97" s="55"/>
      <c r="Y97" s="42"/>
      <c r="AB97" s="19"/>
    </row>
    <row r="98" spans="2:28" s="15" customFormat="1" ht="15" customHeight="1">
      <c r="B98" s="85"/>
      <c r="C98" s="287" t="s">
        <v>81</v>
      </c>
      <c r="D98" s="291"/>
      <c r="E98" s="291"/>
      <c r="F98" s="60">
        <v>1</v>
      </c>
      <c r="G98" s="54" t="s">
        <v>46</v>
      </c>
      <c r="H98" s="59">
        <v>12</v>
      </c>
      <c r="I98" s="55">
        <v>1100</v>
      </c>
      <c r="J98" s="42">
        <f t="shared" si="19"/>
        <v>13200</v>
      </c>
      <c r="K98" s="60"/>
      <c r="L98" s="54"/>
      <c r="M98" s="59"/>
      <c r="N98" s="55"/>
      <c r="O98" s="42">
        <f t="shared" si="21"/>
        <v>0</v>
      </c>
      <c r="P98" s="60">
        <v>1</v>
      </c>
      <c r="Q98" s="54" t="s">
        <v>46</v>
      </c>
      <c r="R98" s="59">
        <v>12</v>
      </c>
      <c r="S98" s="55">
        <v>800</v>
      </c>
      <c r="T98" s="42">
        <f t="shared" si="20"/>
        <v>9600</v>
      </c>
      <c r="U98" s="257"/>
      <c r="V98" s="54"/>
      <c r="W98" s="59"/>
      <c r="X98" s="55"/>
      <c r="Y98" s="42"/>
      <c r="AB98" s="19"/>
    </row>
    <row r="99" spans="2:28" s="15" customFormat="1" ht="15" customHeight="1">
      <c r="B99" s="85"/>
      <c r="C99" s="287" t="s">
        <v>35</v>
      </c>
      <c r="D99" s="291"/>
      <c r="E99" s="291"/>
      <c r="F99" s="60">
        <v>1</v>
      </c>
      <c r="G99" s="54" t="s">
        <v>46</v>
      </c>
      <c r="H99" s="59">
        <v>12</v>
      </c>
      <c r="I99" s="55">
        <v>800</v>
      </c>
      <c r="J99" s="42">
        <f t="shared" si="19"/>
        <v>9600</v>
      </c>
      <c r="K99" s="60"/>
      <c r="L99" s="54"/>
      <c r="M99" s="59"/>
      <c r="N99" s="55"/>
      <c r="O99" s="42">
        <f t="shared" si="21"/>
        <v>0</v>
      </c>
      <c r="P99" s="60">
        <v>1</v>
      </c>
      <c r="Q99" s="54" t="s">
        <v>46</v>
      </c>
      <c r="R99" s="59">
        <v>12</v>
      </c>
      <c r="S99" s="55">
        <v>1200</v>
      </c>
      <c r="T99" s="42">
        <f t="shared" si="20"/>
        <v>14400</v>
      </c>
      <c r="U99" s="60"/>
      <c r="V99" s="54"/>
      <c r="W99" s="59"/>
      <c r="X99" s="55"/>
      <c r="Y99" s="42"/>
      <c r="AB99" s="19"/>
    </row>
    <row r="100" spans="2:28" s="15" customFormat="1" ht="15" customHeight="1">
      <c r="B100" s="85"/>
      <c r="C100" s="231" t="s">
        <v>148</v>
      </c>
      <c r="D100" s="232"/>
      <c r="E100" s="232"/>
      <c r="F100" s="60"/>
      <c r="G100" s="54"/>
      <c r="H100" s="59"/>
      <c r="I100" s="55"/>
      <c r="J100" s="42"/>
      <c r="K100" s="60"/>
      <c r="L100" s="54"/>
      <c r="M100" s="59"/>
      <c r="N100" s="55"/>
      <c r="O100" s="42"/>
      <c r="P100" s="60"/>
      <c r="Q100" s="54"/>
      <c r="R100" s="59"/>
      <c r="S100" s="55"/>
      <c r="T100" s="42"/>
      <c r="U100" s="60"/>
      <c r="V100" s="54"/>
      <c r="W100" s="59"/>
      <c r="X100" s="55"/>
      <c r="Y100" s="42"/>
      <c r="AB100" s="19"/>
    </row>
    <row r="101" spans="2:28" s="15" customFormat="1" ht="15" customHeight="1">
      <c r="B101" s="85"/>
      <c r="C101" s="231" t="s">
        <v>149</v>
      </c>
      <c r="D101" s="232"/>
      <c r="E101" s="232"/>
      <c r="F101" s="60"/>
      <c r="G101" s="54"/>
      <c r="H101" s="59"/>
      <c r="I101" s="55"/>
      <c r="J101" s="42"/>
      <c r="K101" s="60"/>
      <c r="L101" s="54"/>
      <c r="M101" s="59"/>
      <c r="N101" s="55"/>
      <c r="O101" s="42"/>
      <c r="P101" s="60"/>
      <c r="Q101" s="54"/>
      <c r="R101" s="59"/>
      <c r="S101" s="55"/>
      <c r="T101" s="42"/>
      <c r="U101" s="60"/>
      <c r="V101" s="54"/>
      <c r="W101" s="59"/>
      <c r="X101" s="55"/>
      <c r="Y101" s="42"/>
      <c r="AB101" s="19"/>
    </row>
    <row r="102" spans="2:28" s="15" customFormat="1" ht="15" customHeight="1">
      <c r="B102" s="85"/>
      <c r="C102" s="231" t="s">
        <v>147</v>
      </c>
      <c r="D102" s="232"/>
      <c r="E102" s="232"/>
      <c r="F102" s="60"/>
      <c r="G102" s="54"/>
      <c r="H102" s="59"/>
      <c r="I102" s="55"/>
      <c r="J102" s="42"/>
      <c r="K102" s="60"/>
      <c r="L102" s="54"/>
      <c r="M102" s="59"/>
      <c r="N102" s="55"/>
      <c r="O102" s="42"/>
      <c r="P102" s="60"/>
      <c r="Q102" s="54"/>
      <c r="R102" s="59"/>
      <c r="S102" s="55"/>
      <c r="T102" s="42"/>
      <c r="U102" s="257"/>
      <c r="V102" s="54"/>
      <c r="W102" s="59"/>
      <c r="X102" s="55"/>
      <c r="Y102" s="42"/>
      <c r="AB102" s="19"/>
    </row>
    <row r="103" spans="2:28" s="15" customFormat="1" ht="15" customHeight="1">
      <c r="B103" s="85"/>
      <c r="C103" s="322" t="s">
        <v>12</v>
      </c>
      <c r="D103" s="323"/>
      <c r="E103" s="323"/>
      <c r="F103" s="35">
        <f>SUM(F94:F99)</f>
        <v>6</v>
      </c>
      <c r="G103" s="54"/>
      <c r="H103" s="59"/>
      <c r="I103" s="55"/>
      <c r="J103" s="56">
        <f>SUM(J94:J99)</f>
        <v>91200</v>
      </c>
      <c r="K103" s="35">
        <f>SUM(K94:K99)</f>
        <v>0</v>
      </c>
      <c r="L103" s="54"/>
      <c r="M103" s="59"/>
      <c r="N103" s="55"/>
      <c r="O103" s="56">
        <f>SUM(O94:O99)</f>
        <v>150000</v>
      </c>
      <c r="P103" s="35">
        <f>SUM(P94:P99)</f>
        <v>6</v>
      </c>
      <c r="Q103" s="54"/>
      <c r="R103" s="59"/>
      <c r="S103" s="55"/>
      <c r="T103" s="56">
        <f>SUM(T94:T99)</f>
        <v>71400</v>
      </c>
      <c r="U103" s="35">
        <f>SUM(U94:U102)</f>
        <v>0</v>
      </c>
      <c r="V103" s="54"/>
      <c r="W103" s="59"/>
      <c r="X103" s="55"/>
      <c r="Y103" s="56">
        <f>SUM(Y94:Y102)</f>
        <v>116847.75</v>
      </c>
      <c r="AB103" s="19"/>
    </row>
    <row r="104" spans="2:28" s="15" customFormat="1" ht="20.100000000000001" customHeight="1">
      <c r="B104" s="77" t="s">
        <v>67</v>
      </c>
      <c r="C104" s="290" t="s">
        <v>83</v>
      </c>
      <c r="D104" s="291"/>
      <c r="E104" s="291"/>
      <c r="F104" s="84"/>
      <c r="G104" s="54"/>
      <c r="H104" s="52"/>
      <c r="I104" s="53"/>
      <c r="J104" s="42"/>
      <c r="K104" s="84"/>
      <c r="L104" s="54"/>
      <c r="M104" s="52"/>
      <c r="N104" s="53"/>
      <c r="O104" s="42"/>
      <c r="P104" s="84"/>
      <c r="Q104" s="54"/>
      <c r="R104" s="52"/>
      <c r="S104" s="53"/>
      <c r="T104" s="42"/>
      <c r="U104" s="84"/>
      <c r="V104" s="54"/>
      <c r="W104" s="52"/>
      <c r="X104" s="53"/>
      <c r="Y104" s="42"/>
      <c r="AB104" s="19"/>
    </row>
    <row r="105" spans="2:28" s="15" customFormat="1" ht="15" customHeight="1">
      <c r="B105" s="77"/>
      <c r="C105" s="286" t="s">
        <v>78</v>
      </c>
      <c r="D105" s="286"/>
      <c r="E105" s="286"/>
      <c r="F105" s="256">
        <v>1</v>
      </c>
      <c r="G105" s="54" t="s">
        <v>46</v>
      </c>
      <c r="H105" s="258">
        <v>5</v>
      </c>
      <c r="I105" s="55">
        <v>2000</v>
      </c>
      <c r="J105" s="42">
        <f t="shared" ref="J105:J111" si="22">I105*H105*F105</f>
        <v>10000</v>
      </c>
      <c r="K105" s="233"/>
      <c r="L105" s="54" t="s">
        <v>26</v>
      </c>
      <c r="M105" s="59">
        <v>1</v>
      </c>
      <c r="N105" s="55">
        <v>902800</v>
      </c>
      <c r="O105" s="42">
        <f>N105*M105</f>
        <v>902800</v>
      </c>
      <c r="P105" s="256">
        <v>1</v>
      </c>
      <c r="Q105" s="54" t="s">
        <v>46</v>
      </c>
      <c r="R105" s="258">
        <v>54</v>
      </c>
      <c r="S105" s="55">
        <v>1695</v>
      </c>
      <c r="T105" s="42">
        <f t="shared" ref="T105:T111" si="23">S105*R105*P105</f>
        <v>91530</v>
      </c>
      <c r="U105" s="256"/>
      <c r="V105" s="54" t="s">
        <v>26</v>
      </c>
      <c r="W105" s="59">
        <v>1</v>
      </c>
      <c r="X105" s="55">
        <v>678585.88</v>
      </c>
      <c r="Y105" s="42">
        <f>X105*W105</f>
        <v>678585.88</v>
      </c>
      <c r="AB105" s="19"/>
    </row>
    <row r="106" spans="2:28" s="15" customFormat="1" ht="15" customHeight="1">
      <c r="B106" s="85"/>
      <c r="C106" s="287" t="s">
        <v>80</v>
      </c>
      <c r="D106" s="291"/>
      <c r="E106" s="291"/>
      <c r="F106" s="60">
        <v>1</v>
      </c>
      <c r="G106" s="54" t="s">
        <v>46</v>
      </c>
      <c r="H106" s="59">
        <v>54</v>
      </c>
      <c r="I106" s="55">
        <v>1500</v>
      </c>
      <c r="J106" s="42">
        <f t="shared" si="22"/>
        <v>81000</v>
      </c>
      <c r="K106" s="60"/>
      <c r="L106" s="54"/>
      <c r="M106" s="59"/>
      <c r="N106" s="55"/>
      <c r="O106" s="42">
        <f t="shared" ref="O106:O111" si="24">N106*M106*K106</f>
        <v>0</v>
      </c>
      <c r="P106" s="60">
        <v>1</v>
      </c>
      <c r="Q106" s="54" t="s">
        <v>46</v>
      </c>
      <c r="R106" s="59">
        <v>54</v>
      </c>
      <c r="S106" s="55">
        <v>1605</v>
      </c>
      <c r="T106" s="42">
        <f t="shared" si="23"/>
        <v>86670</v>
      </c>
      <c r="U106" s="60"/>
      <c r="V106" s="54"/>
      <c r="W106" s="59"/>
      <c r="X106" s="55"/>
      <c r="Y106" s="42"/>
      <c r="AB106" s="19"/>
    </row>
    <row r="107" spans="2:28" s="15" customFormat="1" ht="15" customHeight="1">
      <c r="B107" s="85"/>
      <c r="C107" s="287" t="s">
        <v>79</v>
      </c>
      <c r="D107" s="291"/>
      <c r="E107" s="291"/>
      <c r="F107" s="60">
        <v>1</v>
      </c>
      <c r="G107" s="54" t="s">
        <v>46</v>
      </c>
      <c r="H107" s="59">
        <v>54</v>
      </c>
      <c r="I107" s="55">
        <v>1300</v>
      </c>
      <c r="J107" s="42">
        <f t="shared" si="22"/>
        <v>70200</v>
      </c>
      <c r="K107" s="60"/>
      <c r="L107" s="54"/>
      <c r="M107" s="59"/>
      <c r="N107" s="55"/>
      <c r="O107" s="42">
        <f t="shared" si="24"/>
        <v>0</v>
      </c>
      <c r="P107" s="60">
        <v>1</v>
      </c>
      <c r="Q107" s="54" t="s">
        <v>46</v>
      </c>
      <c r="R107" s="59">
        <v>54</v>
      </c>
      <c r="S107" s="55">
        <v>1515</v>
      </c>
      <c r="T107" s="42">
        <f t="shared" si="23"/>
        <v>81810</v>
      </c>
      <c r="U107" s="60"/>
      <c r="V107" s="54"/>
      <c r="W107" s="59"/>
      <c r="X107" s="55"/>
      <c r="Y107" s="42"/>
      <c r="AB107" s="19"/>
    </row>
    <row r="108" spans="2:28" s="15" customFormat="1" ht="15" customHeight="1">
      <c r="B108" s="85"/>
      <c r="C108" s="287" t="s">
        <v>34</v>
      </c>
      <c r="D108" s="291"/>
      <c r="E108" s="291"/>
      <c r="F108" s="60">
        <v>1</v>
      </c>
      <c r="G108" s="54" t="s">
        <v>46</v>
      </c>
      <c r="H108" s="59">
        <v>54</v>
      </c>
      <c r="I108" s="55">
        <v>1200</v>
      </c>
      <c r="J108" s="42">
        <f t="shared" si="22"/>
        <v>64800</v>
      </c>
      <c r="K108" s="60"/>
      <c r="L108" s="54"/>
      <c r="M108" s="59"/>
      <c r="N108" s="55"/>
      <c r="O108" s="42">
        <f t="shared" si="24"/>
        <v>0</v>
      </c>
      <c r="P108" s="60">
        <v>1</v>
      </c>
      <c r="Q108" s="54" t="s">
        <v>46</v>
      </c>
      <c r="R108" s="59">
        <v>54</v>
      </c>
      <c r="S108" s="55">
        <v>1515</v>
      </c>
      <c r="T108" s="42">
        <f t="shared" si="23"/>
        <v>81810</v>
      </c>
      <c r="U108" s="60"/>
      <c r="V108" s="54"/>
      <c r="W108" s="59"/>
      <c r="X108" s="55"/>
      <c r="Y108" s="42"/>
      <c r="AB108" s="19"/>
    </row>
    <row r="109" spans="2:28" s="15" customFormat="1" ht="15" customHeight="1">
      <c r="B109" s="85"/>
      <c r="C109" s="287" t="s">
        <v>82</v>
      </c>
      <c r="D109" s="288"/>
      <c r="E109" s="289"/>
      <c r="F109" s="60">
        <v>1</v>
      </c>
      <c r="G109" s="54" t="s">
        <v>46</v>
      </c>
      <c r="H109" s="59">
        <v>54</v>
      </c>
      <c r="I109" s="55">
        <v>1700</v>
      </c>
      <c r="J109" s="42">
        <f t="shared" si="22"/>
        <v>91800</v>
      </c>
      <c r="K109" s="60"/>
      <c r="L109" s="54"/>
      <c r="M109" s="59"/>
      <c r="N109" s="55"/>
      <c r="O109" s="42">
        <f t="shared" si="24"/>
        <v>0</v>
      </c>
      <c r="P109" s="60">
        <v>1</v>
      </c>
      <c r="Q109" s="54" t="s">
        <v>46</v>
      </c>
      <c r="R109" s="59">
        <v>54</v>
      </c>
      <c r="S109" s="55">
        <v>2208.75</v>
      </c>
      <c r="T109" s="42">
        <f t="shared" si="23"/>
        <v>119272.5</v>
      </c>
      <c r="U109" s="60"/>
      <c r="V109" s="54"/>
      <c r="W109" s="59"/>
      <c r="X109" s="55"/>
      <c r="Y109" s="42"/>
      <c r="AB109" s="19"/>
    </row>
    <row r="110" spans="2:28" s="15" customFormat="1" ht="15" customHeight="1">
      <c r="B110" s="85"/>
      <c r="C110" s="287" t="s">
        <v>81</v>
      </c>
      <c r="D110" s="291"/>
      <c r="E110" s="291"/>
      <c r="F110" s="60">
        <v>2</v>
      </c>
      <c r="G110" s="54" t="s">
        <v>46</v>
      </c>
      <c r="H110" s="59">
        <v>54</v>
      </c>
      <c r="I110" s="55">
        <v>1100</v>
      </c>
      <c r="J110" s="42">
        <f t="shared" si="22"/>
        <v>118800</v>
      </c>
      <c r="K110" s="60"/>
      <c r="L110" s="54"/>
      <c r="M110" s="59"/>
      <c r="N110" s="55"/>
      <c r="O110" s="42">
        <f t="shared" si="24"/>
        <v>0</v>
      </c>
      <c r="P110" s="60">
        <v>2</v>
      </c>
      <c r="Q110" s="54" t="s">
        <v>46</v>
      </c>
      <c r="R110" s="59">
        <v>54</v>
      </c>
      <c r="S110" s="55">
        <v>1425</v>
      </c>
      <c r="T110" s="42">
        <f t="shared" si="23"/>
        <v>153900</v>
      </c>
      <c r="U110" s="60"/>
      <c r="V110" s="54"/>
      <c r="W110" s="59"/>
      <c r="X110" s="55"/>
      <c r="Y110" s="42"/>
      <c r="AB110" s="19"/>
    </row>
    <row r="111" spans="2:28" s="15" customFormat="1" ht="15" customHeight="1">
      <c r="B111" s="85"/>
      <c r="C111" s="287" t="s">
        <v>35</v>
      </c>
      <c r="D111" s="291"/>
      <c r="E111" s="291"/>
      <c r="F111" s="60">
        <v>6</v>
      </c>
      <c r="G111" s="54" t="s">
        <v>46</v>
      </c>
      <c r="H111" s="59">
        <v>54</v>
      </c>
      <c r="I111" s="55">
        <v>800</v>
      </c>
      <c r="J111" s="42">
        <f t="shared" si="22"/>
        <v>259200</v>
      </c>
      <c r="K111" s="60"/>
      <c r="L111" s="54"/>
      <c r="M111" s="59"/>
      <c r="N111" s="55"/>
      <c r="O111" s="42">
        <f t="shared" si="24"/>
        <v>0</v>
      </c>
      <c r="P111" s="60">
        <v>6</v>
      </c>
      <c r="Q111" s="54" t="s">
        <v>46</v>
      </c>
      <c r="R111" s="59">
        <v>54</v>
      </c>
      <c r="S111" s="55">
        <v>1336</v>
      </c>
      <c r="T111" s="42">
        <f t="shared" si="23"/>
        <v>432864</v>
      </c>
      <c r="U111" s="60"/>
      <c r="V111" s="54"/>
      <c r="W111" s="59"/>
      <c r="X111" s="55"/>
      <c r="Y111" s="42"/>
      <c r="AB111" s="19"/>
    </row>
    <row r="112" spans="2:28" s="15" customFormat="1" ht="15" customHeight="1">
      <c r="B112" s="85"/>
      <c r="C112" s="231" t="s">
        <v>148</v>
      </c>
      <c r="D112" s="232"/>
      <c r="E112" s="232"/>
      <c r="F112" s="60"/>
      <c r="G112" s="54"/>
      <c r="H112" s="59"/>
      <c r="I112" s="55"/>
      <c r="J112" s="42"/>
      <c r="K112" s="60"/>
      <c r="L112" s="54"/>
      <c r="M112" s="59"/>
      <c r="N112" s="55"/>
      <c r="O112" s="42"/>
      <c r="P112" s="60"/>
      <c r="Q112" s="54"/>
      <c r="R112" s="59"/>
      <c r="S112" s="55"/>
      <c r="T112" s="42"/>
      <c r="U112" s="60"/>
      <c r="V112" s="54"/>
      <c r="W112" s="59"/>
      <c r="X112" s="55"/>
      <c r="Y112" s="42"/>
      <c r="AB112" s="19"/>
    </row>
    <row r="113" spans="2:28" s="15" customFormat="1" ht="15" customHeight="1">
      <c r="B113" s="85"/>
      <c r="C113" s="231" t="s">
        <v>149</v>
      </c>
      <c r="D113" s="232"/>
      <c r="E113" s="232"/>
      <c r="F113" s="60"/>
      <c r="G113" s="54"/>
      <c r="H113" s="59"/>
      <c r="I113" s="55"/>
      <c r="J113" s="42"/>
      <c r="K113" s="60"/>
      <c r="L113" s="54"/>
      <c r="M113" s="59"/>
      <c r="N113" s="55"/>
      <c r="O113" s="42"/>
      <c r="P113" s="60"/>
      <c r="Q113" s="54"/>
      <c r="R113" s="59"/>
      <c r="S113" s="55"/>
      <c r="T113" s="42"/>
      <c r="U113" s="60"/>
      <c r="V113" s="54"/>
      <c r="W113" s="59"/>
      <c r="X113" s="55"/>
      <c r="Y113" s="42"/>
      <c r="AB113" s="19"/>
    </row>
    <row r="114" spans="2:28" s="15" customFormat="1" ht="15" customHeight="1">
      <c r="B114" s="85"/>
      <c r="C114" s="231" t="s">
        <v>147</v>
      </c>
      <c r="D114" s="232"/>
      <c r="E114" s="232"/>
      <c r="F114" s="60"/>
      <c r="G114" s="54"/>
      <c r="H114" s="59"/>
      <c r="I114" s="55"/>
      <c r="J114" s="42"/>
      <c r="K114" s="60"/>
      <c r="L114" s="54"/>
      <c r="M114" s="59"/>
      <c r="N114" s="55"/>
      <c r="O114" s="42"/>
      <c r="P114" s="60"/>
      <c r="Q114" s="54"/>
      <c r="R114" s="59"/>
      <c r="S114" s="55"/>
      <c r="T114" s="42"/>
      <c r="U114" s="60"/>
      <c r="V114" s="54"/>
      <c r="W114" s="59"/>
      <c r="X114" s="55"/>
      <c r="Y114" s="42"/>
      <c r="AB114" s="19"/>
    </row>
    <row r="115" spans="2:28" s="15" customFormat="1" ht="15" customHeight="1">
      <c r="B115" s="85"/>
      <c r="C115" s="322" t="s">
        <v>12</v>
      </c>
      <c r="D115" s="323"/>
      <c r="E115" s="323"/>
      <c r="F115" s="35">
        <f>SUM(F105:F111)</f>
        <v>13</v>
      </c>
      <c r="G115" s="60"/>
      <c r="H115" s="60"/>
      <c r="I115" s="53"/>
      <c r="J115" s="56">
        <f>SUM(J105:J111)</f>
        <v>695800</v>
      </c>
      <c r="K115" s="35">
        <f>SUM(K105:K111)</f>
        <v>0</v>
      </c>
      <c r="L115" s="60"/>
      <c r="M115" s="60"/>
      <c r="N115" s="53"/>
      <c r="O115" s="56">
        <f>SUM(O105:O111)</f>
        <v>902800</v>
      </c>
      <c r="P115" s="35">
        <f>SUM(P105:P111)</f>
        <v>13</v>
      </c>
      <c r="Q115" s="60"/>
      <c r="R115" s="60"/>
      <c r="S115" s="53"/>
      <c r="T115" s="56">
        <f>SUM(T105:T111)</f>
        <v>1047856.5</v>
      </c>
      <c r="U115" s="35">
        <f>SUM(U105:U114)</f>
        <v>0</v>
      </c>
      <c r="V115" s="60"/>
      <c r="W115" s="60"/>
      <c r="X115" s="53"/>
      <c r="Y115" s="56">
        <f>SUM(Y105:Y114)</f>
        <v>678585.88</v>
      </c>
      <c r="AB115" s="19"/>
    </row>
    <row r="116" spans="2:28" s="15" customFormat="1" ht="15" customHeight="1">
      <c r="B116" s="85"/>
      <c r="C116" s="322"/>
      <c r="D116" s="291"/>
      <c r="E116" s="291"/>
      <c r="F116" s="84"/>
      <c r="G116" s="54"/>
      <c r="H116" s="52"/>
      <c r="I116" s="53"/>
      <c r="J116" s="57"/>
      <c r="K116" s="84"/>
      <c r="L116" s="54"/>
      <c r="M116" s="52"/>
      <c r="N116" s="53"/>
      <c r="O116" s="57"/>
      <c r="P116" s="84"/>
      <c r="Q116" s="54"/>
      <c r="R116" s="52"/>
      <c r="S116" s="53"/>
      <c r="T116" s="57"/>
      <c r="U116" s="84"/>
      <c r="V116" s="54"/>
      <c r="W116" s="52"/>
      <c r="X116" s="53"/>
      <c r="Y116" s="57"/>
      <c r="AB116" s="19"/>
    </row>
    <row r="117" spans="2:28" s="15" customFormat="1" ht="20.100000000000001" customHeight="1">
      <c r="B117" s="77" t="s">
        <v>153</v>
      </c>
      <c r="C117" s="290" t="s">
        <v>48</v>
      </c>
      <c r="D117" s="291"/>
      <c r="E117" s="291"/>
      <c r="F117" s="84"/>
      <c r="G117" s="54"/>
      <c r="H117" s="52"/>
      <c r="I117" s="53"/>
      <c r="J117" s="57"/>
      <c r="K117" s="84"/>
      <c r="L117" s="54"/>
      <c r="M117" s="52"/>
      <c r="N117" s="53"/>
      <c r="O117" s="57"/>
      <c r="P117" s="84"/>
      <c r="Q117" s="54"/>
      <c r="R117" s="52"/>
      <c r="S117" s="53"/>
      <c r="T117" s="57"/>
      <c r="U117" s="84"/>
      <c r="V117" s="54"/>
      <c r="W117" s="52"/>
      <c r="X117" s="53"/>
      <c r="Y117" s="57"/>
      <c r="AB117" s="19"/>
    </row>
    <row r="118" spans="2:28" s="15" customFormat="1" ht="15" customHeight="1">
      <c r="B118" s="85"/>
      <c r="C118" s="326" t="s">
        <v>51</v>
      </c>
      <c r="D118" s="321"/>
      <c r="E118" s="321"/>
      <c r="F118" s="84"/>
      <c r="G118" s="54"/>
      <c r="H118" s="52"/>
      <c r="I118" s="53"/>
      <c r="J118" s="56">
        <f>(J123+J124+J125)*0.003</f>
        <v>3690.9476999999997</v>
      </c>
      <c r="K118" s="84"/>
      <c r="L118" s="54"/>
      <c r="M118" s="52"/>
      <c r="N118" s="53"/>
      <c r="O118" s="56">
        <v>15000</v>
      </c>
      <c r="P118" s="84"/>
      <c r="Q118" s="54"/>
      <c r="R118" s="52"/>
      <c r="S118" s="53"/>
      <c r="T118" s="56">
        <v>17500</v>
      </c>
      <c r="U118" s="84"/>
      <c r="V118" s="54"/>
      <c r="W118" s="52"/>
      <c r="X118" s="53"/>
      <c r="Y118" s="56">
        <v>157830.53</v>
      </c>
      <c r="AB118" s="19"/>
    </row>
    <row r="119" spans="2:28" s="15" customFormat="1" ht="15" customHeight="1">
      <c r="B119" s="85"/>
      <c r="C119" s="326" t="s">
        <v>68</v>
      </c>
      <c r="D119" s="364"/>
      <c r="E119" s="364"/>
      <c r="F119" s="84"/>
      <c r="G119" s="54"/>
      <c r="H119" s="52"/>
      <c r="I119" s="53"/>
      <c r="J119" s="56">
        <f>(J122+J123+J124+J125)*0.05</f>
        <v>77762.194999999992</v>
      </c>
      <c r="K119" s="84"/>
      <c r="L119" s="54"/>
      <c r="M119" s="52"/>
      <c r="N119" s="53"/>
      <c r="O119" s="56">
        <v>157153.60999999999</v>
      </c>
      <c r="P119" s="84"/>
      <c r="Q119" s="54"/>
      <c r="R119" s="52"/>
      <c r="S119" s="53"/>
      <c r="T119" s="56">
        <v>69475.149999999994</v>
      </c>
      <c r="U119" s="84"/>
      <c r="V119" s="54"/>
      <c r="W119" s="52"/>
      <c r="X119" s="53"/>
      <c r="Y119" s="56">
        <v>79543.360000000001</v>
      </c>
      <c r="AB119" s="19"/>
    </row>
    <row r="120" spans="2:28" s="15" customFormat="1" ht="15" customHeight="1">
      <c r="B120" s="85"/>
      <c r="C120" s="320"/>
      <c r="D120" s="321"/>
      <c r="E120" s="321"/>
      <c r="F120" s="84"/>
      <c r="G120" s="54"/>
      <c r="H120" s="52"/>
      <c r="I120" s="53"/>
      <c r="J120" s="42"/>
      <c r="K120" s="84"/>
      <c r="L120" s="54"/>
      <c r="M120" s="52"/>
      <c r="N120" s="53"/>
      <c r="O120" s="42"/>
      <c r="P120" s="84"/>
      <c r="Q120" s="54"/>
      <c r="R120" s="52"/>
      <c r="S120" s="53"/>
      <c r="T120" s="42"/>
      <c r="U120" s="84"/>
      <c r="V120" s="54"/>
      <c r="W120" s="52"/>
      <c r="X120" s="53"/>
      <c r="Y120" s="42"/>
      <c r="AB120" s="19"/>
    </row>
    <row r="121" spans="2:28" s="15" customFormat="1" ht="15" customHeight="1">
      <c r="B121" s="85"/>
      <c r="C121" s="318" t="s">
        <v>37</v>
      </c>
      <c r="D121" s="319"/>
      <c r="E121" s="319"/>
      <c r="F121" s="84"/>
      <c r="G121" s="54"/>
      <c r="H121" s="52"/>
      <c r="I121" s="53"/>
      <c r="J121" s="42"/>
      <c r="K121" s="84"/>
      <c r="L121" s="54"/>
      <c r="M121" s="52"/>
      <c r="N121" s="53"/>
      <c r="O121" s="42"/>
      <c r="P121" s="84"/>
      <c r="Q121" s="54"/>
      <c r="R121" s="52"/>
      <c r="S121" s="53"/>
      <c r="T121" s="42"/>
      <c r="U121" s="84"/>
      <c r="V121" s="54"/>
      <c r="W121" s="52"/>
      <c r="X121" s="53"/>
      <c r="Y121" s="42"/>
      <c r="AB121" s="19"/>
    </row>
    <row r="122" spans="2:28" s="15" customFormat="1" ht="15" customHeight="1">
      <c r="B122" s="85"/>
      <c r="C122" s="318" t="s">
        <v>50</v>
      </c>
      <c r="D122" s="364"/>
      <c r="E122" s="364"/>
      <c r="F122" s="84"/>
      <c r="G122" s="54"/>
      <c r="H122" s="52"/>
      <c r="I122" s="53"/>
      <c r="J122" s="74">
        <f>J55</f>
        <v>324928</v>
      </c>
      <c r="K122" s="84"/>
      <c r="L122" s="54"/>
      <c r="M122" s="52"/>
      <c r="N122" s="53"/>
      <c r="O122" s="74">
        <f>O55</f>
        <v>446250</v>
      </c>
      <c r="P122" s="84"/>
      <c r="Q122" s="54"/>
      <c r="R122" s="52"/>
      <c r="S122" s="53"/>
      <c r="T122" s="74">
        <f>T55</f>
        <v>774891.75</v>
      </c>
      <c r="U122" s="84"/>
      <c r="V122" s="54"/>
      <c r="W122" s="52"/>
      <c r="X122" s="53"/>
      <c r="Y122" s="74">
        <f>Y55</f>
        <v>221485.56</v>
      </c>
      <c r="AB122" s="19"/>
    </row>
    <row r="123" spans="2:28" s="15" customFormat="1" ht="15" customHeight="1">
      <c r="B123" s="85"/>
      <c r="C123" s="318" t="s">
        <v>38</v>
      </c>
      <c r="D123" s="319"/>
      <c r="E123" s="319"/>
      <c r="F123" s="84"/>
      <c r="G123" s="54"/>
      <c r="H123" s="52"/>
      <c r="I123" s="53"/>
      <c r="J123" s="56">
        <f>J65+J91+J70</f>
        <v>240458</v>
      </c>
      <c r="K123" s="84"/>
      <c r="L123" s="54"/>
      <c r="M123" s="52"/>
      <c r="N123" s="53"/>
      <c r="O123" s="56">
        <f>O65+O91+O70</f>
        <v>232101.2</v>
      </c>
      <c r="P123" s="84"/>
      <c r="Q123" s="54"/>
      <c r="R123" s="52"/>
      <c r="S123" s="53"/>
      <c r="T123" s="56">
        <f>T65+T91+T70</f>
        <v>507440</v>
      </c>
      <c r="U123" s="84"/>
      <c r="V123" s="54"/>
      <c r="W123" s="52"/>
      <c r="X123" s="53"/>
      <c r="Y123" s="56">
        <f>Y65+Y91+Y70</f>
        <v>279099.58</v>
      </c>
      <c r="AB123" s="19"/>
    </row>
    <row r="124" spans="2:28" s="15" customFormat="1" ht="15" customHeight="1">
      <c r="B124" s="85"/>
      <c r="C124" s="318" t="s">
        <v>39</v>
      </c>
      <c r="D124" s="319"/>
      <c r="E124" s="319"/>
      <c r="F124" s="84"/>
      <c r="G124" s="54"/>
      <c r="H124" s="52"/>
      <c r="I124" s="53"/>
      <c r="J124" s="56">
        <f>J115+J103</f>
        <v>787000</v>
      </c>
      <c r="K124" s="84"/>
      <c r="L124" s="54"/>
      <c r="M124" s="52"/>
      <c r="N124" s="53"/>
      <c r="O124" s="56">
        <f>O115+O103</f>
        <v>1052800</v>
      </c>
      <c r="P124" s="84"/>
      <c r="Q124" s="54"/>
      <c r="R124" s="52"/>
      <c r="S124" s="53"/>
      <c r="T124" s="56">
        <f>T115+T103</f>
        <v>1119256.5</v>
      </c>
      <c r="U124" s="84"/>
      <c r="V124" s="54"/>
      <c r="W124" s="52"/>
      <c r="X124" s="53"/>
      <c r="Y124" s="56">
        <f>Y115+Y103</f>
        <v>795433.63</v>
      </c>
      <c r="AB124" s="19"/>
    </row>
    <row r="125" spans="2:28" s="15" customFormat="1" ht="15" customHeight="1">
      <c r="B125" s="85"/>
      <c r="C125" s="318" t="s">
        <v>40</v>
      </c>
      <c r="D125" s="319"/>
      <c r="E125" s="319"/>
      <c r="F125" s="84"/>
      <c r="G125" s="54"/>
      <c r="H125" s="52"/>
      <c r="I125" s="53"/>
      <c r="J125" s="56">
        <f>(J124+J123+J122)*0.15</f>
        <v>202857.9</v>
      </c>
      <c r="K125" s="84"/>
      <c r="L125" s="54"/>
      <c r="M125" s="52"/>
      <c r="N125" s="53"/>
      <c r="O125" s="56">
        <v>285495.71999999997</v>
      </c>
      <c r="P125" s="84"/>
      <c r="Q125" s="54"/>
      <c r="R125" s="52"/>
      <c r="S125" s="53"/>
      <c r="T125" s="56"/>
      <c r="U125" s="84"/>
      <c r="V125" s="54"/>
      <c r="W125" s="52"/>
      <c r="X125" s="53"/>
      <c r="Y125" s="56">
        <v>206334.32</v>
      </c>
      <c r="AB125" s="19"/>
    </row>
    <row r="126" spans="2:28" s="15" customFormat="1" ht="15" customHeight="1">
      <c r="B126" s="85"/>
      <c r="C126" s="227" t="s">
        <v>118</v>
      </c>
      <c r="D126" s="242"/>
      <c r="E126" s="242"/>
      <c r="F126" s="84"/>
      <c r="G126" s="54"/>
      <c r="H126" s="52"/>
      <c r="I126" s="53"/>
      <c r="J126" s="56"/>
      <c r="K126" s="84"/>
      <c r="L126" s="54"/>
      <c r="M126" s="52"/>
      <c r="N126" s="53"/>
      <c r="O126" s="56"/>
      <c r="P126" s="84"/>
      <c r="Q126" s="54"/>
      <c r="R126" s="52"/>
      <c r="S126" s="53"/>
      <c r="T126" s="56">
        <v>144095.29999999999</v>
      </c>
      <c r="U126" s="84"/>
      <c r="V126" s="54"/>
      <c r="W126" s="52"/>
      <c r="X126" s="53"/>
      <c r="Y126" s="56">
        <v>75117.649999999994</v>
      </c>
      <c r="AB126" s="19"/>
    </row>
    <row r="127" spans="2:28" s="15" customFormat="1" ht="15" customHeight="1">
      <c r="B127" s="85"/>
      <c r="C127" s="316" t="s">
        <v>41</v>
      </c>
      <c r="D127" s="317"/>
      <c r="E127" s="317"/>
      <c r="F127" s="84"/>
      <c r="G127" s="54"/>
      <c r="H127" s="52"/>
      <c r="I127" s="53"/>
      <c r="J127" s="56">
        <f>SUM(J118:J125)</f>
        <v>1636697.0426999999</v>
      </c>
      <c r="K127" s="84"/>
      <c r="L127" s="54"/>
      <c r="M127" s="52"/>
      <c r="N127" s="53"/>
      <c r="O127" s="56">
        <f>SUM(O118:O125)</f>
        <v>2188800.5300000003</v>
      </c>
      <c r="P127" s="84"/>
      <c r="Q127" s="54"/>
      <c r="R127" s="52"/>
      <c r="S127" s="53"/>
      <c r="T127" s="56">
        <f>SUM(T118:T126)</f>
        <v>2632658.6999999997</v>
      </c>
      <c r="U127" s="84"/>
      <c r="V127" s="54"/>
      <c r="W127" s="52"/>
      <c r="X127" s="53"/>
      <c r="Y127" s="56">
        <f>SUM(Y118:Y126)</f>
        <v>1814844.6300000001</v>
      </c>
      <c r="AB127" s="19"/>
    </row>
    <row r="128" spans="2:28" s="15" customFormat="1" ht="15" customHeight="1">
      <c r="B128" s="85"/>
      <c r="C128" s="316" t="s">
        <v>42</v>
      </c>
      <c r="D128" s="317"/>
      <c r="E128" s="317"/>
      <c r="F128" s="84"/>
      <c r="G128" s="54"/>
      <c r="H128" s="52"/>
      <c r="I128" s="53"/>
      <c r="J128" s="72">
        <f>J127*1.12</f>
        <v>1833100.6878240001</v>
      </c>
      <c r="K128" s="84"/>
      <c r="L128" s="54"/>
      <c r="M128" s="52"/>
      <c r="N128" s="53"/>
      <c r="O128" s="72">
        <f>O127*1.12</f>
        <v>2451456.5936000007</v>
      </c>
      <c r="P128" s="84"/>
      <c r="Q128" s="54"/>
      <c r="R128" s="52"/>
      <c r="S128" s="53"/>
      <c r="T128" s="72">
        <f>T127*1.12</f>
        <v>2948577.7439999999</v>
      </c>
      <c r="U128" s="84"/>
      <c r="V128" s="54"/>
      <c r="W128" s="52"/>
      <c r="X128" s="53"/>
      <c r="Y128" s="72">
        <f>Y127*1.12</f>
        <v>2032625.9856000002</v>
      </c>
      <c r="AB128" s="19"/>
    </row>
    <row r="129" spans="1:30" s="15" customFormat="1" ht="15" customHeight="1" thickBot="1">
      <c r="B129" s="85"/>
      <c r="C129" s="266" t="s">
        <v>43</v>
      </c>
      <c r="D129" s="267"/>
      <c r="E129" s="267"/>
      <c r="F129" s="266" t="s">
        <v>85</v>
      </c>
      <c r="G129" s="267"/>
      <c r="H129" s="267"/>
      <c r="I129" s="268"/>
      <c r="J129" s="42"/>
      <c r="K129" s="266" t="s">
        <v>85</v>
      </c>
      <c r="L129" s="267"/>
      <c r="M129" s="267"/>
      <c r="N129" s="268"/>
      <c r="O129" s="42"/>
      <c r="P129" s="266" t="s">
        <v>85</v>
      </c>
      <c r="Q129" s="267"/>
      <c r="R129" s="267"/>
      <c r="S129" s="268"/>
      <c r="T129" s="42"/>
      <c r="U129" s="266" t="s">
        <v>85</v>
      </c>
      <c r="V129" s="267"/>
      <c r="W129" s="267"/>
      <c r="X129" s="268"/>
      <c r="Y129" s="42"/>
      <c r="AB129" s="19"/>
    </row>
    <row r="130" spans="1:30" s="28" customFormat="1" ht="24.95" customHeight="1" thickBot="1">
      <c r="B130" s="78"/>
      <c r="C130" s="303" t="s">
        <v>14</v>
      </c>
      <c r="D130" s="304"/>
      <c r="E130" s="304"/>
      <c r="F130" s="61"/>
      <c r="G130" s="62"/>
      <c r="H130" s="63"/>
      <c r="I130" s="64" t="s">
        <v>15</v>
      </c>
      <c r="J130" s="73">
        <f>J127</f>
        <v>1636697.0426999999</v>
      </c>
      <c r="K130" s="61"/>
      <c r="L130" s="62"/>
      <c r="M130" s="63"/>
      <c r="N130" s="64" t="s">
        <v>15</v>
      </c>
      <c r="O130" s="73">
        <f>O127</f>
        <v>2188800.5300000003</v>
      </c>
      <c r="P130" s="61"/>
      <c r="Q130" s="62"/>
      <c r="R130" s="63"/>
      <c r="S130" s="64" t="s">
        <v>15</v>
      </c>
      <c r="T130" s="73">
        <f>T127</f>
        <v>2632658.6999999997</v>
      </c>
      <c r="U130" s="61"/>
      <c r="V130" s="62"/>
      <c r="W130" s="63"/>
      <c r="X130" s="64" t="s">
        <v>15</v>
      </c>
      <c r="Y130" s="73">
        <f>Y127</f>
        <v>1814844.6300000001</v>
      </c>
      <c r="AA130" s="29"/>
      <c r="AB130" s="30"/>
    </row>
    <row r="131" spans="1:30" s="1" customFormat="1" ht="8.25" customHeight="1" thickBot="1">
      <c r="A131" s="2"/>
      <c r="B131" s="65"/>
      <c r="C131" s="66"/>
      <c r="D131" s="66"/>
      <c r="E131" s="66"/>
      <c r="F131" s="66"/>
      <c r="G131" s="66"/>
      <c r="H131" s="66"/>
      <c r="I131" s="66"/>
      <c r="J131" s="67"/>
      <c r="K131" s="66"/>
      <c r="L131" s="66"/>
      <c r="M131" s="66"/>
      <c r="N131" s="66"/>
      <c r="O131" s="67"/>
      <c r="P131" s="66"/>
      <c r="Q131" s="66"/>
      <c r="R131" s="66"/>
      <c r="S131" s="66"/>
      <c r="T131" s="67"/>
      <c r="U131" s="66"/>
      <c r="V131" s="66"/>
      <c r="W131" s="66"/>
      <c r="X131" s="66"/>
      <c r="Y131" s="67"/>
      <c r="Z131" s="2"/>
      <c r="AA131" s="22"/>
      <c r="AB131" s="26"/>
    </row>
    <row r="132" spans="1:30" s="16" customFormat="1" ht="11.25" customHeight="1">
      <c r="B132" s="309" t="s">
        <v>16</v>
      </c>
      <c r="C132" s="312" t="s">
        <v>22</v>
      </c>
      <c r="D132" s="313"/>
      <c r="E132" s="313"/>
      <c r="F132" s="248"/>
      <c r="G132" s="269" t="s">
        <v>19</v>
      </c>
      <c r="H132" s="270"/>
      <c r="I132" s="270"/>
      <c r="J132" s="271"/>
      <c r="K132" s="248"/>
      <c r="L132" s="269" t="s">
        <v>19</v>
      </c>
      <c r="M132" s="270"/>
      <c r="N132" s="270"/>
      <c r="O132" s="271"/>
      <c r="P132" s="248"/>
      <c r="Q132" s="269" t="s">
        <v>19</v>
      </c>
      <c r="R132" s="270"/>
      <c r="S132" s="270"/>
      <c r="T132" s="271"/>
      <c r="U132" s="248"/>
      <c r="V132" s="269" t="s">
        <v>19</v>
      </c>
      <c r="W132" s="270"/>
      <c r="X132" s="270"/>
      <c r="Y132" s="271"/>
      <c r="AA132" s="24"/>
      <c r="AB132" s="24"/>
    </row>
    <row r="133" spans="1:30" s="17" customFormat="1" ht="12" customHeight="1">
      <c r="B133" s="310"/>
      <c r="C133" s="314"/>
      <c r="D133" s="315"/>
      <c r="E133" s="315"/>
      <c r="F133" s="249"/>
      <c r="G133" s="272"/>
      <c r="H133" s="273"/>
      <c r="I133" s="273"/>
      <c r="J133" s="274"/>
      <c r="K133" s="249"/>
      <c r="L133" s="272"/>
      <c r="M133" s="273"/>
      <c r="N133" s="273"/>
      <c r="O133" s="274"/>
      <c r="P133" s="249"/>
      <c r="Q133" s="272"/>
      <c r="R133" s="273"/>
      <c r="S133" s="273"/>
      <c r="T133" s="274"/>
      <c r="U133" s="249"/>
      <c r="V133" s="272"/>
      <c r="W133" s="273"/>
      <c r="X133" s="273"/>
      <c r="Y133" s="274"/>
      <c r="AA133" s="25"/>
      <c r="AB133" s="25"/>
    </row>
    <row r="134" spans="1:30" s="18" customFormat="1" ht="23.25" customHeight="1">
      <c r="B134" s="311"/>
      <c r="C134" s="305"/>
      <c r="D134" s="306"/>
      <c r="E134" s="306"/>
      <c r="F134" s="246"/>
      <c r="G134" s="275"/>
      <c r="H134" s="276"/>
      <c r="I134" s="276"/>
      <c r="J134" s="277"/>
      <c r="K134" s="246"/>
      <c r="L134" s="275"/>
      <c r="M134" s="276"/>
      <c r="N134" s="276"/>
      <c r="O134" s="277"/>
      <c r="P134" s="246"/>
      <c r="Q134" s="275"/>
      <c r="R134" s="276"/>
      <c r="S134" s="276"/>
      <c r="T134" s="277"/>
      <c r="U134" s="246"/>
      <c r="V134" s="275"/>
      <c r="W134" s="276"/>
      <c r="X134" s="276"/>
      <c r="Y134" s="277"/>
      <c r="AA134" s="24"/>
      <c r="AB134" s="24"/>
      <c r="AC134" s="16"/>
      <c r="AD134" s="16"/>
    </row>
    <row r="135" spans="1:30" s="18" customFormat="1" ht="16.5" customHeight="1" thickBot="1">
      <c r="B135" s="79" t="s">
        <v>17</v>
      </c>
      <c r="C135" s="307"/>
      <c r="D135" s="308"/>
      <c r="E135" s="308"/>
      <c r="F135" s="247"/>
      <c r="G135" s="278"/>
      <c r="H135" s="279"/>
      <c r="I135" s="279"/>
      <c r="J135" s="280"/>
      <c r="K135" s="247"/>
      <c r="L135" s="278"/>
      <c r="M135" s="279"/>
      <c r="N135" s="279"/>
      <c r="O135" s="280"/>
      <c r="P135" s="247"/>
      <c r="Q135" s="278"/>
      <c r="R135" s="279"/>
      <c r="S135" s="279"/>
      <c r="T135" s="280"/>
      <c r="U135" s="247"/>
      <c r="V135" s="278"/>
      <c r="W135" s="279"/>
      <c r="X135" s="279"/>
      <c r="Y135" s="280"/>
      <c r="AA135" s="24"/>
      <c r="AB135" s="24"/>
      <c r="AC135" s="16"/>
      <c r="AD135" s="16"/>
    </row>
    <row r="136" spans="1:30" s="17" customFormat="1" ht="15" customHeight="1">
      <c r="B136" s="366" t="s">
        <v>20</v>
      </c>
      <c r="C136" s="366"/>
      <c r="D136" s="366"/>
      <c r="E136" s="366"/>
      <c r="F136" s="366"/>
      <c r="G136" s="366"/>
      <c r="H136" s="366"/>
      <c r="I136" s="366"/>
      <c r="J136" s="366"/>
      <c r="K136" s="366"/>
      <c r="L136" s="366"/>
      <c r="M136" s="366"/>
      <c r="N136" s="366"/>
      <c r="O136" s="366"/>
      <c r="P136" s="245"/>
      <c r="Q136" s="245"/>
      <c r="R136" s="245"/>
      <c r="S136" s="245"/>
      <c r="T136" s="245"/>
      <c r="U136" s="245"/>
      <c r="V136" s="245"/>
      <c r="W136" s="245"/>
      <c r="X136" s="245"/>
      <c r="Y136" s="245"/>
      <c r="AA136" s="25"/>
      <c r="AB136" s="25"/>
    </row>
    <row r="137" spans="1:30" ht="15" customHeight="1">
      <c r="B137" s="367"/>
      <c r="C137" s="367"/>
      <c r="D137" s="367"/>
      <c r="E137" s="367"/>
      <c r="F137" s="367"/>
      <c r="G137" s="367"/>
      <c r="H137" s="367"/>
      <c r="I137" s="367"/>
      <c r="J137" s="367"/>
      <c r="K137" s="367"/>
      <c r="L137" s="367"/>
      <c r="M137" s="367"/>
      <c r="N137" s="367"/>
      <c r="O137" s="367"/>
      <c r="P137" s="228"/>
      <c r="Q137" s="228"/>
      <c r="R137" s="228"/>
      <c r="S137" s="228"/>
      <c r="T137" s="228"/>
      <c r="U137" s="228"/>
      <c r="V137" s="228"/>
      <c r="W137" s="228"/>
      <c r="X137" s="228"/>
      <c r="Y137" s="228"/>
    </row>
    <row r="138" spans="1:30" ht="15" customHeight="1">
      <c r="B138" s="302" t="s">
        <v>21</v>
      </c>
      <c r="C138" s="302"/>
      <c r="D138" s="302"/>
      <c r="E138" s="302"/>
      <c r="F138" s="302"/>
      <c r="G138" s="302"/>
      <c r="H138" s="302"/>
      <c r="I138" s="302"/>
      <c r="J138" s="302"/>
      <c r="K138" s="302"/>
      <c r="L138" s="302"/>
      <c r="M138" s="302"/>
      <c r="N138" s="302"/>
      <c r="O138" s="302"/>
      <c r="P138" s="245"/>
      <c r="Q138" s="245"/>
      <c r="R138" s="245"/>
      <c r="S138" s="245"/>
      <c r="T138" s="245"/>
      <c r="U138" s="245"/>
      <c r="V138" s="245"/>
      <c r="W138" s="245"/>
      <c r="X138" s="245"/>
      <c r="Y138" s="245"/>
    </row>
    <row r="139" spans="1:30" ht="15" customHeight="1">
      <c r="B139" s="302"/>
      <c r="C139" s="302"/>
      <c r="D139" s="302"/>
      <c r="E139" s="302"/>
      <c r="F139" s="302"/>
      <c r="G139" s="302"/>
      <c r="H139" s="302"/>
      <c r="I139" s="302"/>
      <c r="J139" s="302"/>
      <c r="K139" s="302"/>
      <c r="L139" s="302"/>
      <c r="M139" s="302"/>
      <c r="N139" s="302"/>
      <c r="O139" s="302"/>
      <c r="P139" s="245"/>
      <c r="Q139" s="245"/>
      <c r="R139" s="245"/>
      <c r="S139" s="245"/>
      <c r="T139" s="245"/>
      <c r="U139" s="245"/>
      <c r="V139" s="245"/>
      <c r="W139" s="245"/>
      <c r="X139" s="245"/>
      <c r="Y139" s="245"/>
    </row>
    <row r="140" spans="1:30" ht="15" customHeight="1">
      <c r="B140" s="245"/>
      <c r="C140" s="245"/>
      <c r="D140" s="245"/>
      <c r="E140" s="245"/>
      <c r="F140" s="245"/>
      <c r="G140" s="418"/>
      <c r="H140" s="418"/>
      <c r="I140" s="245"/>
      <c r="J140" s="245"/>
      <c r="K140" s="220"/>
      <c r="L140" s="388" t="s">
        <v>166</v>
      </c>
      <c r="M140" s="388"/>
      <c r="N140" s="388"/>
      <c r="O140" s="388"/>
      <c r="P140" s="245"/>
      <c r="Q140" s="245"/>
      <c r="R140" s="245"/>
      <c r="S140" s="245"/>
      <c r="T140" s="245"/>
      <c r="U140" s="245"/>
      <c r="V140" s="245"/>
      <c r="W140" s="245"/>
      <c r="X140" s="245"/>
      <c r="Y140" s="245"/>
    </row>
    <row r="141" spans="1:30" ht="15" customHeight="1">
      <c r="B141" s="245"/>
      <c r="C141" s="245"/>
      <c r="D141" s="245"/>
      <c r="E141" s="245"/>
      <c r="F141" s="245"/>
      <c r="G141" s="245"/>
      <c r="H141" s="245"/>
      <c r="I141" s="245"/>
      <c r="J141" s="245"/>
      <c r="K141" s="245"/>
      <c r="L141" s="245"/>
      <c r="M141" s="245"/>
      <c r="N141" s="245"/>
      <c r="O141" s="245"/>
      <c r="P141" s="245"/>
      <c r="Q141" s="245"/>
      <c r="R141" s="245"/>
      <c r="S141" s="245"/>
      <c r="T141" s="245"/>
      <c r="U141" s="245"/>
      <c r="V141" s="245"/>
      <c r="W141" s="245"/>
      <c r="X141" s="245"/>
      <c r="Y141" s="245"/>
    </row>
    <row r="142" spans="1:30" ht="15" customHeight="1">
      <c r="B142" s="245"/>
      <c r="C142" s="245"/>
      <c r="D142" s="245"/>
      <c r="E142" s="245"/>
      <c r="F142" s="245"/>
      <c r="G142" s="245"/>
      <c r="H142" s="245"/>
      <c r="I142" s="245"/>
      <c r="J142" s="245"/>
      <c r="K142" s="245"/>
      <c r="L142" s="245"/>
      <c r="M142" s="245"/>
      <c r="N142" s="245"/>
      <c r="O142" s="245"/>
      <c r="P142" s="245"/>
      <c r="Q142" s="245"/>
      <c r="R142" s="245"/>
      <c r="S142" s="245"/>
      <c r="T142" s="245"/>
      <c r="U142" s="245"/>
      <c r="V142" s="245"/>
      <c r="W142" s="245"/>
      <c r="X142" s="245"/>
      <c r="Y142" s="245"/>
    </row>
    <row r="143" spans="1:30" ht="15" customHeight="1">
      <c r="B143" s="113"/>
      <c r="C143" s="118" t="s">
        <v>61</v>
      </c>
      <c r="D143" s="139" t="s">
        <v>63</v>
      </c>
      <c r="E143" s="139" t="s">
        <v>96</v>
      </c>
      <c r="F143" s="117"/>
      <c r="G143" s="117"/>
      <c r="H143" s="245"/>
      <c r="I143" s="245"/>
      <c r="J143" s="245"/>
      <c r="K143" s="117"/>
      <c r="L143" s="117"/>
      <c r="M143" s="245"/>
      <c r="N143" s="245"/>
      <c r="O143" s="245"/>
      <c r="P143" s="117"/>
      <c r="Q143" s="117"/>
      <c r="R143" s="245"/>
      <c r="S143" s="245"/>
      <c r="T143" s="245"/>
      <c r="U143" s="117"/>
      <c r="V143" s="117"/>
      <c r="W143" s="245"/>
      <c r="X143" s="245"/>
      <c r="Y143" s="245"/>
    </row>
    <row r="144" spans="1:30" ht="15" customHeight="1">
      <c r="B144" s="114"/>
      <c r="C144" s="118"/>
      <c r="D144" s="123" t="s">
        <v>98</v>
      </c>
      <c r="E144" s="140" t="s">
        <v>97</v>
      </c>
      <c r="F144" s="119"/>
      <c r="G144" s="119"/>
      <c r="K144" s="119"/>
      <c r="L144" s="119"/>
      <c r="P144" s="119"/>
      <c r="Q144" s="119"/>
      <c r="U144" s="119"/>
      <c r="V144" s="119"/>
    </row>
    <row r="145" spans="2:24" ht="15" customHeight="1">
      <c r="B145" s="114"/>
      <c r="C145" s="118"/>
      <c r="D145" s="122"/>
      <c r="E145" s="119"/>
      <c r="F145" s="119"/>
      <c r="G145" s="119"/>
      <c r="K145" s="119"/>
      <c r="L145" s="119"/>
      <c r="P145" s="119"/>
      <c r="Q145" s="119"/>
      <c r="U145" s="119"/>
      <c r="V145" s="119"/>
    </row>
    <row r="146" spans="2:24" ht="15" customHeight="1">
      <c r="B146" s="114"/>
      <c r="C146" s="118" t="s">
        <v>62</v>
      </c>
      <c r="D146" s="139" t="s">
        <v>99</v>
      </c>
      <c r="E146" s="141" t="s">
        <v>101</v>
      </c>
      <c r="F146" s="121"/>
      <c r="G146" s="119"/>
      <c r="H146" s="120"/>
      <c r="I146" s="143"/>
      <c r="K146" s="121"/>
      <c r="L146" s="119"/>
      <c r="M146" s="120"/>
      <c r="N146" s="143"/>
      <c r="P146" s="121"/>
      <c r="Q146" s="119"/>
      <c r="R146" s="120"/>
      <c r="S146" s="143"/>
      <c r="U146" s="121"/>
      <c r="V146" s="119"/>
      <c r="W146" s="120"/>
      <c r="X146" s="143"/>
    </row>
    <row r="147" spans="2:24" ht="15" customHeight="1">
      <c r="D147" s="123" t="s">
        <v>100</v>
      </c>
      <c r="E147" s="142" t="s">
        <v>102</v>
      </c>
      <c r="H147" s="261"/>
      <c r="I147" s="260"/>
      <c r="M147" s="261"/>
      <c r="N147" s="260"/>
      <c r="R147" s="261"/>
      <c r="S147" s="260"/>
      <c r="W147" s="261"/>
      <c r="X147" s="260"/>
    </row>
    <row r="148" spans="2:24" ht="15" customHeight="1"/>
    <row r="149" spans="2:24" ht="15" customHeight="1">
      <c r="D149" s="120"/>
      <c r="E149" s="89"/>
      <c r="F149" s="259"/>
      <c r="G149" s="260"/>
      <c r="H149" s="260"/>
      <c r="I149" s="222"/>
      <c r="K149" s="259"/>
      <c r="L149" s="260"/>
      <c r="M149" s="260"/>
      <c r="N149" s="222"/>
      <c r="P149" s="259"/>
      <c r="Q149" s="260"/>
      <c r="R149" s="260"/>
      <c r="S149" s="222"/>
      <c r="U149" s="259"/>
      <c r="V149" s="260"/>
      <c r="W149" s="260"/>
      <c r="X149" s="222"/>
    </row>
    <row r="150" spans="2:24" ht="15" customHeight="1">
      <c r="E150" s="223"/>
      <c r="F150" s="261"/>
      <c r="G150" s="260"/>
      <c r="H150" s="260"/>
      <c r="I150" s="223"/>
      <c r="K150" s="261"/>
      <c r="L150" s="260"/>
      <c r="M150" s="260"/>
      <c r="N150" s="223"/>
      <c r="P150" s="261"/>
      <c r="Q150" s="260"/>
      <c r="R150" s="260"/>
      <c r="S150" s="223"/>
      <c r="U150" s="261"/>
      <c r="V150" s="260"/>
      <c r="W150" s="260"/>
      <c r="X150" s="223"/>
    </row>
    <row r="151" spans="2:24" ht="15" customHeight="1"/>
  </sheetData>
  <mergeCells count="162">
    <mergeCell ref="W147:X147"/>
    <mergeCell ref="F149:H149"/>
    <mergeCell ref="K149:M149"/>
    <mergeCell ref="P149:R149"/>
    <mergeCell ref="U149:W149"/>
    <mergeCell ref="F150:H150"/>
    <mergeCell ref="K150:M150"/>
    <mergeCell ref="P150:R150"/>
    <mergeCell ref="U150:W150"/>
    <mergeCell ref="B138:O139"/>
    <mergeCell ref="G140:H140"/>
    <mergeCell ref="L140:O140"/>
    <mergeCell ref="H147:I147"/>
    <mergeCell ref="M147:N147"/>
    <mergeCell ref="R147:S147"/>
    <mergeCell ref="C135:E135"/>
    <mergeCell ref="G135:J135"/>
    <mergeCell ref="L135:O135"/>
    <mergeCell ref="Q135:T135"/>
    <mergeCell ref="V135:Y135"/>
    <mergeCell ref="B136:O137"/>
    <mergeCell ref="V132:Y133"/>
    <mergeCell ref="C134:E134"/>
    <mergeCell ref="G134:J134"/>
    <mergeCell ref="L134:O134"/>
    <mergeCell ref="Q134:T134"/>
    <mergeCell ref="V134:Y134"/>
    <mergeCell ref="C130:E130"/>
    <mergeCell ref="B132:B134"/>
    <mergeCell ref="C132:E133"/>
    <mergeCell ref="G132:J133"/>
    <mergeCell ref="L132:O133"/>
    <mergeCell ref="Q132:T133"/>
    <mergeCell ref="C128:E128"/>
    <mergeCell ref="C129:E129"/>
    <mergeCell ref="F129:I129"/>
    <mergeCell ref="K129:N129"/>
    <mergeCell ref="P129:S129"/>
    <mergeCell ref="U129:X129"/>
    <mergeCell ref="C121:E121"/>
    <mergeCell ref="C122:E122"/>
    <mergeCell ref="C123:E123"/>
    <mergeCell ref="C124:E124"/>
    <mergeCell ref="C125:E125"/>
    <mergeCell ref="C127:E127"/>
    <mergeCell ref="C115:E115"/>
    <mergeCell ref="C116:E116"/>
    <mergeCell ref="C117:E117"/>
    <mergeCell ref="C118:E118"/>
    <mergeCell ref="C119:E119"/>
    <mergeCell ref="C120:E120"/>
    <mergeCell ref="C106:E106"/>
    <mergeCell ref="C107:E107"/>
    <mergeCell ref="C108:E108"/>
    <mergeCell ref="C109:E109"/>
    <mergeCell ref="C110:E110"/>
    <mergeCell ref="C111:E111"/>
    <mergeCell ref="C97:E97"/>
    <mergeCell ref="C98:E98"/>
    <mergeCell ref="C99:E99"/>
    <mergeCell ref="C103:E103"/>
    <mergeCell ref="C104:E104"/>
    <mergeCell ref="C105:E105"/>
    <mergeCell ref="C91:E91"/>
    <mergeCell ref="C92:E92"/>
    <mergeCell ref="C93:E93"/>
    <mergeCell ref="C94:E94"/>
    <mergeCell ref="C95:E95"/>
    <mergeCell ref="C96:E96"/>
    <mergeCell ref="C81:E81"/>
    <mergeCell ref="C82:E82"/>
    <mergeCell ref="C83:E83"/>
    <mergeCell ref="C84:E84"/>
    <mergeCell ref="C85:E85"/>
    <mergeCell ref="C88:E88"/>
    <mergeCell ref="C74:E74"/>
    <mergeCell ref="C75:E75"/>
    <mergeCell ref="C77:E77"/>
    <mergeCell ref="C78:E78"/>
    <mergeCell ref="C79:E79"/>
    <mergeCell ref="C80:E80"/>
    <mergeCell ref="Y68:Y69"/>
    <mergeCell ref="C69:E69"/>
    <mergeCell ref="C70:E70"/>
    <mergeCell ref="C71:E71"/>
    <mergeCell ref="C72:E72"/>
    <mergeCell ref="C73:E73"/>
    <mergeCell ref="H68:H69"/>
    <mergeCell ref="I68:I69"/>
    <mergeCell ref="G68:G69"/>
    <mergeCell ref="J68:J69"/>
    <mergeCell ref="R68:R69"/>
    <mergeCell ref="S68:S69"/>
    <mergeCell ref="T68:T69"/>
    <mergeCell ref="V68:V69"/>
    <mergeCell ref="W68:W69"/>
    <mergeCell ref="X68:X69"/>
    <mergeCell ref="C68:E68"/>
    <mergeCell ref="L68:L69"/>
    <mergeCell ref="M68:M69"/>
    <mergeCell ref="N68:N69"/>
    <mergeCell ref="O68:O69"/>
    <mergeCell ref="Q68:Q69"/>
    <mergeCell ref="C61:E61"/>
    <mergeCell ref="C62:E62"/>
    <mergeCell ref="C63:E63"/>
    <mergeCell ref="C64:E64"/>
    <mergeCell ref="C65:E65"/>
    <mergeCell ref="C67:E67"/>
    <mergeCell ref="Y51:Y52"/>
    <mergeCell ref="C55:E55"/>
    <mergeCell ref="C57:E57"/>
    <mergeCell ref="C58:E58"/>
    <mergeCell ref="C59:E59"/>
    <mergeCell ref="C60:E60"/>
    <mergeCell ref="G51:G52"/>
    <mergeCell ref="H51:H52"/>
    <mergeCell ref="I51:I52"/>
    <mergeCell ref="J51:J52"/>
    <mergeCell ref="R51:R52"/>
    <mergeCell ref="S51:S52"/>
    <mergeCell ref="T51:T52"/>
    <mergeCell ref="V51:V52"/>
    <mergeCell ref="W51:W52"/>
    <mergeCell ref="X51:X52"/>
    <mergeCell ref="C17:E17"/>
    <mergeCell ref="C18:E18"/>
    <mergeCell ref="C36:E36"/>
    <mergeCell ref="C37:E37"/>
    <mergeCell ref="F12:J12"/>
    <mergeCell ref="K12:O12"/>
    <mergeCell ref="P12:T12"/>
    <mergeCell ref="C47:E47"/>
    <mergeCell ref="L51:L52"/>
    <mergeCell ref="M51:M52"/>
    <mergeCell ref="N51:N52"/>
    <mergeCell ref="O51:O52"/>
    <mergeCell ref="Q51:Q52"/>
    <mergeCell ref="C38:E38"/>
    <mergeCell ref="C39:E39"/>
    <mergeCell ref="C40:E40"/>
    <mergeCell ref="C41:E41"/>
    <mergeCell ref="C45:E45"/>
    <mergeCell ref="C46:E46"/>
    <mergeCell ref="C14:E14"/>
    <mergeCell ref="D8:V8"/>
    <mergeCell ref="X8:Y8"/>
    <mergeCell ref="B9:D9"/>
    <mergeCell ref="E9:O9"/>
    <mergeCell ref="W9:Y9"/>
    <mergeCell ref="B10:V10"/>
    <mergeCell ref="C15:E15"/>
    <mergeCell ref="C16:E16"/>
    <mergeCell ref="B1:D4"/>
    <mergeCell ref="E1:V2"/>
    <mergeCell ref="W1:Y4"/>
    <mergeCell ref="E3:V4"/>
    <mergeCell ref="D6:V7"/>
    <mergeCell ref="X6:Y6"/>
    <mergeCell ref="X7:Y7"/>
    <mergeCell ref="U12:Y12"/>
    <mergeCell ref="C13:E13"/>
  </mergeCells>
  <printOptions horizontalCentered="1" verticalCentered="1"/>
  <pageMargins left="0.25" right="0.25" top="0" bottom="0" header="0.5" footer="0.5"/>
  <pageSetup paperSize="8" scale="4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Original Bid</vt:lpstr>
      <vt:lpstr>Corrected bid</vt:lpstr>
      <vt:lpstr>Adjusted based on in-house</vt:lpstr>
      <vt:lpstr>Reconciled bid </vt:lpstr>
      <vt:lpstr>'Adjusted based on in-house'!Print_Area</vt:lpstr>
      <vt:lpstr>'Corrected bid'!Print_Area</vt:lpstr>
      <vt:lpstr>'Original Bid'!Print_Area</vt:lpstr>
      <vt:lpstr>'Reconciled bid '!Print_Area</vt:lpstr>
      <vt:lpstr>'Adjusted based on in-house'!Print_Titles</vt:lpstr>
      <vt:lpstr>'Corrected bid'!Print_Titles</vt:lpstr>
      <vt:lpstr>'Original Bid'!Print_Titles</vt:lpstr>
      <vt:lpstr>'Reconciled bid '!Print_Titles</vt:lpstr>
    </vt:vector>
  </TitlesOfParts>
  <Company>Nestle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Nestle</dc:creator>
  <cp:lastModifiedBy>PHTionKu</cp:lastModifiedBy>
  <cp:lastPrinted>2020-08-20T04:56:23Z</cp:lastPrinted>
  <dcterms:created xsi:type="dcterms:W3CDTF">2010-05-19T09:35:49Z</dcterms:created>
  <dcterms:modified xsi:type="dcterms:W3CDTF">2020-10-23T03:00:08Z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iteId">
    <vt:lpwstr>12a3af23-a769-4654-847f-958f3d479f4a</vt:lpwstr>
  </property>
  <property fmtid="{D5CDD505-2E9C-101B-9397-08002B2CF9AE}" pid="4" name="MSIP_Label_1ada0a2f-b917-4d51-b0d0-d418a10c8b23_Owner">
    <vt:lpwstr>OscarJr.Sta.Maria@ph.nestle.com</vt:lpwstr>
  </property>
  <property fmtid="{D5CDD505-2E9C-101B-9397-08002B2CF9AE}" pid="5" name="MSIP_Label_1ada0a2f-b917-4d51-b0d0-d418a10c8b23_SetDate">
    <vt:lpwstr>2020-02-21T06:51:24.2775174Z</vt:lpwstr>
  </property>
  <property fmtid="{D5CDD505-2E9C-101B-9397-08002B2CF9AE}" pid="6" name="MSIP_Label_1ada0a2f-b917-4d51-b0d0-d418a10c8b23_Name">
    <vt:lpwstr>General Use</vt:lpwstr>
  </property>
  <property fmtid="{D5CDD505-2E9C-101B-9397-08002B2CF9AE}" pid="7" name="MSIP_Label_1ada0a2f-b917-4d51-b0d0-d418a10c8b23_Application">
    <vt:lpwstr>Microsoft Azure Information Protection</vt:lpwstr>
  </property>
  <property fmtid="{D5CDD505-2E9C-101B-9397-08002B2CF9AE}" pid="8" name="MSIP_Label_1ada0a2f-b917-4d51-b0d0-d418a10c8b23_ActionId">
    <vt:lpwstr>89240509-2cee-46cf-9b49-7bf59be7a26a</vt:lpwstr>
  </property>
  <property fmtid="{D5CDD505-2E9C-101B-9397-08002B2CF9AE}" pid="9" name="MSIP_Label_1ada0a2f-b917-4d51-b0d0-d418a10c8b23_Extended_MSFT_Method">
    <vt:lpwstr>Automatic</vt:lpwstr>
  </property>
  <property fmtid="{D5CDD505-2E9C-101B-9397-08002B2CF9AE}" pid="10" name="Sensitivity">
    <vt:lpwstr>General Use</vt:lpwstr>
  </property>
</Properties>
</file>